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0 - Příprava území" sheetId="2" r:id="rId2"/>
    <sheet name="1 - Stavební práce" sheetId="3" r:id="rId3"/>
    <sheet name="3 - Oplocení" sheetId="4" r:id="rId4"/>
    <sheet name="4 - Slaboproud" sheetId="5" r:id="rId5"/>
    <sheet name="5 - Silnoproud" sheetId="6" r:id="rId6"/>
    <sheet name="6 - VZT" sheetId="7" r:id="rId7"/>
    <sheet name="7 - ZTI" sheetId="8" r:id="rId8"/>
    <sheet name="8 - VYTÁPĚNÍ" sheetId="9" r:id="rId9"/>
    <sheet name="9 - Primárná okruh TČ " sheetId="10" r:id="rId10"/>
    <sheet name="10 - Sadové úpravy, náhra..." sheetId="11" r:id="rId11"/>
    <sheet name="SO02 - Likvidace dešťovýc..." sheetId="12" r:id="rId12"/>
    <sheet name="SO03 - Dopravní řešení" sheetId="13" r:id="rId13"/>
    <sheet name="IO01 - Kanalizační přípojka" sheetId="14" r:id="rId14"/>
    <sheet name="IO02 - Vodovodní přípojka" sheetId="15" r:id="rId15"/>
    <sheet name="9 - Vedlejší náklady" sheetId="16" r:id="rId16"/>
    <sheet name="Seznam figur" sheetId="17" r:id="rId17"/>
    <sheet name="Pokyny pro vyplnění" sheetId="18" r:id="rId18"/>
  </sheets>
  <definedNames>
    <definedName name="_xlnm.Print_Area" localSheetId="0">'Rekapitulace stavby'!$D$4:$AO$36,'Rekapitulace stavby'!$C$42:$AQ$71</definedName>
    <definedName name="_xlnm.Print_Titles" localSheetId="0">'Rekapitulace stavby'!$52:$52</definedName>
    <definedName name="_xlnm._FilterDatabase" localSheetId="1" hidden="1">'000 - Příprava území'!$C$84:$K$122</definedName>
    <definedName name="_xlnm.Print_Area" localSheetId="1">'000 - Příprava území'!$C$4:$J$39,'000 - Příprava území'!$C$45:$J$66,'000 - Příprava území'!$C$72:$K$122</definedName>
    <definedName name="_xlnm.Print_Titles" localSheetId="1">'000 - Příprava území'!$84:$84</definedName>
    <definedName name="_xlnm._FilterDatabase" localSheetId="2" hidden="1">'1 - Stavební práce'!$C$168:$K$2432</definedName>
    <definedName name="_xlnm.Print_Area" localSheetId="2">'1 - Stavební práce'!$C$4:$J$41,'1 - Stavební práce'!$C$47:$J$148,'1 - Stavební práce'!$C$154:$K$2432</definedName>
    <definedName name="_xlnm.Print_Titles" localSheetId="2">'1 - Stavební práce'!$168:$168</definedName>
    <definedName name="_xlnm._FilterDatabase" localSheetId="3" hidden="1">'3 - Oplocení'!$C$95:$K$227</definedName>
    <definedName name="_xlnm.Print_Area" localSheetId="3">'3 - Oplocení'!$C$4:$J$41,'3 - Oplocení'!$C$47:$J$75,'3 - Oplocení'!$C$81:$K$227</definedName>
    <definedName name="_xlnm.Print_Titles" localSheetId="3">'3 - Oplocení'!$95:$95</definedName>
    <definedName name="_xlnm._FilterDatabase" localSheetId="4" hidden="1">'4 - Slaboproud'!$C$91:$K$161</definedName>
    <definedName name="_xlnm.Print_Area" localSheetId="4">'4 - Slaboproud'!$C$4:$J$41,'4 - Slaboproud'!$C$47:$J$71,'4 - Slaboproud'!$C$77:$K$161</definedName>
    <definedName name="_xlnm.Print_Titles" localSheetId="4">'4 - Slaboproud'!$91:$91</definedName>
    <definedName name="_xlnm._FilterDatabase" localSheetId="5" hidden="1">'5 - Silnoproud'!$C$97:$K$264</definedName>
    <definedName name="_xlnm.Print_Area" localSheetId="5">'5 - Silnoproud'!$C$4:$J$41,'5 - Silnoproud'!$C$47:$J$77,'5 - Silnoproud'!$C$83:$K$264</definedName>
    <definedName name="_xlnm.Print_Titles" localSheetId="5">'5 - Silnoproud'!$97:$97</definedName>
    <definedName name="_xlnm._FilterDatabase" localSheetId="6" hidden="1">'6 - VZT'!$C$90:$K$283</definedName>
    <definedName name="_xlnm.Print_Area" localSheetId="6">'6 - VZT'!$C$4:$J$41,'6 - VZT'!$C$47:$J$70,'6 - VZT'!$C$76:$K$283</definedName>
    <definedName name="_xlnm.Print_Titles" localSheetId="6">'6 - VZT'!$90:$90</definedName>
    <definedName name="_xlnm._FilterDatabase" localSheetId="7" hidden="1">'7 - ZTI'!$C$102:$K$517</definedName>
    <definedName name="_xlnm.Print_Area" localSheetId="7">'7 - ZTI'!$C$4:$J$41,'7 - ZTI'!$C$47:$J$82,'7 - ZTI'!$C$88:$K$517</definedName>
    <definedName name="_xlnm.Print_Titles" localSheetId="7">'7 - ZTI'!$102:$102</definedName>
    <definedName name="_xlnm._FilterDatabase" localSheetId="8" hidden="1">'8 - VYTÁPĚNÍ'!$C$101:$K$294</definedName>
    <definedName name="_xlnm.Print_Area" localSheetId="8">'8 - VYTÁPĚNÍ'!$C$4:$J$41,'8 - VYTÁPĚNÍ'!$C$47:$J$81,'8 - VYTÁPĚNÍ'!$C$87:$K$294</definedName>
    <definedName name="_xlnm.Print_Titles" localSheetId="8">'8 - VYTÁPĚNÍ'!$101:$101</definedName>
    <definedName name="_xlnm._FilterDatabase" localSheetId="9" hidden="1">'9 - Primárná okruh TČ '!$C$89:$K$173</definedName>
    <definedName name="_xlnm.Print_Area" localSheetId="9">'9 - Primárná okruh TČ '!$C$4:$J$41,'9 - Primárná okruh TČ '!$C$47:$J$69,'9 - Primárná okruh TČ '!$C$75:$K$173</definedName>
    <definedName name="_xlnm.Print_Titles" localSheetId="9">'9 - Primárná okruh TČ '!$89:$89</definedName>
    <definedName name="_xlnm._FilterDatabase" localSheetId="10" hidden="1">'10 - Sadové úpravy, náhra...'!$C$89:$K$131</definedName>
    <definedName name="_xlnm.Print_Area" localSheetId="10">'10 - Sadové úpravy, náhra...'!$C$4:$J$41,'10 - Sadové úpravy, náhra...'!$C$47:$J$69,'10 - Sadové úpravy, náhra...'!$C$75:$K$131</definedName>
    <definedName name="_xlnm.Print_Titles" localSheetId="10">'10 - Sadové úpravy, náhra...'!$89:$89</definedName>
    <definedName name="_xlnm._FilterDatabase" localSheetId="11" hidden="1">'SO02 - Likvidace dešťovýc...'!$C$87:$K$180</definedName>
    <definedName name="_xlnm.Print_Area" localSheetId="11">'SO02 - Likvidace dešťovýc...'!$C$4:$J$39,'SO02 - Likvidace dešťovýc...'!$C$45:$J$69,'SO02 - Likvidace dešťovýc...'!$C$75:$K$180</definedName>
    <definedName name="_xlnm.Print_Titles" localSheetId="11">'SO02 - Likvidace dešťovýc...'!$87:$87</definedName>
    <definedName name="_xlnm._FilterDatabase" localSheetId="12" hidden="1">'SO03 - Dopravní řešení'!$C$98:$K$353</definedName>
    <definedName name="_xlnm.Print_Area" localSheetId="12">'SO03 - Dopravní řešení'!$C$4:$J$39,'SO03 - Dopravní řešení'!$C$45:$J$80,'SO03 - Dopravní řešení'!$C$86:$K$353</definedName>
    <definedName name="_xlnm.Print_Titles" localSheetId="12">'SO03 - Dopravní řešení'!$98:$98</definedName>
    <definedName name="_xlnm._FilterDatabase" localSheetId="13" hidden="1">'IO01 - Kanalizační přípojka'!$C$87:$K$160</definedName>
    <definedName name="_xlnm.Print_Area" localSheetId="13">'IO01 - Kanalizační přípojka'!$C$4:$J$39,'IO01 - Kanalizační přípojka'!$C$45:$J$69,'IO01 - Kanalizační přípojka'!$C$75:$K$160</definedName>
    <definedName name="_xlnm.Print_Titles" localSheetId="13">'IO01 - Kanalizační přípojka'!$87:$87</definedName>
    <definedName name="_xlnm._FilterDatabase" localSheetId="14" hidden="1">'IO02 - Vodovodní přípojka'!$C$88:$K$184</definedName>
    <definedName name="_xlnm.Print_Area" localSheetId="14">'IO02 - Vodovodní přípojka'!$C$4:$J$39,'IO02 - Vodovodní přípojka'!$C$45:$J$70,'IO02 - Vodovodní přípojka'!$C$76:$K$184</definedName>
    <definedName name="_xlnm.Print_Titles" localSheetId="14">'IO02 - Vodovodní přípojka'!$88:$88</definedName>
    <definedName name="_xlnm._FilterDatabase" localSheetId="15" hidden="1">'9 - Vedlejší náklady'!$C$84:$K$127</definedName>
    <definedName name="_xlnm.Print_Area" localSheetId="15">'9 - Vedlejší náklady'!$C$4:$J$39,'9 - Vedlejší náklady'!$C$45:$J$66,'9 - Vedlejší náklady'!$C$72:$K$127</definedName>
    <definedName name="_xlnm.Print_Titles" localSheetId="15">'9 - Vedlejší náklady'!$84:$84</definedName>
    <definedName name="_xlnm.Print_Area" localSheetId="16">'Seznam figur'!$C$4:$G$1302</definedName>
    <definedName name="_xlnm.Print_Titles" localSheetId="16">'Seznam figur'!$9:$9</definedName>
    <definedName name="_xlnm.Print_Area" localSheetId="1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7" l="1" r="D7"/>
  <c i="16" r="J37"/>
  <c r="J36"/>
  <c i="1" r="AY70"/>
  <c i="16" r="J35"/>
  <c i="1" r="AX70"/>
  <c i="16" r="BI126"/>
  <c r="BH126"/>
  <c r="BG126"/>
  <c r="BE126"/>
  <c r="T126"/>
  <c r="T125"/>
  <c r="R126"/>
  <c r="R125"/>
  <c r="P126"/>
  <c r="P125"/>
  <c r="BI123"/>
  <c r="BH123"/>
  <c r="BG123"/>
  <c r="BE123"/>
  <c r="T123"/>
  <c r="R123"/>
  <c r="P123"/>
  <c r="BI121"/>
  <c r="BH121"/>
  <c r="BG121"/>
  <c r="BE121"/>
  <c r="T121"/>
  <c r="R121"/>
  <c r="P121"/>
  <c r="BI120"/>
  <c r="BH120"/>
  <c r="BG120"/>
  <c r="BE120"/>
  <c r="T120"/>
  <c r="R120"/>
  <c r="P120"/>
  <c r="BI116"/>
  <c r="BH116"/>
  <c r="BG116"/>
  <c r="BE116"/>
  <c r="T116"/>
  <c r="R116"/>
  <c r="P116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5"/>
  <c r="BH105"/>
  <c r="BG105"/>
  <c r="BE105"/>
  <c r="T105"/>
  <c r="R105"/>
  <c r="P10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0"/>
  <c r="BH90"/>
  <c r="BG90"/>
  <c r="BE90"/>
  <c r="T90"/>
  <c r="R90"/>
  <c r="P90"/>
  <c r="BI88"/>
  <c r="BH88"/>
  <c r="BG88"/>
  <c r="BE88"/>
  <c r="T88"/>
  <c r="R88"/>
  <c r="P88"/>
  <c r="J82"/>
  <c r="F79"/>
  <c r="E77"/>
  <c r="J55"/>
  <c r="F52"/>
  <c r="E50"/>
  <c r="J21"/>
  <c r="E21"/>
  <c r="J81"/>
  <c r="J20"/>
  <c r="J18"/>
  <c r="E18"/>
  <c r="F82"/>
  <c r="J17"/>
  <c r="J15"/>
  <c r="E15"/>
  <c r="F54"/>
  <c r="J14"/>
  <c r="J12"/>
  <c r="J79"/>
  <c r="E7"/>
  <c r="E48"/>
  <c i="15" r="J37"/>
  <c r="J36"/>
  <c i="1" r="AY69"/>
  <c i="15" r="J35"/>
  <c i="1" r="AX69"/>
  <c i="15"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37"/>
  <c r="BH137"/>
  <c r="BG137"/>
  <c r="BE137"/>
  <c r="T137"/>
  <c r="T136"/>
  <c r="R137"/>
  <c r="R136"/>
  <c r="P137"/>
  <c r="P136"/>
  <c r="BI133"/>
  <c r="BH133"/>
  <c r="BG133"/>
  <c r="BE133"/>
  <c r="T133"/>
  <c r="T132"/>
  <c r="R133"/>
  <c r="R132"/>
  <c r="P133"/>
  <c r="P132"/>
  <c r="BI128"/>
  <c r="BH128"/>
  <c r="BG128"/>
  <c r="BE128"/>
  <c r="T128"/>
  <c r="R128"/>
  <c r="P128"/>
  <c r="BI124"/>
  <c r="BH124"/>
  <c r="BG124"/>
  <c r="BE124"/>
  <c r="T124"/>
  <c r="R124"/>
  <c r="P124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5"/>
  <c r="BH105"/>
  <c r="BG105"/>
  <c r="BE105"/>
  <c r="T105"/>
  <c r="R105"/>
  <c r="P105"/>
  <c r="BI101"/>
  <c r="BH101"/>
  <c r="BG101"/>
  <c r="BE101"/>
  <c r="T101"/>
  <c r="R101"/>
  <c r="P101"/>
  <c r="BI99"/>
  <c r="BH99"/>
  <c r="BG99"/>
  <c r="BE99"/>
  <c r="T99"/>
  <c r="R99"/>
  <c r="P99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F83"/>
  <c r="E81"/>
  <c r="F52"/>
  <c r="E50"/>
  <c r="J24"/>
  <c r="E24"/>
  <c r="J55"/>
  <c r="J23"/>
  <c r="J21"/>
  <c r="E21"/>
  <c r="J85"/>
  <c r="J20"/>
  <c r="J18"/>
  <c r="E18"/>
  <c r="F55"/>
  <c r="J17"/>
  <c r="J15"/>
  <c r="E15"/>
  <c r="F85"/>
  <c r="J14"/>
  <c r="J12"/>
  <c r="J83"/>
  <c r="E7"/>
  <c r="E79"/>
  <c i="14" r="J37"/>
  <c r="J36"/>
  <c i="1" r="AY68"/>
  <c i="14" r="J35"/>
  <c i="1" r="AX68"/>
  <c i="14"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29"/>
  <c r="BH129"/>
  <c r="BG129"/>
  <c r="BE129"/>
  <c r="T129"/>
  <c r="T128"/>
  <c r="R129"/>
  <c r="R128"/>
  <c r="P129"/>
  <c r="P128"/>
  <c r="BI125"/>
  <c r="BH125"/>
  <c r="BG125"/>
  <c r="BE125"/>
  <c r="T125"/>
  <c r="T124"/>
  <c r="R125"/>
  <c r="R124"/>
  <c r="P125"/>
  <c r="P124"/>
  <c r="BI120"/>
  <c r="BH120"/>
  <c r="BG120"/>
  <c r="BE120"/>
  <c r="T120"/>
  <c r="R120"/>
  <c r="P120"/>
  <c r="BI116"/>
  <c r="BH116"/>
  <c r="BG116"/>
  <c r="BE116"/>
  <c r="T116"/>
  <c r="R116"/>
  <c r="P116"/>
  <c r="BI114"/>
  <c r="BH114"/>
  <c r="BG114"/>
  <c r="BE114"/>
  <c r="T114"/>
  <c r="R114"/>
  <c r="P114"/>
  <c r="BI111"/>
  <c r="BH111"/>
  <c r="BG111"/>
  <c r="BE111"/>
  <c r="T111"/>
  <c r="R111"/>
  <c r="P111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98"/>
  <c r="BH98"/>
  <c r="BG98"/>
  <c r="BE98"/>
  <c r="T98"/>
  <c r="R98"/>
  <c r="P98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F82"/>
  <c r="E80"/>
  <c r="F52"/>
  <c r="E50"/>
  <c r="J24"/>
  <c r="E24"/>
  <c r="J55"/>
  <c r="J23"/>
  <c r="J21"/>
  <c r="E21"/>
  <c r="J84"/>
  <c r="J20"/>
  <c r="J18"/>
  <c r="E18"/>
  <c r="F85"/>
  <c r="J17"/>
  <c r="J15"/>
  <c r="E15"/>
  <c r="F84"/>
  <c r="J14"/>
  <c r="J12"/>
  <c r="J52"/>
  <c r="E7"/>
  <c r="E48"/>
  <c i="13" r="J37"/>
  <c r="J36"/>
  <c i="1" r="AY67"/>
  <c i="13" r="J35"/>
  <c i="1" r="AX67"/>
  <c i="13"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48"/>
  <c r="BH348"/>
  <c r="BG348"/>
  <c r="BE348"/>
  <c r="T348"/>
  <c r="T347"/>
  <c r="R348"/>
  <c r="R347"/>
  <c r="P348"/>
  <c r="P347"/>
  <c r="BI345"/>
  <c r="BH345"/>
  <c r="BG345"/>
  <c r="BE345"/>
  <c r="T345"/>
  <c r="R345"/>
  <c r="P345"/>
  <c r="BI344"/>
  <c r="BH344"/>
  <c r="BG344"/>
  <c r="BE344"/>
  <c r="T344"/>
  <c r="R344"/>
  <c r="P344"/>
  <c r="BI342"/>
  <c r="BH342"/>
  <c r="BG342"/>
  <c r="BE342"/>
  <c r="T342"/>
  <c r="R342"/>
  <c r="P342"/>
  <c r="BI341"/>
  <c r="BH341"/>
  <c r="BG341"/>
  <c r="BE341"/>
  <c r="T341"/>
  <c r="R341"/>
  <c r="P341"/>
  <c r="BI339"/>
  <c r="BH339"/>
  <c r="BG339"/>
  <c r="BE339"/>
  <c r="T339"/>
  <c r="R339"/>
  <c r="P339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0"/>
  <c r="BH330"/>
  <c r="BG330"/>
  <c r="BE330"/>
  <c r="T330"/>
  <c r="R330"/>
  <c r="P330"/>
  <c r="BI327"/>
  <c r="BH327"/>
  <c r="BG327"/>
  <c r="BE327"/>
  <c r="T327"/>
  <c r="R327"/>
  <c r="P327"/>
  <c r="BI325"/>
  <c r="BH325"/>
  <c r="BG325"/>
  <c r="BE325"/>
  <c r="T325"/>
  <c r="R325"/>
  <c r="P325"/>
  <c r="BI323"/>
  <c r="BH323"/>
  <c r="BG323"/>
  <c r="BE323"/>
  <c r="T323"/>
  <c r="R323"/>
  <c r="P323"/>
  <c r="BI322"/>
  <c r="BH322"/>
  <c r="BG322"/>
  <c r="BE322"/>
  <c r="T322"/>
  <c r="R322"/>
  <c r="P322"/>
  <c r="BI317"/>
  <c r="BH317"/>
  <c r="BG317"/>
  <c r="BE317"/>
  <c r="T317"/>
  <c r="R317"/>
  <c r="P317"/>
  <c r="BI315"/>
  <c r="BH315"/>
  <c r="BG315"/>
  <c r="BE315"/>
  <c r="T315"/>
  <c r="R315"/>
  <c r="P315"/>
  <c r="BI313"/>
  <c r="BH313"/>
  <c r="BG313"/>
  <c r="BE313"/>
  <c r="T313"/>
  <c r="R313"/>
  <c r="P313"/>
  <c r="BI309"/>
  <c r="BH309"/>
  <c r="BG309"/>
  <c r="BE309"/>
  <c r="T309"/>
  <c r="R309"/>
  <c r="P309"/>
  <c r="BI306"/>
  <c r="BH306"/>
  <c r="BG306"/>
  <c r="BE306"/>
  <c r="T306"/>
  <c r="R306"/>
  <c r="P306"/>
  <c r="BI303"/>
  <c r="BH303"/>
  <c r="BG303"/>
  <c r="BE303"/>
  <c r="T303"/>
  <c r="R303"/>
  <c r="P303"/>
  <c r="BI300"/>
  <c r="BH300"/>
  <c r="BG300"/>
  <c r="BE300"/>
  <c r="T300"/>
  <c r="R300"/>
  <c r="P300"/>
  <c r="BI297"/>
  <c r="BH297"/>
  <c r="BG297"/>
  <c r="BE297"/>
  <c r="T297"/>
  <c r="R297"/>
  <c r="P297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5"/>
  <c r="BH285"/>
  <c r="BG285"/>
  <c r="BE285"/>
  <c r="T285"/>
  <c r="R285"/>
  <c r="P285"/>
  <c r="BI283"/>
  <c r="BH283"/>
  <c r="BG283"/>
  <c r="BE283"/>
  <c r="T283"/>
  <c r="R283"/>
  <c r="P283"/>
  <c r="BI278"/>
  <c r="BH278"/>
  <c r="BG278"/>
  <c r="BE278"/>
  <c r="T278"/>
  <c r="R278"/>
  <c r="P278"/>
  <c r="BI275"/>
  <c r="BH275"/>
  <c r="BG275"/>
  <c r="BE275"/>
  <c r="T275"/>
  <c r="R275"/>
  <c r="P275"/>
  <c r="BI273"/>
  <c r="BH273"/>
  <c r="BG273"/>
  <c r="BE273"/>
  <c r="T273"/>
  <c r="R273"/>
  <c r="P273"/>
  <c r="BI270"/>
  <c r="BH270"/>
  <c r="BG270"/>
  <c r="BE270"/>
  <c r="T270"/>
  <c r="R270"/>
  <c r="P270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7"/>
  <c r="BH257"/>
  <c r="BG257"/>
  <c r="BE257"/>
  <c r="T257"/>
  <c r="R257"/>
  <c r="P257"/>
  <c r="BI255"/>
  <c r="BH255"/>
  <c r="BG255"/>
  <c r="BE255"/>
  <c r="T255"/>
  <c r="R255"/>
  <c r="P255"/>
  <c r="BI252"/>
  <c r="BH252"/>
  <c r="BG252"/>
  <c r="BE252"/>
  <c r="T252"/>
  <c r="R252"/>
  <c r="P252"/>
  <c r="BI248"/>
  <c r="BH248"/>
  <c r="BG248"/>
  <c r="BE248"/>
  <c r="T248"/>
  <c r="R248"/>
  <c r="P248"/>
  <c r="BI246"/>
  <c r="BH246"/>
  <c r="BG246"/>
  <c r="BE246"/>
  <c r="T246"/>
  <c r="R246"/>
  <c r="P246"/>
  <c r="BI239"/>
  <c r="BH239"/>
  <c r="BG239"/>
  <c r="BE239"/>
  <c r="T239"/>
  <c r="R239"/>
  <c r="P239"/>
  <c r="BI233"/>
  <c r="BH233"/>
  <c r="BG233"/>
  <c r="BE233"/>
  <c r="T233"/>
  <c r="R233"/>
  <c r="P233"/>
  <c r="BI231"/>
  <c r="BH231"/>
  <c r="BG231"/>
  <c r="BE231"/>
  <c r="T231"/>
  <c r="R231"/>
  <c r="P231"/>
  <c r="BI228"/>
  <c r="BH228"/>
  <c r="BG228"/>
  <c r="BE228"/>
  <c r="T228"/>
  <c r="R228"/>
  <c r="P228"/>
  <c r="BI224"/>
  <c r="BH224"/>
  <c r="BG224"/>
  <c r="BE224"/>
  <c r="T224"/>
  <c r="R224"/>
  <c r="P224"/>
  <c r="BI221"/>
  <c r="BH221"/>
  <c r="BG221"/>
  <c r="BE221"/>
  <c r="T221"/>
  <c r="R221"/>
  <c r="P221"/>
  <c r="BI219"/>
  <c r="BH219"/>
  <c r="BG219"/>
  <c r="BE219"/>
  <c r="T219"/>
  <c r="R219"/>
  <c r="P219"/>
  <c r="BI215"/>
  <c r="BH215"/>
  <c r="BG215"/>
  <c r="BE215"/>
  <c r="T215"/>
  <c r="R215"/>
  <c r="P215"/>
  <c r="BI213"/>
  <c r="BH213"/>
  <c r="BG213"/>
  <c r="BE213"/>
  <c r="T213"/>
  <c r="R213"/>
  <c r="P213"/>
  <c r="BI210"/>
  <c r="BH210"/>
  <c r="BG210"/>
  <c r="BE210"/>
  <c r="T210"/>
  <c r="R210"/>
  <c r="P210"/>
  <c r="BI208"/>
  <c r="BH208"/>
  <c r="BG208"/>
  <c r="BE208"/>
  <c r="T208"/>
  <c r="R208"/>
  <c r="P208"/>
  <c r="BI205"/>
  <c r="BH205"/>
  <c r="BG205"/>
  <c r="BE205"/>
  <c r="T205"/>
  <c r="R205"/>
  <c r="P205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8"/>
  <c r="BH188"/>
  <c r="BG188"/>
  <c r="BE188"/>
  <c r="T188"/>
  <c r="R188"/>
  <c r="P188"/>
  <c r="BI183"/>
  <c r="BH183"/>
  <c r="BG183"/>
  <c r="BE183"/>
  <c r="T183"/>
  <c r="R183"/>
  <c r="P183"/>
  <c r="BI179"/>
  <c r="BH179"/>
  <c r="BG179"/>
  <c r="BE179"/>
  <c r="T179"/>
  <c r="R179"/>
  <c r="P179"/>
  <c r="BI172"/>
  <c r="BH172"/>
  <c r="BG172"/>
  <c r="BE172"/>
  <c r="T172"/>
  <c r="R172"/>
  <c r="P172"/>
  <c r="BI168"/>
  <c r="BH168"/>
  <c r="BG168"/>
  <c r="BE168"/>
  <c r="T168"/>
  <c r="R168"/>
  <c r="P168"/>
  <c r="BI165"/>
  <c r="BH165"/>
  <c r="BG165"/>
  <c r="BE165"/>
  <c r="T165"/>
  <c r="R165"/>
  <c r="P165"/>
  <c r="BI163"/>
  <c r="BH163"/>
  <c r="BG163"/>
  <c r="BE163"/>
  <c r="T163"/>
  <c r="R163"/>
  <c r="P163"/>
  <c r="BI160"/>
  <c r="BH160"/>
  <c r="BG160"/>
  <c r="BE160"/>
  <c r="T160"/>
  <c r="R160"/>
  <c r="P160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5"/>
  <c r="BH145"/>
  <c r="BG145"/>
  <c r="BE145"/>
  <c r="T145"/>
  <c r="R145"/>
  <c r="P145"/>
  <c r="BI142"/>
  <c r="BH142"/>
  <c r="BG142"/>
  <c r="BE142"/>
  <c r="T142"/>
  <c r="R142"/>
  <c r="P142"/>
  <c r="BI138"/>
  <c r="BH138"/>
  <c r="BG138"/>
  <c r="BE138"/>
  <c r="T138"/>
  <c r="R138"/>
  <c r="P138"/>
  <c r="BI136"/>
  <c r="BH136"/>
  <c r="BG136"/>
  <c r="BE136"/>
  <c r="T136"/>
  <c r="R136"/>
  <c r="P136"/>
  <c r="BI133"/>
  <c r="BH133"/>
  <c r="BG133"/>
  <c r="BE133"/>
  <c r="T133"/>
  <c r="R133"/>
  <c r="P133"/>
  <c r="BI128"/>
  <c r="BH128"/>
  <c r="BG128"/>
  <c r="BE128"/>
  <c r="T128"/>
  <c r="R128"/>
  <c r="P128"/>
  <c r="BI125"/>
  <c r="BH125"/>
  <c r="BG125"/>
  <c r="BE125"/>
  <c r="T125"/>
  <c r="R125"/>
  <c r="P125"/>
  <c r="BI123"/>
  <c r="BH123"/>
  <c r="BG123"/>
  <c r="BE123"/>
  <c r="T123"/>
  <c r="R123"/>
  <c r="P123"/>
  <c r="BI120"/>
  <c r="BH120"/>
  <c r="BG120"/>
  <c r="BE120"/>
  <c r="T120"/>
  <c r="R120"/>
  <c r="P120"/>
  <c r="BI118"/>
  <c r="BH118"/>
  <c r="BG118"/>
  <c r="BE118"/>
  <c r="T118"/>
  <c r="R118"/>
  <c r="P118"/>
  <c r="BI116"/>
  <c r="BH116"/>
  <c r="BG116"/>
  <c r="BE116"/>
  <c r="T116"/>
  <c r="R116"/>
  <c r="P116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2"/>
  <c r="BH102"/>
  <c r="BG102"/>
  <c r="BE102"/>
  <c r="T102"/>
  <c r="R102"/>
  <c r="P102"/>
  <c r="F93"/>
  <c r="E91"/>
  <c r="F52"/>
  <c r="E50"/>
  <c r="J24"/>
  <c r="E24"/>
  <c r="J55"/>
  <c r="J23"/>
  <c r="J21"/>
  <c r="E21"/>
  <c r="J54"/>
  <c r="J20"/>
  <c r="J18"/>
  <c r="E18"/>
  <c r="F55"/>
  <c r="J17"/>
  <c r="J15"/>
  <c r="E15"/>
  <c r="F54"/>
  <c r="J14"/>
  <c r="J12"/>
  <c r="J93"/>
  <c r="E7"/>
  <c r="E48"/>
  <c i="12" r="J37"/>
  <c r="J36"/>
  <c i="1" r="AY66"/>
  <c i="12" r="J35"/>
  <c i="1" r="AX66"/>
  <c i="12"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38"/>
  <c r="BH138"/>
  <c r="BG138"/>
  <c r="BE138"/>
  <c r="T138"/>
  <c r="T137"/>
  <c r="R138"/>
  <c r="R137"/>
  <c r="P138"/>
  <c r="P137"/>
  <c r="BI134"/>
  <c r="BH134"/>
  <c r="BG134"/>
  <c r="BE134"/>
  <c r="T134"/>
  <c r="T133"/>
  <c r="R134"/>
  <c r="R133"/>
  <c r="P134"/>
  <c r="P133"/>
  <c r="BI132"/>
  <c r="BH132"/>
  <c r="BG132"/>
  <c r="BE132"/>
  <c r="T132"/>
  <c r="R132"/>
  <c r="P132"/>
  <c r="BI131"/>
  <c r="BH131"/>
  <c r="BG131"/>
  <c r="BE131"/>
  <c r="T131"/>
  <c r="R131"/>
  <c r="P131"/>
  <c r="BI126"/>
  <c r="BH126"/>
  <c r="BG126"/>
  <c r="BE126"/>
  <c r="T126"/>
  <c r="R126"/>
  <c r="P126"/>
  <c r="BI122"/>
  <c r="BH122"/>
  <c r="BG122"/>
  <c r="BE122"/>
  <c r="T122"/>
  <c r="R122"/>
  <c r="P122"/>
  <c r="BI120"/>
  <c r="BH120"/>
  <c r="BG120"/>
  <c r="BE120"/>
  <c r="T120"/>
  <c r="R120"/>
  <c r="P120"/>
  <c r="BI117"/>
  <c r="BH117"/>
  <c r="BG117"/>
  <c r="BE117"/>
  <c r="T117"/>
  <c r="R117"/>
  <c r="P117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F82"/>
  <c r="E80"/>
  <c r="F52"/>
  <c r="E50"/>
  <c r="J24"/>
  <c r="E24"/>
  <c r="J55"/>
  <c r="J23"/>
  <c r="J21"/>
  <c r="E21"/>
  <c r="J84"/>
  <c r="J20"/>
  <c r="J18"/>
  <c r="E18"/>
  <c r="F85"/>
  <c r="J17"/>
  <c r="J15"/>
  <c r="E15"/>
  <c r="F54"/>
  <c r="J14"/>
  <c r="J12"/>
  <c r="J82"/>
  <c r="E7"/>
  <c r="E78"/>
  <c i="11" r="J39"/>
  <c r="J38"/>
  <c i="1" r="AY65"/>
  <c i="11" r="J37"/>
  <c i="1" r="AX65"/>
  <c i="11" r="BI130"/>
  <c r="BH130"/>
  <c r="BG130"/>
  <c r="BE130"/>
  <c r="T130"/>
  <c r="T129"/>
  <c r="R130"/>
  <c r="R129"/>
  <c r="P130"/>
  <c r="P129"/>
  <c r="BI128"/>
  <c r="BH128"/>
  <c r="BG128"/>
  <c r="BE128"/>
  <c r="T128"/>
  <c r="T127"/>
  <c r="R128"/>
  <c r="R127"/>
  <c r="P128"/>
  <c r="P127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6"/>
  <c r="BH116"/>
  <c r="BG116"/>
  <c r="BE116"/>
  <c r="T116"/>
  <c r="R116"/>
  <c r="P116"/>
  <c r="BI113"/>
  <c r="BH113"/>
  <c r="BG113"/>
  <c r="BE113"/>
  <c r="T113"/>
  <c r="R113"/>
  <c r="P113"/>
  <c r="BI110"/>
  <c r="BH110"/>
  <c r="BG110"/>
  <c r="BE110"/>
  <c r="T110"/>
  <c r="R110"/>
  <c r="P110"/>
  <c r="BI107"/>
  <c r="BH107"/>
  <c r="BG107"/>
  <c r="BE107"/>
  <c r="T107"/>
  <c r="R107"/>
  <c r="P107"/>
  <c r="BI105"/>
  <c r="BH105"/>
  <c r="BG105"/>
  <c r="BE105"/>
  <c r="T105"/>
  <c r="R105"/>
  <c r="P105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BI93"/>
  <c r="BH93"/>
  <c r="BG93"/>
  <c r="BE93"/>
  <c r="T93"/>
  <c r="R93"/>
  <c r="P93"/>
  <c r="J87"/>
  <c r="J86"/>
  <c r="F86"/>
  <c r="F84"/>
  <c r="E82"/>
  <c r="J59"/>
  <c r="J58"/>
  <c r="F58"/>
  <c r="F56"/>
  <c r="E54"/>
  <c r="J20"/>
  <c r="E20"/>
  <c r="F59"/>
  <c r="J19"/>
  <c r="J14"/>
  <c r="J56"/>
  <c r="E7"/>
  <c r="E78"/>
  <c i="10" r="J39"/>
  <c r="J38"/>
  <c i="1" r="AY64"/>
  <c i="10" r="J37"/>
  <c i="1" r="AX64"/>
  <c i="10"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9" r="J39"/>
  <c r="J38"/>
  <c i="1" r="AY63"/>
  <c i="9" r="J37"/>
  <c i="1" r="AX63"/>
  <c i="9"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5"/>
  <c r="BH285"/>
  <c r="BG285"/>
  <c r="BE285"/>
  <c r="T285"/>
  <c r="T284"/>
  <c r="R285"/>
  <c r="R284"/>
  <c r="P285"/>
  <c r="P284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7"/>
  <c r="BH257"/>
  <c r="BG257"/>
  <c r="BE257"/>
  <c r="T257"/>
  <c r="R257"/>
  <c r="P257"/>
  <c r="BI255"/>
  <c r="BH255"/>
  <c r="BG255"/>
  <c r="BE255"/>
  <c r="T255"/>
  <c r="R255"/>
  <c r="P255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79"/>
  <c r="BH179"/>
  <c r="BG179"/>
  <c r="BE179"/>
  <c r="T179"/>
  <c r="R179"/>
  <c r="P179"/>
  <c r="BI177"/>
  <c r="BH177"/>
  <c r="BG177"/>
  <c r="BE177"/>
  <c r="T177"/>
  <c r="R177"/>
  <c r="P177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38"/>
  <c r="BH138"/>
  <c r="BG138"/>
  <c r="BE138"/>
  <c r="T138"/>
  <c r="T137"/>
  <c r="R138"/>
  <c r="R137"/>
  <c r="P138"/>
  <c r="P137"/>
  <c r="BI135"/>
  <c r="BH135"/>
  <c r="BG135"/>
  <c r="BE135"/>
  <c r="T135"/>
  <c r="R135"/>
  <c r="P135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4"/>
  <c r="BH124"/>
  <c r="BG124"/>
  <c r="BE124"/>
  <c r="T124"/>
  <c r="R124"/>
  <c r="P124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3"/>
  <c r="BH113"/>
  <c r="BG113"/>
  <c r="BE113"/>
  <c r="T113"/>
  <c r="T112"/>
  <c r="R113"/>
  <c r="R112"/>
  <c r="P113"/>
  <c r="P112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J99"/>
  <c r="J98"/>
  <c r="F98"/>
  <c r="F96"/>
  <c r="E94"/>
  <c r="J59"/>
  <c r="J58"/>
  <c r="F58"/>
  <c r="F56"/>
  <c r="E54"/>
  <c r="J20"/>
  <c r="E20"/>
  <c r="F99"/>
  <c r="J19"/>
  <c r="J14"/>
  <c r="J56"/>
  <c r="E7"/>
  <c r="E90"/>
  <c i="8" r="J39"/>
  <c r="J38"/>
  <c i="1" r="AY62"/>
  <c i="8" r="J37"/>
  <c i="1" r="AX62"/>
  <c i="8" r="BI517"/>
  <c r="BH517"/>
  <c r="BG517"/>
  <c r="BE517"/>
  <c r="T517"/>
  <c r="R517"/>
  <c r="P517"/>
  <c r="BI512"/>
  <c r="BH512"/>
  <c r="BG512"/>
  <c r="BE512"/>
  <c r="T512"/>
  <c r="R512"/>
  <c r="P512"/>
  <c r="BI509"/>
  <c r="BH509"/>
  <c r="BG509"/>
  <c r="BE509"/>
  <c r="T509"/>
  <c r="R509"/>
  <c r="P509"/>
  <c r="BI506"/>
  <c r="BH506"/>
  <c r="BG506"/>
  <c r="BE506"/>
  <c r="T506"/>
  <c r="R506"/>
  <c r="P506"/>
  <c r="BI503"/>
  <c r="BH503"/>
  <c r="BG503"/>
  <c r="BE503"/>
  <c r="T503"/>
  <c r="R503"/>
  <c r="P503"/>
  <c r="BI501"/>
  <c r="BH501"/>
  <c r="BG501"/>
  <c r="BE501"/>
  <c r="T501"/>
  <c r="R501"/>
  <c r="P501"/>
  <c r="BI499"/>
  <c r="BH499"/>
  <c r="BG499"/>
  <c r="BE499"/>
  <c r="T499"/>
  <c r="R499"/>
  <c r="P499"/>
  <c r="BI496"/>
  <c r="BH496"/>
  <c r="BG496"/>
  <c r="BE496"/>
  <c r="T496"/>
  <c r="R496"/>
  <c r="P496"/>
  <c r="BI494"/>
  <c r="BH494"/>
  <c r="BG494"/>
  <c r="BE494"/>
  <c r="T494"/>
  <c r="R494"/>
  <c r="P494"/>
  <c r="BI492"/>
  <c r="BH492"/>
  <c r="BG492"/>
  <c r="BE492"/>
  <c r="T492"/>
  <c r="R492"/>
  <c r="P492"/>
  <c r="BI489"/>
  <c r="BH489"/>
  <c r="BG489"/>
  <c r="BE489"/>
  <c r="T489"/>
  <c r="R489"/>
  <c r="P489"/>
  <c r="BI487"/>
  <c r="BH487"/>
  <c r="BG487"/>
  <c r="BE487"/>
  <c r="T487"/>
  <c r="R487"/>
  <c r="P487"/>
  <c r="BI486"/>
  <c r="BH486"/>
  <c r="BG486"/>
  <c r="BE486"/>
  <c r="T486"/>
  <c r="R486"/>
  <c r="P486"/>
  <c r="BI482"/>
  <c r="BH482"/>
  <c r="BG482"/>
  <c r="BE482"/>
  <c r="T482"/>
  <c r="R482"/>
  <c r="P482"/>
  <c r="BI480"/>
  <c r="BH480"/>
  <c r="BG480"/>
  <c r="BE480"/>
  <c r="T480"/>
  <c r="R480"/>
  <c r="P480"/>
  <c r="BI478"/>
  <c r="BH478"/>
  <c r="BG478"/>
  <c r="BE478"/>
  <c r="T478"/>
  <c r="R478"/>
  <c r="P478"/>
  <c r="BI476"/>
  <c r="BH476"/>
  <c r="BG476"/>
  <c r="BE476"/>
  <c r="T476"/>
  <c r="R476"/>
  <c r="P476"/>
  <c r="BI473"/>
  <c r="BH473"/>
  <c r="BG473"/>
  <c r="BE473"/>
  <c r="T473"/>
  <c r="R473"/>
  <c r="P473"/>
  <c r="BI471"/>
  <c r="BH471"/>
  <c r="BG471"/>
  <c r="BE471"/>
  <c r="T471"/>
  <c r="R471"/>
  <c r="P471"/>
  <c r="BI469"/>
  <c r="BH469"/>
  <c r="BG469"/>
  <c r="BE469"/>
  <c r="T469"/>
  <c r="R469"/>
  <c r="P469"/>
  <c r="BI467"/>
  <c r="BH467"/>
  <c r="BG467"/>
  <c r="BE467"/>
  <c r="T467"/>
  <c r="R467"/>
  <c r="P467"/>
  <c r="BI462"/>
  <c r="BH462"/>
  <c r="BG462"/>
  <c r="BE462"/>
  <c r="T462"/>
  <c r="R462"/>
  <c r="P462"/>
  <c r="BI458"/>
  <c r="BH458"/>
  <c r="BG458"/>
  <c r="BE458"/>
  <c r="T458"/>
  <c r="R458"/>
  <c r="P458"/>
  <c r="BI454"/>
  <c r="BH454"/>
  <c r="BG454"/>
  <c r="BE454"/>
  <c r="T454"/>
  <c r="R454"/>
  <c r="P454"/>
  <c r="BI453"/>
  <c r="BH453"/>
  <c r="BG453"/>
  <c r="BE453"/>
  <c r="T453"/>
  <c r="R453"/>
  <c r="P453"/>
  <c r="BI452"/>
  <c r="BH452"/>
  <c r="BG452"/>
  <c r="BE452"/>
  <c r="T452"/>
  <c r="R452"/>
  <c r="P452"/>
  <c r="BI451"/>
  <c r="BH451"/>
  <c r="BG451"/>
  <c r="BE451"/>
  <c r="T451"/>
  <c r="R451"/>
  <c r="P451"/>
  <c r="BI447"/>
  <c r="BH447"/>
  <c r="BG447"/>
  <c r="BE447"/>
  <c r="T447"/>
  <c r="R447"/>
  <c r="P447"/>
  <c r="BI443"/>
  <c r="BH443"/>
  <c r="BG443"/>
  <c r="BE443"/>
  <c r="T443"/>
  <c r="R443"/>
  <c r="P443"/>
  <c r="BI442"/>
  <c r="BH442"/>
  <c r="BG442"/>
  <c r="BE442"/>
  <c r="T442"/>
  <c r="R442"/>
  <c r="P442"/>
  <c r="BI440"/>
  <c r="BH440"/>
  <c r="BG440"/>
  <c r="BE440"/>
  <c r="T440"/>
  <c r="R440"/>
  <c r="P440"/>
  <c r="BI438"/>
  <c r="BH438"/>
  <c r="BG438"/>
  <c r="BE438"/>
  <c r="T438"/>
  <c r="R438"/>
  <c r="P438"/>
  <c r="BI434"/>
  <c r="BH434"/>
  <c r="BG434"/>
  <c r="BE434"/>
  <c r="T434"/>
  <c r="R434"/>
  <c r="P434"/>
  <c r="BI432"/>
  <c r="BH432"/>
  <c r="BG432"/>
  <c r="BE432"/>
  <c r="T432"/>
  <c r="R432"/>
  <c r="P432"/>
  <c r="BI430"/>
  <c r="BH430"/>
  <c r="BG430"/>
  <c r="BE430"/>
  <c r="T430"/>
  <c r="R430"/>
  <c r="P430"/>
  <c r="BI426"/>
  <c r="BH426"/>
  <c r="BG426"/>
  <c r="BE426"/>
  <c r="T426"/>
  <c r="R426"/>
  <c r="P426"/>
  <c r="BI422"/>
  <c r="BH422"/>
  <c r="BG422"/>
  <c r="BE422"/>
  <c r="T422"/>
  <c r="R422"/>
  <c r="P422"/>
  <c r="BI419"/>
  <c r="BH419"/>
  <c r="BG419"/>
  <c r="BE419"/>
  <c r="T419"/>
  <c r="R419"/>
  <c r="P419"/>
  <c r="BI416"/>
  <c r="BH416"/>
  <c r="BG416"/>
  <c r="BE416"/>
  <c r="T416"/>
  <c r="R416"/>
  <c r="P416"/>
  <c r="BI410"/>
  <c r="BH410"/>
  <c r="BG410"/>
  <c r="BE410"/>
  <c r="T410"/>
  <c r="R410"/>
  <c r="P410"/>
  <c r="BI407"/>
  <c r="BH407"/>
  <c r="BG407"/>
  <c r="BE407"/>
  <c r="T407"/>
  <c r="R407"/>
  <c r="P407"/>
  <c r="BI405"/>
  <c r="BH405"/>
  <c r="BG405"/>
  <c r="BE405"/>
  <c r="T405"/>
  <c r="R405"/>
  <c r="P405"/>
  <c r="BI403"/>
  <c r="BH403"/>
  <c r="BG403"/>
  <c r="BE403"/>
  <c r="T403"/>
  <c r="R403"/>
  <c r="P403"/>
  <c r="BI400"/>
  <c r="BH400"/>
  <c r="BG400"/>
  <c r="BE400"/>
  <c r="T400"/>
  <c r="R400"/>
  <c r="P400"/>
  <c r="BI398"/>
  <c r="BH398"/>
  <c r="BG398"/>
  <c r="BE398"/>
  <c r="T398"/>
  <c r="R398"/>
  <c r="P398"/>
  <c r="BI395"/>
  <c r="BH395"/>
  <c r="BG395"/>
  <c r="BE395"/>
  <c r="T395"/>
  <c r="R395"/>
  <c r="P395"/>
  <c r="BI392"/>
  <c r="BH392"/>
  <c r="BG392"/>
  <c r="BE392"/>
  <c r="T392"/>
  <c r="R392"/>
  <c r="P392"/>
  <c r="BI389"/>
  <c r="BH389"/>
  <c r="BG389"/>
  <c r="BE389"/>
  <c r="T389"/>
  <c r="R389"/>
  <c r="P389"/>
  <c r="BI385"/>
  <c r="BH385"/>
  <c r="BG385"/>
  <c r="BE385"/>
  <c r="T385"/>
  <c r="R385"/>
  <c r="P385"/>
  <c r="BI383"/>
  <c r="BH383"/>
  <c r="BG383"/>
  <c r="BE383"/>
  <c r="T383"/>
  <c r="R383"/>
  <c r="P383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75"/>
  <c r="BH375"/>
  <c r="BG375"/>
  <c r="BE375"/>
  <c r="T375"/>
  <c r="R375"/>
  <c r="P375"/>
  <c r="BI373"/>
  <c r="BH373"/>
  <c r="BG373"/>
  <c r="BE373"/>
  <c r="T373"/>
  <c r="R373"/>
  <c r="P373"/>
  <c r="BI371"/>
  <c r="BH371"/>
  <c r="BG371"/>
  <c r="BE371"/>
  <c r="T371"/>
  <c r="R371"/>
  <c r="P371"/>
  <c r="BI369"/>
  <c r="BH369"/>
  <c r="BG369"/>
  <c r="BE369"/>
  <c r="T369"/>
  <c r="R369"/>
  <c r="P369"/>
  <c r="BI367"/>
  <c r="BH367"/>
  <c r="BG367"/>
  <c r="BE367"/>
  <c r="T367"/>
  <c r="R367"/>
  <c r="P367"/>
  <c r="BI365"/>
  <c r="BH365"/>
  <c r="BG365"/>
  <c r="BE365"/>
  <c r="T365"/>
  <c r="R365"/>
  <c r="P365"/>
  <c r="BI363"/>
  <c r="BH363"/>
  <c r="BG363"/>
  <c r="BE363"/>
  <c r="T363"/>
  <c r="R363"/>
  <c r="P363"/>
  <c r="BI361"/>
  <c r="BH361"/>
  <c r="BG361"/>
  <c r="BE361"/>
  <c r="T361"/>
  <c r="R361"/>
  <c r="P361"/>
  <c r="BI359"/>
  <c r="BH359"/>
  <c r="BG359"/>
  <c r="BE359"/>
  <c r="T359"/>
  <c r="R359"/>
  <c r="P359"/>
  <c r="BI356"/>
  <c r="BH356"/>
  <c r="BG356"/>
  <c r="BE356"/>
  <c r="T356"/>
  <c r="R356"/>
  <c r="P356"/>
  <c r="BI351"/>
  <c r="BH351"/>
  <c r="BG351"/>
  <c r="BE351"/>
  <c r="T351"/>
  <c r="R351"/>
  <c r="P351"/>
  <c r="BI346"/>
  <c r="BH346"/>
  <c r="BG346"/>
  <c r="BE346"/>
  <c r="T346"/>
  <c r="R346"/>
  <c r="P346"/>
  <c r="BI341"/>
  <c r="BH341"/>
  <c r="BG341"/>
  <c r="BE341"/>
  <c r="T341"/>
  <c r="R341"/>
  <c r="P341"/>
  <c r="BI335"/>
  <c r="BH335"/>
  <c r="BG335"/>
  <c r="BE335"/>
  <c r="T335"/>
  <c r="R335"/>
  <c r="P335"/>
  <c r="BI332"/>
  <c r="BH332"/>
  <c r="BG332"/>
  <c r="BE332"/>
  <c r="T332"/>
  <c r="R332"/>
  <c r="P332"/>
  <c r="BI330"/>
  <c r="BH330"/>
  <c r="BG330"/>
  <c r="BE330"/>
  <c r="T330"/>
  <c r="R330"/>
  <c r="P330"/>
  <c r="BI327"/>
  <c r="BH327"/>
  <c r="BG327"/>
  <c r="BE327"/>
  <c r="T327"/>
  <c r="R327"/>
  <c r="P327"/>
  <c r="BI324"/>
  <c r="BH324"/>
  <c r="BG324"/>
  <c r="BE324"/>
  <c r="T324"/>
  <c r="R324"/>
  <c r="P324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5"/>
  <c r="BH315"/>
  <c r="BG315"/>
  <c r="BE315"/>
  <c r="T315"/>
  <c r="R315"/>
  <c r="P315"/>
  <c r="BI313"/>
  <c r="BH313"/>
  <c r="BG313"/>
  <c r="BE313"/>
  <c r="T313"/>
  <c r="R313"/>
  <c r="P313"/>
  <c r="BI309"/>
  <c r="BH309"/>
  <c r="BG309"/>
  <c r="BE309"/>
  <c r="T309"/>
  <c r="R309"/>
  <c r="P309"/>
  <c r="BI305"/>
  <c r="BH305"/>
  <c r="BG305"/>
  <c r="BE305"/>
  <c r="T305"/>
  <c r="R305"/>
  <c r="P305"/>
  <c r="BI301"/>
  <c r="BH301"/>
  <c r="BG301"/>
  <c r="BE301"/>
  <c r="T301"/>
  <c r="R301"/>
  <c r="P301"/>
  <c r="BI297"/>
  <c r="BH297"/>
  <c r="BG297"/>
  <c r="BE297"/>
  <c r="T297"/>
  <c r="R297"/>
  <c r="P297"/>
  <c r="BI293"/>
  <c r="BH293"/>
  <c r="BG293"/>
  <c r="BE293"/>
  <c r="T293"/>
  <c r="R293"/>
  <c r="P293"/>
  <c r="BI291"/>
  <c r="BH291"/>
  <c r="BG291"/>
  <c r="BE291"/>
  <c r="T291"/>
  <c r="R291"/>
  <c r="P291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7"/>
  <c r="BH257"/>
  <c r="BG257"/>
  <c r="BE257"/>
  <c r="T257"/>
  <c r="R257"/>
  <c r="P257"/>
  <c r="BI255"/>
  <c r="BH255"/>
  <c r="BG255"/>
  <c r="BE255"/>
  <c r="T255"/>
  <c r="R255"/>
  <c r="P255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7"/>
  <c r="BH237"/>
  <c r="BG237"/>
  <c r="BE237"/>
  <c r="T237"/>
  <c r="R237"/>
  <c r="P237"/>
  <c r="BI233"/>
  <c r="BH233"/>
  <c r="BG233"/>
  <c r="BE233"/>
  <c r="T233"/>
  <c r="T232"/>
  <c r="R233"/>
  <c r="R232"/>
  <c r="P233"/>
  <c r="P232"/>
  <c r="BI230"/>
  <c r="BH230"/>
  <c r="BG230"/>
  <c r="BE230"/>
  <c r="T230"/>
  <c r="R230"/>
  <c r="P230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19"/>
  <c r="BH219"/>
  <c r="BG219"/>
  <c r="BE219"/>
  <c r="T219"/>
  <c r="R219"/>
  <c r="P219"/>
  <c r="BI217"/>
  <c r="BH217"/>
  <c r="BG217"/>
  <c r="BE217"/>
  <c r="T217"/>
  <c r="R217"/>
  <c r="P217"/>
  <c r="BI214"/>
  <c r="BH214"/>
  <c r="BG214"/>
  <c r="BE214"/>
  <c r="T214"/>
  <c r="R214"/>
  <c r="P214"/>
  <c r="BI211"/>
  <c r="BH211"/>
  <c r="BG211"/>
  <c r="BE211"/>
  <c r="T211"/>
  <c r="R211"/>
  <c r="P211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69"/>
  <c r="BH169"/>
  <c r="BG169"/>
  <c r="BE169"/>
  <c r="T169"/>
  <c r="R169"/>
  <c r="P169"/>
  <c r="BI163"/>
  <c r="BH163"/>
  <c r="BG163"/>
  <c r="BE163"/>
  <c r="T163"/>
  <c r="R163"/>
  <c r="P163"/>
  <c r="BI158"/>
  <c r="BH158"/>
  <c r="BG158"/>
  <c r="BE158"/>
  <c r="T158"/>
  <c r="R158"/>
  <c r="P158"/>
  <c r="BI152"/>
  <c r="BH152"/>
  <c r="BG152"/>
  <c r="BE152"/>
  <c r="T152"/>
  <c r="R152"/>
  <c r="P152"/>
  <c r="BI147"/>
  <c r="BH147"/>
  <c r="BG147"/>
  <c r="BE147"/>
  <c r="T147"/>
  <c r="R147"/>
  <c r="P147"/>
  <c r="BI141"/>
  <c r="BH141"/>
  <c r="BG141"/>
  <c r="BE141"/>
  <c r="T141"/>
  <c r="R141"/>
  <c r="P141"/>
  <c r="BI136"/>
  <c r="BH136"/>
  <c r="BG136"/>
  <c r="BE136"/>
  <c r="T136"/>
  <c r="R136"/>
  <c r="P136"/>
  <c r="BI130"/>
  <c r="BH130"/>
  <c r="BG130"/>
  <c r="BE130"/>
  <c r="T130"/>
  <c r="R130"/>
  <c r="P130"/>
  <c r="BI125"/>
  <c r="BH125"/>
  <c r="BG125"/>
  <c r="BE125"/>
  <c r="T125"/>
  <c r="R125"/>
  <c r="P125"/>
  <c r="BI121"/>
  <c r="BH121"/>
  <c r="BG121"/>
  <c r="BE121"/>
  <c r="T121"/>
  <c r="R121"/>
  <c r="P121"/>
  <c r="BI119"/>
  <c r="BH119"/>
  <c r="BG119"/>
  <c r="BE119"/>
  <c r="T119"/>
  <c r="R119"/>
  <c r="P119"/>
  <c r="BI116"/>
  <c r="BH116"/>
  <c r="BG116"/>
  <c r="BE116"/>
  <c r="T116"/>
  <c r="R116"/>
  <c r="P116"/>
  <c r="BI113"/>
  <c r="BH113"/>
  <c r="BG113"/>
  <c r="BE113"/>
  <c r="T113"/>
  <c r="R113"/>
  <c r="P113"/>
  <c r="BI110"/>
  <c r="BH110"/>
  <c r="BG110"/>
  <c r="BE110"/>
  <c r="T110"/>
  <c r="R110"/>
  <c r="P110"/>
  <c r="BI106"/>
  <c r="BH106"/>
  <c r="BG106"/>
  <c r="BE106"/>
  <c r="T106"/>
  <c r="R106"/>
  <c r="P106"/>
  <c r="J100"/>
  <c r="J99"/>
  <c r="F99"/>
  <c r="F97"/>
  <c r="E95"/>
  <c r="J59"/>
  <c r="J58"/>
  <c r="F58"/>
  <c r="F56"/>
  <c r="E54"/>
  <c r="J20"/>
  <c r="E20"/>
  <c r="F100"/>
  <c r="J19"/>
  <c r="J14"/>
  <c r="J56"/>
  <c r="E7"/>
  <c r="E50"/>
  <c i="7" r="J39"/>
  <c r="J38"/>
  <c i="1" r="AY61"/>
  <c i="7" r="J37"/>
  <c i="1" r="AX61"/>
  <c i="7" r="BI283"/>
  <c r="BH283"/>
  <c r="BG283"/>
  <c r="BE283"/>
  <c r="T283"/>
  <c r="T282"/>
  <c r="T281"/>
  <c r="R283"/>
  <c r="R282"/>
  <c r="R281"/>
  <c r="P283"/>
  <c r="P282"/>
  <c r="P281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1"/>
  <c r="BH261"/>
  <c r="BG261"/>
  <c r="BE261"/>
  <c r="T261"/>
  <c r="R261"/>
  <c r="P261"/>
  <c r="BI259"/>
  <c r="BH259"/>
  <c r="BG259"/>
  <c r="BE259"/>
  <c r="T259"/>
  <c r="R259"/>
  <c r="P259"/>
  <c r="BI256"/>
  <c r="BH256"/>
  <c r="BG256"/>
  <c r="BE256"/>
  <c r="T256"/>
  <c r="R256"/>
  <c r="P256"/>
  <c r="BI249"/>
  <c r="BH249"/>
  <c r="BG249"/>
  <c r="BE249"/>
  <c r="T249"/>
  <c r="R249"/>
  <c r="P249"/>
  <c r="BI242"/>
  <c r="BH242"/>
  <c r="BG242"/>
  <c r="BE242"/>
  <c r="T242"/>
  <c r="R242"/>
  <c r="P242"/>
  <c r="BI238"/>
  <c r="BH238"/>
  <c r="BG238"/>
  <c r="BE238"/>
  <c r="T238"/>
  <c r="R238"/>
  <c r="P238"/>
  <c r="BI234"/>
  <c r="BH234"/>
  <c r="BG234"/>
  <c r="BE234"/>
  <c r="T234"/>
  <c r="R234"/>
  <c r="P234"/>
  <c r="BI232"/>
  <c r="BH232"/>
  <c r="BG232"/>
  <c r="BE232"/>
  <c r="T232"/>
  <c r="R232"/>
  <c r="P232"/>
  <c r="BI230"/>
  <c r="BH230"/>
  <c r="BG230"/>
  <c r="BE230"/>
  <c r="T230"/>
  <c r="R230"/>
  <c r="P230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48"/>
  <c r="BH148"/>
  <c r="BG148"/>
  <c r="BE148"/>
  <c r="T148"/>
  <c r="R148"/>
  <c r="P148"/>
  <c r="BI146"/>
  <c r="BH146"/>
  <c r="BG146"/>
  <c r="BE146"/>
  <c r="T146"/>
  <c r="R146"/>
  <c r="P146"/>
  <c r="BI140"/>
  <c r="BH140"/>
  <c r="BG140"/>
  <c r="BE140"/>
  <c r="T140"/>
  <c r="R140"/>
  <c r="P140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BI129"/>
  <c r="BH129"/>
  <c r="BG129"/>
  <c r="BE129"/>
  <c r="T129"/>
  <c r="R129"/>
  <c r="P129"/>
  <c r="BI125"/>
  <c r="BH125"/>
  <c r="BG125"/>
  <c r="BE125"/>
  <c r="T125"/>
  <c r="R125"/>
  <c r="P125"/>
  <c r="BI122"/>
  <c r="BH122"/>
  <c r="BG122"/>
  <c r="BE122"/>
  <c r="T122"/>
  <c r="R122"/>
  <c r="P122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9"/>
  <c r="BH109"/>
  <c r="BG109"/>
  <c r="BE109"/>
  <c r="T109"/>
  <c r="R109"/>
  <c r="P109"/>
  <c r="BI107"/>
  <c r="BH107"/>
  <c r="BG107"/>
  <c r="BE107"/>
  <c r="T107"/>
  <c r="R107"/>
  <c r="P107"/>
  <c r="BI103"/>
  <c r="BH103"/>
  <c r="BG103"/>
  <c r="BE103"/>
  <c r="T103"/>
  <c r="R103"/>
  <c r="P103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J88"/>
  <c r="J87"/>
  <c r="F87"/>
  <c r="F85"/>
  <c r="E83"/>
  <c r="J59"/>
  <c r="J58"/>
  <c r="F58"/>
  <c r="F56"/>
  <c r="E54"/>
  <c r="J20"/>
  <c r="E20"/>
  <c r="F59"/>
  <c r="J19"/>
  <c r="J14"/>
  <c r="J85"/>
  <c r="E7"/>
  <c r="E50"/>
  <c i="6" r="J39"/>
  <c r="J38"/>
  <c i="1" r="AY60"/>
  <c i="6" r="J37"/>
  <c i="1" r="AX60"/>
  <c i="6"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1"/>
  <c r="BH101"/>
  <c r="BG101"/>
  <c r="BE101"/>
  <c r="T101"/>
  <c r="R101"/>
  <c r="P101"/>
  <c r="F92"/>
  <c r="E90"/>
  <c r="F56"/>
  <c r="E54"/>
  <c r="J26"/>
  <c r="E26"/>
  <c r="J59"/>
  <c r="J25"/>
  <c r="J23"/>
  <c r="E23"/>
  <c r="J58"/>
  <c r="J22"/>
  <c r="J20"/>
  <c r="E20"/>
  <c r="F95"/>
  <c r="J19"/>
  <c r="J17"/>
  <c r="E17"/>
  <c r="F94"/>
  <c r="J16"/>
  <c r="J14"/>
  <c r="J56"/>
  <c r="E7"/>
  <c r="E50"/>
  <c i="5" r="J39"/>
  <c r="J38"/>
  <c i="1" r="AY59"/>
  <c i="5" r="J37"/>
  <c i="1" r="AX59"/>
  <c i="5"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T141"/>
  <c r="R142"/>
  <c r="R141"/>
  <c r="P142"/>
  <c r="P141"/>
  <c r="BI140"/>
  <c r="BH140"/>
  <c r="BG140"/>
  <c r="BE140"/>
  <c r="T140"/>
  <c r="T139"/>
  <c r="R140"/>
  <c r="R139"/>
  <c r="P140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F86"/>
  <c r="E84"/>
  <c r="F56"/>
  <c r="E54"/>
  <c r="J26"/>
  <c r="E26"/>
  <c r="J89"/>
  <c r="J25"/>
  <c r="J23"/>
  <c r="E23"/>
  <c r="J58"/>
  <c r="J22"/>
  <c r="J20"/>
  <c r="E20"/>
  <c r="F59"/>
  <c r="J19"/>
  <c r="J17"/>
  <c r="E17"/>
  <c r="F88"/>
  <c r="J16"/>
  <c r="J14"/>
  <c r="J86"/>
  <c r="E7"/>
  <c r="E80"/>
  <c i="4" r="J39"/>
  <c r="J38"/>
  <c i="1" r="AY58"/>
  <c i="4" r="J37"/>
  <c i="1" r="AX58"/>
  <c i="4" r="BI226"/>
  <c r="BH226"/>
  <c r="BG226"/>
  <c r="BE226"/>
  <c r="T226"/>
  <c r="T225"/>
  <c r="R226"/>
  <c r="R225"/>
  <c r="P226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7"/>
  <c r="BH217"/>
  <c r="BG217"/>
  <c r="BE217"/>
  <c r="T217"/>
  <c r="R217"/>
  <c r="P217"/>
  <c r="BI215"/>
  <c r="BH215"/>
  <c r="BG215"/>
  <c r="BE215"/>
  <c r="T215"/>
  <c r="R215"/>
  <c r="P215"/>
  <c r="BI208"/>
  <c r="BH208"/>
  <c r="BG208"/>
  <c r="BE208"/>
  <c r="T208"/>
  <c r="R208"/>
  <c r="P208"/>
  <c r="BI204"/>
  <c r="BH204"/>
  <c r="BG204"/>
  <c r="BE204"/>
  <c r="T204"/>
  <c r="R204"/>
  <c r="P204"/>
  <c r="BI202"/>
  <c r="BH202"/>
  <c r="BG202"/>
  <c r="BE202"/>
  <c r="T202"/>
  <c r="R202"/>
  <c r="P202"/>
  <c r="BI196"/>
  <c r="BH196"/>
  <c r="BG196"/>
  <c r="BE196"/>
  <c r="T196"/>
  <c r="R196"/>
  <c r="P196"/>
  <c r="BI193"/>
  <c r="BH193"/>
  <c r="BG193"/>
  <c r="BE193"/>
  <c r="T193"/>
  <c r="R193"/>
  <c r="P193"/>
  <c r="BI191"/>
  <c r="BH191"/>
  <c r="BG191"/>
  <c r="BE191"/>
  <c r="T191"/>
  <c r="R191"/>
  <c r="P191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1"/>
  <c r="BH181"/>
  <c r="BG181"/>
  <c r="BE181"/>
  <c r="T181"/>
  <c r="R181"/>
  <c r="P181"/>
  <c r="BI178"/>
  <c r="BH178"/>
  <c r="BG178"/>
  <c r="BE178"/>
  <c r="T178"/>
  <c r="R178"/>
  <c r="P178"/>
  <c r="BI175"/>
  <c r="BH175"/>
  <c r="BG175"/>
  <c r="BE175"/>
  <c r="T175"/>
  <c r="R175"/>
  <c r="P175"/>
  <c r="BI172"/>
  <c r="BH172"/>
  <c r="BG172"/>
  <c r="BE172"/>
  <c r="T172"/>
  <c r="R172"/>
  <c r="P172"/>
  <c r="BI169"/>
  <c r="BH169"/>
  <c r="BG169"/>
  <c r="BE169"/>
  <c r="T169"/>
  <c r="R169"/>
  <c r="P169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58"/>
  <c r="BH158"/>
  <c r="BG158"/>
  <c r="BE158"/>
  <c r="T158"/>
  <c r="R158"/>
  <c r="P158"/>
  <c r="BI155"/>
  <c r="BH155"/>
  <c r="BG155"/>
  <c r="BE155"/>
  <c r="T155"/>
  <c r="R155"/>
  <c r="P155"/>
  <c r="BI153"/>
  <c r="BH153"/>
  <c r="BG153"/>
  <c r="BE153"/>
  <c r="T153"/>
  <c r="R153"/>
  <c r="P153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39"/>
  <c r="BH139"/>
  <c r="BG139"/>
  <c r="BE139"/>
  <c r="T139"/>
  <c r="R139"/>
  <c r="P139"/>
  <c r="BI131"/>
  <c r="BH131"/>
  <c r="BG131"/>
  <c r="BE131"/>
  <c r="T131"/>
  <c r="T130"/>
  <c r="R131"/>
  <c r="R130"/>
  <c r="P131"/>
  <c r="P130"/>
  <c r="BI127"/>
  <c r="BH127"/>
  <c r="BG127"/>
  <c r="BE127"/>
  <c r="T127"/>
  <c r="R127"/>
  <c r="P127"/>
  <c r="BI124"/>
  <c r="BH124"/>
  <c r="BG124"/>
  <c r="BE124"/>
  <c r="T124"/>
  <c r="R124"/>
  <c r="P124"/>
  <c r="BI119"/>
  <c r="BH119"/>
  <c r="BG119"/>
  <c r="BE119"/>
  <c r="T119"/>
  <c r="R119"/>
  <c r="P119"/>
  <c r="BI115"/>
  <c r="BH115"/>
  <c r="BG115"/>
  <c r="BE115"/>
  <c r="T115"/>
  <c r="R115"/>
  <c r="P115"/>
  <c r="BI112"/>
  <c r="BH112"/>
  <c r="BG112"/>
  <c r="BE112"/>
  <c r="T112"/>
  <c r="R112"/>
  <c r="P112"/>
  <c r="BI108"/>
  <c r="BH108"/>
  <c r="BG108"/>
  <c r="BE108"/>
  <c r="T108"/>
  <c r="R108"/>
  <c r="P108"/>
  <c r="BI100"/>
  <c r="BH100"/>
  <c r="BG100"/>
  <c r="BE100"/>
  <c r="T100"/>
  <c r="R100"/>
  <c r="P100"/>
  <c r="F90"/>
  <c r="E88"/>
  <c r="F56"/>
  <c r="E54"/>
  <c r="J26"/>
  <c r="E26"/>
  <c r="J59"/>
  <c r="J25"/>
  <c r="J23"/>
  <c r="E23"/>
  <c r="J58"/>
  <c r="J22"/>
  <c r="J20"/>
  <c r="E20"/>
  <c r="F93"/>
  <c r="J19"/>
  <c r="J17"/>
  <c r="E17"/>
  <c r="F58"/>
  <c r="J16"/>
  <c r="J14"/>
  <c r="J90"/>
  <c r="E7"/>
  <c r="E84"/>
  <c i="3" r="J39"/>
  <c r="J38"/>
  <c i="1" r="AY57"/>
  <c i="3" r="J37"/>
  <c i="1" r="AX57"/>
  <c i="3" r="BI2432"/>
  <c r="BH2432"/>
  <c r="BG2432"/>
  <c r="BE2432"/>
  <c r="T2432"/>
  <c r="R2432"/>
  <c r="P2432"/>
  <c r="BI2431"/>
  <c r="BH2431"/>
  <c r="BG2431"/>
  <c r="BE2431"/>
  <c r="T2431"/>
  <c r="R2431"/>
  <c r="P2431"/>
  <c r="BI2428"/>
  <c r="BH2428"/>
  <c r="BG2428"/>
  <c r="BE2428"/>
  <c r="T2428"/>
  <c r="R2428"/>
  <c r="P2428"/>
  <c r="BI2426"/>
  <c r="BH2426"/>
  <c r="BG2426"/>
  <c r="BE2426"/>
  <c r="T2426"/>
  <c r="R2426"/>
  <c r="P2426"/>
  <c r="BI2425"/>
  <c r="BH2425"/>
  <c r="BG2425"/>
  <c r="BE2425"/>
  <c r="T2425"/>
  <c r="R2425"/>
  <c r="P2425"/>
  <c r="BI2422"/>
  <c r="BH2422"/>
  <c r="BG2422"/>
  <c r="BE2422"/>
  <c r="T2422"/>
  <c r="R2422"/>
  <c r="P2422"/>
  <c r="BI2421"/>
  <c r="BH2421"/>
  <c r="BG2421"/>
  <c r="BE2421"/>
  <c r="T2421"/>
  <c r="R2421"/>
  <c r="P2421"/>
  <c r="BI2416"/>
  <c r="BH2416"/>
  <c r="BG2416"/>
  <c r="BE2416"/>
  <c r="T2416"/>
  <c r="R2416"/>
  <c r="P2416"/>
  <c r="BI2413"/>
  <c r="BH2413"/>
  <c r="BG2413"/>
  <c r="BE2413"/>
  <c r="T2413"/>
  <c r="R2413"/>
  <c r="P2413"/>
  <c r="BI2409"/>
  <c r="BH2409"/>
  <c r="BG2409"/>
  <c r="BE2409"/>
  <c r="T2409"/>
  <c r="R2409"/>
  <c r="P2409"/>
  <c r="BI2406"/>
  <c r="BH2406"/>
  <c r="BG2406"/>
  <c r="BE2406"/>
  <c r="T2406"/>
  <c r="R2406"/>
  <c r="P2406"/>
  <c r="BI2402"/>
  <c r="BH2402"/>
  <c r="BG2402"/>
  <c r="BE2402"/>
  <c r="T2402"/>
  <c r="R2402"/>
  <c r="P2402"/>
  <c r="BI2399"/>
  <c r="BH2399"/>
  <c r="BG2399"/>
  <c r="BE2399"/>
  <c r="T2399"/>
  <c r="R2399"/>
  <c r="P2399"/>
  <c r="BI2391"/>
  <c r="BH2391"/>
  <c r="BG2391"/>
  <c r="BE2391"/>
  <c r="T2391"/>
  <c r="R2391"/>
  <c r="P2391"/>
  <c r="BI2389"/>
  <c r="BH2389"/>
  <c r="BG2389"/>
  <c r="BE2389"/>
  <c r="T2389"/>
  <c r="R2389"/>
  <c r="P2389"/>
  <c r="BI2386"/>
  <c r="BH2386"/>
  <c r="BG2386"/>
  <c r="BE2386"/>
  <c r="T2386"/>
  <c r="R2386"/>
  <c r="P2386"/>
  <c r="BI2384"/>
  <c r="BH2384"/>
  <c r="BG2384"/>
  <c r="BE2384"/>
  <c r="T2384"/>
  <c r="R2384"/>
  <c r="P2384"/>
  <c r="BI2381"/>
  <c r="BH2381"/>
  <c r="BG2381"/>
  <c r="BE2381"/>
  <c r="T2381"/>
  <c r="R2381"/>
  <c r="P2381"/>
  <c r="BI2375"/>
  <c r="BH2375"/>
  <c r="BG2375"/>
  <c r="BE2375"/>
  <c r="T2375"/>
  <c r="R2375"/>
  <c r="P2375"/>
  <c r="BI2373"/>
  <c r="BH2373"/>
  <c r="BG2373"/>
  <c r="BE2373"/>
  <c r="T2373"/>
  <c r="R2373"/>
  <c r="P2373"/>
  <c r="BI2371"/>
  <c r="BH2371"/>
  <c r="BG2371"/>
  <c r="BE2371"/>
  <c r="T2371"/>
  <c r="R2371"/>
  <c r="P2371"/>
  <c r="BI2365"/>
  <c r="BH2365"/>
  <c r="BG2365"/>
  <c r="BE2365"/>
  <c r="T2365"/>
  <c r="R2365"/>
  <c r="P2365"/>
  <c r="BI2362"/>
  <c r="BH2362"/>
  <c r="BG2362"/>
  <c r="BE2362"/>
  <c r="T2362"/>
  <c r="R2362"/>
  <c r="P2362"/>
  <c r="BI2359"/>
  <c r="BH2359"/>
  <c r="BG2359"/>
  <c r="BE2359"/>
  <c r="T2359"/>
  <c r="R2359"/>
  <c r="P2359"/>
  <c r="BI2356"/>
  <c r="BH2356"/>
  <c r="BG2356"/>
  <c r="BE2356"/>
  <c r="T2356"/>
  <c r="R2356"/>
  <c r="P2356"/>
  <c r="BI2352"/>
  <c r="BH2352"/>
  <c r="BG2352"/>
  <c r="BE2352"/>
  <c r="T2352"/>
  <c r="R2352"/>
  <c r="P2352"/>
  <c r="BI2349"/>
  <c r="BH2349"/>
  <c r="BG2349"/>
  <c r="BE2349"/>
  <c r="T2349"/>
  <c r="R2349"/>
  <c r="P2349"/>
  <c r="BI2344"/>
  <c r="BH2344"/>
  <c r="BG2344"/>
  <c r="BE2344"/>
  <c r="T2344"/>
  <c r="R2344"/>
  <c r="P2344"/>
  <c r="BI2341"/>
  <c r="BH2341"/>
  <c r="BG2341"/>
  <c r="BE2341"/>
  <c r="T2341"/>
  <c r="R2341"/>
  <c r="P2341"/>
  <c r="BI2336"/>
  <c r="BH2336"/>
  <c r="BG2336"/>
  <c r="BE2336"/>
  <c r="T2336"/>
  <c r="R2336"/>
  <c r="P2336"/>
  <c r="BI2331"/>
  <c r="BH2331"/>
  <c r="BG2331"/>
  <c r="BE2331"/>
  <c r="T2331"/>
  <c r="R2331"/>
  <c r="P2331"/>
  <c r="BI2320"/>
  <c r="BH2320"/>
  <c r="BG2320"/>
  <c r="BE2320"/>
  <c r="T2320"/>
  <c r="R2320"/>
  <c r="P2320"/>
  <c r="BI2296"/>
  <c r="BH2296"/>
  <c r="BG2296"/>
  <c r="BE2296"/>
  <c r="T2296"/>
  <c r="R2296"/>
  <c r="P2296"/>
  <c r="BI2294"/>
  <c r="BH2294"/>
  <c r="BG2294"/>
  <c r="BE2294"/>
  <c r="T2294"/>
  <c r="R2294"/>
  <c r="P2294"/>
  <c r="BI2292"/>
  <c r="BH2292"/>
  <c r="BG2292"/>
  <c r="BE2292"/>
  <c r="T2292"/>
  <c r="R2292"/>
  <c r="P2292"/>
  <c r="BI2289"/>
  <c r="BH2289"/>
  <c r="BG2289"/>
  <c r="BE2289"/>
  <c r="T2289"/>
  <c r="R2289"/>
  <c r="P2289"/>
  <c r="BI2247"/>
  <c r="BH2247"/>
  <c r="BG2247"/>
  <c r="BE2247"/>
  <c r="T2247"/>
  <c r="R2247"/>
  <c r="P2247"/>
  <c r="BI2241"/>
  <c r="BH2241"/>
  <c r="BG2241"/>
  <c r="BE2241"/>
  <c r="T2241"/>
  <c r="R2241"/>
  <c r="P2241"/>
  <c r="BI2233"/>
  <c r="BH2233"/>
  <c r="BG2233"/>
  <c r="BE2233"/>
  <c r="T2233"/>
  <c r="R2233"/>
  <c r="P2233"/>
  <c r="BI2226"/>
  <c r="BH2226"/>
  <c r="BG2226"/>
  <c r="BE2226"/>
  <c r="T2226"/>
  <c r="R2226"/>
  <c r="P2226"/>
  <c r="BI2218"/>
  <c r="BH2218"/>
  <c r="BG2218"/>
  <c r="BE2218"/>
  <c r="T2218"/>
  <c r="R2218"/>
  <c r="P2218"/>
  <c r="BI2215"/>
  <c r="BH2215"/>
  <c r="BG2215"/>
  <c r="BE2215"/>
  <c r="T2215"/>
  <c r="R2215"/>
  <c r="P2215"/>
  <c r="BI2213"/>
  <c r="BH2213"/>
  <c r="BG2213"/>
  <c r="BE2213"/>
  <c r="T2213"/>
  <c r="R2213"/>
  <c r="P2213"/>
  <c r="BI2211"/>
  <c r="BH2211"/>
  <c r="BG2211"/>
  <c r="BE2211"/>
  <c r="T2211"/>
  <c r="R2211"/>
  <c r="P2211"/>
  <c r="BI2208"/>
  <c r="BH2208"/>
  <c r="BG2208"/>
  <c r="BE2208"/>
  <c r="T2208"/>
  <c r="R2208"/>
  <c r="P2208"/>
  <c r="BI2206"/>
  <c r="BH2206"/>
  <c r="BG2206"/>
  <c r="BE2206"/>
  <c r="T2206"/>
  <c r="R2206"/>
  <c r="P2206"/>
  <c r="BI2203"/>
  <c r="BH2203"/>
  <c r="BG2203"/>
  <c r="BE2203"/>
  <c r="T2203"/>
  <c r="R2203"/>
  <c r="P2203"/>
  <c r="BI2201"/>
  <c r="BH2201"/>
  <c r="BG2201"/>
  <c r="BE2201"/>
  <c r="T2201"/>
  <c r="R2201"/>
  <c r="P2201"/>
  <c r="BI2198"/>
  <c r="BH2198"/>
  <c r="BG2198"/>
  <c r="BE2198"/>
  <c r="T2198"/>
  <c r="R2198"/>
  <c r="P2198"/>
  <c r="BI2196"/>
  <c r="BH2196"/>
  <c r="BG2196"/>
  <c r="BE2196"/>
  <c r="T2196"/>
  <c r="R2196"/>
  <c r="P2196"/>
  <c r="BI2193"/>
  <c r="BH2193"/>
  <c r="BG2193"/>
  <c r="BE2193"/>
  <c r="T2193"/>
  <c r="R2193"/>
  <c r="P2193"/>
  <c r="BI2190"/>
  <c r="BH2190"/>
  <c r="BG2190"/>
  <c r="BE2190"/>
  <c r="T2190"/>
  <c r="R2190"/>
  <c r="P2190"/>
  <c r="BI2187"/>
  <c r="BH2187"/>
  <c r="BG2187"/>
  <c r="BE2187"/>
  <c r="T2187"/>
  <c r="R2187"/>
  <c r="P2187"/>
  <c r="BI2184"/>
  <c r="BH2184"/>
  <c r="BG2184"/>
  <c r="BE2184"/>
  <c r="T2184"/>
  <c r="R2184"/>
  <c r="P2184"/>
  <c r="BI2182"/>
  <c r="BH2182"/>
  <c r="BG2182"/>
  <c r="BE2182"/>
  <c r="T2182"/>
  <c r="R2182"/>
  <c r="P2182"/>
  <c r="BI2179"/>
  <c r="BH2179"/>
  <c r="BG2179"/>
  <c r="BE2179"/>
  <c r="T2179"/>
  <c r="R2179"/>
  <c r="P2179"/>
  <c r="BI2176"/>
  <c r="BH2176"/>
  <c r="BG2176"/>
  <c r="BE2176"/>
  <c r="T2176"/>
  <c r="R2176"/>
  <c r="P2176"/>
  <c r="BI2153"/>
  <c r="BH2153"/>
  <c r="BG2153"/>
  <c r="BE2153"/>
  <c r="T2153"/>
  <c r="R2153"/>
  <c r="P2153"/>
  <c r="BI2150"/>
  <c r="BH2150"/>
  <c r="BG2150"/>
  <c r="BE2150"/>
  <c r="T2150"/>
  <c r="R2150"/>
  <c r="P2150"/>
  <c r="BI2126"/>
  <c r="BH2126"/>
  <c r="BG2126"/>
  <c r="BE2126"/>
  <c r="T2126"/>
  <c r="R2126"/>
  <c r="P2126"/>
  <c r="BI2123"/>
  <c r="BH2123"/>
  <c r="BG2123"/>
  <c r="BE2123"/>
  <c r="T2123"/>
  <c r="R2123"/>
  <c r="P2123"/>
  <c r="BI2121"/>
  <c r="BH2121"/>
  <c r="BG2121"/>
  <c r="BE2121"/>
  <c r="T2121"/>
  <c r="R2121"/>
  <c r="P2121"/>
  <c r="BI2119"/>
  <c r="BH2119"/>
  <c r="BG2119"/>
  <c r="BE2119"/>
  <c r="T2119"/>
  <c r="R2119"/>
  <c r="P2119"/>
  <c r="BI2117"/>
  <c r="BH2117"/>
  <c r="BG2117"/>
  <c r="BE2117"/>
  <c r="T2117"/>
  <c r="R2117"/>
  <c r="P2117"/>
  <c r="BI2091"/>
  <c r="BH2091"/>
  <c r="BG2091"/>
  <c r="BE2091"/>
  <c r="T2091"/>
  <c r="R2091"/>
  <c r="P2091"/>
  <c r="BI2089"/>
  <c r="BH2089"/>
  <c r="BG2089"/>
  <c r="BE2089"/>
  <c r="T2089"/>
  <c r="R2089"/>
  <c r="P2089"/>
  <c r="BI2084"/>
  <c r="BH2084"/>
  <c r="BG2084"/>
  <c r="BE2084"/>
  <c r="T2084"/>
  <c r="R2084"/>
  <c r="P2084"/>
  <c r="BI2082"/>
  <c r="BH2082"/>
  <c r="BG2082"/>
  <c r="BE2082"/>
  <c r="T2082"/>
  <c r="R2082"/>
  <c r="P2082"/>
  <c r="BI2080"/>
  <c r="BH2080"/>
  <c r="BG2080"/>
  <c r="BE2080"/>
  <c r="T2080"/>
  <c r="R2080"/>
  <c r="P2080"/>
  <c r="BI2077"/>
  <c r="BH2077"/>
  <c r="BG2077"/>
  <c r="BE2077"/>
  <c r="T2077"/>
  <c r="R2077"/>
  <c r="P2077"/>
  <c r="BI2071"/>
  <c r="BH2071"/>
  <c r="BG2071"/>
  <c r="BE2071"/>
  <c r="T2071"/>
  <c r="R2071"/>
  <c r="P2071"/>
  <c r="BI2069"/>
  <c r="BH2069"/>
  <c r="BG2069"/>
  <c r="BE2069"/>
  <c r="T2069"/>
  <c r="R2069"/>
  <c r="P2069"/>
  <c r="BI2068"/>
  <c r="BH2068"/>
  <c r="BG2068"/>
  <c r="BE2068"/>
  <c r="T2068"/>
  <c r="R2068"/>
  <c r="P2068"/>
  <c r="BI2067"/>
  <c r="BH2067"/>
  <c r="BG2067"/>
  <c r="BE2067"/>
  <c r="T2067"/>
  <c r="R2067"/>
  <c r="P2067"/>
  <c r="BI2065"/>
  <c r="BH2065"/>
  <c r="BG2065"/>
  <c r="BE2065"/>
  <c r="T2065"/>
  <c r="R2065"/>
  <c r="P2065"/>
  <c r="BI2064"/>
  <c r="BH2064"/>
  <c r="BG2064"/>
  <c r="BE2064"/>
  <c r="T2064"/>
  <c r="R2064"/>
  <c r="P2064"/>
  <c r="BI2062"/>
  <c r="BH2062"/>
  <c r="BG2062"/>
  <c r="BE2062"/>
  <c r="T2062"/>
  <c r="R2062"/>
  <c r="P2062"/>
  <c r="BI2060"/>
  <c r="BH2060"/>
  <c r="BG2060"/>
  <c r="BE2060"/>
  <c r="T2060"/>
  <c r="R2060"/>
  <c r="P2060"/>
  <c r="BI2058"/>
  <c r="BH2058"/>
  <c r="BG2058"/>
  <c r="BE2058"/>
  <c r="T2058"/>
  <c r="R2058"/>
  <c r="P2058"/>
  <c r="BI2055"/>
  <c r="BH2055"/>
  <c r="BG2055"/>
  <c r="BE2055"/>
  <c r="T2055"/>
  <c r="R2055"/>
  <c r="P2055"/>
  <c r="BI2053"/>
  <c r="BH2053"/>
  <c r="BG2053"/>
  <c r="BE2053"/>
  <c r="T2053"/>
  <c r="R2053"/>
  <c r="P2053"/>
  <c r="BI2050"/>
  <c r="BH2050"/>
  <c r="BG2050"/>
  <c r="BE2050"/>
  <c r="T2050"/>
  <c r="R2050"/>
  <c r="P2050"/>
  <c r="BI2049"/>
  <c r="BH2049"/>
  <c r="BG2049"/>
  <c r="BE2049"/>
  <c r="T2049"/>
  <c r="R2049"/>
  <c r="P2049"/>
  <c r="BI2046"/>
  <c r="BH2046"/>
  <c r="BG2046"/>
  <c r="BE2046"/>
  <c r="T2046"/>
  <c r="R2046"/>
  <c r="P2046"/>
  <c r="BI2044"/>
  <c r="BH2044"/>
  <c r="BG2044"/>
  <c r="BE2044"/>
  <c r="T2044"/>
  <c r="R2044"/>
  <c r="P2044"/>
  <c r="BI2041"/>
  <c r="BH2041"/>
  <c r="BG2041"/>
  <c r="BE2041"/>
  <c r="T2041"/>
  <c r="R2041"/>
  <c r="P2041"/>
  <c r="BI2040"/>
  <c r="BH2040"/>
  <c r="BG2040"/>
  <c r="BE2040"/>
  <c r="T2040"/>
  <c r="R2040"/>
  <c r="P2040"/>
  <c r="BI2037"/>
  <c r="BH2037"/>
  <c r="BG2037"/>
  <c r="BE2037"/>
  <c r="T2037"/>
  <c r="R2037"/>
  <c r="P2037"/>
  <c r="BI2034"/>
  <c r="BH2034"/>
  <c r="BG2034"/>
  <c r="BE2034"/>
  <c r="T2034"/>
  <c r="R2034"/>
  <c r="P2034"/>
  <c r="BI2031"/>
  <c r="BH2031"/>
  <c r="BG2031"/>
  <c r="BE2031"/>
  <c r="T2031"/>
  <c r="R2031"/>
  <c r="P2031"/>
  <c r="BI2028"/>
  <c r="BH2028"/>
  <c r="BG2028"/>
  <c r="BE2028"/>
  <c r="T2028"/>
  <c r="R2028"/>
  <c r="P2028"/>
  <c r="BI2025"/>
  <c r="BH2025"/>
  <c r="BG2025"/>
  <c r="BE2025"/>
  <c r="T2025"/>
  <c r="R2025"/>
  <c r="P2025"/>
  <c r="BI2022"/>
  <c r="BH2022"/>
  <c r="BG2022"/>
  <c r="BE2022"/>
  <c r="T2022"/>
  <c r="R2022"/>
  <c r="P2022"/>
  <c r="BI2021"/>
  <c r="BH2021"/>
  <c r="BG2021"/>
  <c r="BE2021"/>
  <c r="T2021"/>
  <c r="R2021"/>
  <c r="P2021"/>
  <c r="BI2019"/>
  <c r="BH2019"/>
  <c r="BG2019"/>
  <c r="BE2019"/>
  <c r="T2019"/>
  <c r="R2019"/>
  <c r="P2019"/>
  <c r="BI2018"/>
  <c r="BH2018"/>
  <c r="BG2018"/>
  <c r="BE2018"/>
  <c r="T2018"/>
  <c r="R2018"/>
  <c r="P2018"/>
  <c r="BI2015"/>
  <c r="BH2015"/>
  <c r="BG2015"/>
  <c r="BE2015"/>
  <c r="T2015"/>
  <c r="R2015"/>
  <c r="P2015"/>
  <c r="BI2014"/>
  <c r="BH2014"/>
  <c r="BG2014"/>
  <c r="BE2014"/>
  <c r="T2014"/>
  <c r="R2014"/>
  <c r="P2014"/>
  <c r="BI2010"/>
  <c r="BH2010"/>
  <c r="BG2010"/>
  <c r="BE2010"/>
  <c r="T2010"/>
  <c r="R2010"/>
  <c r="P2010"/>
  <c r="BI2006"/>
  <c r="BH2006"/>
  <c r="BG2006"/>
  <c r="BE2006"/>
  <c r="T2006"/>
  <c r="R2006"/>
  <c r="P2006"/>
  <c r="BI2005"/>
  <c r="BH2005"/>
  <c r="BG2005"/>
  <c r="BE2005"/>
  <c r="T2005"/>
  <c r="R2005"/>
  <c r="P2005"/>
  <c r="BI1998"/>
  <c r="BH1998"/>
  <c r="BG1998"/>
  <c r="BE1998"/>
  <c r="T1998"/>
  <c r="R1998"/>
  <c r="P1998"/>
  <c r="BI1997"/>
  <c r="BH1997"/>
  <c r="BG1997"/>
  <c r="BE1997"/>
  <c r="T1997"/>
  <c r="R1997"/>
  <c r="P1997"/>
  <c r="BI1996"/>
  <c r="BH1996"/>
  <c r="BG1996"/>
  <c r="BE1996"/>
  <c r="T1996"/>
  <c r="R1996"/>
  <c r="P1996"/>
  <c r="BI1993"/>
  <c r="BH1993"/>
  <c r="BG1993"/>
  <c r="BE1993"/>
  <c r="T1993"/>
  <c r="R1993"/>
  <c r="P1993"/>
  <c r="BI1991"/>
  <c r="BH1991"/>
  <c r="BG1991"/>
  <c r="BE1991"/>
  <c r="T1991"/>
  <c r="R1991"/>
  <c r="P1991"/>
  <c r="BI1984"/>
  <c r="BH1984"/>
  <c r="BG1984"/>
  <c r="BE1984"/>
  <c r="T1984"/>
  <c r="R1984"/>
  <c r="P1984"/>
  <c r="BI1983"/>
  <c r="BH1983"/>
  <c r="BG1983"/>
  <c r="BE1983"/>
  <c r="T1983"/>
  <c r="R1983"/>
  <c r="P1983"/>
  <c r="BI1978"/>
  <c r="BH1978"/>
  <c r="BG1978"/>
  <c r="BE1978"/>
  <c r="T1978"/>
  <c r="R1978"/>
  <c r="P1978"/>
  <c r="BI1977"/>
  <c r="BH1977"/>
  <c r="BG1977"/>
  <c r="BE1977"/>
  <c r="T1977"/>
  <c r="R1977"/>
  <c r="P1977"/>
  <c r="BI1961"/>
  <c r="BH1961"/>
  <c r="BG1961"/>
  <c r="BE1961"/>
  <c r="T1961"/>
  <c r="R1961"/>
  <c r="P1961"/>
  <c r="BI1959"/>
  <c r="BH1959"/>
  <c r="BG1959"/>
  <c r="BE1959"/>
  <c r="T1959"/>
  <c r="R1959"/>
  <c r="P1959"/>
  <c r="BI1956"/>
  <c r="BH1956"/>
  <c r="BG1956"/>
  <c r="BE1956"/>
  <c r="T1956"/>
  <c r="R1956"/>
  <c r="P1956"/>
  <c r="BI1952"/>
  <c r="BH1952"/>
  <c r="BG1952"/>
  <c r="BE1952"/>
  <c r="T1952"/>
  <c r="R1952"/>
  <c r="P1952"/>
  <c r="BI1950"/>
  <c r="BH1950"/>
  <c r="BG1950"/>
  <c r="BE1950"/>
  <c r="T1950"/>
  <c r="R1950"/>
  <c r="P1950"/>
  <c r="BI1946"/>
  <c r="BH1946"/>
  <c r="BG1946"/>
  <c r="BE1946"/>
  <c r="T1946"/>
  <c r="R1946"/>
  <c r="P1946"/>
  <c r="BI1940"/>
  <c r="BH1940"/>
  <c r="BG1940"/>
  <c r="BE1940"/>
  <c r="T1940"/>
  <c r="R1940"/>
  <c r="P1940"/>
  <c r="BI1938"/>
  <c r="BH1938"/>
  <c r="BG1938"/>
  <c r="BE1938"/>
  <c r="T1938"/>
  <c r="R1938"/>
  <c r="P1938"/>
  <c r="BI1927"/>
  <c r="BH1927"/>
  <c r="BG1927"/>
  <c r="BE1927"/>
  <c r="T1927"/>
  <c r="R1927"/>
  <c r="P1927"/>
  <c r="BI1921"/>
  <c r="BH1921"/>
  <c r="BG1921"/>
  <c r="BE1921"/>
  <c r="T1921"/>
  <c r="R1921"/>
  <c r="P1921"/>
  <c r="BI1911"/>
  <c r="BH1911"/>
  <c r="BG1911"/>
  <c r="BE1911"/>
  <c r="T1911"/>
  <c r="R1911"/>
  <c r="P1911"/>
  <c r="BI1903"/>
  <c r="BH1903"/>
  <c r="BG1903"/>
  <c r="BE1903"/>
  <c r="T1903"/>
  <c r="R1903"/>
  <c r="P1903"/>
  <c r="BI1892"/>
  <c r="BH1892"/>
  <c r="BG1892"/>
  <c r="BE1892"/>
  <c r="T1892"/>
  <c r="R1892"/>
  <c r="P1892"/>
  <c r="BI1878"/>
  <c r="BH1878"/>
  <c r="BG1878"/>
  <c r="BE1878"/>
  <c r="T1878"/>
  <c r="R1878"/>
  <c r="P1878"/>
  <c r="BI1876"/>
  <c r="BH1876"/>
  <c r="BG1876"/>
  <c r="BE1876"/>
  <c r="T1876"/>
  <c r="R1876"/>
  <c r="P1876"/>
  <c r="BI1871"/>
  <c r="BH1871"/>
  <c r="BG1871"/>
  <c r="BE1871"/>
  <c r="T1871"/>
  <c r="R1871"/>
  <c r="P1871"/>
  <c r="BI1869"/>
  <c r="BH1869"/>
  <c r="BG1869"/>
  <c r="BE1869"/>
  <c r="T1869"/>
  <c r="R1869"/>
  <c r="P1869"/>
  <c r="BI1867"/>
  <c r="BH1867"/>
  <c r="BG1867"/>
  <c r="BE1867"/>
  <c r="T1867"/>
  <c r="R1867"/>
  <c r="P1867"/>
  <c r="BI1866"/>
  <c r="BH1866"/>
  <c r="BG1866"/>
  <c r="BE1866"/>
  <c r="T1866"/>
  <c r="R1866"/>
  <c r="P1866"/>
  <c r="BI1865"/>
  <c r="BH1865"/>
  <c r="BG1865"/>
  <c r="BE1865"/>
  <c r="T1865"/>
  <c r="R1865"/>
  <c r="P1865"/>
  <c r="BI1864"/>
  <c r="BH1864"/>
  <c r="BG1864"/>
  <c r="BE1864"/>
  <c r="T1864"/>
  <c r="R1864"/>
  <c r="P1864"/>
  <c r="BI1863"/>
  <c r="BH1863"/>
  <c r="BG1863"/>
  <c r="BE1863"/>
  <c r="T1863"/>
  <c r="R1863"/>
  <c r="P1863"/>
  <c r="BI1862"/>
  <c r="BH1862"/>
  <c r="BG1862"/>
  <c r="BE1862"/>
  <c r="T1862"/>
  <c r="R1862"/>
  <c r="P1862"/>
  <c r="BI1861"/>
  <c r="BH1861"/>
  <c r="BG1861"/>
  <c r="BE1861"/>
  <c r="T1861"/>
  <c r="R1861"/>
  <c r="P1861"/>
  <c r="BI1859"/>
  <c r="BH1859"/>
  <c r="BG1859"/>
  <c r="BE1859"/>
  <c r="T1859"/>
  <c r="R1859"/>
  <c r="P1859"/>
  <c r="BI1857"/>
  <c r="BH1857"/>
  <c r="BG1857"/>
  <c r="BE1857"/>
  <c r="T1857"/>
  <c r="R1857"/>
  <c r="P1857"/>
  <c r="BI1856"/>
  <c r="BH1856"/>
  <c r="BG1856"/>
  <c r="BE1856"/>
  <c r="T1856"/>
  <c r="R1856"/>
  <c r="P1856"/>
  <c r="BI1853"/>
  <c r="BH1853"/>
  <c r="BG1853"/>
  <c r="BE1853"/>
  <c r="T1853"/>
  <c r="R1853"/>
  <c r="P1853"/>
  <c r="BI1852"/>
  <c r="BH1852"/>
  <c r="BG1852"/>
  <c r="BE1852"/>
  <c r="T1852"/>
  <c r="R1852"/>
  <c r="P1852"/>
  <c r="BI1850"/>
  <c r="BH1850"/>
  <c r="BG1850"/>
  <c r="BE1850"/>
  <c r="T1850"/>
  <c r="R1850"/>
  <c r="P1850"/>
  <c r="BI1848"/>
  <c r="BH1848"/>
  <c r="BG1848"/>
  <c r="BE1848"/>
  <c r="T1848"/>
  <c r="R1848"/>
  <c r="P1848"/>
  <c r="BI1846"/>
  <c r="BH1846"/>
  <c r="BG1846"/>
  <c r="BE1846"/>
  <c r="T1846"/>
  <c r="R1846"/>
  <c r="P1846"/>
  <c r="BI1844"/>
  <c r="BH1844"/>
  <c r="BG1844"/>
  <c r="BE1844"/>
  <c r="T1844"/>
  <c r="R1844"/>
  <c r="P1844"/>
  <c r="BI1842"/>
  <c r="BH1842"/>
  <c r="BG1842"/>
  <c r="BE1842"/>
  <c r="T1842"/>
  <c r="R1842"/>
  <c r="P1842"/>
  <c r="BI1841"/>
  <c r="BH1841"/>
  <c r="BG1841"/>
  <c r="BE1841"/>
  <c r="T1841"/>
  <c r="R1841"/>
  <c r="P1841"/>
  <c r="BI1840"/>
  <c r="BH1840"/>
  <c r="BG1840"/>
  <c r="BE1840"/>
  <c r="T1840"/>
  <c r="R1840"/>
  <c r="P1840"/>
  <c r="BI1839"/>
  <c r="BH1839"/>
  <c r="BG1839"/>
  <c r="BE1839"/>
  <c r="T1839"/>
  <c r="R1839"/>
  <c r="P1839"/>
  <c r="BI1838"/>
  <c r="BH1838"/>
  <c r="BG1838"/>
  <c r="BE1838"/>
  <c r="T1838"/>
  <c r="R1838"/>
  <c r="P1838"/>
  <c r="BI1835"/>
  <c r="BH1835"/>
  <c r="BG1835"/>
  <c r="BE1835"/>
  <c r="T1835"/>
  <c r="R1835"/>
  <c r="P1835"/>
  <c r="BI1833"/>
  <c r="BH1833"/>
  <c r="BG1833"/>
  <c r="BE1833"/>
  <c r="T1833"/>
  <c r="R1833"/>
  <c r="P1833"/>
  <c r="BI1830"/>
  <c r="BH1830"/>
  <c r="BG1830"/>
  <c r="BE1830"/>
  <c r="T1830"/>
  <c r="R1830"/>
  <c r="P1830"/>
  <c r="BI1822"/>
  <c r="BH1822"/>
  <c r="BG1822"/>
  <c r="BE1822"/>
  <c r="T1822"/>
  <c r="R1822"/>
  <c r="P1822"/>
  <c r="BI1819"/>
  <c r="BH1819"/>
  <c r="BG1819"/>
  <c r="BE1819"/>
  <c r="T1819"/>
  <c r="T1818"/>
  <c r="R1819"/>
  <c r="R1818"/>
  <c r="P1819"/>
  <c r="P1818"/>
  <c r="BI1815"/>
  <c r="BH1815"/>
  <c r="BG1815"/>
  <c r="BE1815"/>
  <c r="T1815"/>
  <c r="R1815"/>
  <c r="P1815"/>
  <c r="BI1810"/>
  <c r="BH1810"/>
  <c r="BG1810"/>
  <c r="BE1810"/>
  <c r="T1810"/>
  <c r="R1810"/>
  <c r="P1810"/>
  <c r="BI1803"/>
  <c r="BH1803"/>
  <c r="BG1803"/>
  <c r="BE1803"/>
  <c r="T1803"/>
  <c r="R1803"/>
  <c r="P1803"/>
  <c r="BI1797"/>
  <c r="BH1797"/>
  <c r="BG1797"/>
  <c r="BE1797"/>
  <c r="T1797"/>
  <c r="R1797"/>
  <c r="P1797"/>
  <c r="BI1784"/>
  <c r="BH1784"/>
  <c r="BG1784"/>
  <c r="BE1784"/>
  <c r="T1784"/>
  <c r="R1784"/>
  <c r="P1784"/>
  <c r="BI1782"/>
  <c r="BH1782"/>
  <c r="BG1782"/>
  <c r="BE1782"/>
  <c r="T1782"/>
  <c r="R1782"/>
  <c r="P1782"/>
  <c r="BI1779"/>
  <c r="BH1779"/>
  <c r="BG1779"/>
  <c r="BE1779"/>
  <c r="T1779"/>
  <c r="R1779"/>
  <c r="P1779"/>
  <c r="BI1775"/>
  <c r="BH1775"/>
  <c r="BG1775"/>
  <c r="BE1775"/>
  <c r="T1775"/>
  <c r="R1775"/>
  <c r="P1775"/>
  <c r="BI1770"/>
  <c r="BH1770"/>
  <c r="BG1770"/>
  <c r="BE1770"/>
  <c r="T1770"/>
  <c r="R1770"/>
  <c r="P1770"/>
  <c r="BI1765"/>
  <c r="BH1765"/>
  <c r="BG1765"/>
  <c r="BE1765"/>
  <c r="T1765"/>
  <c r="R1765"/>
  <c r="P1765"/>
  <c r="BI1762"/>
  <c r="BH1762"/>
  <c r="BG1762"/>
  <c r="BE1762"/>
  <c r="T1762"/>
  <c r="R1762"/>
  <c r="P1762"/>
  <c r="BI1757"/>
  <c r="BH1757"/>
  <c r="BG1757"/>
  <c r="BE1757"/>
  <c r="T1757"/>
  <c r="R1757"/>
  <c r="P1757"/>
  <c r="BI1753"/>
  <c r="BH1753"/>
  <c r="BG1753"/>
  <c r="BE1753"/>
  <c r="T1753"/>
  <c r="R1753"/>
  <c r="P1753"/>
  <c r="BI1751"/>
  <c r="BH1751"/>
  <c r="BG1751"/>
  <c r="BE1751"/>
  <c r="T1751"/>
  <c r="R1751"/>
  <c r="P1751"/>
  <c r="BI1749"/>
  <c r="BH1749"/>
  <c r="BG1749"/>
  <c r="BE1749"/>
  <c r="T1749"/>
  <c r="R1749"/>
  <c r="P1749"/>
  <c r="BI1748"/>
  <c r="BH1748"/>
  <c r="BG1748"/>
  <c r="BE1748"/>
  <c r="T1748"/>
  <c r="R1748"/>
  <c r="P1748"/>
  <c r="BI1746"/>
  <c r="BH1746"/>
  <c r="BG1746"/>
  <c r="BE1746"/>
  <c r="T1746"/>
  <c r="R1746"/>
  <c r="P1746"/>
  <c r="BI1745"/>
  <c r="BH1745"/>
  <c r="BG1745"/>
  <c r="BE1745"/>
  <c r="T1745"/>
  <c r="R1745"/>
  <c r="P1745"/>
  <c r="BI1743"/>
  <c r="BH1743"/>
  <c r="BG1743"/>
  <c r="BE1743"/>
  <c r="T1743"/>
  <c r="R1743"/>
  <c r="P1743"/>
  <c r="BI1742"/>
  <c r="BH1742"/>
  <c r="BG1742"/>
  <c r="BE1742"/>
  <c r="T1742"/>
  <c r="R1742"/>
  <c r="P1742"/>
  <c r="BI1740"/>
  <c r="BH1740"/>
  <c r="BG1740"/>
  <c r="BE1740"/>
  <c r="T1740"/>
  <c r="R1740"/>
  <c r="P1740"/>
  <c r="BI1739"/>
  <c r="BH1739"/>
  <c r="BG1739"/>
  <c r="BE1739"/>
  <c r="T1739"/>
  <c r="R1739"/>
  <c r="P1739"/>
  <c r="BI1737"/>
  <c r="BH1737"/>
  <c r="BG1737"/>
  <c r="BE1737"/>
  <c r="T1737"/>
  <c r="R1737"/>
  <c r="P1737"/>
  <c r="BI1734"/>
  <c r="BH1734"/>
  <c r="BG1734"/>
  <c r="BE1734"/>
  <c r="T1734"/>
  <c r="R1734"/>
  <c r="P1734"/>
  <c r="BI1723"/>
  <c r="BH1723"/>
  <c r="BG1723"/>
  <c r="BE1723"/>
  <c r="T1723"/>
  <c r="R1723"/>
  <c r="P1723"/>
  <c r="BI1721"/>
  <c r="BH1721"/>
  <c r="BG1721"/>
  <c r="BE1721"/>
  <c r="T1721"/>
  <c r="R1721"/>
  <c r="P1721"/>
  <c r="BI1718"/>
  <c r="BH1718"/>
  <c r="BG1718"/>
  <c r="BE1718"/>
  <c r="T1718"/>
  <c r="R1718"/>
  <c r="P1718"/>
  <c r="BI1710"/>
  <c r="BH1710"/>
  <c r="BG1710"/>
  <c r="BE1710"/>
  <c r="T1710"/>
  <c r="R1710"/>
  <c r="P1710"/>
  <c r="BI1707"/>
  <c r="BH1707"/>
  <c r="BG1707"/>
  <c r="BE1707"/>
  <c r="T1707"/>
  <c r="R1707"/>
  <c r="P1707"/>
  <c r="BI1706"/>
  <c r="BH1706"/>
  <c r="BG1706"/>
  <c r="BE1706"/>
  <c r="T1706"/>
  <c r="R1706"/>
  <c r="P1706"/>
  <c r="BI1704"/>
  <c r="BH1704"/>
  <c r="BG1704"/>
  <c r="BE1704"/>
  <c r="T1704"/>
  <c r="R1704"/>
  <c r="P1704"/>
  <c r="BI1701"/>
  <c r="BH1701"/>
  <c r="BG1701"/>
  <c r="BE1701"/>
  <c r="T1701"/>
  <c r="R1701"/>
  <c r="P1701"/>
  <c r="BI1698"/>
  <c r="BH1698"/>
  <c r="BG1698"/>
  <c r="BE1698"/>
  <c r="T1698"/>
  <c r="R1698"/>
  <c r="P1698"/>
  <c r="BI1696"/>
  <c r="BH1696"/>
  <c r="BG1696"/>
  <c r="BE1696"/>
  <c r="T1696"/>
  <c r="R1696"/>
  <c r="P1696"/>
  <c r="BI1693"/>
  <c r="BH1693"/>
  <c r="BG1693"/>
  <c r="BE1693"/>
  <c r="T1693"/>
  <c r="R1693"/>
  <c r="P1693"/>
  <c r="BI1688"/>
  <c r="BH1688"/>
  <c r="BG1688"/>
  <c r="BE1688"/>
  <c r="T1688"/>
  <c r="R1688"/>
  <c r="P1688"/>
  <c r="BI1686"/>
  <c r="BH1686"/>
  <c r="BG1686"/>
  <c r="BE1686"/>
  <c r="T1686"/>
  <c r="R1686"/>
  <c r="P1686"/>
  <c r="BI1683"/>
  <c r="BH1683"/>
  <c r="BG1683"/>
  <c r="BE1683"/>
  <c r="T1683"/>
  <c r="R1683"/>
  <c r="P1683"/>
  <c r="BI1680"/>
  <c r="BH1680"/>
  <c r="BG1680"/>
  <c r="BE1680"/>
  <c r="T1680"/>
  <c r="R1680"/>
  <c r="P1680"/>
  <c r="BI1678"/>
  <c r="BH1678"/>
  <c r="BG1678"/>
  <c r="BE1678"/>
  <c r="T1678"/>
  <c r="R1678"/>
  <c r="P1678"/>
  <c r="BI1673"/>
  <c r="BH1673"/>
  <c r="BG1673"/>
  <c r="BE1673"/>
  <c r="T1673"/>
  <c r="R1673"/>
  <c r="P1673"/>
  <c r="BI1671"/>
  <c r="BH1671"/>
  <c r="BG1671"/>
  <c r="BE1671"/>
  <c r="T1671"/>
  <c r="R1671"/>
  <c r="P1671"/>
  <c r="BI1666"/>
  <c r="BH1666"/>
  <c r="BG1666"/>
  <c r="BE1666"/>
  <c r="T1666"/>
  <c r="R1666"/>
  <c r="P1666"/>
  <c r="BI1663"/>
  <c r="BH1663"/>
  <c r="BG1663"/>
  <c r="BE1663"/>
  <c r="T1663"/>
  <c r="R1663"/>
  <c r="P1663"/>
  <c r="BI1649"/>
  <c r="BH1649"/>
  <c r="BG1649"/>
  <c r="BE1649"/>
  <c r="T1649"/>
  <c r="R1649"/>
  <c r="P1649"/>
  <c r="BI1646"/>
  <c r="BH1646"/>
  <c r="BG1646"/>
  <c r="BE1646"/>
  <c r="T1646"/>
  <c r="R1646"/>
  <c r="P1646"/>
  <c r="BI1644"/>
  <c r="BH1644"/>
  <c r="BG1644"/>
  <c r="BE1644"/>
  <c r="T1644"/>
  <c r="R1644"/>
  <c r="P1644"/>
  <c r="BI1642"/>
  <c r="BH1642"/>
  <c r="BG1642"/>
  <c r="BE1642"/>
  <c r="T1642"/>
  <c r="R1642"/>
  <c r="P1642"/>
  <c r="BI1640"/>
  <c r="BH1640"/>
  <c r="BG1640"/>
  <c r="BE1640"/>
  <c r="T1640"/>
  <c r="R1640"/>
  <c r="P1640"/>
  <c r="BI1638"/>
  <c r="BH1638"/>
  <c r="BG1638"/>
  <c r="BE1638"/>
  <c r="T1638"/>
  <c r="R1638"/>
  <c r="P1638"/>
  <c r="BI1636"/>
  <c r="BH1636"/>
  <c r="BG1636"/>
  <c r="BE1636"/>
  <c r="T1636"/>
  <c r="R1636"/>
  <c r="P1636"/>
  <c r="BI1634"/>
  <c r="BH1634"/>
  <c r="BG1634"/>
  <c r="BE1634"/>
  <c r="T1634"/>
  <c r="R1634"/>
  <c r="P1634"/>
  <c r="BI1632"/>
  <c r="BH1632"/>
  <c r="BG1632"/>
  <c r="BE1632"/>
  <c r="T1632"/>
  <c r="R1632"/>
  <c r="P1632"/>
  <c r="BI1631"/>
  <c r="BH1631"/>
  <c r="BG1631"/>
  <c r="BE1631"/>
  <c r="T1631"/>
  <c r="R1631"/>
  <c r="P1631"/>
  <c r="BI1628"/>
  <c r="BH1628"/>
  <c r="BG1628"/>
  <c r="BE1628"/>
  <c r="T1628"/>
  <c r="R1628"/>
  <c r="P1628"/>
  <c r="BI1627"/>
  <c r="BH1627"/>
  <c r="BG1627"/>
  <c r="BE1627"/>
  <c r="T1627"/>
  <c r="R1627"/>
  <c r="P1627"/>
  <c r="BI1625"/>
  <c r="BH1625"/>
  <c r="BG1625"/>
  <c r="BE1625"/>
  <c r="T1625"/>
  <c r="R1625"/>
  <c r="P1625"/>
  <c r="BI1624"/>
  <c r="BH1624"/>
  <c r="BG1624"/>
  <c r="BE1624"/>
  <c r="T1624"/>
  <c r="R1624"/>
  <c r="P1624"/>
  <c r="BI1621"/>
  <c r="BH1621"/>
  <c r="BG1621"/>
  <c r="BE1621"/>
  <c r="T1621"/>
  <c r="R1621"/>
  <c r="P1621"/>
  <c r="BI1620"/>
  <c r="BH1620"/>
  <c r="BG1620"/>
  <c r="BE1620"/>
  <c r="T1620"/>
  <c r="R1620"/>
  <c r="P1620"/>
  <c r="BI1617"/>
  <c r="BH1617"/>
  <c r="BG1617"/>
  <c r="BE1617"/>
  <c r="T1617"/>
  <c r="R1617"/>
  <c r="P1617"/>
  <c r="BI1616"/>
  <c r="BH1616"/>
  <c r="BG1616"/>
  <c r="BE1616"/>
  <c r="T1616"/>
  <c r="R1616"/>
  <c r="P1616"/>
  <c r="BI1614"/>
  <c r="BH1614"/>
  <c r="BG1614"/>
  <c r="BE1614"/>
  <c r="T1614"/>
  <c r="R1614"/>
  <c r="P1614"/>
  <c r="BI1613"/>
  <c r="BH1613"/>
  <c r="BG1613"/>
  <c r="BE1613"/>
  <c r="T1613"/>
  <c r="R1613"/>
  <c r="P1613"/>
  <c r="BI1610"/>
  <c r="BH1610"/>
  <c r="BG1610"/>
  <c r="BE1610"/>
  <c r="T1610"/>
  <c r="R1610"/>
  <c r="P1610"/>
  <c r="BI1609"/>
  <c r="BH1609"/>
  <c r="BG1609"/>
  <c r="BE1609"/>
  <c r="T1609"/>
  <c r="R1609"/>
  <c r="P1609"/>
  <c r="BI1606"/>
  <c r="BH1606"/>
  <c r="BG1606"/>
  <c r="BE1606"/>
  <c r="T1606"/>
  <c r="R1606"/>
  <c r="P1606"/>
  <c r="BI1605"/>
  <c r="BH1605"/>
  <c r="BG1605"/>
  <c r="BE1605"/>
  <c r="T1605"/>
  <c r="R1605"/>
  <c r="P1605"/>
  <c r="BI1602"/>
  <c r="BH1602"/>
  <c r="BG1602"/>
  <c r="BE1602"/>
  <c r="T1602"/>
  <c r="R1602"/>
  <c r="P1602"/>
  <c r="BI1601"/>
  <c r="BH1601"/>
  <c r="BG1601"/>
  <c r="BE1601"/>
  <c r="T1601"/>
  <c r="R1601"/>
  <c r="P1601"/>
  <c r="BI1599"/>
  <c r="BH1599"/>
  <c r="BG1599"/>
  <c r="BE1599"/>
  <c r="T1599"/>
  <c r="R1599"/>
  <c r="P1599"/>
  <c r="BI1598"/>
  <c r="BH1598"/>
  <c r="BG1598"/>
  <c r="BE1598"/>
  <c r="T1598"/>
  <c r="R1598"/>
  <c r="P1598"/>
  <c r="BI1596"/>
  <c r="BH1596"/>
  <c r="BG1596"/>
  <c r="BE1596"/>
  <c r="T1596"/>
  <c r="R1596"/>
  <c r="P1596"/>
  <c r="BI1594"/>
  <c r="BH1594"/>
  <c r="BG1594"/>
  <c r="BE1594"/>
  <c r="T1594"/>
  <c r="R1594"/>
  <c r="P1594"/>
  <c r="BI1591"/>
  <c r="BH1591"/>
  <c r="BG1591"/>
  <c r="BE1591"/>
  <c r="T1591"/>
  <c r="T1590"/>
  <c r="R1591"/>
  <c r="R1590"/>
  <c r="P1591"/>
  <c r="P1590"/>
  <c r="BI1588"/>
  <c r="BH1588"/>
  <c r="BG1588"/>
  <c r="BE1588"/>
  <c r="T1588"/>
  <c r="R1588"/>
  <c r="P1588"/>
  <c r="BI1585"/>
  <c r="BH1585"/>
  <c r="BG1585"/>
  <c r="BE1585"/>
  <c r="T1585"/>
  <c r="R1585"/>
  <c r="P1585"/>
  <c r="BI1577"/>
  <c r="BH1577"/>
  <c r="BG1577"/>
  <c r="BE1577"/>
  <c r="T1577"/>
  <c r="R1577"/>
  <c r="P1577"/>
  <c r="BI1565"/>
  <c r="BH1565"/>
  <c r="BG1565"/>
  <c r="BE1565"/>
  <c r="T1565"/>
  <c r="R1565"/>
  <c r="P1565"/>
  <c r="BI1563"/>
  <c r="BH1563"/>
  <c r="BG1563"/>
  <c r="BE1563"/>
  <c r="T1563"/>
  <c r="R1563"/>
  <c r="P1563"/>
  <c r="BI1554"/>
  <c r="BH1554"/>
  <c r="BG1554"/>
  <c r="BE1554"/>
  <c r="T1554"/>
  <c r="R1554"/>
  <c r="P1554"/>
  <c r="BI1545"/>
  <c r="BH1545"/>
  <c r="BG1545"/>
  <c r="BE1545"/>
  <c r="T1545"/>
  <c r="R1545"/>
  <c r="P1545"/>
  <c r="BI1543"/>
  <c r="BH1543"/>
  <c r="BG1543"/>
  <c r="BE1543"/>
  <c r="T1543"/>
  <c r="R1543"/>
  <c r="P1543"/>
  <c r="BI1534"/>
  <c r="BH1534"/>
  <c r="BG1534"/>
  <c r="BE1534"/>
  <c r="T1534"/>
  <c r="R1534"/>
  <c r="P1534"/>
  <c r="BI1519"/>
  <c r="BH1519"/>
  <c r="BG1519"/>
  <c r="BE1519"/>
  <c r="T1519"/>
  <c r="R1519"/>
  <c r="P1519"/>
  <c r="BI1510"/>
  <c r="BH1510"/>
  <c r="BG1510"/>
  <c r="BE1510"/>
  <c r="T1510"/>
  <c r="R1510"/>
  <c r="P1510"/>
  <c r="BI1502"/>
  <c r="BH1502"/>
  <c r="BG1502"/>
  <c r="BE1502"/>
  <c r="T1502"/>
  <c r="R1502"/>
  <c r="P1502"/>
  <c r="BI1500"/>
  <c r="BH1500"/>
  <c r="BG1500"/>
  <c r="BE1500"/>
  <c r="T1500"/>
  <c r="R1500"/>
  <c r="P1500"/>
  <c r="BI1492"/>
  <c r="BH1492"/>
  <c r="BG1492"/>
  <c r="BE1492"/>
  <c r="T1492"/>
  <c r="R1492"/>
  <c r="P1492"/>
  <c r="BI1487"/>
  <c r="BH1487"/>
  <c r="BG1487"/>
  <c r="BE1487"/>
  <c r="T1487"/>
  <c r="R1487"/>
  <c r="P1487"/>
  <c r="BI1485"/>
  <c r="BH1485"/>
  <c r="BG1485"/>
  <c r="BE1485"/>
  <c r="T1485"/>
  <c r="R1485"/>
  <c r="P1485"/>
  <c r="BI1480"/>
  <c r="BH1480"/>
  <c r="BG1480"/>
  <c r="BE1480"/>
  <c r="T1480"/>
  <c r="R1480"/>
  <c r="P1480"/>
  <c r="BI1475"/>
  <c r="BH1475"/>
  <c r="BG1475"/>
  <c r="BE1475"/>
  <c r="T1475"/>
  <c r="R1475"/>
  <c r="P1475"/>
  <c r="BI1473"/>
  <c r="BH1473"/>
  <c r="BG1473"/>
  <c r="BE1473"/>
  <c r="T1473"/>
  <c r="R1473"/>
  <c r="P1473"/>
  <c r="BI1470"/>
  <c r="BH1470"/>
  <c r="BG1470"/>
  <c r="BE1470"/>
  <c r="T1470"/>
  <c r="R1470"/>
  <c r="P1470"/>
  <c r="BI1467"/>
  <c r="BH1467"/>
  <c r="BG1467"/>
  <c r="BE1467"/>
  <c r="T1467"/>
  <c r="R1467"/>
  <c r="P1467"/>
  <c r="BI1461"/>
  <c r="BH1461"/>
  <c r="BG1461"/>
  <c r="BE1461"/>
  <c r="T1461"/>
  <c r="R1461"/>
  <c r="P1461"/>
  <c r="BI1455"/>
  <c r="BH1455"/>
  <c r="BG1455"/>
  <c r="BE1455"/>
  <c r="T1455"/>
  <c r="R1455"/>
  <c r="P1455"/>
  <c r="BI1449"/>
  <c r="BH1449"/>
  <c r="BG1449"/>
  <c r="BE1449"/>
  <c r="T1449"/>
  <c r="R1449"/>
  <c r="P1449"/>
  <c r="BI1447"/>
  <c r="BH1447"/>
  <c r="BG1447"/>
  <c r="BE1447"/>
  <c r="T1447"/>
  <c r="R1447"/>
  <c r="P1447"/>
  <c r="BI1441"/>
  <c r="BH1441"/>
  <c r="BG1441"/>
  <c r="BE1441"/>
  <c r="T1441"/>
  <c r="R1441"/>
  <c r="P1441"/>
  <c r="BI1439"/>
  <c r="BH1439"/>
  <c r="BG1439"/>
  <c r="BE1439"/>
  <c r="T1439"/>
  <c r="R1439"/>
  <c r="P1439"/>
  <c r="BI1436"/>
  <c r="BH1436"/>
  <c r="BG1436"/>
  <c r="BE1436"/>
  <c r="T1436"/>
  <c r="R1436"/>
  <c r="P1436"/>
  <c r="BI1435"/>
  <c r="BH1435"/>
  <c r="BG1435"/>
  <c r="BE1435"/>
  <c r="T1435"/>
  <c r="R1435"/>
  <c r="P1435"/>
  <c r="BI1433"/>
  <c r="BH1433"/>
  <c r="BG1433"/>
  <c r="BE1433"/>
  <c r="T1433"/>
  <c r="R1433"/>
  <c r="P1433"/>
  <c r="BI1432"/>
  <c r="BH1432"/>
  <c r="BG1432"/>
  <c r="BE1432"/>
  <c r="T1432"/>
  <c r="R1432"/>
  <c r="P1432"/>
  <c r="BI1430"/>
  <c r="BH1430"/>
  <c r="BG1430"/>
  <c r="BE1430"/>
  <c r="T1430"/>
  <c r="R1430"/>
  <c r="P1430"/>
  <c r="BI1429"/>
  <c r="BH1429"/>
  <c r="BG1429"/>
  <c r="BE1429"/>
  <c r="T1429"/>
  <c r="R1429"/>
  <c r="P1429"/>
  <c r="BI1428"/>
  <c r="BH1428"/>
  <c r="BG1428"/>
  <c r="BE1428"/>
  <c r="T1428"/>
  <c r="R1428"/>
  <c r="P1428"/>
  <c r="BI1427"/>
  <c r="BH1427"/>
  <c r="BG1427"/>
  <c r="BE1427"/>
  <c r="T1427"/>
  <c r="R1427"/>
  <c r="P1427"/>
  <c r="BI1425"/>
  <c r="BH1425"/>
  <c r="BG1425"/>
  <c r="BE1425"/>
  <c r="T1425"/>
  <c r="R1425"/>
  <c r="P1425"/>
  <c r="BI1424"/>
  <c r="BH1424"/>
  <c r="BG1424"/>
  <c r="BE1424"/>
  <c r="T1424"/>
  <c r="R1424"/>
  <c r="P1424"/>
  <c r="BI1422"/>
  <c r="BH1422"/>
  <c r="BG1422"/>
  <c r="BE1422"/>
  <c r="T1422"/>
  <c r="R1422"/>
  <c r="P1422"/>
  <c r="BI1420"/>
  <c r="BH1420"/>
  <c r="BG1420"/>
  <c r="BE1420"/>
  <c r="T1420"/>
  <c r="R1420"/>
  <c r="P1420"/>
  <c r="BI1418"/>
  <c r="BH1418"/>
  <c r="BG1418"/>
  <c r="BE1418"/>
  <c r="T1418"/>
  <c r="R1418"/>
  <c r="P1418"/>
  <c r="BI1414"/>
  <c r="BH1414"/>
  <c r="BG1414"/>
  <c r="BE1414"/>
  <c r="T1414"/>
  <c r="R1414"/>
  <c r="P1414"/>
  <c r="BI1411"/>
  <c r="BH1411"/>
  <c r="BG1411"/>
  <c r="BE1411"/>
  <c r="T1411"/>
  <c r="R1411"/>
  <c r="P1411"/>
  <c r="BI1408"/>
  <c r="BH1408"/>
  <c r="BG1408"/>
  <c r="BE1408"/>
  <c r="T1408"/>
  <c r="R1408"/>
  <c r="P1408"/>
  <c r="BI1405"/>
  <c r="BH1405"/>
  <c r="BG1405"/>
  <c r="BE1405"/>
  <c r="T1405"/>
  <c r="R1405"/>
  <c r="P1405"/>
  <c r="BI1402"/>
  <c r="BH1402"/>
  <c r="BG1402"/>
  <c r="BE1402"/>
  <c r="T1402"/>
  <c r="R1402"/>
  <c r="P1402"/>
  <c r="BI1401"/>
  <c r="BH1401"/>
  <c r="BG1401"/>
  <c r="BE1401"/>
  <c r="T1401"/>
  <c r="R1401"/>
  <c r="P1401"/>
  <c r="BI1399"/>
  <c r="BH1399"/>
  <c r="BG1399"/>
  <c r="BE1399"/>
  <c r="T1399"/>
  <c r="R1399"/>
  <c r="P1399"/>
  <c r="BI1397"/>
  <c r="BH1397"/>
  <c r="BG1397"/>
  <c r="BE1397"/>
  <c r="T1397"/>
  <c r="R1397"/>
  <c r="P1397"/>
  <c r="BI1394"/>
  <c r="BH1394"/>
  <c r="BG1394"/>
  <c r="BE1394"/>
  <c r="T1394"/>
  <c r="R1394"/>
  <c r="P1394"/>
  <c r="BI1392"/>
  <c r="BH1392"/>
  <c r="BG1392"/>
  <c r="BE1392"/>
  <c r="T1392"/>
  <c r="R1392"/>
  <c r="P1392"/>
  <c r="BI1391"/>
  <c r="BH1391"/>
  <c r="BG1391"/>
  <c r="BE1391"/>
  <c r="T1391"/>
  <c r="R1391"/>
  <c r="P1391"/>
  <c r="BI1390"/>
  <c r="BH1390"/>
  <c r="BG1390"/>
  <c r="BE1390"/>
  <c r="T1390"/>
  <c r="R1390"/>
  <c r="P1390"/>
  <c r="BI1389"/>
  <c r="BH1389"/>
  <c r="BG1389"/>
  <c r="BE1389"/>
  <c r="T1389"/>
  <c r="R1389"/>
  <c r="P1389"/>
  <c r="BI1388"/>
  <c r="BH1388"/>
  <c r="BG1388"/>
  <c r="BE1388"/>
  <c r="T1388"/>
  <c r="R1388"/>
  <c r="P1388"/>
  <c r="BI1387"/>
  <c r="BH1387"/>
  <c r="BG1387"/>
  <c r="BE1387"/>
  <c r="T1387"/>
  <c r="R1387"/>
  <c r="P1387"/>
  <c r="BI1385"/>
  <c r="BH1385"/>
  <c r="BG1385"/>
  <c r="BE1385"/>
  <c r="T1385"/>
  <c r="R1385"/>
  <c r="P1385"/>
  <c r="BI1382"/>
  <c r="BH1382"/>
  <c r="BG1382"/>
  <c r="BE1382"/>
  <c r="T1382"/>
  <c r="R1382"/>
  <c r="P1382"/>
  <c r="BI1372"/>
  <c r="BH1372"/>
  <c r="BG1372"/>
  <c r="BE1372"/>
  <c r="T1372"/>
  <c r="R1372"/>
  <c r="P1372"/>
  <c r="BI1364"/>
  <c r="BH1364"/>
  <c r="BG1364"/>
  <c r="BE1364"/>
  <c r="T1364"/>
  <c r="R1364"/>
  <c r="P1364"/>
  <c r="BI1359"/>
  <c r="BH1359"/>
  <c r="BG1359"/>
  <c r="BE1359"/>
  <c r="T1359"/>
  <c r="R1359"/>
  <c r="P1359"/>
  <c r="BI1356"/>
  <c r="BH1356"/>
  <c r="BG1356"/>
  <c r="BE1356"/>
  <c r="T1356"/>
  <c r="R1356"/>
  <c r="P1356"/>
  <c r="BI1345"/>
  <c r="BH1345"/>
  <c r="BG1345"/>
  <c r="BE1345"/>
  <c r="T1345"/>
  <c r="R1345"/>
  <c r="P1345"/>
  <c r="BI1344"/>
  <c r="BH1344"/>
  <c r="BG1344"/>
  <c r="BE1344"/>
  <c r="T1344"/>
  <c r="R1344"/>
  <c r="P1344"/>
  <c r="BI1319"/>
  <c r="BH1319"/>
  <c r="BG1319"/>
  <c r="BE1319"/>
  <c r="T1319"/>
  <c r="R1319"/>
  <c r="P1319"/>
  <c r="BI1317"/>
  <c r="BH1317"/>
  <c r="BG1317"/>
  <c r="BE1317"/>
  <c r="T1317"/>
  <c r="R1317"/>
  <c r="P1317"/>
  <c r="BI1313"/>
  <c r="BH1313"/>
  <c r="BG1313"/>
  <c r="BE1313"/>
  <c r="T1313"/>
  <c r="R1313"/>
  <c r="P1313"/>
  <c r="BI1304"/>
  <c r="BH1304"/>
  <c r="BG1304"/>
  <c r="BE1304"/>
  <c r="T1304"/>
  <c r="R1304"/>
  <c r="P1304"/>
  <c r="BI1301"/>
  <c r="BH1301"/>
  <c r="BG1301"/>
  <c r="BE1301"/>
  <c r="T1301"/>
  <c r="R1301"/>
  <c r="P1301"/>
  <c r="BI1291"/>
  <c r="BH1291"/>
  <c r="BG1291"/>
  <c r="BE1291"/>
  <c r="T1291"/>
  <c r="R1291"/>
  <c r="P1291"/>
  <c r="BI1283"/>
  <c r="BH1283"/>
  <c r="BG1283"/>
  <c r="BE1283"/>
  <c r="T1283"/>
  <c r="R1283"/>
  <c r="P1283"/>
  <c r="BI1280"/>
  <c r="BH1280"/>
  <c r="BG1280"/>
  <c r="BE1280"/>
  <c r="T1280"/>
  <c r="R1280"/>
  <c r="P1280"/>
  <c r="BI1265"/>
  <c r="BH1265"/>
  <c r="BG1265"/>
  <c r="BE1265"/>
  <c r="T1265"/>
  <c r="R1265"/>
  <c r="P1265"/>
  <c r="BI1264"/>
  <c r="BH1264"/>
  <c r="BG1264"/>
  <c r="BE1264"/>
  <c r="T1264"/>
  <c r="R1264"/>
  <c r="P1264"/>
  <c r="BI1263"/>
  <c r="BH1263"/>
  <c r="BG1263"/>
  <c r="BE1263"/>
  <c r="T1263"/>
  <c r="R1263"/>
  <c r="P1263"/>
  <c r="BI1262"/>
  <c r="BH1262"/>
  <c r="BG1262"/>
  <c r="BE1262"/>
  <c r="T1262"/>
  <c r="R1262"/>
  <c r="P1262"/>
  <c r="BI1261"/>
  <c r="BH1261"/>
  <c r="BG1261"/>
  <c r="BE1261"/>
  <c r="T1261"/>
  <c r="R1261"/>
  <c r="P1261"/>
  <c r="BI1259"/>
  <c r="BH1259"/>
  <c r="BG1259"/>
  <c r="BE1259"/>
  <c r="T1259"/>
  <c r="R1259"/>
  <c r="P1259"/>
  <c r="BI1256"/>
  <c r="BH1256"/>
  <c r="BG1256"/>
  <c r="BE1256"/>
  <c r="T1256"/>
  <c r="R1256"/>
  <c r="P1256"/>
  <c r="BI1254"/>
  <c r="BH1254"/>
  <c r="BG1254"/>
  <c r="BE1254"/>
  <c r="T1254"/>
  <c r="R1254"/>
  <c r="P1254"/>
  <c r="BI1253"/>
  <c r="BH1253"/>
  <c r="BG1253"/>
  <c r="BE1253"/>
  <c r="T1253"/>
  <c r="R1253"/>
  <c r="P1253"/>
  <c r="BI1251"/>
  <c r="BH1251"/>
  <c r="BG1251"/>
  <c r="BE1251"/>
  <c r="T1251"/>
  <c r="R1251"/>
  <c r="P1251"/>
  <c r="BI1248"/>
  <c r="BH1248"/>
  <c r="BG1248"/>
  <c r="BE1248"/>
  <c r="T1248"/>
  <c r="R1248"/>
  <c r="P1248"/>
  <c r="BI1246"/>
  <c r="BH1246"/>
  <c r="BG1246"/>
  <c r="BE1246"/>
  <c r="T1246"/>
  <c r="R1246"/>
  <c r="P1246"/>
  <c r="BI1241"/>
  <c r="BH1241"/>
  <c r="BG1241"/>
  <c r="BE1241"/>
  <c r="T1241"/>
  <c r="R1241"/>
  <c r="P1241"/>
  <c r="BI1238"/>
  <c r="BH1238"/>
  <c r="BG1238"/>
  <c r="BE1238"/>
  <c r="T1238"/>
  <c r="R1238"/>
  <c r="P1238"/>
  <c r="BI1234"/>
  <c r="BH1234"/>
  <c r="BG1234"/>
  <c r="BE1234"/>
  <c r="T1234"/>
  <c r="R1234"/>
  <c r="P1234"/>
  <c r="BI1232"/>
  <c r="BH1232"/>
  <c r="BG1232"/>
  <c r="BE1232"/>
  <c r="T1232"/>
  <c r="R1232"/>
  <c r="P1232"/>
  <c r="BI1229"/>
  <c r="BH1229"/>
  <c r="BG1229"/>
  <c r="BE1229"/>
  <c r="T1229"/>
  <c r="R1229"/>
  <c r="P1229"/>
  <c r="BI1226"/>
  <c r="BH1226"/>
  <c r="BG1226"/>
  <c r="BE1226"/>
  <c r="T1226"/>
  <c r="R1226"/>
  <c r="P1226"/>
  <c r="BI1223"/>
  <c r="BH1223"/>
  <c r="BG1223"/>
  <c r="BE1223"/>
  <c r="T1223"/>
  <c r="R1223"/>
  <c r="P1223"/>
  <c r="BI1220"/>
  <c r="BH1220"/>
  <c r="BG1220"/>
  <c r="BE1220"/>
  <c r="T1220"/>
  <c r="R1220"/>
  <c r="P1220"/>
  <c r="BI1217"/>
  <c r="BH1217"/>
  <c r="BG1217"/>
  <c r="BE1217"/>
  <c r="T1217"/>
  <c r="R1217"/>
  <c r="P1217"/>
  <c r="BI1214"/>
  <c r="BH1214"/>
  <c r="BG1214"/>
  <c r="BE1214"/>
  <c r="T1214"/>
  <c r="R1214"/>
  <c r="P1214"/>
  <c r="BI1210"/>
  <c r="BH1210"/>
  <c r="BG1210"/>
  <c r="BE1210"/>
  <c r="T1210"/>
  <c r="T1209"/>
  <c r="R1210"/>
  <c r="R1209"/>
  <c r="P1210"/>
  <c r="P1209"/>
  <c r="BI1206"/>
  <c r="BH1206"/>
  <c r="BG1206"/>
  <c r="BE1206"/>
  <c r="T1206"/>
  <c r="R1206"/>
  <c r="P1206"/>
  <c r="BI1203"/>
  <c r="BH1203"/>
  <c r="BG1203"/>
  <c r="BE1203"/>
  <c r="T1203"/>
  <c r="R1203"/>
  <c r="P1203"/>
  <c r="BI1200"/>
  <c r="BH1200"/>
  <c r="BG1200"/>
  <c r="BE1200"/>
  <c r="T1200"/>
  <c r="R1200"/>
  <c r="P1200"/>
  <c r="BI1197"/>
  <c r="BH1197"/>
  <c r="BG1197"/>
  <c r="BE1197"/>
  <c r="T1197"/>
  <c r="R1197"/>
  <c r="P1197"/>
  <c r="BI1193"/>
  <c r="BH1193"/>
  <c r="BG1193"/>
  <c r="BE1193"/>
  <c r="T1193"/>
  <c r="R1193"/>
  <c r="P1193"/>
  <c r="BI1190"/>
  <c r="BH1190"/>
  <c r="BG1190"/>
  <c r="BE1190"/>
  <c r="T1190"/>
  <c r="R1190"/>
  <c r="P1190"/>
  <c r="BI1187"/>
  <c r="BH1187"/>
  <c r="BG1187"/>
  <c r="BE1187"/>
  <c r="T1187"/>
  <c r="R1187"/>
  <c r="P1187"/>
  <c r="BI1182"/>
  <c r="BH1182"/>
  <c r="BG1182"/>
  <c r="BE1182"/>
  <c r="T1182"/>
  <c r="R1182"/>
  <c r="P1182"/>
  <c r="BI1178"/>
  <c r="BH1178"/>
  <c r="BG1178"/>
  <c r="BE1178"/>
  <c r="T1178"/>
  <c r="R1178"/>
  <c r="P1178"/>
  <c r="BI1176"/>
  <c r="BH1176"/>
  <c r="BG1176"/>
  <c r="BE1176"/>
  <c r="T1176"/>
  <c r="R1176"/>
  <c r="P1176"/>
  <c r="BI1173"/>
  <c r="BH1173"/>
  <c r="BG1173"/>
  <c r="BE1173"/>
  <c r="T1173"/>
  <c r="R1173"/>
  <c r="P1173"/>
  <c r="BI1170"/>
  <c r="BH1170"/>
  <c r="BG1170"/>
  <c r="BE1170"/>
  <c r="T1170"/>
  <c r="R1170"/>
  <c r="P1170"/>
  <c r="BI1168"/>
  <c r="BH1168"/>
  <c r="BG1168"/>
  <c r="BE1168"/>
  <c r="T1168"/>
  <c r="R1168"/>
  <c r="P1168"/>
  <c r="BI1166"/>
  <c r="BH1166"/>
  <c r="BG1166"/>
  <c r="BE1166"/>
  <c r="T1166"/>
  <c r="R1166"/>
  <c r="P1166"/>
  <c r="BI1156"/>
  <c r="BH1156"/>
  <c r="BG1156"/>
  <c r="BE1156"/>
  <c r="T1156"/>
  <c r="R1156"/>
  <c r="P1156"/>
  <c r="BI1155"/>
  <c r="BH1155"/>
  <c r="BG1155"/>
  <c r="BE1155"/>
  <c r="T1155"/>
  <c r="R1155"/>
  <c r="P1155"/>
  <c r="BI1153"/>
  <c r="BH1153"/>
  <c r="BG1153"/>
  <c r="BE1153"/>
  <c r="T1153"/>
  <c r="R1153"/>
  <c r="P1153"/>
  <c r="BI1150"/>
  <c r="BH1150"/>
  <c r="BG1150"/>
  <c r="BE1150"/>
  <c r="T1150"/>
  <c r="R1150"/>
  <c r="P1150"/>
  <c r="BI1149"/>
  <c r="BH1149"/>
  <c r="BG1149"/>
  <c r="BE1149"/>
  <c r="T1149"/>
  <c r="R1149"/>
  <c r="P1149"/>
  <c r="BI1146"/>
  <c r="BH1146"/>
  <c r="BG1146"/>
  <c r="BE1146"/>
  <c r="T1146"/>
  <c r="R1146"/>
  <c r="P1146"/>
  <c r="BI1145"/>
  <c r="BH1145"/>
  <c r="BG1145"/>
  <c r="BE1145"/>
  <c r="T1145"/>
  <c r="R1145"/>
  <c r="P1145"/>
  <c r="BI1143"/>
  <c r="BH1143"/>
  <c r="BG1143"/>
  <c r="BE1143"/>
  <c r="T1143"/>
  <c r="R1143"/>
  <c r="P1143"/>
  <c r="BI1140"/>
  <c r="BH1140"/>
  <c r="BG1140"/>
  <c r="BE1140"/>
  <c r="T1140"/>
  <c r="R1140"/>
  <c r="P1140"/>
  <c r="BI1138"/>
  <c r="BH1138"/>
  <c r="BG1138"/>
  <c r="BE1138"/>
  <c r="T1138"/>
  <c r="R1138"/>
  <c r="P1138"/>
  <c r="BI1136"/>
  <c r="BH1136"/>
  <c r="BG1136"/>
  <c r="BE1136"/>
  <c r="T1136"/>
  <c r="R1136"/>
  <c r="P1136"/>
  <c r="BI1133"/>
  <c r="BH1133"/>
  <c r="BG1133"/>
  <c r="BE1133"/>
  <c r="T1133"/>
  <c r="R1133"/>
  <c r="P1133"/>
  <c r="BI1129"/>
  <c r="BH1129"/>
  <c r="BG1129"/>
  <c r="BE1129"/>
  <c r="T1129"/>
  <c r="R1129"/>
  <c r="P1129"/>
  <c r="BI1126"/>
  <c r="BH1126"/>
  <c r="BG1126"/>
  <c r="BE1126"/>
  <c r="T1126"/>
  <c r="R1126"/>
  <c r="P1126"/>
  <c r="BI1123"/>
  <c r="BH1123"/>
  <c r="BG1123"/>
  <c r="BE1123"/>
  <c r="T1123"/>
  <c r="R1123"/>
  <c r="P1123"/>
  <c r="BI1119"/>
  <c r="BH1119"/>
  <c r="BG1119"/>
  <c r="BE1119"/>
  <c r="T1119"/>
  <c r="R1119"/>
  <c r="P1119"/>
  <c r="BI1116"/>
  <c r="BH1116"/>
  <c r="BG1116"/>
  <c r="BE1116"/>
  <c r="T1116"/>
  <c r="R1116"/>
  <c r="P1116"/>
  <c r="BI1113"/>
  <c r="BH1113"/>
  <c r="BG1113"/>
  <c r="BE1113"/>
  <c r="T1113"/>
  <c r="R1113"/>
  <c r="P1113"/>
  <c r="BI1110"/>
  <c r="BH1110"/>
  <c r="BG1110"/>
  <c r="BE1110"/>
  <c r="T1110"/>
  <c r="R1110"/>
  <c r="P1110"/>
  <c r="BI1105"/>
  <c r="BH1105"/>
  <c r="BG1105"/>
  <c r="BE1105"/>
  <c r="T1105"/>
  <c r="R1105"/>
  <c r="P1105"/>
  <c r="BI1103"/>
  <c r="BH1103"/>
  <c r="BG1103"/>
  <c r="BE1103"/>
  <c r="T1103"/>
  <c r="R1103"/>
  <c r="P1103"/>
  <c r="BI1101"/>
  <c r="BH1101"/>
  <c r="BG1101"/>
  <c r="BE1101"/>
  <c r="T1101"/>
  <c r="R1101"/>
  <c r="P1101"/>
  <c r="BI1096"/>
  <c r="BH1096"/>
  <c r="BG1096"/>
  <c r="BE1096"/>
  <c r="T1096"/>
  <c r="R1096"/>
  <c r="P1096"/>
  <c r="BI1094"/>
  <c r="BH1094"/>
  <c r="BG1094"/>
  <c r="BE1094"/>
  <c r="T1094"/>
  <c r="R1094"/>
  <c r="P1094"/>
  <c r="BI1091"/>
  <c r="BH1091"/>
  <c r="BG1091"/>
  <c r="BE1091"/>
  <c r="T1091"/>
  <c r="R1091"/>
  <c r="P1091"/>
  <c r="BI1089"/>
  <c r="BH1089"/>
  <c r="BG1089"/>
  <c r="BE1089"/>
  <c r="T1089"/>
  <c r="R1089"/>
  <c r="P1089"/>
  <c r="BI1086"/>
  <c r="BH1086"/>
  <c r="BG1086"/>
  <c r="BE1086"/>
  <c r="T1086"/>
  <c r="R1086"/>
  <c r="P1086"/>
  <c r="BI1083"/>
  <c r="BH1083"/>
  <c r="BG1083"/>
  <c r="BE1083"/>
  <c r="T1083"/>
  <c r="R1083"/>
  <c r="P1083"/>
  <c r="BI1066"/>
  <c r="BH1066"/>
  <c r="BG1066"/>
  <c r="BE1066"/>
  <c r="T1066"/>
  <c r="R1066"/>
  <c r="P1066"/>
  <c r="BI1057"/>
  <c r="BH1057"/>
  <c r="BG1057"/>
  <c r="BE1057"/>
  <c r="T1057"/>
  <c r="R1057"/>
  <c r="P1057"/>
  <c r="BI1051"/>
  <c r="BH1051"/>
  <c r="BG1051"/>
  <c r="BE1051"/>
  <c r="T1051"/>
  <c r="R1051"/>
  <c r="P1051"/>
  <c r="BI1049"/>
  <c r="BH1049"/>
  <c r="BG1049"/>
  <c r="BE1049"/>
  <c r="T1049"/>
  <c r="R1049"/>
  <c r="P1049"/>
  <c r="BI1043"/>
  <c r="BH1043"/>
  <c r="BG1043"/>
  <c r="BE1043"/>
  <c r="T1043"/>
  <c r="R1043"/>
  <c r="P1043"/>
  <c r="BI1041"/>
  <c r="BH1041"/>
  <c r="BG1041"/>
  <c r="BE1041"/>
  <c r="T1041"/>
  <c r="R1041"/>
  <c r="P1041"/>
  <c r="BI1035"/>
  <c r="BH1035"/>
  <c r="BG1035"/>
  <c r="BE1035"/>
  <c r="T1035"/>
  <c r="R1035"/>
  <c r="P1035"/>
  <c r="BI1029"/>
  <c r="BH1029"/>
  <c r="BG1029"/>
  <c r="BE1029"/>
  <c r="T1029"/>
  <c r="R1029"/>
  <c r="P1029"/>
  <c r="BI1023"/>
  <c r="BH1023"/>
  <c r="BG1023"/>
  <c r="BE1023"/>
  <c r="T1023"/>
  <c r="R1023"/>
  <c r="P1023"/>
  <c r="BI1020"/>
  <c r="BH1020"/>
  <c r="BG1020"/>
  <c r="BE1020"/>
  <c r="T1020"/>
  <c r="R1020"/>
  <c r="P1020"/>
  <c r="BI1014"/>
  <c r="BH1014"/>
  <c r="BG1014"/>
  <c r="BE1014"/>
  <c r="T1014"/>
  <c r="R1014"/>
  <c r="P1014"/>
  <c r="BI1005"/>
  <c r="BH1005"/>
  <c r="BG1005"/>
  <c r="BE1005"/>
  <c r="T1005"/>
  <c r="R1005"/>
  <c r="P1005"/>
  <c r="BI997"/>
  <c r="BH997"/>
  <c r="BG997"/>
  <c r="BE997"/>
  <c r="T997"/>
  <c r="R997"/>
  <c r="P997"/>
  <c r="BI995"/>
  <c r="BH995"/>
  <c r="BG995"/>
  <c r="BE995"/>
  <c r="T995"/>
  <c r="R995"/>
  <c r="P995"/>
  <c r="BI992"/>
  <c r="BH992"/>
  <c r="BG992"/>
  <c r="BE992"/>
  <c r="T992"/>
  <c r="R992"/>
  <c r="P992"/>
  <c r="BI987"/>
  <c r="BH987"/>
  <c r="BG987"/>
  <c r="BE987"/>
  <c r="T987"/>
  <c r="R987"/>
  <c r="P987"/>
  <c r="BI985"/>
  <c r="BH985"/>
  <c r="BG985"/>
  <c r="BE985"/>
  <c r="T985"/>
  <c r="R985"/>
  <c r="P985"/>
  <c r="BI982"/>
  <c r="BH982"/>
  <c r="BG982"/>
  <c r="BE982"/>
  <c r="T982"/>
  <c r="R982"/>
  <c r="P982"/>
  <c r="BI975"/>
  <c r="BH975"/>
  <c r="BG975"/>
  <c r="BE975"/>
  <c r="T975"/>
  <c r="R975"/>
  <c r="P975"/>
  <c r="BI972"/>
  <c r="BH972"/>
  <c r="BG972"/>
  <c r="BE972"/>
  <c r="T972"/>
  <c r="R972"/>
  <c r="P972"/>
  <c r="BI969"/>
  <c r="BH969"/>
  <c r="BG969"/>
  <c r="BE969"/>
  <c r="T969"/>
  <c r="R969"/>
  <c r="P969"/>
  <c r="BI961"/>
  <c r="BH961"/>
  <c r="BG961"/>
  <c r="BE961"/>
  <c r="T961"/>
  <c r="R961"/>
  <c r="P961"/>
  <c r="BI956"/>
  <c r="BH956"/>
  <c r="BG956"/>
  <c r="BE956"/>
  <c r="T956"/>
  <c r="R956"/>
  <c r="P956"/>
  <c r="BI954"/>
  <c r="BH954"/>
  <c r="BG954"/>
  <c r="BE954"/>
  <c r="T954"/>
  <c r="R954"/>
  <c r="P954"/>
  <c r="BI952"/>
  <c r="BH952"/>
  <c r="BG952"/>
  <c r="BE952"/>
  <c r="T952"/>
  <c r="R952"/>
  <c r="P952"/>
  <c r="BI950"/>
  <c r="BH950"/>
  <c r="BG950"/>
  <c r="BE950"/>
  <c r="T950"/>
  <c r="R950"/>
  <c r="P950"/>
  <c r="BI948"/>
  <c r="BH948"/>
  <c r="BG948"/>
  <c r="BE948"/>
  <c r="T948"/>
  <c r="R948"/>
  <c r="P948"/>
  <c r="BI942"/>
  <c r="BH942"/>
  <c r="BG942"/>
  <c r="BE942"/>
  <c r="T942"/>
  <c r="R942"/>
  <c r="P942"/>
  <c r="BI940"/>
  <c r="BH940"/>
  <c r="BG940"/>
  <c r="BE940"/>
  <c r="T940"/>
  <c r="R940"/>
  <c r="P940"/>
  <c r="BI934"/>
  <c r="BH934"/>
  <c r="BG934"/>
  <c r="BE934"/>
  <c r="T934"/>
  <c r="R934"/>
  <c r="P934"/>
  <c r="BI931"/>
  <c r="BH931"/>
  <c r="BG931"/>
  <c r="BE931"/>
  <c r="T931"/>
  <c r="R931"/>
  <c r="P931"/>
  <c r="BI928"/>
  <c r="BH928"/>
  <c r="BG928"/>
  <c r="BE928"/>
  <c r="T928"/>
  <c r="R928"/>
  <c r="P928"/>
  <c r="BI925"/>
  <c r="BH925"/>
  <c r="BG925"/>
  <c r="BE925"/>
  <c r="T925"/>
  <c r="R925"/>
  <c r="P925"/>
  <c r="BI923"/>
  <c r="BH923"/>
  <c r="BG923"/>
  <c r="BE923"/>
  <c r="T923"/>
  <c r="R923"/>
  <c r="P923"/>
  <c r="BI920"/>
  <c r="BH920"/>
  <c r="BG920"/>
  <c r="BE920"/>
  <c r="T920"/>
  <c r="R920"/>
  <c r="P920"/>
  <c r="BI918"/>
  <c r="BH918"/>
  <c r="BG918"/>
  <c r="BE918"/>
  <c r="T918"/>
  <c r="R918"/>
  <c r="P918"/>
  <c r="BI915"/>
  <c r="BH915"/>
  <c r="BG915"/>
  <c r="BE915"/>
  <c r="T915"/>
  <c r="R915"/>
  <c r="P915"/>
  <c r="BI909"/>
  <c r="BH909"/>
  <c r="BG909"/>
  <c r="BE909"/>
  <c r="T909"/>
  <c r="R909"/>
  <c r="P909"/>
  <c r="BI906"/>
  <c r="BH906"/>
  <c r="BG906"/>
  <c r="BE906"/>
  <c r="T906"/>
  <c r="R906"/>
  <c r="P906"/>
  <c r="BI888"/>
  <c r="BH888"/>
  <c r="BG888"/>
  <c r="BE888"/>
  <c r="T888"/>
  <c r="R888"/>
  <c r="P888"/>
  <c r="BI885"/>
  <c r="BH885"/>
  <c r="BG885"/>
  <c r="BE885"/>
  <c r="T885"/>
  <c r="R885"/>
  <c r="P885"/>
  <c r="BI878"/>
  <c r="BH878"/>
  <c r="BG878"/>
  <c r="BE878"/>
  <c r="T878"/>
  <c r="R878"/>
  <c r="P878"/>
  <c r="BI875"/>
  <c r="BH875"/>
  <c r="BG875"/>
  <c r="BE875"/>
  <c r="T875"/>
  <c r="R875"/>
  <c r="P875"/>
  <c r="BI870"/>
  <c r="BH870"/>
  <c r="BG870"/>
  <c r="BE870"/>
  <c r="T870"/>
  <c r="R870"/>
  <c r="P870"/>
  <c r="BI864"/>
  <c r="BH864"/>
  <c r="BG864"/>
  <c r="BE864"/>
  <c r="T864"/>
  <c r="R864"/>
  <c r="P864"/>
  <c r="BI855"/>
  <c r="BH855"/>
  <c r="BG855"/>
  <c r="BE855"/>
  <c r="T855"/>
  <c r="R855"/>
  <c r="P855"/>
  <c r="BI853"/>
  <c r="BH853"/>
  <c r="BG853"/>
  <c r="BE853"/>
  <c r="T853"/>
  <c r="R853"/>
  <c r="P853"/>
  <c r="BI851"/>
  <c r="BH851"/>
  <c r="BG851"/>
  <c r="BE851"/>
  <c r="T851"/>
  <c r="R851"/>
  <c r="P851"/>
  <c r="BI846"/>
  <c r="BH846"/>
  <c r="BG846"/>
  <c r="BE846"/>
  <c r="T846"/>
  <c r="R846"/>
  <c r="P846"/>
  <c r="BI841"/>
  <c r="BH841"/>
  <c r="BG841"/>
  <c r="BE841"/>
  <c r="T841"/>
  <c r="R841"/>
  <c r="P841"/>
  <c r="BI837"/>
  <c r="BH837"/>
  <c r="BG837"/>
  <c r="BE837"/>
  <c r="T837"/>
  <c r="R837"/>
  <c r="P837"/>
  <c r="BI834"/>
  <c r="BH834"/>
  <c r="BG834"/>
  <c r="BE834"/>
  <c r="T834"/>
  <c r="R834"/>
  <c r="P834"/>
  <c r="BI832"/>
  <c r="BH832"/>
  <c r="BG832"/>
  <c r="BE832"/>
  <c r="T832"/>
  <c r="R832"/>
  <c r="P832"/>
  <c r="BI830"/>
  <c r="BH830"/>
  <c r="BG830"/>
  <c r="BE830"/>
  <c r="T830"/>
  <c r="R830"/>
  <c r="P830"/>
  <c r="BI827"/>
  <c r="BH827"/>
  <c r="BG827"/>
  <c r="BE827"/>
  <c r="T827"/>
  <c r="R827"/>
  <c r="P827"/>
  <c r="BI825"/>
  <c r="BH825"/>
  <c r="BG825"/>
  <c r="BE825"/>
  <c r="T825"/>
  <c r="R825"/>
  <c r="P825"/>
  <c r="BI811"/>
  <c r="BH811"/>
  <c r="BG811"/>
  <c r="BE811"/>
  <c r="T811"/>
  <c r="R811"/>
  <c r="P811"/>
  <c r="BI796"/>
  <c r="BH796"/>
  <c r="BG796"/>
  <c r="BE796"/>
  <c r="T796"/>
  <c r="R796"/>
  <c r="P796"/>
  <c r="BI793"/>
  <c r="BH793"/>
  <c r="BG793"/>
  <c r="BE793"/>
  <c r="T793"/>
  <c r="R793"/>
  <c r="P793"/>
  <c r="BI791"/>
  <c r="BH791"/>
  <c r="BG791"/>
  <c r="BE791"/>
  <c r="T791"/>
  <c r="R791"/>
  <c r="P791"/>
  <c r="BI772"/>
  <c r="BH772"/>
  <c r="BG772"/>
  <c r="BE772"/>
  <c r="T772"/>
  <c r="R772"/>
  <c r="P772"/>
  <c r="BI771"/>
  <c r="BH771"/>
  <c r="BG771"/>
  <c r="BE771"/>
  <c r="T771"/>
  <c r="R771"/>
  <c r="P771"/>
  <c r="BI768"/>
  <c r="BH768"/>
  <c r="BG768"/>
  <c r="BE768"/>
  <c r="T768"/>
  <c r="R768"/>
  <c r="P768"/>
  <c r="BI766"/>
  <c r="BH766"/>
  <c r="BG766"/>
  <c r="BE766"/>
  <c r="T766"/>
  <c r="R766"/>
  <c r="P766"/>
  <c r="BI759"/>
  <c r="BH759"/>
  <c r="BG759"/>
  <c r="BE759"/>
  <c r="T759"/>
  <c r="R759"/>
  <c r="P759"/>
  <c r="BI757"/>
  <c r="BH757"/>
  <c r="BG757"/>
  <c r="BE757"/>
  <c r="T757"/>
  <c r="R757"/>
  <c r="P757"/>
  <c r="BI755"/>
  <c r="BH755"/>
  <c r="BG755"/>
  <c r="BE755"/>
  <c r="T755"/>
  <c r="R755"/>
  <c r="P755"/>
  <c r="BI751"/>
  <c r="BH751"/>
  <c r="BG751"/>
  <c r="BE751"/>
  <c r="T751"/>
  <c r="R751"/>
  <c r="P751"/>
  <c r="BI749"/>
  <c r="BH749"/>
  <c r="BG749"/>
  <c r="BE749"/>
  <c r="T749"/>
  <c r="R749"/>
  <c r="P749"/>
  <c r="BI747"/>
  <c r="BH747"/>
  <c r="BG747"/>
  <c r="BE747"/>
  <c r="T747"/>
  <c r="R747"/>
  <c r="P747"/>
  <c r="BI740"/>
  <c r="BH740"/>
  <c r="BG740"/>
  <c r="BE740"/>
  <c r="T740"/>
  <c r="R740"/>
  <c r="P740"/>
  <c r="BI733"/>
  <c r="BH733"/>
  <c r="BG733"/>
  <c r="BE733"/>
  <c r="T733"/>
  <c r="R733"/>
  <c r="P733"/>
  <c r="BI732"/>
  <c r="BH732"/>
  <c r="BG732"/>
  <c r="BE732"/>
  <c r="T732"/>
  <c r="R732"/>
  <c r="P732"/>
  <c r="BI731"/>
  <c r="BH731"/>
  <c r="BG731"/>
  <c r="BE731"/>
  <c r="T731"/>
  <c r="R731"/>
  <c r="P731"/>
  <c r="BI730"/>
  <c r="BH730"/>
  <c r="BG730"/>
  <c r="BE730"/>
  <c r="T730"/>
  <c r="R730"/>
  <c r="P730"/>
  <c r="BI728"/>
  <c r="BH728"/>
  <c r="BG728"/>
  <c r="BE728"/>
  <c r="T728"/>
  <c r="R728"/>
  <c r="P728"/>
  <c r="BI700"/>
  <c r="BH700"/>
  <c r="BG700"/>
  <c r="BE700"/>
  <c r="T700"/>
  <c r="R700"/>
  <c r="P700"/>
  <c r="BI698"/>
  <c r="BH698"/>
  <c r="BG698"/>
  <c r="BE698"/>
  <c r="T698"/>
  <c r="R698"/>
  <c r="P698"/>
  <c r="BI662"/>
  <c r="BH662"/>
  <c r="BG662"/>
  <c r="BE662"/>
  <c r="T662"/>
  <c r="R662"/>
  <c r="P662"/>
  <c r="BI655"/>
  <c r="BH655"/>
  <c r="BG655"/>
  <c r="BE655"/>
  <c r="T655"/>
  <c r="R655"/>
  <c r="P655"/>
  <c r="BI640"/>
  <c r="BH640"/>
  <c r="BG640"/>
  <c r="BE640"/>
  <c r="T640"/>
  <c r="R640"/>
  <c r="P640"/>
  <c r="BI631"/>
  <c r="BH631"/>
  <c r="BG631"/>
  <c r="BE631"/>
  <c r="T631"/>
  <c r="R631"/>
  <c r="P631"/>
  <c r="BI623"/>
  <c r="BH623"/>
  <c r="BG623"/>
  <c r="BE623"/>
  <c r="T623"/>
  <c r="R623"/>
  <c r="P623"/>
  <c r="BI580"/>
  <c r="BH580"/>
  <c r="BG580"/>
  <c r="BE580"/>
  <c r="T580"/>
  <c r="R580"/>
  <c r="P580"/>
  <c r="BI572"/>
  <c r="BH572"/>
  <c r="BG572"/>
  <c r="BE572"/>
  <c r="T572"/>
  <c r="R572"/>
  <c r="P572"/>
  <c r="BI563"/>
  <c r="BH563"/>
  <c r="BG563"/>
  <c r="BE563"/>
  <c r="T563"/>
  <c r="R563"/>
  <c r="P563"/>
  <c r="BI554"/>
  <c r="BH554"/>
  <c r="BG554"/>
  <c r="BE554"/>
  <c r="T554"/>
  <c r="R554"/>
  <c r="P554"/>
  <c r="BI510"/>
  <c r="BH510"/>
  <c r="BG510"/>
  <c r="BE510"/>
  <c r="T510"/>
  <c r="R510"/>
  <c r="P510"/>
  <c r="BI465"/>
  <c r="BH465"/>
  <c r="BG465"/>
  <c r="BE465"/>
  <c r="T465"/>
  <c r="R465"/>
  <c r="P465"/>
  <c r="BI463"/>
  <c r="BH463"/>
  <c r="BG463"/>
  <c r="BE463"/>
  <c r="T463"/>
  <c r="R463"/>
  <c r="P463"/>
  <c r="BI462"/>
  <c r="BH462"/>
  <c r="BG462"/>
  <c r="BE462"/>
  <c r="T462"/>
  <c r="R462"/>
  <c r="P462"/>
  <c r="BI461"/>
  <c r="BH461"/>
  <c r="BG461"/>
  <c r="BE461"/>
  <c r="T461"/>
  <c r="R461"/>
  <c r="P461"/>
  <c r="BI460"/>
  <c r="BH460"/>
  <c r="BG460"/>
  <c r="BE460"/>
  <c r="T460"/>
  <c r="R460"/>
  <c r="P460"/>
  <c r="BI459"/>
  <c r="BH459"/>
  <c r="BG459"/>
  <c r="BE459"/>
  <c r="T459"/>
  <c r="R459"/>
  <c r="P459"/>
  <c r="BI458"/>
  <c r="BH458"/>
  <c r="BG458"/>
  <c r="BE458"/>
  <c r="T458"/>
  <c r="R458"/>
  <c r="P458"/>
  <c r="BI457"/>
  <c r="BH457"/>
  <c r="BG457"/>
  <c r="BE457"/>
  <c r="T457"/>
  <c r="R457"/>
  <c r="P457"/>
  <c r="BI456"/>
  <c r="BH456"/>
  <c r="BG456"/>
  <c r="BE456"/>
  <c r="T456"/>
  <c r="R456"/>
  <c r="P456"/>
  <c r="BI455"/>
  <c r="BH455"/>
  <c r="BG455"/>
  <c r="BE455"/>
  <c r="T455"/>
  <c r="R455"/>
  <c r="P455"/>
  <c r="BI454"/>
  <c r="BH454"/>
  <c r="BG454"/>
  <c r="BE454"/>
  <c r="T454"/>
  <c r="R454"/>
  <c r="P454"/>
  <c r="BI451"/>
  <c r="BH451"/>
  <c r="BG451"/>
  <c r="BE451"/>
  <c r="T451"/>
  <c r="R451"/>
  <c r="P451"/>
  <c r="BI449"/>
  <c r="BH449"/>
  <c r="BG449"/>
  <c r="BE449"/>
  <c r="T449"/>
  <c r="R449"/>
  <c r="P449"/>
  <c r="BI442"/>
  <c r="BH442"/>
  <c r="BG442"/>
  <c r="BE442"/>
  <c r="T442"/>
  <c r="R442"/>
  <c r="P442"/>
  <c r="BI431"/>
  <c r="BH431"/>
  <c r="BG431"/>
  <c r="BE431"/>
  <c r="T431"/>
  <c r="R431"/>
  <c r="P431"/>
  <c r="BI429"/>
  <c r="BH429"/>
  <c r="BG429"/>
  <c r="BE429"/>
  <c r="T429"/>
  <c r="R429"/>
  <c r="P429"/>
  <c r="BI421"/>
  <c r="BH421"/>
  <c r="BG421"/>
  <c r="BE421"/>
  <c r="T421"/>
  <c r="R421"/>
  <c r="P421"/>
  <c r="BI413"/>
  <c r="BH413"/>
  <c r="BG413"/>
  <c r="BE413"/>
  <c r="T413"/>
  <c r="R413"/>
  <c r="P413"/>
  <c r="BI396"/>
  <c r="BH396"/>
  <c r="BG396"/>
  <c r="BE396"/>
  <c r="T396"/>
  <c r="R396"/>
  <c r="P396"/>
  <c r="BI377"/>
  <c r="BH377"/>
  <c r="BG377"/>
  <c r="BE377"/>
  <c r="T377"/>
  <c r="R377"/>
  <c r="P377"/>
  <c r="BI365"/>
  <c r="BH365"/>
  <c r="BG365"/>
  <c r="BE365"/>
  <c r="T365"/>
  <c r="R365"/>
  <c r="P365"/>
  <c r="BI350"/>
  <c r="BH350"/>
  <c r="BG350"/>
  <c r="BE350"/>
  <c r="T350"/>
  <c r="R350"/>
  <c r="P350"/>
  <c r="BI346"/>
  <c r="BH346"/>
  <c r="BG346"/>
  <c r="BE346"/>
  <c r="T346"/>
  <c r="R346"/>
  <c r="P346"/>
  <c r="BI343"/>
  <c r="BH343"/>
  <c r="BG343"/>
  <c r="BE343"/>
  <c r="T343"/>
  <c r="R343"/>
  <c r="P343"/>
  <c r="BI340"/>
  <c r="BH340"/>
  <c r="BG340"/>
  <c r="BE340"/>
  <c r="T340"/>
  <c r="R340"/>
  <c r="P340"/>
  <c r="BI338"/>
  <c r="BH338"/>
  <c r="BG338"/>
  <c r="BE338"/>
  <c r="T338"/>
  <c r="R338"/>
  <c r="P338"/>
  <c r="BI333"/>
  <c r="BH333"/>
  <c r="BG333"/>
  <c r="BE333"/>
  <c r="T333"/>
  <c r="R333"/>
  <c r="P333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5"/>
  <c r="BH325"/>
  <c r="BG325"/>
  <c r="BE325"/>
  <c r="T325"/>
  <c r="R325"/>
  <c r="P325"/>
  <c r="BI323"/>
  <c r="BH323"/>
  <c r="BG323"/>
  <c r="BE323"/>
  <c r="T323"/>
  <c r="R323"/>
  <c r="P323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3"/>
  <c r="BH313"/>
  <c r="BG313"/>
  <c r="BE313"/>
  <c r="T313"/>
  <c r="R313"/>
  <c r="P313"/>
  <c r="BI306"/>
  <c r="BH306"/>
  <c r="BG306"/>
  <c r="BE306"/>
  <c r="T306"/>
  <c r="R306"/>
  <c r="P306"/>
  <c r="BI290"/>
  <c r="BH290"/>
  <c r="BG290"/>
  <c r="BE290"/>
  <c r="T290"/>
  <c r="R290"/>
  <c r="P290"/>
  <c r="BI266"/>
  <c r="BH266"/>
  <c r="BG266"/>
  <c r="BE266"/>
  <c r="T266"/>
  <c r="R266"/>
  <c r="P266"/>
  <c r="BI263"/>
  <c r="BH263"/>
  <c r="BG263"/>
  <c r="BE263"/>
  <c r="T263"/>
  <c r="R263"/>
  <c r="P263"/>
  <c r="BI259"/>
  <c r="BH259"/>
  <c r="BG259"/>
  <c r="BE259"/>
  <c r="T259"/>
  <c r="R259"/>
  <c r="P259"/>
  <c r="BI246"/>
  <c r="BH246"/>
  <c r="BG246"/>
  <c r="BE246"/>
  <c r="T246"/>
  <c r="R246"/>
  <c r="P246"/>
  <c r="BI241"/>
  <c r="BH241"/>
  <c r="BG241"/>
  <c r="BE241"/>
  <c r="T241"/>
  <c r="R241"/>
  <c r="P241"/>
  <c r="BI237"/>
  <c r="BH237"/>
  <c r="BG237"/>
  <c r="BE237"/>
  <c r="T237"/>
  <c r="R237"/>
  <c r="P237"/>
  <c r="BI230"/>
  <c r="BH230"/>
  <c r="BG230"/>
  <c r="BE230"/>
  <c r="T230"/>
  <c r="R230"/>
  <c r="P230"/>
  <c r="BI227"/>
  <c r="BH227"/>
  <c r="BG227"/>
  <c r="BE227"/>
  <c r="T227"/>
  <c r="R227"/>
  <c r="P227"/>
  <c r="BI225"/>
  <c r="BH225"/>
  <c r="BG225"/>
  <c r="BE225"/>
  <c r="T225"/>
  <c r="R225"/>
  <c r="P225"/>
  <c r="BI208"/>
  <c r="BH208"/>
  <c r="BG208"/>
  <c r="BE208"/>
  <c r="T208"/>
  <c r="R208"/>
  <c r="P208"/>
  <c r="BI202"/>
  <c r="BH202"/>
  <c r="BG202"/>
  <c r="BE202"/>
  <c r="T202"/>
  <c r="R202"/>
  <c r="P202"/>
  <c r="BI195"/>
  <c r="BH195"/>
  <c r="BG195"/>
  <c r="BE195"/>
  <c r="T195"/>
  <c r="R195"/>
  <c r="P195"/>
  <c r="BI191"/>
  <c r="BH191"/>
  <c r="BG191"/>
  <c r="BE191"/>
  <c r="T191"/>
  <c r="R191"/>
  <c r="P191"/>
  <c r="BI185"/>
  <c r="BH185"/>
  <c r="BG185"/>
  <c r="BE185"/>
  <c r="T185"/>
  <c r="R185"/>
  <c r="P185"/>
  <c r="BI182"/>
  <c r="BH182"/>
  <c r="BG182"/>
  <c r="BE182"/>
  <c r="T182"/>
  <c r="R182"/>
  <c r="P182"/>
  <c r="BI180"/>
  <c r="BH180"/>
  <c r="BG180"/>
  <c r="BE180"/>
  <c r="T180"/>
  <c r="R180"/>
  <c r="P180"/>
  <c r="BI176"/>
  <c r="BH176"/>
  <c r="BG176"/>
  <c r="BE176"/>
  <c r="T176"/>
  <c r="R176"/>
  <c r="P176"/>
  <c r="BI173"/>
  <c r="BH173"/>
  <c r="BG173"/>
  <c r="BE173"/>
  <c r="T173"/>
  <c r="R173"/>
  <c r="P173"/>
  <c r="F163"/>
  <c r="E161"/>
  <c r="F56"/>
  <c r="E54"/>
  <c r="J26"/>
  <c r="E26"/>
  <c r="J59"/>
  <c r="J25"/>
  <c r="J23"/>
  <c r="E23"/>
  <c r="J165"/>
  <c r="J22"/>
  <c r="J20"/>
  <c r="E20"/>
  <c r="F166"/>
  <c r="J19"/>
  <c r="J17"/>
  <c r="E17"/>
  <c r="F58"/>
  <c r="J16"/>
  <c r="J14"/>
  <c r="J163"/>
  <c r="E7"/>
  <c r="E157"/>
  <c i="2" r="J37"/>
  <c r="J36"/>
  <c i="1" r="AY55"/>
  <c i="2" r="J35"/>
  <c i="1" r="AX55"/>
  <c i="2" r="BI121"/>
  <c r="BH121"/>
  <c r="BG121"/>
  <c r="BE121"/>
  <c r="T121"/>
  <c r="T120"/>
  <c r="R121"/>
  <c r="R120"/>
  <c r="P121"/>
  <c r="P120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09"/>
  <c r="BH109"/>
  <c r="BG109"/>
  <c r="BE109"/>
  <c r="T109"/>
  <c r="R109"/>
  <c r="P109"/>
  <c r="BI105"/>
  <c r="BH105"/>
  <c r="BG105"/>
  <c r="BE105"/>
  <c r="T105"/>
  <c r="R105"/>
  <c r="P105"/>
  <c r="BI103"/>
  <c r="BH103"/>
  <c r="BG103"/>
  <c r="BE103"/>
  <c r="T103"/>
  <c r="R103"/>
  <c r="P103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2"/>
  <c r="BH92"/>
  <c r="BG92"/>
  <c r="BE92"/>
  <c r="T92"/>
  <c r="R92"/>
  <c r="P92"/>
  <c r="BI88"/>
  <c r="BH88"/>
  <c r="BG88"/>
  <c r="BE88"/>
  <c r="T88"/>
  <c r="R88"/>
  <c r="P88"/>
  <c r="F79"/>
  <c r="E77"/>
  <c r="F52"/>
  <c r="E50"/>
  <c r="J24"/>
  <c r="E24"/>
  <c r="J82"/>
  <c r="J23"/>
  <c r="J21"/>
  <c r="E21"/>
  <c r="J81"/>
  <c r="J20"/>
  <c r="J18"/>
  <c r="E18"/>
  <c r="F82"/>
  <c r="J17"/>
  <c r="J15"/>
  <c r="E15"/>
  <c r="F81"/>
  <c r="J14"/>
  <c r="J12"/>
  <c r="J79"/>
  <c r="E7"/>
  <c r="E75"/>
  <c i="1" r="L50"/>
  <c r="AM50"/>
  <c r="AM49"/>
  <c r="L49"/>
  <c r="AM47"/>
  <c r="L47"/>
  <c r="L45"/>
  <c r="L44"/>
  <c i="3" r="BK909"/>
  <c r="BK1693"/>
  <c r="BK1089"/>
  <c r="J1996"/>
  <c r="BK1428"/>
  <c r="J1683"/>
  <c r="J1391"/>
  <c r="J1116"/>
  <c r="J350"/>
  <c r="J2422"/>
  <c r="BK2179"/>
  <c r="J1723"/>
  <c r="J1545"/>
  <c r="BK791"/>
  <c i="4" r="BK223"/>
  <c r="BK220"/>
  <c i="5" r="BK101"/>
  <c r="J151"/>
  <c i="6" r="J201"/>
  <c r="BK166"/>
  <c r="J121"/>
  <c r="BK197"/>
  <c r="J238"/>
  <c r="J128"/>
  <c i="7" r="BK135"/>
  <c r="J180"/>
  <c r="BK279"/>
  <c i="8" r="J452"/>
  <c r="BK398"/>
  <c r="BK287"/>
  <c r="BK454"/>
  <c r="BK327"/>
  <c r="J266"/>
  <c r="J438"/>
  <c r="J385"/>
  <c r="J317"/>
  <c i="9" r="BK217"/>
  <c r="BK209"/>
  <c r="J285"/>
  <c r="BK146"/>
  <c i="10" r="BK135"/>
  <c r="BK133"/>
  <c r="J170"/>
  <c i="11" r="BK99"/>
  <c i="12" r="BK147"/>
  <c r="J148"/>
  <c i="13" r="BK179"/>
  <c r="BK352"/>
  <c r="BK188"/>
  <c r="BK275"/>
  <c r="BK183"/>
  <c i="14" r="J91"/>
  <c i="15" r="J101"/>
  <c r="J168"/>
  <c i="16" r="BK90"/>
  <c i="2" r="BK103"/>
  <c i="3" r="BK1706"/>
  <c r="J449"/>
  <c r="J180"/>
  <c r="BK1723"/>
  <c r="J1414"/>
  <c r="J915"/>
  <c r="BK1666"/>
  <c r="J1014"/>
  <c r="BK1844"/>
  <c r="BK1206"/>
  <c r="J225"/>
  <c r="J1628"/>
  <c r="J740"/>
  <c r="BK1757"/>
  <c r="BK1176"/>
  <c r="J237"/>
  <c r="BK2375"/>
  <c r="BK2050"/>
  <c r="J1634"/>
  <c r="J365"/>
  <c i="4" r="BK124"/>
  <c i="5" r="J158"/>
  <c r="BK99"/>
  <c r="J128"/>
  <c i="6" r="J260"/>
  <c r="J206"/>
  <c r="J220"/>
  <c r="J159"/>
  <c r="BK151"/>
  <c r="BK167"/>
  <c r="J203"/>
  <c i="7" r="BK174"/>
  <c r="J101"/>
  <c r="J103"/>
  <c i="8" r="BK451"/>
  <c r="J375"/>
  <c r="J217"/>
  <c r="BK204"/>
  <c r="BK125"/>
  <c r="J200"/>
  <c i="9" r="BK138"/>
  <c r="J107"/>
  <c r="BK164"/>
  <c r="J293"/>
  <c i="10" r="J98"/>
  <c r="J149"/>
  <c i="11" r="J96"/>
  <c i="12" r="BK97"/>
  <c r="J159"/>
  <c i="13" r="BK306"/>
  <c r="J221"/>
  <c r="J267"/>
  <c r="BK128"/>
  <c i="14" r="BK106"/>
  <c r="J114"/>
  <c i="15" r="BK108"/>
  <c i="16" r="BK111"/>
  <c i="3" r="J1876"/>
  <c r="BK1405"/>
  <c r="J377"/>
  <c r="J1762"/>
  <c r="J1005"/>
  <c r="J241"/>
  <c r="J1620"/>
  <c r="BK1014"/>
  <c r="J1842"/>
  <c r="J791"/>
  <c r="J2046"/>
  <c r="BK1596"/>
  <c r="J956"/>
  <c r="BK1838"/>
  <c r="J1129"/>
  <c r="J1857"/>
  <c r="J1392"/>
  <c r="BK2389"/>
  <c r="BK2292"/>
  <c r="BK1638"/>
  <c r="BK1133"/>
  <c i="4" r="J178"/>
  <c r="J221"/>
  <c i="5" r="J100"/>
  <c r="BK155"/>
  <c r="BK135"/>
  <c i="6" r="J120"/>
  <c r="J233"/>
  <c r="J145"/>
  <c r="BK178"/>
  <c r="J242"/>
  <c r="J222"/>
  <c i="7" r="BK162"/>
  <c r="BK249"/>
  <c r="J94"/>
  <c i="8" r="J499"/>
  <c r="BK458"/>
  <c r="J309"/>
  <c r="J365"/>
  <c r="J205"/>
  <c r="BK242"/>
  <c r="J211"/>
  <c i="9" r="BK122"/>
  <c r="J276"/>
  <c r="BK280"/>
  <c i="10" r="BK141"/>
  <c r="J113"/>
  <c i="11" r="BK130"/>
  <c i="12" r="J175"/>
  <c i="13" r="BK339"/>
  <c r="J183"/>
  <c r="BK327"/>
  <c i="14" r="BK91"/>
  <c i="15" r="J147"/>
  <c r="BK158"/>
  <c i="16" r="J100"/>
  <c i="3" r="J2117"/>
  <c r="BK1613"/>
  <c r="BK396"/>
  <c r="BK1663"/>
  <c r="J1149"/>
  <c r="J640"/>
  <c r="BK1859"/>
  <c r="J1304"/>
  <c r="J259"/>
  <c r="BK1223"/>
  <c r="J2040"/>
  <c r="J1601"/>
  <c r="J1041"/>
  <c r="BK2294"/>
  <c r="J1254"/>
  <c r="J698"/>
  <c r="BK1614"/>
  <c r="J909"/>
  <c r="BK2413"/>
  <c r="J2356"/>
  <c r="J1861"/>
  <c r="BK1356"/>
  <c r="BK757"/>
  <c i="4" r="J175"/>
  <c i="5" r="J136"/>
  <c r="J106"/>
  <c r="BK136"/>
  <c i="6" r="J191"/>
  <c r="J163"/>
  <c r="J140"/>
  <c r="J109"/>
  <c r="BK143"/>
  <c r="BK259"/>
  <c r="J139"/>
  <c i="7" r="J225"/>
  <c r="J164"/>
  <c i="8" r="BK410"/>
  <c r="BK367"/>
  <c r="J443"/>
  <c r="BK379"/>
  <c r="J230"/>
  <c r="BK197"/>
  <c r="J201"/>
  <c i="9" r="J111"/>
  <c r="J270"/>
  <c r="BK135"/>
  <c r="J262"/>
  <c i="10" r="BK98"/>
  <c r="BK106"/>
  <c i="12" r="BK163"/>
  <c r="J131"/>
  <c r="BK131"/>
  <c i="13" r="BK221"/>
  <c r="BK341"/>
  <c r="BK239"/>
  <c r="J219"/>
  <c i="15" r="J175"/>
  <c r="BK116"/>
  <c i="16" r="BK121"/>
  <c i="2" r="J115"/>
  <c i="3" r="J1742"/>
  <c r="BK832"/>
  <c r="J1865"/>
  <c r="J1066"/>
  <c r="BK191"/>
  <c r="BK1740"/>
  <c r="J1449"/>
  <c r="J875"/>
  <c r="BK1862"/>
  <c r="J992"/>
  <c r="BK2068"/>
  <c r="BK1605"/>
  <c r="J465"/>
  <c r="J1433"/>
  <c r="BK1644"/>
  <c r="BK1129"/>
  <c r="J176"/>
  <c r="J2371"/>
  <c r="BK1978"/>
  <c r="J1232"/>
  <c r="J329"/>
  <c i="4" r="J196"/>
  <c i="5" r="BK102"/>
  <c r="J118"/>
  <c i="6" r="BK119"/>
  <c r="J216"/>
  <c r="J175"/>
  <c r="J185"/>
  <c r="J137"/>
  <c r="J160"/>
  <c i="7" r="J195"/>
  <c r="BK211"/>
  <c r="BK261"/>
  <c r="J168"/>
  <c i="8" r="J440"/>
  <c r="BK176"/>
  <c r="J281"/>
  <c r="J282"/>
  <c r="BK244"/>
  <c r="J226"/>
  <c r="BK152"/>
  <c i="9" r="BK272"/>
  <c r="J226"/>
  <c r="BK294"/>
  <c i="10" r="J141"/>
  <c r="J104"/>
  <c i="11" r="BK116"/>
  <c i="12" r="BK151"/>
  <c r="J157"/>
  <c i="13" r="BK125"/>
  <c r="BK257"/>
  <c r="J145"/>
  <c i="14" r="BK139"/>
  <c r="J142"/>
  <c i="15" r="J142"/>
  <c i="16" r="BK108"/>
  <c i="3" r="J1946"/>
  <c r="BK1241"/>
  <c r="J1803"/>
  <c r="BK1534"/>
  <c r="BK1123"/>
  <c r="J185"/>
  <c r="J1264"/>
  <c r="J421"/>
  <c r="BK1616"/>
  <c r="BK864"/>
  <c r="J1869"/>
  <c r="BK1430"/>
  <c r="BK456"/>
  <c r="J1663"/>
  <c r="J954"/>
  <c r="BK2176"/>
  <c r="J1625"/>
  <c r="J928"/>
  <c r="BK2422"/>
  <c r="J2067"/>
  <c r="BK1599"/>
  <c r="J925"/>
  <c i="4" r="BK221"/>
  <c r="BK112"/>
  <c i="5" r="J94"/>
  <c r="BK112"/>
  <c r="J116"/>
  <c i="6" r="J143"/>
  <c r="J209"/>
  <c r="BK245"/>
  <c r="BK160"/>
  <c r="BK232"/>
  <c i="7" r="J96"/>
  <c r="J223"/>
  <c r="J172"/>
  <c i="8" r="BK487"/>
  <c r="J152"/>
  <c r="BK438"/>
  <c r="BK282"/>
  <c r="J430"/>
  <c i="9" r="BK291"/>
  <c r="J155"/>
  <c r="J195"/>
  <c r="BK177"/>
  <c i="10" r="BK169"/>
  <c r="BK95"/>
  <c i="12" r="BK148"/>
  <c r="BK142"/>
  <c i="13" r="J342"/>
  <c r="J154"/>
  <c r="J322"/>
  <c r="J239"/>
  <c i="14" r="BK116"/>
  <c i="15" r="J173"/>
  <c i="16" r="BK97"/>
  <c i="2" r="J109"/>
  <c i="3" r="BK2025"/>
  <c r="J1585"/>
  <c r="BK1041"/>
  <c r="BK1770"/>
  <c r="J1364"/>
  <c r="BK875"/>
  <c r="J2241"/>
  <c r="BK1649"/>
  <c r="BK1126"/>
  <c r="BK330"/>
  <c r="J1411"/>
  <c r="BK2201"/>
  <c r="J1819"/>
  <c r="BK1178"/>
  <c r="J2123"/>
  <c r="J1467"/>
  <c r="BK316"/>
  <c r="BK1402"/>
  <c r="BK461"/>
  <c r="BK2391"/>
  <c r="J2201"/>
  <c r="J1103"/>
  <c r="J325"/>
  <c i="4" r="BK178"/>
  <c r="BK119"/>
  <c i="5" r="J144"/>
  <c r="J133"/>
  <c r="BK110"/>
  <c i="6" r="BK117"/>
  <c r="J190"/>
  <c r="BK134"/>
  <c r="BK222"/>
  <c r="J196"/>
  <c r="J198"/>
  <c i="7" r="J234"/>
  <c r="BK122"/>
  <c r="BK189"/>
  <c i="8" r="J458"/>
  <c r="BK395"/>
  <c r="BK432"/>
  <c r="J383"/>
  <c r="J462"/>
  <c r="BK222"/>
  <c r="J278"/>
  <c i="9" r="J265"/>
  <c r="BK257"/>
  <c r="J166"/>
  <c r="BK197"/>
  <c i="10" r="BK143"/>
  <c r="BK125"/>
  <c i="11" r="J35"/>
  <c i="14" r="BK136"/>
  <c i="15" r="BK155"/>
  <c i="16" r="J93"/>
  <c i="2" r="BK88"/>
  <c i="3" r="J1701"/>
  <c r="J1133"/>
  <c r="J1892"/>
  <c r="J1176"/>
  <c r="J940"/>
  <c r="BK2021"/>
  <c r="J1317"/>
  <c r="J461"/>
  <c r="J1089"/>
  <c r="BK1952"/>
  <c r="J1261"/>
  <c r="BK749"/>
  <c r="BK1256"/>
  <c r="J2126"/>
  <c r="J1510"/>
  <c r="J1150"/>
  <c r="J623"/>
  <c r="J2384"/>
  <c r="J2049"/>
  <c r="J1616"/>
  <c r="BK961"/>
  <c r="J306"/>
  <c i="4" r="J155"/>
  <c r="BK188"/>
  <c i="5" r="BK121"/>
  <c r="BK125"/>
  <c i="6" r="BK145"/>
  <c r="BK219"/>
  <c r="J255"/>
  <c r="J236"/>
  <c r="BK209"/>
  <c r="J212"/>
  <c r="J200"/>
  <c i="7" r="BK129"/>
  <c r="J97"/>
  <c i="8" r="J492"/>
  <c r="J389"/>
  <c r="BK469"/>
  <c r="J447"/>
  <c r="BK512"/>
  <c r="BK430"/>
  <c r="J224"/>
  <c r="J432"/>
  <c r="J377"/>
  <c r="J185"/>
  <c i="9" r="J213"/>
  <c r="BK249"/>
  <c r="BK127"/>
  <c r="BK265"/>
  <c r="J188"/>
  <c i="10" r="BK104"/>
  <c r="J100"/>
  <c i="11" r="BK98"/>
  <c i="12" r="J95"/>
  <c r="J112"/>
  <c r="J107"/>
  <c i="13" r="BK172"/>
  <c r="BK113"/>
  <c r="J263"/>
  <c i="14" r="J144"/>
  <c i="15" r="J156"/>
  <c r="BK128"/>
  <c r="BK151"/>
  <c i="2" r="J113"/>
  <c i="3" r="BK2233"/>
  <c r="BK1433"/>
  <c r="J2150"/>
  <c r="BK2077"/>
  <c r="BK1625"/>
  <c r="BK1232"/>
  <c r="J195"/>
  <c r="BK700"/>
  <c r="BK1961"/>
  <c r="BK1155"/>
  <c r="BK421"/>
  <c r="BK1683"/>
  <c r="BK751"/>
  <c r="J1844"/>
  <c r="BK1262"/>
  <c r="BK180"/>
  <c r="BK2320"/>
  <c r="J1839"/>
  <c r="J1238"/>
  <c r="BK623"/>
  <c i="4" r="J191"/>
  <c i="5" r="BK145"/>
  <c r="BK104"/>
  <c r="J161"/>
  <c i="6" r="J223"/>
  <c r="BK191"/>
  <c r="BK181"/>
  <c r="BK241"/>
  <c r="J186"/>
  <c r="J151"/>
  <c i="7" r="BK184"/>
  <c r="J176"/>
  <c r="BK164"/>
  <c r="J122"/>
  <c i="8" r="J301"/>
  <c r="BK217"/>
  <c r="J476"/>
  <c r="BK163"/>
  <c r="J471"/>
  <c r="J324"/>
  <c i="9" r="J282"/>
  <c r="BK144"/>
  <c r="J247"/>
  <c r="BK124"/>
  <c i="10" r="J166"/>
  <c i="11" r="J121"/>
  <c i="12" r="BK145"/>
  <c r="J138"/>
  <c r="J147"/>
  <c i="13" r="BK191"/>
  <c r="J352"/>
  <c r="BK138"/>
  <c r="BK163"/>
  <c i="14" r="J153"/>
  <c i="15" r="BK144"/>
  <c r="J128"/>
  <c i="2" r="F33"/>
  <c i="3" r="BK2091"/>
  <c r="BK1345"/>
  <c r="BK885"/>
  <c r="J1959"/>
  <c r="BK1187"/>
  <c r="BK1779"/>
  <c r="J1217"/>
  <c r="J631"/>
  <c r="J1402"/>
  <c r="J2226"/>
  <c r="BK940"/>
  <c r="J2416"/>
  <c r="BK2336"/>
  <c r="BK1835"/>
  <c r="J1153"/>
  <c r="BK266"/>
  <c i="4" r="J162"/>
  <c i="5" r="BK156"/>
  <c r="BK159"/>
  <c i="6" r="J202"/>
  <c r="J114"/>
  <c r="BK165"/>
  <c r="BK176"/>
  <c r="J119"/>
  <c r="J224"/>
  <c r="BK193"/>
  <c i="7" r="J267"/>
  <c r="BK195"/>
  <c r="BK275"/>
  <c i="8" r="J453"/>
  <c r="BK361"/>
  <c r="J246"/>
  <c r="J356"/>
  <c r="J379"/>
  <c i="9" r="J205"/>
  <c r="BK253"/>
  <c r="J170"/>
  <c r="J113"/>
  <c i="10" r="BK165"/>
  <c r="J169"/>
  <c i="12" r="BK167"/>
  <c r="J120"/>
  <c i="13" r="BK288"/>
  <c r="J348"/>
  <c r="J332"/>
  <c i="14" r="BK155"/>
  <c r="BK149"/>
  <c i="15" r="J160"/>
  <c i="2" r="J92"/>
  <c i="3" r="J1693"/>
  <c r="J853"/>
  <c r="BK2010"/>
  <c r="J1485"/>
  <c r="BK1101"/>
  <c r="J2233"/>
  <c r="J1782"/>
  <c r="J1200"/>
  <c r="J457"/>
  <c r="J1859"/>
  <c r="BK918"/>
  <c r="BK2015"/>
  <c r="J1436"/>
  <c r="J942"/>
  <c r="BK1500"/>
  <c r="J851"/>
  <c r="BK2014"/>
  <c r="BK1411"/>
  <c r="BK338"/>
  <c r="J2389"/>
  <c r="BK2344"/>
  <c r="BK1833"/>
  <c r="BK995"/>
  <c i="4" r="J222"/>
  <c r="J124"/>
  <c i="5" r="BK123"/>
  <c r="BK122"/>
  <c i="6" r="BK161"/>
  <c r="BK129"/>
  <c r="J113"/>
  <c r="J237"/>
  <c r="J180"/>
  <c r="J210"/>
  <c i="7" r="BK158"/>
  <c r="J135"/>
  <c r="BK208"/>
  <c i="8" r="J496"/>
  <c r="BK330"/>
  <c r="BK315"/>
  <c r="BK266"/>
  <c r="BK192"/>
  <c r="BK313"/>
  <c i="9" r="J211"/>
  <c r="J217"/>
  <c r="J280"/>
  <c r="BK201"/>
  <c i="10" r="J110"/>
  <c r="BK166"/>
  <c i="11" r="BK101"/>
  <c i="12" r="BK150"/>
  <c i="13" r="J327"/>
  <c r="BK102"/>
  <c r="J128"/>
  <c r="J333"/>
  <c i="14" r="BK134"/>
  <c r="BK144"/>
  <c i="15" r="J177"/>
  <c r="BK122"/>
  <c i="16" r="J110"/>
  <c i="2" r="J105"/>
  <c i="3" r="BK1254"/>
  <c r="J1997"/>
  <c r="J1599"/>
  <c r="J1126"/>
  <c r="BK325"/>
  <c r="BK2053"/>
  <c r="J1598"/>
  <c r="BK925"/>
  <c r="J1977"/>
  <c r="BK1251"/>
  <c r="BK263"/>
  <c r="BK1815"/>
  <c r="J906"/>
  <c r="J1841"/>
  <c r="J1577"/>
  <c r="J290"/>
  <c r="BK2384"/>
  <c r="BK1842"/>
  <c r="J1178"/>
  <c r="BK185"/>
  <c i="4" r="J202"/>
  <c i="5" r="J123"/>
  <c r="BK137"/>
  <c i="6" r="J214"/>
  <c r="BK152"/>
  <c r="BK250"/>
  <c r="J225"/>
  <c r="J243"/>
  <c r="J213"/>
  <c i="7" r="J138"/>
  <c r="J197"/>
  <c r="J148"/>
  <c i="8" r="J332"/>
  <c r="J270"/>
  <c r="J451"/>
  <c r="BK377"/>
  <c r="J174"/>
  <c r="J473"/>
  <c r="J141"/>
  <c i="9" r="BK186"/>
  <c r="BK195"/>
  <c r="J172"/>
  <c r="J119"/>
  <c i="10" r="J143"/>
  <c r="J99"/>
  <c i="12" r="J161"/>
  <c r="J103"/>
  <c r="BK105"/>
  <c i="13" r="BK154"/>
  <c r="J107"/>
  <c r="BK335"/>
  <c r="BK246"/>
  <c i="14" r="BK104"/>
  <c i="15" r="BK92"/>
  <c r="BK183"/>
  <c i="2" r="F37"/>
  <c i="3" r="J972"/>
  <c r="BK2117"/>
  <c r="J1500"/>
  <c r="J920"/>
  <c r="J1853"/>
  <c r="BK1150"/>
  <c r="J2037"/>
  <c r="J1696"/>
  <c r="BK1153"/>
  <c r="J202"/>
  <c r="J1737"/>
  <c r="J1394"/>
  <c r="J2053"/>
  <c r="BK1399"/>
  <c r="J454"/>
  <c r="J2402"/>
  <c r="BK1911"/>
  <c r="J1138"/>
  <c i="4" r="BK215"/>
  <c r="BK202"/>
  <c i="5" r="J121"/>
  <c r="J97"/>
  <c r="J147"/>
  <c i="6" r="J124"/>
  <c r="J226"/>
  <c r="J182"/>
  <c r="BK184"/>
  <c r="BK237"/>
  <c i="7" r="BK234"/>
  <c r="J182"/>
  <c r="BK148"/>
  <c i="8" r="BK443"/>
  <c r="J237"/>
  <c r="BK389"/>
  <c r="BK188"/>
  <c r="J346"/>
  <c r="J222"/>
  <c i="9" r="J152"/>
  <c r="BK245"/>
  <c r="BK119"/>
  <c i="10" r="J127"/>
  <c r="BK137"/>
  <c i="11" r="J105"/>
  <c i="12" r="BK126"/>
  <c r="J117"/>
  <c i="13" r="J105"/>
  <c r="BK228"/>
  <c r="J341"/>
  <c r="J335"/>
  <c i="14" r="BK142"/>
  <c i="15" r="BK105"/>
  <c r="J114"/>
  <c i="16" r="J90"/>
  <c i="2" r="BK98"/>
  <c i="3" r="BK1921"/>
  <c r="J1408"/>
  <c r="BK1861"/>
  <c r="J1401"/>
  <c r="J827"/>
  <c r="J2187"/>
  <c r="BK1718"/>
  <c r="BK1083"/>
  <c r="BK1864"/>
  <c r="J1096"/>
  <c r="J2077"/>
  <c r="BK1234"/>
  <c r="BK2203"/>
  <c r="BK1173"/>
  <c r="BK2241"/>
  <c r="BK1620"/>
  <c r="J830"/>
  <c r="BK2421"/>
  <c r="J2331"/>
  <c r="BK1304"/>
  <c r="J731"/>
  <c i="4" r="J153"/>
  <c r="J148"/>
  <c i="5" r="BK95"/>
  <c r="J126"/>
  <c r="J101"/>
  <c r="BK148"/>
  <c i="6" r="J158"/>
  <c r="J259"/>
  <c r="J253"/>
  <c r="BK227"/>
  <c r="BK201"/>
  <c r="BK170"/>
  <c r="BK144"/>
  <c i="7" r="BK160"/>
  <c r="BK95"/>
  <c r="BK180"/>
  <c i="8" r="BK257"/>
  <c r="BK317"/>
  <c r="J286"/>
  <c r="BK369"/>
  <c r="J250"/>
  <c r="BK180"/>
  <c i="9" r="J179"/>
  <c r="BK229"/>
  <c r="BK107"/>
  <c r="J294"/>
  <c i="10" r="J157"/>
  <c r="J147"/>
  <c r="J95"/>
  <c i="12" r="BK172"/>
  <c i="13" r="BK333"/>
  <c r="J273"/>
  <c r="BK332"/>
  <c r="BK123"/>
  <c r="BK315"/>
  <c i="14" r="J116"/>
  <c i="15" r="J155"/>
  <c r="BK148"/>
  <c i="16" r="J126"/>
  <c i="3" r="J1838"/>
  <c r="BK1420"/>
  <c r="J825"/>
  <c r="J1765"/>
  <c r="J1428"/>
  <c r="BK442"/>
  <c r="BK1742"/>
  <c r="BK928"/>
  <c r="J1840"/>
  <c r="BK463"/>
  <c r="BK1698"/>
  <c r="BK1210"/>
  <c r="J2089"/>
  <c r="J768"/>
  <c r="J1784"/>
  <c r="J1640"/>
  <c r="BK1264"/>
  <c r="BK825"/>
  <c r="J2428"/>
  <c r="J2373"/>
  <c r="J2060"/>
  <c r="BK1634"/>
  <c r="BK1182"/>
  <c i="4" r="J115"/>
  <c r="BK191"/>
  <c i="5" r="BK133"/>
  <c r="J140"/>
  <c i="6" r="J217"/>
  <c r="BK189"/>
  <c r="J142"/>
  <c r="J248"/>
  <c r="J118"/>
  <c r="J153"/>
  <c i="7" r="BK182"/>
  <c r="J158"/>
  <c r="J238"/>
  <c i="8" r="BK517"/>
  <c r="J136"/>
  <c r="BK392"/>
  <c r="J261"/>
  <c r="BK136"/>
  <c r="J467"/>
  <c r="J422"/>
  <c r="BK375"/>
  <c r="J255"/>
  <c i="9" r="BK111"/>
  <c r="J272"/>
  <c r="BK184"/>
  <c r="BK293"/>
  <c i="10" r="BK93"/>
  <c r="J108"/>
  <c i="11" r="BK123"/>
  <c i="12" r="BK159"/>
  <c r="J163"/>
  <c r="BK99"/>
  <c i="13" r="J297"/>
  <c r="BK145"/>
  <c r="BK201"/>
  <c r="BK151"/>
  <c i="14" r="J129"/>
  <c i="15" r="J145"/>
  <c r="BK114"/>
  <c i="16" r="J105"/>
  <c i="2" r="BK96"/>
  <c i="3" r="BK1577"/>
  <c r="BK323"/>
  <c r="J263"/>
  <c r="BK1563"/>
  <c r="BK459"/>
  <c r="BK1810"/>
  <c r="J796"/>
  <c r="J2058"/>
  <c r="BK1418"/>
  <c r="J982"/>
  <c r="J1991"/>
  <c r="BK1414"/>
  <c r="J463"/>
  <c r="J1707"/>
  <c r="BK458"/>
  <c r="J2386"/>
  <c r="J2064"/>
  <c r="J1614"/>
  <c r="BK942"/>
  <c i="4" r="BK175"/>
  <c r="BK153"/>
  <c i="5" r="BK116"/>
  <c r="J98"/>
  <c r="BK131"/>
  <c i="6" r="BK123"/>
  <c r="J258"/>
  <c r="BK208"/>
  <c r="J167"/>
  <c r="BK217"/>
  <c r="J183"/>
  <c r="J104"/>
  <c i="7" r="J219"/>
  <c r="BK197"/>
  <c i="8" r="BK341"/>
  <c r="J214"/>
  <c r="J283"/>
  <c r="BK141"/>
  <c r="J297"/>
  <c r="BK237"/>
  <c r="J248"/>
  <c i="9" r="J243"/>
  <c r="J203"/>
  <c r="J138"/>
  <c i="10" r="J164"/>
  <c r="J125"/>
  <c i="11" r="J100"/>
  <c i="12" r="J93"/>
  <c r="BK120"/>
  <c i="13" r="J275"/>
  <c r="BK219"/>
  <c r="BK255"/>
  <c i="14" r="J111"/>
  <c i="15" r="J150"/>
  <c r="BK112"/>
  <c i="16" r="J116"/>
  <c i="3" r="J2034"/>
  <c r="BK1441"/>
  <c r="J1984"/>
  <c r="J1455"/>
  <c r="BK954"/>
  <c r="J2294"/>
  <c r="BK1594"/>
  <c r="BK1086"/>
  <c r="BK2150"/>
  <c r="J1606"/>
  <c r="J313"/>
  <c r="BK1449"/>
  <c r="BK208"/>
  <c r="BK1217"/>
  <c r="BK2089"/>
  <c r="J1480"/>
  <c r="J772"/>
  <c r="BK2432"/>
  <c r="BK2352"/>
  <c r="J1871"/>
  <c r="BK1291"/>
  <c i="4" r="BK224"/>
  <c i="5" r="BK126"/>
  <c i="6" r="BK260"/>
  <c r="BK203"/>
  <c r="J199"/>
  <c r="J152"/>
  <c r="BK132"/>
  <c r="J149"/>
  <c i="7" r="BK146"/>
  <c r="J191"/>
  <c r="BK100"/>
  <c i="8" r="BK147"/>
  <c r="BK203"/>
  <c r="J419"/>
  <c r="J287"/>
  <c r="J285"/>
  <c i="9" r="BK142"/>
  <c r="BK154"/>
  <c r="BK278"/>
  <c r="BK251"/>
  <c i="10" r="BK127"/>
  <c r="BK115"/>
  <c i="12" r="BK144"/>
  <c i="13" r="J199"/>
  <c r="BK265"/>
  <c r="BK213"/>
  <c r="J233"/>
  <c i="14" r="BK150"/>
  <c i="15" r="J158"/>
  <c r="J96"/>
  <c i="2" r="J100"/>
  <c i="3" r="BK1869"/>
  <c r="BK1220"/>
  <c r="BK2084"/>
  <c r="J1588"/>
  <c r="BK950"/>
  <c r="J1978"/>
  <c r="J1399"/>
  <c r="BK906"/>
  <c r="J1878"/>
  <c r="BK1397"/>
  <c r="BK1991"/>
  <c r="J1051"/>
  <c r="BK318"/>
  <c r="BK1819"/>
  <c r="BK377"/>
  <c r="BK1688"/>
  <c r="J733"/>
  <c r="BK2399"/>
  <c r="J2055"/>
  <c r="BK1627"/>
  <c r="BK827"/>
  <c i="4" r="J119"/>
  <c r="BK208"/>
  <c i="5" r="BK152"/>
  <c r="BK97"/>
  <c i="6" r="J247"/>
  <c r="BK263"/>
  <c r="J208"/>
  <c r="BK243"/>
  <c r="J107"/>
  <c r="BK235"/>
  <c r="J189"/>
  <c i="7" r="J208"/>
  <c r="J125"/>
  <c r="BK101"/>
  <c i="8" r="BK351"/>
  <c r="J158"/>
  <c r="BK272"/>
  <c r="BK471"/>
  <c r="BK268"/>
  <c r="J257"/>
  <c r="J121"/>
  <c i="9" r="J164"/>
  <c r="J177"/>
  <c r="BK292"/>
  <c i="10" r="J162"/>
  <c r="BK117"/>
  <c i="11" r="J107"/>
  <c i="12" r="J142"/>
  <c r="J110"/>
  <c i="13" r="BK323"/>
  <c r="J259"/>
  <c r="BK116"/>
  <c i="14" r="BK137"/>
  <c i="15" r="BK94"/>
  <c i="16" r="J103"/>
  <c i="2" r="J96"/>
  <c i="3" r="J1140"/>
  <c r="BK1822"/>
  <c r="J1182"/>
  <c r="J700"/>
  <c r="BK1839"/>
  <c r="BK1246"/>
  <c r="J316"/>
  <c r="J1190"/>
  <c r="J2031"/>
  <c r="J1429"/>
  <c r="J1193"/>
  <c r="BK2044"/>
  <c r="J1263"/>
  <c r="J878"/>
  <c r="BK225"/>
  <c r="BK1710"/>
  <c r="J1083"/>
  <c r="J2432"/>
  <c r="BK2349"/>
  <c r="BK1704"/>
  <c r="J1146"/>
  <c i="4" r="BK204"/>
  <c r="BK181"/>
  <c i="5" r="J107"/>
  <c r="BK134"/>
  <c r="BK120"/>
  <c i="6" r="BK154"/>
  <c r="BK107"/>
  <c r="BK112"/>
  <c r="BK106"/>
  <c r="J162"/>
  <c r="J264"/>
  <c r="BK103"/>
  <c i="7" r="BK140"/>
  <c r="BK116"/>
  <c r="J279"/>
  <c i="8" r="BK400"/>
  <c r="BK371"/>
  <c r="BK383"/>
  <c r="J489"/>
  <c r="BK263"/>
  <c r="J305"/>
  <c r="BK246"/>
  <c i="9" r="BK241"/>
  <c r="BK182"/>
  <c r="BK260"/>
  <c i="10" r="J137"/>
  <c i="11" r="J123"/>
  <c i="12" r="J168"/>
  <c r="BK114"/>
  <c r="J126"/>
  <c i="13" r="BK337"/>
  <c r="J334"/>
  <c r="J325"/>
  <c i="14" r="BK159"/>
  <c r="J140"/>
  <c i="15" r="J148"/>
  <c r="BK142"/>
  <c i="16" r="J97"/>
  <c i="3" r="BK1856"/>
  <c r="BK1422"/>
  <c r="J2190"/>
  <c r="BK1734"/>
  <c r="J1439"/>
  <c r="J757"/>
  <c r="J2015"/>
  <c r="J1424"/>
  <c r="BK1029"/>
  <c r="BK2040"/>
  <c r="BK1263"/>
  <c r="BK2182"/>
  <c r="BK1671"/>
  <c r="J1091"/>
  <c r="J2153"/>
  <c r="BK1094"/>
  <c r="J230"/>
  <c r="J1461"/>
  <c r="BK841"/>
  <c r="BK2386"/>
  <c r="J1646"/>
  <c r="J793"/>
  <c i="4" r="BK172"/>
  <c i="5" r="BK150"/>
  <c r="J148"/>
  <c r="J137"/>
  <c r="BK108"/>
  <c i="6" r="BK192"/>
  <c r="BK124"/>
  <c r="J117"/>
  <c r="J116"/>
  <c r="BK214"/>
  <c i="7" r="J166"/>
  <c r="J230"/>
  <c r="BK193"/>
  <c r="BK199"/>
  <c i="8" r="BK434"/>
  <c r="BK198"/>
  <c r="J501"/>
  <c r="BK270"/>
  <c r="BK248"/>
  <c i="9" r="J245"/>
  <c r="BK239"/>
  <c r="BK276"/>
  <c i="10" r="BK167"/>
  <c r="BK164"/>
  <c i="11" r="BK96"/>
  <c i="12" r="BK178"/>
  <c r="BK177"/>
  <c i="13" r="J309"/>
  <c r="BK351"/>
  <c r="J231"/>
  <c i="14" r="J137"/>
  <c r="BK129"/>
  <c i="15" r="J124"/>
  <c r="J112"/>
  <c i="2" r="BK113"/>
  <c i="3" r="BK2126"/>
  <c r="BK1673"/>
  <c r="BK365"/>
  <c r="J1543"/>
  <c r="BK975"/>
  <c r="BK195"/>
  <c r="J1848"/>
  <c r="J1248"/>
  <c r="BK2031"/>
  <c r="J1291"/>
  <c r="BK246"/>
  <c r="J1470"/>
  <c r="J811"/>
  <c r="J1739"/>
  <c r="J969"/>
  <c r="J1671"/>
  <c r="J1246"/>
  <c r="BK2381"/>
  <c r="J2247"/>
  <c r="BK1803"/>
  <c r="J952"/>
  <c i="4" r="BK148"/>
  <c r="J193"/>
  <c i="5" r="BK151"/>
  <c r="BK158"/>
  <c r="BK117"/>
  <c i="6" r="J241"/>
  <c r="BK187"/>
  <c r="BK101"/>
  <c r="BK240"/>
  <c r="J111"/>
  <c r="BK114"/>
  <c r="BK207"/>
  <c i="7" r="J160"/>
  <c r="J193"/>
  <c r="J140"/>
  <c i="8" r="BK321"/>
  <c r="J363"/>
  <c r="BK442"/>
  <c r="J503"/>
  <c r="BK288"/>
  <c r="BK214"/>
  <c r="BK182"/>
  <c i="9" r="J199"/>
  <c r="J105"/>
  <c r="J109"/>
  <c r="BK155"/>
  <c i="10" r="J160"/>
  <c r="BK92"/>
  <c i="11" r="BK110"/>
  <c i="12" r="BK112"/>
  <c i="13" r="J285"/>
  <c r="J210"/>
  <c r="BK263"/>
  <c i="14" r="J149"/>
  <c i="15" r="BK156"/>
  <c r="BK119"/>
  <c i="2" r="BK100"/>
  <c i="3" r="BK1892"/>
  <c r="J1345"/>
  <c r="BK2018"/>
  <c r="BK1585"/>
  <c r="BK846"/>
  <c r="BK2067"/>
  <c r="J1405"/>
  <c r="BK747"/>
  <c r="J2025"/>
  <c r="J1344"/>
  <c r="BK2119"/>
  <c r="J1644"/>
  <c r="BK985"/>
  <c r="BK1775"/>
  <c r="BK948"/>
  <c r="BK1746"/>
  <c i="2" r="BK115"/>
  <c i="3" r="J2010"/>
  <c r="BK1401"/>
  <c r="BK2028"/>
  <c r="J1797"/>
  <c r="BK1051"/>
  <c r="J2065"/>
  <c r="BK1502"/>
  <c r="J396"/>
  <c r="J1770"/>
  <c r="BK837"/>
  <c r="BK1846"/>
  <c r="BK1197"/>
  <c r="J340"/>
  <c r="J1666"/>
  <c r="BK1146"/>
  <c r="J2391"/>
  <c r="J2196"/>
  <c r="BK1707"/>
  <c r="BK1035"/>
  <c r="BK176"/>
  <c i="4" r="BK222"/>
  <c i="5" r="J154"/>
  <c r="J104"/>
  <c r="BK115"/>
  <c i="6" r="BK142"/>
  <c r="BK115"/>
  <c r="J254"/>
  <c r="BK212"/>
  <c r="J112"/>
  <c r="J249"/>
  <c i="7" r="BK114"/>
  <c r="J271"/>
  <c r="J217"/>
  <c i="8" r="J403"/>
  <c r="BK174"/>
  <c r="BK486"/>
  <c r="J405"/>
  <c r="J242"/>
  <c r="BK494"/>
  <c i="9" r="J235"/>
  <c r="BK213"/>
  <c r="BK168"/>
  <c r="J237"/>
  <c i="10" r="BK172"/>
  <c r="J135"/>
  <c i="12" r="BK117"/>
  <c r="BK103"/>
  <c i="13" r="BK261"/>
  <c r="J300"/>
  <c r="BK168"/>
  <c r="BK270"/>
  <c i="15" r="BK162"/>
  <c r="J167"/>
  <c i="16" r="BK126"/>
  <c i="2" r="BK92"/>
  <c i="3" r="J1280"/>
  <c r="BK2187"/>
  <c r="BK1621"/>
  <c r="J1251"/>
  <c r="BK793"/>
  <c r="BK1871"/>
  <c r="J1206"/>
  <c r="J318"/>
  <c r="BK1317"/>
  <c r="J2084"/>
  <c r="J1397"/>
  <c r="BK768"/>
  <c r="J1435"/>
  <c r="BK320"/>
  <c r="J1678"/>
  <c r="BK1344"/>
  <c r="BK451"/>
  <c r="BK2402"/>
  <c r="BK2006"/>
  <c r="J1203"/>
  <c r="BK454"/>
  <c i="4" r="BK100"/>
  <c r="J146"/>
  <c i="5" r="BK144"/>
  <c r="BK128"/>
  <c i="6" r="BK147"/>
  <c r="J252"/>
  <c r="BK261"/>
  <c r="J103"/>
  <c r="BK226"/>
  <c r="J188"/>
  <c i="7" r="BK98"/>
  <c r="J211"/>
  <c r="BK202"/>
  <c i="8" r="BK476"/>
  <c r="J268"/>
  <c r="J410"/>
  <c r="J494"/>
  <c r="J244"/>
  <c r="J147"/>
  <c r="BK179"/>
  <c i="9" r="J290"/>
  <c r="J222"/>
  <c r="BK105"/>
  <c i="10" r="J121"/>
  <c r="J151"/>
  <c i="11" r="BK93"/>
  <c i="12" r="J122"/>
  <c r="BK180"/>
  <c i="13" r="J290"/>
  <c r="BK105"/>
  <c r="J255"/>
  <c r="BK267"/>
  <c i="14" r="BK153"/>
  <c i="15" r="J179"/>
  <c r="J116"/>
  <c i="16" r="J88"/>
  <c i="3" r="BK1940"/>
  <c r="BK1432"/>
  <c r="BK1866"/>
  <c r="J1430"/>
  <c r="BK997"/>
  <c r="BK227"/>
  <c r="BK1609"/>
  <c r="BK1043"/>
  <c r="BK331"/>
  <c r="J1621"/>
  <c r="BK462"/>
  <c r="BK1852"/>
  <c r="J1187"/>
  <c r="BK572"/>
  <c r="BK1606"/>
  <c r="J975"/>
  <c r="BK2064"/>
  <c r="J1123"/>
  <c r="J2431"/>
  <c r="BK2359"/>
  <c r="BK2037"/>
  <c r="J1173"/>
  <c r="BK631"/>
  <c i="4" r="J215"/>
  <c r="BK217"/>
  <c i="5" r="J119"/>
  <c r="J112"/>
  <c i="6" r="J141"/>
  <c r="J263"/>
  <c r="J192"/>
  <c r="J122"/>
  <c r="J169"/>
  <c i="7" r="BK225"/>
  <c r="J189"/>
  <c r="BK277"/>
  <c i="8" r="J454"/>
  <c r="J189"/>
  <c r="BK119"/>
  <c r="J106"/>
  <c r="BK426"/>
  <c r="BK499"/>
  <c r="J169"/>
  <c i="9" r="J264"/>
  <c r="J260"/>
  <c r="J124"/>
  <c i="10" r="J173"/>
  <c r="BK157"/>
  <c r="BK99"/>
  <c i="12" r="J97"/>
  <c r="BK174"/>
  <c i="13" r="J278"/>
  <c r="BK278"/>
  <c r="J317"/>
  <c i="14" r="J139"/>
  <c i="15" r="J165"/>
  <c r="J151"/>
  <c i="2" r="J121"/>
  <c i="3" r="BK1519"/>
  <c r="J2176"/>
  <c r="BK1435"/>
  <c r="BK870"/>
  <c r="BK2153"/>
  <c r="BK1485"/>
  <c r="BK731"/>
  <c r="J1631"/>
  <c r="BK888"/>
  <c r="BK1996"/>
  <c r="BK1301"/>
  <c r="BK755"/>
  <c r="J1473"/>
  <c r="BK1049"/>
  <c r="BK333"/>
  <c r="BK2062"/>
  <c r="J1387"/>
  <c r="J662"/>
  <c r="BK2406"/>
  <c r="BK1867"/>
  <c r="BK1105"/>
  <c i="4" r="BK193"/>
  <c i="5" r="BK130"/>
  <c r="BK94"/>
  <c i="6" r="BK255"/>
  <c r="J179"/>
  <c r="J204"/>
  <c r="BK130"/>
  <c r="BK205"/>
  <c r="BK200"/>
  <c r="J125"/>
  <c i="7" r="J213"/>
  <c r="BK242"/>
  <c r="BK96"/>
  <c i="8" r="BK482"/>
  <c r="BK440"/>
  <c r="BK403"/>
  <c r="J194"/>
  <c r="BK356"/>
  <c i="9" r="J129"/>
  <c r="J116"/>
  <c r="J291"/>
  <c r="BK282"/>
  <c i="10" r="J139"/>
  <c r="BK163"/>
  <c i="11" r="BK107"/>
  <c i="12" r="J132"/>
  <c r="BK168"/>
  <c i="13" r="BK313"/>
  <c r="BK290"/>
  <c r="BK252"/>
  <c r="J151"/>
  <c r="BK133"/>
  <c i="14" r="J136"/>
  <c i="15" r="BK147"/>
  <c r="J110"/>
  <c i="3" r="J2041"/>
  <c r="J1389"/>
  <c r="BK2055"/>
  <c r="BK1598"/>
  <c r="J1226"/>
  <c r="BK834"/>
  <c r="BK1737"/>
  <c r="J1119"/>
  <c r="BK1946"/>
  <c r="BK987"/>
  <c r="BK2071"/>
  <c r="J1594"/>
  <c r="BK992"/>
  <c r="BK2206"/>
  <c r="J1492"/>
  <c r="J732"/>
  <c r="BK1830"/>
  <c r="BK1238"/>
  <c r="BK2409"/>
  <c r="BK2041"/>
  <c r="BK1020"/>
  <c i="4" r="J158"/>
  <c r="BK166"/>
  <c i="5" r="BK127"/>
  <c r="BK142"/>
  <c r="J111"/>
  <c i="6" r="BK230"/>
  <c r="J257"/>
  <c r="BK233"/>
  <c r="BK231"/>
  <c r="BK218"/>
  <c r="BK185"/>
  <c r="BK137"/>
  <c i="7" r="J170"/>
  <c r="J116"/>
  <c i="8" r="BK489"/>
  <c r="J191"/>
  <c r="BK301"/>
  <c r="BK422"/>
  <c r="BK195"/>
  <c r="J179"/>
  <c i="9" r="J263"/>
  <c r="J142"/>
  <c r="BK113"/>
  <c r="BK215"/>
  <c i="10" r="BK97"/>
  <c r="BK149"/>
  <c i="11" r="J116"/>
  <c i="12" r="BK160"/>
  <c i="13" r="J205"/>
  <c r="BK303"/>
  <c r="BK205"/>
  <c i="14" r="J104"/>
  <c r="J95"/>
  <c i="15" r="BK167"/>
  <c i="16" r="J121"/>
  <c i="3" r="J1852"/>
  <c r="BK1359"/>
  <c r="J2121"/>
  <c r="BK1447"/>
  <c r="BK662"/>
  <c r="J1950"/>
  <c r="BK1203"/>
  <c r="J456"/>
  <c r="J1835"/>
  <c r="J985"/>
  <c r="BK2049"/>
  <c r="J1422"/>
  <c r="BK655"/>
  <c r="J1636"/>
  <c r="BK431"/>
  <c r="BK1543"/>
  <c r="J227"/>
  <c r="J2352"/>
  <c r="J1748"/>
  <c r="BK915"/>
  <c i="4" r="J100"/>
  <c r="BK226"/>
  <c i="5" r="J157"/>
  <c r="J110"/>
  <c r="J108"/>
  <c i="6" r="BK215"/>
  <c r="BK157"/>
  <c r="BK141"/>
  <c r="BK118"/>
  <c r="J146"/>
  <c r="BK155"/>
  <c r="BK244"/>
  <c i="7" r="J109"/>
  <c r="BK138"/>
  <c r="BK186"/>
  <c r="J249"/>
  <c i="8" r="J321"/>
  <c r="J163"/>
  <c r="BK255"/>
  <c r="BK278"/>
  <c r="J188"/>
  <c r="J130"/>
  <c i="9" r="BK262"/>
  <c r="BK237"/>
  <c r="BK226"/>
  <c i="10" r="J123"/>
  <c r="BK171"/>
  <c r="BK160"/>
  <c i="12" r="J144"/>
  <c r="J99"/>
  <c i="13" r="J194"/>
  <c r="BK248"/>
  <c r="BK317"/>
  <c r="J252"/>
  <c i="14" r="J150"/>
  <c i="15" r="J94"/>
  <c r="BK96"/>
  <c i="2" r="J33"/>
  <c i="3" r="BK1624"/>
  <c r="J1057"/>
  <c r="J2292"/>
  <c r="J1502"/>
  <c r="J888"/>
  <c r="J1903"/>
  <c r="J1418"/>
  <c r="J2062"/>
  <c r="J1432"/>
  <c r="BK2196"/>
  <c r="BK1470"/>
  <c r="J173"/>
  <c r="J1698"/>
  <c r="J2082"/>
  <c r="BK1389"/>
  <c i="4" r="J172"/>
  <c r="BK162"/>
  <c i="5" r="J145"/>
  <c r="BK103"/>
  <c i="6" r="J170"/>
  <c r="BK146"/>
  <c r="BK177"/>
  <c r="J155"/>
  <c r="BK162"/>
  <c r="J251"/>
  <c i="7" r="BK259"/>
  <c r="J256"/>
  <c r="J186"/>
  <c i="8" r="J416"/>
  <c r="J327"/>
  <c r="BK346"/>
  <c r="J195"/>
  <c r="BK283"/>
  <c r="J487"/>
  <c r="J400"/>
  <c r="J369"/>
  <c i="9" r="J274"/>
  <c r="BK268"/>
  <c r="J135"/>
  <c r="J162"/>
  <c r="J268"/>
  <c i="10" r="BK153"/>
  <c r="BK147"/>
  <c i="11" r="J101"/>
  <c i="12" r="BK110"/>
  <c r="BK138"/>
  <c r="J170"/>
  <c i="13" r="BK285"/>
  <c r="J315"/>
  <c r="BK283"/>
  <c r="J102"/>
  <c r="BK107"/>
  <c i="14" r="BK146"/>
  <c r="J120"/>
  <c i="15" r="BK170"/>
  <c i="16" r="BK113"/>
  <c i="2" r="BK121"/>
  <c i="3" r="BK1938"/>
  <c r="J1105"/>
  <c r="BK1841"/>
  <c r="J2022"/>
  <c r="BK1601"/>
  <c r="J1094"/>
  <c r="J333"/>
  <c r="J1372"/>
  <c r="BK2208"/>
  <c r="BK1588"/>
  <c r="BK728"/>
  <c r="BK1748"/>
  <c r="J870"/>
  <c r="J2119"/>
  <c r="J1420"/>
  <c r="J749"/>
  <c r="J2406"/>
  <c r="BK2121"/>
  <c r="BK1473"/>
  <c r="J834"/>
  <c i="4" r="J220"/>
  <c r="BK115"/>
  <c i="5" r="J142"/>
  <c r="J127"/>
  <c r="J159"/>
  <c i="6" r="BK264"/>
  <c r="J240"/>
  <c r="J123"/>
  <c r="J130"/>
  <c r="BK258"/>
  <c r="J148"/>
  <c i="7" r="J275"/>
  <c r="BK215"/>
  <c r="J277"/>
  <c i="8" r="BK509"/>
  <c r="BK480"/>
  <c r="BK281"/>
  <c r="BK419"/>
  <c r="J291"/>
  <c r="BK189"/>
  <c i="9" r="J131"/>
  <c r="J231"/>
  <c r="BK285"/>
  <c i="10" r="BK131"/>
  <c r="J145"/>
  <c i="11" r="J93"/>
  <c i="12" r="J178"/>
  <c r="J160"/>
  <c i="13" r="J113"/>
  <c r="BK148"/>
  <c r="BK208"/>
  <c r="J323"/>
  <c i="14" r="BK108"/>
  <c i="15" r="J144"/>
  <c r="BK145"/>
  <c i="16" r="BK88"/>
  <c i="3" r="J2182"/>
  <c r="BK1753"/>
  <c r="BK1143"/>
  <c r="BK2034"/>
  <c r="J1563"/>
  <c r="J1110"/>
  <c r="BK2211"/>
  <c r="BK1429"/>
  <c r="J759"/>
  <c r="BK1640"/>
  <c r="BK956"/>
  <c r="BK1840"/>
  <c r="J1283"/>
  <c r="J2211"/>
  <c r="J1234"/>
  <c r="BK1762"/>
  <c r="J1113"/>
  <c r="J2425"/>
  <c r="BK2331"/>
  <c r="BK1425"/>
  <c r="BK982"/>
  <c i="4" r="BK164"/>
  <c r="J204"/>
  <c i="5" r="BK138"/>
  <c r="J131"/>
  <c r="BK105"/>
  <c i="6" r="J178"/>
  <c r="BK156"/>
  <c r="J244"/>
  <c r="BK228"/>
  <c r="BK173"/>
  <c r="J164"/>
  <c i="7" r="BK230"/>
  <c r="BK168"/>
  <c r="BK118"/>
  <c i="8" r="J392"/>
  <c r="J315"/>
  <c r="BK496"/>
  <c r="BK130"/>
  <c r="BK462"/>
  <c r="J469"/>
  <c r="BK293"/>
  <c i="9" r="J241"/>
  <c r="J192"/>
  <c r="BK261"/>
  <c i="10" r="J165"/>
  <c r="BK110"/>
  <c i="11" r="J128"/>
  <c i="12" r="J114"/>
  <c i="13" r="BK109"/>
  <c r="BK231"/>
  <c r="J138"/>
  <c i="14" r="BK147"/>
  <c i="15" r="BK124"/>
  <c i="16" r="BK123"/>
  <c i="3" r="J2208"/>
  <c r="J1751"/>
  <c r="BK1391"/>
  <c r="BK1784"/>
  <c r="BK1390"/>
  <c r="J923"/>
  <c r="J2179"/>
  <c r="BK1113"/>
  <c r="J2071"/>
  <c r="BK1602"/>
  <c r="J429"/>
  <c r="J1385"/>
  <c r="J1023"/>
  <c r="BK2046"/>
  <c r="J1220"/>
  <c r="J2218"/>
  <c r="J1534"/>
  <c r="J455"/>
  <c r="BK2373"/>
  <c r="J2069"/>
  <c r="BK1686"/>
  <c r="BK934"/>
  <c r="BK350"/>
  <c i="4" r="J208"/>
  <c i="5" r="BK147"/>
  <c r="BK154"/>
  <c i="6" r="BK121"/>
  <c r="BK251"/>
  <c r="BK249"/>
  <c r="J221"/>
  <c r="BK213"/>
  <c r="BK236"/>
  <c i="7" r="BK166"/>
  <c r="BK267"/>
  <c r="J178"/>
  <c r="BK178"/>
  <c i="8" r="J272"/>
  <c r="BK305"/>
  <c r="BK252"/>
  <c r="J197"/>
  <c r="BK453"/>
  <c r="J125"/>
  <c i="9" r="J168"/>
  <c r="J215"/>
  <c r="BK243"/>
  <c r="J127"/>
  <c i="10" r="BK100"/>
  <c r="J153"/>
  <c i="11" r="J99"/>
  <c i="12" r="BK93"/>
  <c r="BK171"/>
  <c i="13" r="J208"/>
  <c r="BK165"/>
  <c r="J246"/>
  <c r="J257"/>
  <c i="14" r="J106"/>
  <c i="15" r="BK165"/>
  <c r="J105"/>
  <c i="2" r="J119"/>
  <c r="F36"/>
  <c i="3" r="BK1610"/>
  <c r="BK1145"/>
  <c r="J2044"/>
  <c r="BK1385"/>
  <c r="BK2193"/>
  <c r="BK1455"/>
  <c r="BK1248"/>
  <c r="BK237"/>
  <c r="BK1156"/>
  <c r="BK1439"/>
  <c r="J832"/>
  <c r="J2362"/>
  <c r="BK1632"/>
  <c r="J766"/>
  <c i="4" r="BK184"/>
  <c i="5" r="J95"/>
  <c r="BK118"/>
  <c i="6" r="BK202"/>
  <c r="BK127"/>
  <c r="BK247"/>
  <c r="J132"/>
  <c r="J227"/>
  <c r="J154"/>
  <c i="7" r="J261"/>
  <c r="BK176"/>
  <c r="J199"/>
  <c i="8" r="BK478"/>
  <c r="BK121"/>
  <c r="BK506"/>
  <c r="BK233"/>
  <c r="J289"/>
  <c r="J426"/>
  <c r="BK297"/>
  <c i="9" r="J229"/>
  <c r="BK274"/>
  <c r="BK255"/>
  <c r="BK152"/>
  <c i="10" r="J96"/>
  <c r="BK123"/>
  <c i="11" r="BK113"/>
  <c i="12" r="BK175"/>
  <c r="J174"/>
  <c i="13" r="J288"/>
  <c r="J165"/>
  <c r="BK111"/>
  <c r="J265"/>
  <c i="15" r="J153"/>
  <c r="BK99"/>
  <c i="16" r="BK93"/>
  <c i="2" r="BK105"/>
  <c i="3" r="BK1739"/>
  <c r="J1043"/>
  <c r="J1911"/>
  <c r="BK1565"/>
  <c r="J1170"/>
  <c r="J413"/>
  <c r="BK1628"/>
  <c r="BK1229"/>
  <c r="BK2289"/>
  <c r="BK1382"/>
  <c r="BK455"/>
  <c r="BK1797"/>
  <c r="BK1280"/>
  <c r="J931"/>
  <c r="BK1993"/>
  <c r="BK1190"/>
  <c r="J747"/>
  <c r="BK1743"/>
  <c r="BK1096"/>
  <c r="J320"/>
  <c r="BK2371"/>
  <c r="BK1751"/>
  <c r="J1265"/>
  <c r="J208"/>
  <c i="4" r="BK131"/>
  <c r="BK139"/>
  <c i="5" r="J149"/>
  <c r="BK140"/>
  <c r="BK132"/>
  <c i="6" r="J166"/>
  <c r="BK131"/>
  <c r="J262"/>
  <c r="J161"/>
  <c r="BK116"/>
  <c r="BK188"/>
  <c i="7" r="BK204"/>
  <c r="BK206"/>
  <c r="BK103"/>
  <c i="8" r="BK363"/>
  <c r="BK319"/>
  <c r="J110"/>
  <c r="J233"/>
  <c r="BK201"/>
  <c i="9" r="BK190"/>
  <c r="BK263"/>
  <c r="BK270"/>
  <c r="BK159"/>
  <c i="10" r="J129"/>
  <c r="BK94"/>
  <c i="12" r="BK91"/>
  <c r="BK157"/>
  <c i="13" r="BK345"/>
  <c r="J125"/>
  <c r="BK292"/>
  <c r="J303"/>
  <c i="14" r="BK125"/>
  <c i="15" r="J99"/>
  <c r="BK133"/>
  <c i="16" r="BK116"/>
  <c i="3" r="J2296"/>
  <c r="J1447"/>
  <c r="BK740"/>
  <c r="J1591"/>
  <c r="J1086"/>
  <c r="J2028"/>
  <c r="BK1436"/>
  <c r="BK952"/>
  <c r="BK2247"/>
  <c r="BK1591"/>
  <c r="BK510"/>
  <c r="J1983"/>
  <c r="BK972"/>
  <c r="J1864"/>
  <c r="BK1116"/>
  <c r="BK1977"/>
  <c r="J864"/>
  <c r="J2413"/>
  <c r="J2336"/>
  <c r="J1921"/>
  <c r="J1210"/>
  <c r="J182"/>
  <c i="4" r="BK196"/>
  <c i="5" r="BK146"/>
  <c r="J102"/>
  <c r="J135"/>
  <c r="BK119"/>
  <c i="6" r="BK135"/>
  <c r="BK248"/>
  <c r="J173"/>
  <c r="BK172"/>
  <c r="J231"/>
  <c r="BK110"/>
  <c i="7" r="J259"/>
  <c r="BK238"/>
  <c r="BK283"/>
  <c i="8" r="BK467"/>
  <c r="J113"/>
  <c r="BK106"/>
  <c r="J116"/>
  <c r="BK359"/>
  <c r="J274"/>
  <c i="9" r="J257"/>
  <c r="BK129"/>
  <c r="BK207"/>
  <c r="BK157"/>
  <c i="10" r="BK170"/>
  <c r="J161"/>
  <c i="11" r="BK121"/>
  <c i="12" r="BK107"/>
  <c i="13" r="BK224"/>
  <c r="BK348"/>
  <c r="J109"/>
  <c r="J337"/>
  <c r="J163"/>
  <c i="14" r="J134"/>
  <c r="J125"/>
  <c i="15" r="J137"/>
  <c i="16" r="J113"/>
  <c i="3" r="J2198"/>
  <c r="J1745"/>
  <c r="J2193"/>
  <c r="BK1701"/>
  <c r="BK1136"/>
  <c r="BK230"/>
  <c r="J1822"/>
  <c r="J1035"/>
  <c r="BK2215"/>
  <c r="BK1200"/>
  <c r="J2289"/>
  <c r="J1753"/>
  <c r="BK1140"/>
  <c r="J1862"/>
  <c r="BK1226"/>
  <c r="J1850"/>
  <c r="J1223"/>
  <c r="J266"/>
  <c r="J2409"/>
  <c r="BK2362"/>
  <c r="J1856"/>
  <c r="J1155"/>
  <c r="J451"/>
  <c i="4" r="J217"/>
  <c r="BK108"/>
  <c i="5" r="J124"/>
  <c r="J96"/>
  <c i="6" r="BK105"/>
  <c r="J250"/>
  <c r="BK148"/>
  <c r="BK125"/>
  <c r="BK180"/>
  <c i="7" r="J232"/>
  <c r="BK97"/>
  <c r="BK213"/>
  <c r="BK112"/>
  <c i="8" r="J259"/>
  <c r="BK226"/>
  <c r="BK224"/>
  <c r="J359"/>
  <c r="J207"/>
  <c r="BK452"/>
  <c r="BK407"/>
  <c r="J341"/>
  <c i="9" r="BK148"/>
  <c r="J184"/>
  <c r="BK235"/>
  <c r="J193"/>
  <c r="J148"/>
  <c i="10" r="BK96"/>
  <c r="J94"/>
  <c r="J119"/>
  <c i="12" r="BK170"/>
  <c r="J165"/>
  <c r="J145"/>
  <c i="13" r="J353"/>
  <c r="BK199"/>
  <c r="J313"/>
  <c r="BK160"/>
  <c i="14" r="J93"/>
  <c i="15" r="BK160"/>
  <c r="BK168"/>
  <c i="16" r="BK103"/>
  <c r="J123"/>
  <c i="2" r="BK117"/>
  <c i="3" r="BK2069"/>
  <c r="BK1253"/>
  <c r="BK1878"/>
  <c r="J1863"/>
  <c r="J1475"/>
  <c r="J961"/>
  <c r="BK1984"/>
  <c r="BK1193"/>
  <c r="BK2082"/>
  <c r="J1740"/>
  <c r="BK1057"/>
  <c r="J2050"/>
  <c r="J1253"/>
  <c r="J2021"/>
  <c r="BK1372"/>
  <c r="J918"/>
  <c r="BK2416"/>
  <c r="J2206"/>
  <c r="J1775"/>
  <c r="J1143"/>
  <c i="4" r="J108"/>
  <c r="J169"/>
  <c i="5" r="BK124"/>
  <c r="J146"/>
  <c r="J115"/>
  <c i="6" r="J195"/>
  <c r="J168"/>
  <c r="BK206"/>
  <c r="BK179"/>
  <c r="J134"/>
  <c r="J205"/>
  <c i="7" r="BK170"/>
  <c r="J132"/>
  <c r="J206"/>
  <c i="8" r="J335"/>
  <c r="BK324"/>
  <c r="BK183"/>
  <c r="J478"/>
  <c r="J407"/>
  <c r="BK158"/>
  <c i="9" r="BK290"/>
  <c r="J197"/>
  <c r="J122"/>
  <c r="BK264"/>
  <c i="10" r="BK161"/>
  <c r="J106"/>
  <c r="J93"/>
  <c i="12" r="J151"/>
  <c r="J91"/>
  <c i="13" r="J351"/>
  <c r="J116"/>
  <c r="BK300"/>
  <c r="J292"/>
  <c r="J133"/>
  <c i="14" r="BK102"/>
  <c i="15" r="BK153"/>
  <c i="16" r="J111"/>
  <c i="2" r="J103"/>
  <c i="3" r="BK1959"/>
  <c r="J1632"/>
  <c r="BK766"/>
  <c r="BK1696"/>
  <c r="J1168"/>
  <c r="J458"/>
  <c r="J1815"/>
  <c r="J1136"/>
  <c r="J554"/>
  <c r="BK460"/>
  <c r="J1956"/>
  <c r="BK1168"/>
  <c r="BK1983"/>
  <c r="J1020"/>
  <c r="J1638"/>
  <c r="BK878"/>
  <c r="BK313"/>
  <c r="J2359"/>
  <c r="BK1927"/>
  <c r="BK1319"/>
  <c r="BK698"/>
  <c i="4" r="J166"/>
  <c r="J144"/>
  <c i="5" r="J105"/>
  <c r="BK106"/>
  <c i="6" r="BK254"/>
  <c r="BK195"/>
  <c r="J215"/>
  <c r="BK128"/>
  <c r="J144"/>
  <c r="BK113"/>
  <c r="BK111"/>
  <c i="7" r="BK271"/>
  <c r="J112"/>
  <c r="J202"/>
  <c i="8" r="BK381"/>
  <c r="BK309"/>
  <c r="J276"/>
  <c r="J240"/>
  <c r="BK191"/>
  <c r="BK365"/>
  <c i="9" r="BK188"/>
  <c r="BK222"/>
  <c r="BK219"/>
  <c r="BK172"/>
  <c i="10" r="J133"/>
  <c r="BK129"/>
  <c i="11" r="J130"/>
  <c i="12" r="BK132"/>
  <c i="13" r="J261"/>
  <c r="J191"/>
  <c r="BK297"/>
  <c r="BK309"/>
  <c i="14" r="J146"/>
  <c i="15" r="BK137"/>
  <c r="J119"/>
  <c i="2" r="F35"/>
  <c i="3" r="J330"/>
  <c r="BK1467"/>
  <c r="J995"/>
  <c r="J2019"/>
  <c r="BK1110"/>
  <c r="BK182"/>
  <c r="BK1617"/>
  <c r="J1029"/>
  <c r="BK1956"/>
  <c r="BK1408"/>
  <c r="BK290"/>
  <c r="BK1646"/>
  <c r="J948"/>
  <c r="BK2425"/>
  <c r="BK2341"/>
  <c r="BK1903"/>
  <c r="J1596"/>
  <c i="4" r="BK146"/>
  <c r="J131"/>
  <c i="5" r="BK111"/>
  <c i="6" r="J218"/>
  <c r="BK198"/>
  <c r="J228"/>
  <c r="BK163"/>
  <c r="BK183"/>
  <c r="J156"/>
  <c r="BK140"/>
  <c i="7" r="BK256"/>
  <c r="J100"/>
  <c r="BK110"/>
  <c i="8" r="BK503"/>
  <c r="BK219"/>
  <c r="BK274"/>
  <c r="BK177"/>
  <c r="BK332"/>
  <c r="J252"/>
  <c i="9" r="BK109"/>
  <c r="J174"/>
  <c r="J186"/>
  <c r="BK166"/>
  <c i="10" r="BK151"/>
  <c r="BK155"/>
  <c i="11" r="BK119"/>
  <c i="12" r="J134"/>
  <c i="13" r="J120"/>
  <c r="J118"/>
  <c r="J339"/>
  <c i="14" r="J147"/>
  <c r="BK120"/>
  <c i="15" r="J108"/>
  <c i="16" r="J95"/>
  <c i="2" r="J117"/>
  <c i="3" r="BK1427"/>
  <c r="BK554"/>
  <c r="J1749"/>
  <c r="J1554"/>
  <c r="J950"/>
  <c r="BK2213"/>
  <c r="J1710"/>
  <c r="BK1066"/>
  <c r="BK2226"/>
  <c r="J1565"/>
  <c r="J730"/>
  <c r="J1938"/>
  <c r="BK1103"/>
  <c r="J1718"/>
  <c r="J1867"/>
  <c r="BK923"/>
  <c r="J2421"/>
  <c r="J2341"/>
  <c r="J1388"/>
  <c r="BK465"/>
  <c i="4" r="BK158"/>
  <c i="5" r="J122"/>
  <c r="BK100"/>
  <c i="6" r="BK221"/>
  <c r="BK138"/>
  <c r="J234"/>
  <c r="J193"/>
  <c r="BK238"/>
  <c r="BK168"/>
  <c r="BK199"/>
  <c i="7" r="J107"/>
  <c r="BK172"/>
  <c r="J110"/>
  <c i="8" r="BK240"/>
  <c r="J313"/>
  <c r="J517"/>
  <c r="J373"/>
  <c r="BK230"/>
  <c r="BK194"/>
  <c i="9" r="BK170"/>
  <c r="J239"/>
  <c r="J201"/>
  <c r="BK211"/>
  <c i="10" r="BK121"/>
  <c r="J117"/>
  <c i="12" r="BK95"/>
  <c r="BK153"/>
  <c i="13" r="J213"/>
  <c r="BK215"/>
  <c r="J345"/>
  <c r="J224"/>
  <c r="BK210"/>
  <c i="14" r="BK157"/>
  <c i="15" r="BK150"/>
  <c r="J92"/>
  <c i="3" r="J2320"/>
  <c r="BK1545"/>
  <c r="J431"/>
  <c r="J1627"/>
  <c r="BK1261"/>
  <c r="BK931"/>
  <c r="BK2058"/>
  <c r="J1382"/>
  <c r="J580"/>
  <c r="BK1487"/>
  <c r="BK241"/>
  <c r="BK1749"/>
  <c r="BK1214"/>
  <c r="BK259"/>
  <c r="BK1554"/>
  <c r="J459"/>
  <c r="J1605"/>
  <c r="BK730"/>
  <c r="J2381"/>
  <c r="J1952"/>
  <c r="J1390"/>
  <c r="J751"/>
  <c i="4" r="BK155"/>
  <c r="J184"/>
  <c i="5" r="J103"/>
  <c r="J125"/>
  <c r="J160"/>
  <c i="6" r="BK104"/>
  <c r="J184"/>
  <c r="J138"/>
  <c r="J181"/>
  <c r="BK252"/>
  <c i="7" r="BK217"/>
  <c r="BK109"/>
  <c r="J283"/>
  <c i="8" r="J371"/>
  <c r="BK473"/>
  <c r="J263"/>
  <c r="J486"/>
  <c r="BK335"/>
  <c i="9" r="BK131"/>
  <c r="BK193"/>
  <c r="BK179"/>
  <c r="J261"/>
  <c i="10" r="BK119"/>
  <c r="BK108"/>
  <c i="11" r="J98"/>
  <c i="12" r="BK122"/>
  <c r="J180"/>
  <c i="13" r="J123"/>
  <c r="J228"/>
  <c r="J188"/>
  <c i="14" r="BK114"/>
  <c i="15" r="J122"/>
  <c r="BK179"/>
  <c i="1" r="AS56"/>
  <c i="3" r="BK1642"/>
  <c r="J1145"/>
  <c r="BK306"/>
  <c r="J1779"/>
  <c r="J855"/>
  <c r="BK1950"/>
  <c r="BK851"/>
  <c r="J2018"/>
  <c r="J1356"/>
  <c r="BK340"/>
  <c r="BK1313"/>
  <c r="J2091"/>
  <c r="BK1364"/>
  <c r="J331"/>
  <c r="J2375"/>
  <c r="BK1857"/>
  <c r="BK1166"/>
  <c r="J462"/>
  <c i="4" r="BK150"/>
  <c i="5" r="J117"/>
  <c r="J156"/>
  <c r="BK98"/>
  <c i="6" r="J219"/>
  <c r="J197"/>
  <c r="BK224"/>
  <c r="BK253"/>
  <c r="J127"/>
  <c r="J245"/>
  <c i="7" r="BK227"/>
  <c r="J99"/>
  <c r="J146"/>
  <c r="BK94"/>
  <c i="8" r="J293"/>
  <c r="BK291"/>
  <c r="BK211"/>
  <c r="BK501"/>
  <c r="J482"/>
  <c i="9" r="BK231"/>
  <c r="J154"/>
  <c r="J251"/>
  <c r="J278"/>
  <c i="10" r="J102"/>
  <c r="J131"/>
  <c i="11" r="J113"/>
  <c i="12" r="J167"/>
  <c i="13" r="J168"/>
  <c r="BK334"/>
  <c r="J201"/>
  <c r="J283"/>
  <c r="J330"/>
  <c i="14" r="J157"/>
  <c i="15" r="BK173"/>
  <c r="BK181"/>
  <c i="16" r="J108"/>
  <c i="3" r="J1961"/>
  <c r="BK1461"/>
  <c r="BK429"/>
  <c r="BK1265"/>
  <c r="BK759"/>
  <c r="J1927"/>
  <c r="J1166"/>
  <c r="J323"/>
  <c r="J1704"/>
  <c r="J343"/>
  <c r="J1830"/>
  <c r="BK1388"/>
  <c r="BK2218"/>
  <c r="J1609"/>
  <c r="BK640"/>
  <c r="BK1782"/>
  <c r="BK920"/>
  <c i="4" r="J150"/>
  <c i="5" r="J120"/>
  <c r="BK149"/>
  <c i="6" r="J129"/>
  <c r="BK109"/>
  <c r="BK210"/>
  <c r="BK169"/>
  <c r="BK262"/>
  <c r="J230"/>
  <c i="7" r="BK191"/>
  <c r="J98"/>
  <c r="J114"/>
  <c i="8" r="J367"/>
  <c r="J177"/>
  <c r="BK113"/>
  <c r="BK169"/>
  <c r="BK110"/>
  <c r="BK416"/>
  <c r="J434"/>
  <c r="J381"/>
  <c r="J204"/>
  <c i="9" r="BK162"/>
  <c r="BK203"/>
  <c r="J224"/>
  <c r="BK247"/>
  <c i="10" r="BK162"/>
  <c r="J172"/>
  <c r="J97"/>
  <c i="2" r="BK119"/>
  <c i="3" r="J1810"/>
  <c r="BK772"/>
  <c r="J2203"/>
  <c r="BK1678"/>
  <c r="J1319"/>
  <c r="J846"/>
  <c r="J1866"/>
  <c r="J1214"/>
  <c r="J2006"/>
  <c r="J1262"/>
  <c r="J2215"/>
  <c r="BK1510"/>
  <c r="J246"/>
  <c r="J1487"/>
  <c r="BK413"/>
  <c r="J2365"/>
  <c r="BK1876"/>
  <c r="BK1170"/>
  <c i="4" r="BK186"/>
  <c r="BK127"/>
  <c i="5" r="BK113"/>
  <c r="J138"/>
  <c r="J130"/>
  <c i="6" r="J165"/>
  <c r="BK139"/>
  <c r="BK126"/>
  <c r="J101"/>
  <c r="J110"/>
  <c r="J232"/>
  <c r="J177"/>
  <c i="7" r="J242"/>
  <c r="J184"/>
  <c r="J162"/>
  <c i="8" r="J512"/>
  <c r="BK250"/>
  <c r="BK385"/>
  <c r="BK289"/>
  <c r="J203"/>
  <c r="BK279"/>
  <c i="9" r="J207"/>
  <c r="J255"/>
  <c r="BK233"/>
  <c r="J182"/>
  <c i="10" r="BK113"/>
  <c r="BK173"/>
  <c i="11" r="BK100"/>
  <c i="12" r="J172"/>
  <c r="J105"/>
  <c i="13" r="J344"/>
  <c r="BK344"/>
  <c r="J215"/>
  <c i="14" r="BK140"/>
  <c r="BK98"/>
  <c i="15" r="BK110"/>
  <c i="16" r="BK95"/>
  <c i="3" r="BK2296"/>
  <c r="J1721"/>
  <c r="J837"/>
  <c r="BK1850"/>
  <c r="J1427"/>
  <c r="BK853"/>
  <c r="BK2005"/>
  <c r="J1259"/>
  <c r="J346"/>
  <c r="BK1392"/>
  <c r="BK1997"/>
  <c r="J1101"/>
  <c r="J338"/>
  <c r="J1688"/>
  <c r="J460"/>
  <c r="J1613"/>
  <c r="J510"/>
  <c r="BK2428"/>
  <c r="J2349"/>
  <c r="J1757"/>
  <c r="J771"/>
  <c i="4" r="J112"/>
  <c r="J186"/>
  <c i="5" r="BK107"/>
  <c i="6" r="BK220"/>
  <c r="BK175"/>
  <c r="BK122"/>
  <c r="BK242"/>
  <c r="J207"/>
  <c r="J235"/>
  <c i="7" r="BK219"/>
  <c r="J95"/>
  <c r="J118"/>
  <c r="J129"/>
  <c i="8" r="J182"/>
  <c r="J279"/>
  <c r="BK200"/>
  <c r="J176"/>
  <c r="BK185"/>
  <c i="9" r="J253"/>
  <c r="J219"/>
  <c r="J157"/>
  <c r="BK174"/>
  <c i="10" r="J155"/>
  <c r="J171"/>
  <c i="11" r="BK105"/>
  <c i="12" r="J155"/>
  <c i="13" r="J306"/>
  <c r="BK136"/>
  <c r="BK330"/>
  <c r="J142"/>
  <c r="J136"/>
  <c i="14" r="BK93"/>
  <c r="J108"/>
  <c i="15" r="J183"/>
  <c i="16" r="BK100"/>
  <c i="3" r="J2005"/>
  <c r="BK1492"/>
  <c r="J563"/>
  <c r="J1743"/>
  <c r="J1241"/>
  <c r="BK796"/>
  <c r="BK2065"/>
  <c r="J1519"/>
  <c r="BK733"/>
  <c r="BK1721"/>
  <c r="J755"/>
  <c r="J2080"/>
  <c r="BK1259"/>
  <c r="J997"/>
  <c r="J1673"/>
  <c r="BK1119"/>
  <c r="J1846"/>
  <c r="J1301"/>
  <c r="BK173"/>
  <c r="BK2365"/>
  <c r="J1940"/>
  <c r="J1256"/>
  <c i="4" r="BK169"/>
  <c r="J127"/>
  <c r="J164"/>
  <c i="5" r="BK157"/>
  <c r="J113"/>
  <c i="6" r="BK182"/>
  <c r="J172"/>
  <c r="J131"/>
  <c r="BK159"/>
  <c r="J115"/>
  <c r="BK223"/>
  <c i="7" r="BK99"/>
  <c r="BK221"/>
  <c r="BK223"/>
  <c i="8" r="J395"/>
  <c r="J442"/>
  <c r="J208"/>
  <c r="J506"/>
  <c r="J351"/>
  <c r="J330"/>
  <c i="9" r="J233"/>
  <c r="BK224"/>
  <c r="J209"/>
  <c i="10" r="BK139"/>
  <c r="BK102"/>
  <c i="11" r="BK128"/>
  <c i="12" r="J177"/>
  <c r="BK155"/>
  <c i="13" r="BK342"/>
  <c r="BK194"/>
  <c r="BK197"/>
  <c r="J160"/>
  <c i="14" r="J159"/>
  <c i="15" r="J133"/>
  <c r="J162"/>
  <c i="2" r="BK109"/>
  <c i="3" r="J1642"/>
  <c r="BK329"/>
  <c r="J1680"/>
  <c r="BK1394"/>
  <c r="BK811"/>
  <c r="J1993"/>
  <c r="J1359"/>
  <c r="BK343"/>
  <c r="J1734"/>
  <c r="BK457"/>
  <c r="J191"/>
  <c r="J1229"/>
  <c r="BK563"/>
  <c r="J2184"/>
  <c r="BK1680"/>
  <c r="J1156"/>
  <c r="J2426"/>
  <c r="BK2356"/>
  <c r="BK1765"/>
  <c r="J987"/>
  <c i="4" r="BK144"/>
  <c i="5" r="J152"/>
  <c r="J132"/>
  <c r="BK161"/>
  <c i="6" r="J176"/>
  <c r="BK164"/>
  <c r="BK153"/>
  <c r="J106"/>
  <c r="BK234"/>
  <c i="7" r="BK132"/>
  <c r="J204"/>
  <c r="BK232"/>
  <c i="8" r="J319"/>
  <c r="BK208"/>
  <c r="BK205"/>
  <c r="J119"/>
  <c r="BK492"/>
  <c r="BK186"/>
  <c i="9" r="J249"/>
  <c r="J146"/>
  <c r="J159"/>
  <c i="10" r="J115"/>
  <c r="BK145"/>
  <c i="11" r="J110"/>
  <c i="12" r="J171"/>
  <c i="13" r="BK325"/>
  <c r="J111"/>
  <c r="J197"/>
  <c r="BK259"/>
  <c i="14" r="J155"/>
  <c r="J102"/>
  <c i="15" r="BK177"/>
  <c i="16" r="BK120"/>
  <c i="2" r="J98"/>
  <c i="3" r="J1649"/>
  <c r="BK771"/>
  <c r="BK1863"/>
  <c r="J1425"/>
  <c r="BK1023"/>
  <c r="J2213"/>
  <c r="J1602"/>
  <c r="BK830"/>
  <c r="J1706"/>
  <c r="J572"/>
  <c r="BK1998"/>
  <c r="BK1005"/>
  <c r="J2068"/>
  <c r="J1441"/>
  <c r="J841"/>
  <c r="BK1853"/>
  <c r="BK1283"/>
  <c r="BK2431"/>
  <c r="BK2123"/>
  <c r="BK1865"/>
  <c r="J1313"/>
  <c r="BK580"/>
  <c i="4" r="J224"/>
  <c r="J226"/>
  <c i="5" r="BK96"/>
  <c r="BK109"/>
  <c r="BK160"/>
  <c i="6" r="BK216"/>
  <c r="BK158"/>
  <c r="J157"/>
  <c r="BK174"/>
  <c r="J135"/>
  <c r="J105"/>
  <c r="BK204"/>
  <c i="7" r="J269"/>
  <c r="BK107"/>
  <c r="J227"/>
  <c i="8" r="J288"/>
  <c r="BK276"/>
  <c r="J219"/>
  <c r="J186"/>
  <c r="J509"/>
  <c r="BK116"/>
  <c i="9" r="BK205"/>
  <c r="J144"/>
  <c r="J292"/>
  <c i="10" r="J163"/>
  <c r="J92"/>
  <c i="12" r="BK165"/>
  <c r="J150"/>
  <c i="13" r="J248"/>
  <c r="BK273"/>
  <c r="BK120"/>
  <c r="BK118"/>
  <c i="15" r="J170"/>
  <c r="BK175"/>
  <c i="16" r="J120"/>
  <c i="2" r="J88"/>
  <c i="3" r="J1746"/>
  <c r="BK1149"/>
  <c r="J2014"/>
  <c r="J1197"/>
  <c r="BK2080"/>
  <c r="BK1387"/>
  <c r="BK732"/>
  <c r="J1624"/>
  <c r="J442"/>
  <c r="BK1745"/>
  <c r="BK1138"/>
  <c r="BK2019"/>
  <c r="J728"/>
  <c r="J1833"/>
  <c r="J934"/>
  <c r="BK2426"/>
  <c r="J2344"/>
  <c r="BK2190"/>
  <c r="BK1631"/>
  <c i="4" r="J188"/>
  <c r="J181"/>
  <c i="5" r="J134"/>
  <c r="J99"/>
  <c r="J150"/>
  <c i="6" r="BK190"/>
  <c r="BK120"/>
  <c r="J187"/>
  <c r="BK186"/>
  <c r="J174"/>
  <c r="J147"/>
  <c i="7" r="BK188"/>
  <c r="J215"/>
  <c r="BK269"/>
  <c i="8" r="J398"/>
  <c r="J198"/>
  <c r="BK261"/>
  <c r="J180"/>
  <c r="J183"/>
  <c r="J361"/>
  <c r="BK207"/>
  <c i="9" r="BK199"/>
  <c r="J190"/>
  <c r="BK192"/>
  <c r="BK116"/>
  <c i="10" r="J167"/>
  <c i="11" r="J119"/>
  <c i="12" r="J153"/>
  <c i="13" r="J148"/>
  <c r="J172"/>
  <c r="J179"/>
  <c r="BK142"/>
  <c i="14" r="BK111"/>
  <c i="15" r="J181"/>
  <c i="16" r="BK110"/>
  <c i="3" r="BK2060"/>
  <c r="J1617"/>
  <c r="J655"/>
  <c r="BK1848"/>
  <c r="BK1480"/>
  <c r="BK969"/>
  <c r="BK2184"/>
  <c r="J1686"/>
  <c r="BK1091"/>
  <c r="BK449"/>
  <c r="J1610"/>
  <c r="BK2022"/>
  <c r="BK1636"/>
  <c r="BK855"/>
  <c r="BK1475"/>
  <c r="BK346"/>
  <c r="BK1424"/>
  <c r="J885"/>
  <c r="BK202"/>
  <c r="J2399"/>
  <c r="BK2198"/>
  <c r="J1998"/>
  <c r="J1049"/>
  <c i="4" r="J223"/>
  <c r="J139"/>
  <c i="5" r="J155"/>
  <c r="J109"/>
  <c i="6" r="BK225"/>
  <c r="BK257"/>
  <c r="BK196"/>
  <c r="J126"/>
  <c r="J261"/>
  <c r="BK149"/>
  <c i="7" r="BK125"/>
  <c r="J221"/>
  <c r="J174"/>
  <c r="J188"/>
  <c i="8" r="BK285"/>
  <c r="BK286"/>
  <c r="BK259"/>
  <c r="J192"/>
  <c r="J480"/>
  <c r="BK447"/>
  <c r="BK405"/>
  <c r="BK373"/>
  <c i="12" r="BK161"/>
  <c r="BK134"/>
  <c i="13" r="J270"/>
  <c r="BK353"/>
  <c r="BK233"/>
  <c r="BK322"/>
  <c i="14" r="BK95"/>
  <c r="J98"/>
  <c i="15" r="BK101"/>
  <c i="16" r="BK105"/>
  <c i="2" l="1" r="R95"/>
  <c r="T108"/>
  <c r="T107"/>
  <c i="3" r="P172"/>
  <c r="R207"/>
  <c r="P245"/>
  <c r="P312"/>
  <c r="R332"/>
  <c r="P464"/>
  <c r="T884"/>
  <c r="P914"/>
  <c r="BK974"/>
  <c r="J974"/>
  <c r="J90"/>
  <c r="T991"/>
  <c r="R1013"/>
  <c r="R1095"/>
  <c r="P1128"/>
  <c r="T1135"/>
  <c r="P1142"/>
  <c r="T1225"/>
  <c r="T1213"/>
  <c r="T1258"/>
  <c r="P1384"/>
  <c r="P1417"/>
  <c r="R1499"/>
  <c r="P1593"/>
  <c r="BK1665"/>
  <c r="J1665"/>
  <c r="J121"/>
  <c r="BK1709"/>
  <c r="BK1703"/>
  <c r="J1703"/>
  <c r="J123"/>
  <c r="BK1752"/>
  <c r="J1752"/>
  <c r="J125"/>
  <c r="P1764"/>
  <c r="T1778"/>
  <c r="P1837"/>
  <c r="T1837"/>
  <c r="P1843"/>
  <c r="T1843"/>
  <c r="P2024"/>
  <c r="T2036"/>
  <c r="P2061"/>
  <c r="T2061"/>
  <c r="BK2178"/>
  <c r="J2178"/>
  <c r="J140"/>
  <c r="T2217"/>
  <c r="BK2358"/>
  <c r="J2358"/>
  <c r="J145"/>
  <c r="R2364"/>
  <c i="4" r="T99"/>
  <c r="T98"/>
  <c r="T118"/>
  <c r="BK192"/>
  <c r="J192"/>
  <c r="J72"/>
  <c r="P219"/>
  <c i="5" r="BK114"/>
  <c r="J114"/>
  <c r="J65"/>
  <c r="T129"/>
  <c r="BK153"/>
  <c r="J153"/>
  <c r="J70"/>
  <c i="6" r="BK100"/>
  <c r="J100"/>
  <c r="J65"/>
  <c r="T100"/>
  <c r="BK136"/>
  <c r="J136"/>
  <c r="J68"/>
  <c r="T150"/>
  <c r="P194"/>
  <c r="BK229"/>
  <c r="J229"/>
  <c r="J73"/>
  <c r="R239"/>
  <c r="P256"/>
  <c i="7" r="BK93"/>
  <c r="J93"/>
  <c r="J65"/>
  <c r="T93"/>
  <c r="T121"/>
  <c i="8" r="R129"/>
  <c r="T206"/>
  <c r="P236"/>
  <c r="BK334"/>
  <c r="J334"/>
  <c r="J75"/>
  <c r="T409"/>
  <c r="BK491"/>
  <c r="J491"/>
  <c r="J79"/>
  <c r="T498"/>
  <c i="9" r="P126"/>
  <c r="BK161"/>
  <c r="J161"/>
  <c r="J72"/>
  <c r="T161"/>
  <c r="P228"/>
  <c r="P267"/>
  <c r="P266"/>
  <c i="10" r="BK112"/>
  <c r="J112"/>
  <c r="J66"/>
  <c r="R159"/>
  <c i="11" r="R92"/>
  <c i="12" r="P119"/>
  <c r="P90"/>
  <c r="T130"/>
  <c r="R141"/>
  <c i="13" r="R115"/>
  <c r="P153"/>
  <c r="BK187"/>
  <c r="J187"/>
  <c r="J68"/>
  <c r="R204"/>
  <c r="BK254"/>
  <c r="J254"/>
  <c r="J73"/>
  <c r="T254"/>
  <c r="R329"/>
  <c r="P350"/>
  <c i="14" r="BK152"/>
  <c r="J152"/>
  <c r="J68"/>
  <c i="2" r="P87"/>
  <c r="BK108"/>
  <c r="J108"/>
  <c r="J64"/>
  <c i="3" r="BK184"/>
  <c r="J184"/>
  <c r="J67"/>
  <c r="T229"/>
  <c r="R245"/>
  <c r="BK312"/>
  <c r="J312"/>
  <c r="J73"/>
  <c r="BK332"/>
  <c r="J332"/>
  <c r="J75"/>
  <c r="T412"/>
  <c r="T453"/>
  <c r="P639"/>
  <c r="R874"/>
  <c r="R840"/>
  <c r="T874"/>
  <c r="T840"/>
  <c r="BK914"/>
  <c r="J914"/>
  <c r="J88"/>
  <c r="R914"/>
  <c r="P974"/>
  <c r="R1056"/>
  <c r="P1085"/>
  <c r="BK1122"/>
  <c r="J1122"/>
  <c r="J97"/>
  <c r="BK1135"/>
  <c r="J1135"/>
  <c r="J99"/>
  <c r="R1169"/>
  <c r="P1303"/>
  <c r="P1358"/>
  <c r="BK1417"/>
  <c r="J1417"/>
  <c r="J111"/>
  <c r="R1440"/>
  <c r="P1472"/>
  <c r="BK1584"/>
  <c r="J1584"/>
  <c r="J116"/>
  <c r="T1584"/>
  <c r="R1635"/>
  <c r="P1709"/>
  <c r="R1752"/>
  <c r="P1778"/>
  <c r="T1870"/>
  <c r="T1821"/>
  <c r="R2036"/>
  <c r="BK2061"/>
  <c r="J2061"/>
  <c r="J137"/>
  <c r="R2061"/>
  <c r="P2178"/>
  <c r="P2217"/>
  <c r="P2358"/>
  <c r="BK2401"/>
  <c r="J2401"/>
  <c r="J147"/>
  <c i="4" r="R99"/>
  <c r="R138"/>
  <c r="T180"/>
  <c i="5" r="R114"/>
  <c r="P143"/>
  <c i="6" r="R100"/>
  <c r="P133"/>
  <c r="T133"/>
  <c r="R150"/>
  <c r="T194"/>
  <c r="R229"/>
  <c r="P246"/>
  <c i="7" r="R93"/>
  <c r="R121"/>
  <c i="8" r="T129"/>
  <c r="R210"/>
  <c r="T221"/>
  <c r="R236"/>
  <c r="R334"/>
  <c r="BK402"/>
  <c r="J402"/>
  <c r="J76"/>
  <c r="R402"/>
  <c r="T475"/>
  <c r="R498"/>
  <c i="9" r="P104"/>
  <c r="R115"/>
  <c r="P141"/>
  <c r="T181"/>
  <c r="R221"/>
  <c r="BK259"/>
  <c r="J259"/>
  <c r="J76"/>
  <c r="T259"/>
  <c r="T289"/>
  <c i="10" r="P112"/>
  <c r="BK168"/>
  <c r="J168"/>
  <c r="J68"/>
  <c i="11" r="P109"/>
  <c i="12" r="BK119"/>
  <c r="J119"/>
  <c r="J62"/>
  <c r="P130"/>
  <c r="T141"/>
  <c i="13" r="R101"/>
  <c r="R100"/>
  <c r="R132"/>
  <c r="T171"/>
  <c r="T204"/>
  <c r="R230"/>
  <c r="R277"/>
  <c r="R338"/>
  <c i="14" r="R113"/>
  <c r="R90"/>
  <c r="R89"/>
  <c r="P133"/>
  <c i="2" r="BK87"/>
  <c r="J87"/>
  <c r="J61"/>
  <c r="T87"/>
  <c i="3" r="P184"/>
  <c r="BK229"/>
  <c r="J229"/>
  <c r="J69"/>
  <c r="P265"/>
  <c r="BK328"/>
  <c r="J328"/>
  <c r="J74"/>
  <c r="T328"/>
  <c r="T464"/>
  <c r="R795"/>
  <c r="BK884"/>
  <c r="J884"/>
  <c r="J87"/>
  <c r="BK933"/>
  <c r="J933"/>
  <c r="J89"/>
  <c r="T974"/>
  <c r="BK1056"/>
  <c r="J1056"/>
  <c r="J94"/>
  <c r="T1095"/>
  <c r="BK1128"/>
  <c r="J1128"/>
  <c r="J98"/>
  <c r="R1135"/>
  <c r="R1142"/>
  <c r="R1225"/>
  <c r="R1213"/>
  <c r="T1303"/>
  <c r="T1358"/>
  <c r="BK1440"/>
  <c r="J1440"/>
  <c r="J112"/>
  <c r="BK1472"/>
  <c r="J1472"/>
  <c r="J114"/>
  <c r="T1472"/>
  <c r="R1593"/>
  <c r="T1665"/>
  <c r="R2192"/>
  <c r="P2343"/>
  <c r="P2288"/>
  <c r="P2364"/>
  <c i="4" r="P138"/>
  <c r="T192"/>
  <c i="5" r="R93"/>
  <c r="BK129"/>
  <c r="J129"/>
  <c r="J66"/>
  <c r="T143"/>
  <c i="6" r="R108"/>
  <c r="R133"/>
  <c r="P150"/>
  <c r="BK194"/>
  <c r="J194"/>
  <c r="J71"/>
  <c r="T211"/>
  <c r="P239"/>
  <c r="T246"/>
  <c i="7" r="P93"/>
  <c r="BK121"/>
  <c r="J121"/>
  <c r="J66"/>
  <c r="P121"/>
  <c i="8" r="P129"/>
  <c r="P210"/>
  <c r="R221"/>
  <c r="R265"/>
  <c r="P409"/>
  <c r="R491"/>
  <c r="R505"/>
  <c i="9" r="T104"/>
  <c r="P115"/>
  <c r="BK141"/>
  <c r="R181"/>
  <c r="P221"/>
  <c r="R259"/>
  <c i="10" r="BK91"/>
  <c r="T91"/>
  <c r="R101"/>
  <c r="P159"/>
  <c i="11" r="BK92"/>
  <c r="J92"/>
  <c r="J65"/>
  <c r="R109"/>
  <c i="12" r="BK130"/>
  <c r="J130"/>
  <c r="J63"/>
  <c r="P141"/>
  <c i="13" r="BK101"/>
  <c r="T115"/>
  <c r="R153"/>
  <c r="P187"/>
  <c r="BK218"/>
  <c r="J218"/>
  <c r="J71"/>
  <c r="R218"/>
  <c r="P254"/>
  <c r="P329"/>
  <c i="14" r="BK133"/>
  <c r="BK132"/>
  <c r="J132"/>
  <c r="J66"/>
  <c r="P152"/>
  <c i="15" r="T141"/>
  <c r="R164"/>
  <c r="P178"/>
  <c i="2" r="R87"/>
  <c r="R86"/>
  <c r="P108"/>
  <c r="P107"/>
  <c i="3" r="T172"/>
  <c r="T207"/>
  <c r="BK265"/>
  <c r="J265"/>
  <c r="J72"/>
  <c r="P332"/>
  <c r="R464"/>
  <c r="T795"/>
  <c r="T914"/>
  <c r="BK991"/>
  <c r="J991"/>
  <c r="J91"/>
  <c r="P1013"/>
  <c r="T1056"/>
  <c r="R1085"/>
  <c r="BK1142"/>
  <c r="J1142"/>
  <c r="J100"/>
  <c r="T1169"/>
  <c r="R1258"/>
  <c r="BK1384"/>
  <c r="J1384"/>
  <c r="J110"/>
  <c r="P1440"/>
  <c r="P1499"/>
  <c r="T1593"/>
  <c r="P1665"/>
  <c r="R1682"/>
  <c r="P1870"/>
  <c r="P2036"/>
  <c r="P1992"/>
  <c r="R2125"/>
  <c r="R2070"/>
  <c r="T2178"/>
  <c r="T2192"/>
  <c r="R2343"/>
  <c r="R2288"/>
  <c r="R2358"/>
  <c r="T2401"/>
  <c i="4" r="P99"/>
  <c r="BK138"/>
  <c r="P192"/>
  <c r="T219"/>
  <c i="5" r="P93"/>
  <c r="T114"/>
  <c r="R143"/>
  <c i="6" r="P100"/>
  <c r="BK133"/>
  <c r="J133"/>
  <c r="J67"/>
  <c r="R136"/>
  <c r="T171"/>
  <c r="R211"/>
  <c r="BK239"/>
  <c r="J239"/>
  <c r="J74"/>
  <c r="BK256"/>
  <c r="J256"/>
  <c r="J76"/>
  <c i="7" r="R137"/>
  <c r="R92"/>
  <c r="R91"/>
  <c i="8" r="R118"/>
  <c r="R105"/>
  <c r="R206"/>
  <c r="P221"/>
  <c r="P265"/>
  <c r="BK409"/>
  <c r="J409"/>
  <c r="J77"/>
  <c r="P475"/>
  <c r="BK498"/>
  <c r="J498"/>
  <c r="J80"/>
  <c r="T505"/>
  <c i="9" r="BK104"/>
  <c r="T126"/>
  <c r="T141"/>
  <c r="P161"/>
  <c r="T228"/>
  <c r="P259"/>
  <c r="P289"/>
  <c i="10" r="P91"/>
  <c r="BK101"/>
  <c r="J101"/>
  <c r="J65"/>
  <c r="T101"/>
  <c r="T159"/>
  <c i="11" r="BK109"/>
  <c r="J109"/>
  <c r="J66"/>
  <c i="12" r="T119"/>
  <c r="T90"/>
  <c r="T89"/>
  <c r="R164"/>
  <c i="13" r="T101"/>
  <c r="T100"/>
  <c r="P132"/>
  <c r="BK171"/>
  <c r="J171"/>
  <c r="J67"/>
  <c r="R187"/>
  <c r="BK230"/>
  <c r="J230"/>
  <c r="J72"/>
  <c r="T277"/>
  <c r="BK338"/>
  <c r="J338"/>
  <c r="J77"/>
  <c i="14" r="T113"/>
  <c r="T90"/>
  <c r="T89"/>
  <c r="T152"/>
  <c i="15" r="R121"/>
  <c r="R91"/>
  <c r="R90"/>
  <c i="16" r="BK99"/>
  <c r="J99"/>
  <c r="J62"/>
  <c i="3" r="R184"/>
  <c r="R229"/>
  <c r="T265"/>
  <c r="P328"/>
  <c r="P412"/>
  <c r="P349"/>
  <c r="P453"/>
  <c r="T639"/>
  <c r="T638"/>
  <c r="P884"/>
  <c r="R933"/>
  <c r="P991"/>
  <c r="P1056"/>
  <c r="BK1085"/>
  <c r="J1085"/>
  <c r="J95"/>
  <c r="T1085"/>
  <c r="R1122"/>
  <c r="P1135"/>
  <c r="T1142"/>
  <c r="BK1225"/>
  <c r="BK1213"/>
  <c r="J1213"/>
  <c r="J104"/>
  <c r="BK1303"/>
  <c r="J1303"/>
  <c r="J108"/>
  <c r="R1384"/>
  <c r="R1417"/>
  <c r="BK1499"/>
  <c r="BK1469"/>
  <c r="J1469"/>
  <c r="J113"/>
  <c r="P1584"/>
  <c r="BK1635"/>
  <c r="J1635"/>
  <c r="J119"/>
  <c r="R1665"/>
  <c r="R1648"/>
  <c r="R1709"/>
  <c r="R1703"/>
  <c r="T1752"/>
  <c r="R1764"/>
  <c r="T1764"/>
  <c r="T1761"/>
  <c r="BK1837"/>
  <c r="J1837"/>
  <c r="J131"/>
  <c r="R1837"/>
  <c r="BK1843"/>
  <c r="J1843"/>
  <c r="J132"/>
  <c r="R1843"/>
  <c r="BK2024"/>
  <c r="J2024"/>
  <c r="J135"/>
  <c r="R2024"/>
  <c r="R1992"/>
  <c r="BK2125"/>
  <c r="J2125"/>
  <c r="J139"/>
  <c r="BK2192"/>
  <c r="J2192"/>
  <c r="J141"/>
  <c r="P2192"/>
  <c r="BK2343"/>
  <c r="J2343"/>
  <c r="J144"/>
  <c r="T2364"/>
  <c i="4" r="BK118"/>
  <c r="J118"/>
  <c r="J67"/>
  <c r="T138"/>
  <c r="T137"/>
  <c r="R180"/>
  <c r="R219"/>
  <c i="5" r="T93"/>
  <c r="R129"/>
  <c r="P153"/>
  <c i="6" r="BK108"/>
  <c r="J108"/>
  <c r="J66"/>
  <c r="P136"/>
  <c r="BK171"/>
  <c r="J171"/>
  <c r="J70"/>
  <c r="R194"/>
  <c r="P229"/>
  <c r="T239"/>
  <c r="R246"/>
  <c i="7" r="P137"/>
  <c r="P92"/>
  <c r="P91"/>
  <c i="1" r="AU61"/>
  <c i="8" r="BK118"/>
  <c r="BK105"/>
  <c r="T118"/>
  <c r="T105"/>
  <c r="P206"/>
  <c r="BK221"/>
  <c r="J221"/>
  <c r="J70"/>
  <c r="BK265"/>
  <c r="T334"/>
  <c r="T402"/>
  <c r="R475"/>
  <c r="P498"/>
  <c i="9" r="R126"/>
  <c r="R141"/>
  <c r="R161"/>
  <c r="BK228"/>
  <c r="J228"/>
  <c r="J75"/>
  <c r="R267"/>
  <c r="R266"/>
  <c r="BK289"/>
  <c r="J289"/>
  <c r="J80"/>
  <c i="10" r="R112"/>
  <c r="R168"/>
  <c i="11" r="T109"/>
  <c i="12" r="R119"/>
  <c r="R90"/>
  <c r="R89"/>
  <c r="R130"/>
  <c r="BK164"/>
  <c r="J164"/>
  <c r="J68"/>
  <c i="13" r="P101"/>
  <c r="BK132"/>
  <c r="J132"/>
  <c r="J65"/>
  <c r="T153"/>
  <c r="T187"/>
  <c r="P218"/>
  <c r="T218"/>
  <c r="BK277"/>
  <c r="J277"/>
  <c r="J74"/>
  <c r="T329"/>
  <c r="BK350"/>
  <c r="J350"/>
  <c r="J79"/>
  <c i="14" r="BK113"/>
  <c r="J113"/>
  <c r="J62"/>
  <c r="R152"/>
  <c i="15" r="BK121"/>
  <c r="J121"/>
  <c r="J62"/>
  <c i="16" r="BK87"/>
  <c r="J87"/>
  <c r="J61"/>
  <c r="T99"/>
  <c i="2" r="P95"/>
  <c i="3" r="R172"/>
  <c r="R171"/>
  <c r="P207"/>
  <c r="BK245"/>
  <c r="J245"/>
  <c r="J71"/>
  <c r="T312"/>
  <c r="R328"/>
  <c r="R412"/>
  <c r="R349"/>
  <c r="R453"/>
  <c r="R639"/>
  <c r="R638"/>
  <c r="P874"/>
  <c r="P840"/>
  <c r="R884"/>
  <c r="T933"/>
  <c r="R991"/>
  <c r="BK1095"/>
  <c r="J1095"/>
  <c r="J96"/>
  <c r="P1122"/>
  <c r="R1128"/>
  <c r="BK1169"/>
  <c r="J1169"/>
  <c r="J101"/>
  <c r="BK1258"/>
  <c r="R1303"/>
  <c r="R1358"/>
  <c r="T1417"/>
  <c r="T1499"/>
  <c r="T1469"/>
  <c r="R1584"/>
  <c r="P1635"/>
  <c r="P1682"/>
  <c r="T1682"/>
  <c r="P1752"/>
  <c r="BK1778"/>
  <c r="J1778"/>
  <c r="J128"/>
  <c r="BK1870"/>
  <c r="J1870"/>
  <c r="J133"/>
  <c r="BK2036"/>
  <c r="J2036"/>
  <c r="J136"/>
  <c r="T2125"/>
  <c r="T2070"/>
  <c r="R2217"/>
  <c r="BK2364"/>
  <c r="J2364"/>
  <c r="J146"/>
  <c r="R2401"/>
  <c i="4" r="BK99"/>
  <c r="J99"/>
  <c r="J66"/>
  <c r="R118"/>
  <c r="BK180"/>
  <c r="J180"/>
  <c r="J71"/>
  <c r="P180"/>
  <c r="BK219"/>
  <c r="J219"/>
  <c r="J73"/>
  <c i="5" r="BK93"/>
  <c r="J93"/>
  <c r="J64"/>
  <c r="P129"/>
  <c r="R153"/>
  <c i="6" r="P108"/>
  <c r="BK150"/>
  <c r="J150"/>
  <c r="J69"/>
  <c r="P171"/>
  <c r="P211"/>
  <c r="BK246"/>
  <c r="J246"/>
  <c r="J75"/>
  <c r="R256"/>
  <c i="7" r="T137"/>
  <c r="T92"/>
  <c r="T91"/>
  <c i="8" r="BK129"/>
  <c r="J129"/>
  <c r="J67"/>
  <c r="BK210"/>
  <c r="J210"/>
  <c r="J69"/>
  <c r="BK236"/>
  <c r="J236"/>
  <c r="J73"/>
  <c r="T236"/>
  <c r="P334"/>
  <c r="P402"/>
  <c r="BK475"/>
  <c r="J475"/>
  <c r="J78"/>
  <c r="T491"/>
  <c r="P505"/>
  <c i="9" r="R104"/>
  <c r="R103"/>
  <c r="BK126"/>
  <c r="J126"/>
  <c r="J68"/>
  <c r="BK181"/>
  <c r="J181"/>
  <c r="J73"/>
  <c r="R228"/>
  <c r="T267"/>
  <c r="T266"/>
  <c r="R289"/>
  <c i="10" r="R91"/>
  <c r="R90"/>
  <c r="P101"/>
  <c r="BK159"/>
  <c r="J159"/>
  <c r="J67"/>
  <c r="T168"/>
  <c i="11" r="P92"/>
  <c r="P91"/>
  <c r="P90"/>
  <c i="1" r="AU65"/>
  <c i="12" r="P164"/>
  <c i="13" r="P115"/>
  <c r="BK153"/>
  <c r="J153"/>
  <c r="J66"/>
  <c r="R171"/>
  <c r="BK204"/>
  <c r="J204"/>
  <c r="J69"/>
  <c r="T230"/>
  <c r="P277"/>
  <c r="P338"/>
  <c r="T350"/>
  <c i="14" r="P113"/>
  <c r="P90"/>
  <c r="P89"/>
  <c r="T133"/>
  <c r="T132"/>
  <c r="T131"/>
  <c i="15" r="P121"/>
  <c r="P91"/>
  <c r="P90"/>
  <c r="P141"/>
  <c r="BK164"/>
  <c r="J164"/>
  <c r="J68"/>
  <c r="T164"/>
  <c r="R178"/>
  <c i="16" r="T87"/>
  <c r="R107"/>
  <c i="2" r="T95"/>
  <c r="R108"/>
  <c r="R107"/>
  <c r="R85"/>
  <c i="3" r="T184"/>
  <c r="P229"/>
  <c r="T245"/>
  <c r="R312"/>
  <c r="T332"/>
  <c r="BK464"/>
  <c r="J464"/>
  <c r="J79"/>
  <c r="BK795"/>
  <c r="J795"/>
  <c r="J82"/>
  <c i="8" r="P118"/>
  <c r="P105"/>
  <c r="BK206"/>
  <c r="J206"/>
  <c r="J68"/>
  <c r="T210"/>
  <c r="T265"/>
  <c r="T235"/>
  <c r="R409"/>
  <c r="P491"/>
  <c r="BK505"/>
  <c r="J505"/>
  <c r="J81"/>
  <c i="9" r="BK115"/>
  <c r="J115"/>
  <c r="J67"/>
  <c r="T115"/>
  <c r="P181"/>
  <c r="BK221"/>
  <c r="J221"/>
  <c r="J74"/>
  <c r="T221"/>
  <c r="BK267"/>
  <c r="J267"/>
  <c r="J78"/>
  <c i="10" r="T112"/>
  <c r="P168"/>
  <c i="11" r="T92"/>
  <c r="T91"/>
  <c r="T90"/>
  <c i="12" r="BK141"/>
  <c r="J141"/>
  <c r="J67"/>
  <c r="T164"/>
  <c i="13" r="BK115"/>
  <c r="J115"/>
  <c r="J62"/>
  <c r="T132"/>
  <c r="T131"/>
  <c r="P171"/>
  <c r="P204"/>
  <c r="P230"/>
  <c r="R254"/>
  <c r="BK329"/>
  <c r="J329"/>
  <c r="J76"/>
  <c r="T338"/>
  <c r="R350"/>
  <c i="14" r="R133"/>
  <c r="R132"/>
  <c r="R131"/>
  <c i="15" r="T121"/>
  <c r="T91"/>
  <c r="T90"/>
  <c r="BK141"/>
  <c r="J141"/>
  <c r="J67"/>
  <c r="R141"/>
  <c r="R140"/>
  <c r="R139"/>
  <c r="P164"/>
  <c r="BK178"/>
  <c r="J178"/>
  <c r="J69"/>
  <c r="T178"/>
  <c i="16" r="P87"/>
  <c r="R99"/>
  <c r="P107"/>
  <c r="BK119"/>
  <c r="J119"/>
  <c r="J64"/>
  <c r="T119"/>
  <c i="2" r="BK95"/>
  <c r="J95"/>
  <c r="J62"/>
  <c i="3" r="BK172"/>
  <c r="J172"/>
  <c r="J66"/>
  <c r="BK207"/>
  <c r="J207"/>
  <c r="J68"/>
  <c r="R265"/>
  <c r="BK412"/>
  <c r="J412"/>
  <c r="J77"/>
  <c r="BK453"/>
  <c r="J453"/>
  <c r="J78"/>
  <c r="BK639"/>
  <c r="BK638"/>
  <c r="J638"/>
  <c r="J80"/>
  <c r="P795"/>
  <c r="BK874"/>
  <c r="J874"/>
  <c r="J85"/>
  <c r="P933"/>
  <c r="R974"/>
  <c r="BK1013"/>
  <c r="J1013"/>
  <c r="J92"/>
  <c r="T1013"/>
  <c r="P1095"/>
  <c r="T1122"/>
  <c r="T1128"/>
  <c r="P1169"/>
  <c r="P1225"/>
  <c r="P1213"/>
  <c r="P1258"/>
  <c r="P1255"/>
  <c r="BK1358"/>
  <c r="J1358"/>
  <c r="J109"/>
  <c r="T1384"/>
  <c r="T1440"/>
  <c r="R1472"/>
  <c r="BK1593"/>
  <c r="J1593"/>
  <c r="J118"/>
  <c r="T1635"/>
  <c r="BK1682"/>
  <c r="J1682"/>
  <c r="J122"/>
  <c r="T1709"/>
  <c r="T1703"/>
  <c r="BK1764"/>
  <c r="R1778"/>
  <c r="R1870"/>
  <c r="R1821"/>
  <c r="T2024"/>
  <c r="T1992"/>
  <c r="P2125"/>
  <c r="P2070"/>
  <c r="R2178"/>
  <c r="BK2217"/>
  <c r="J2217"/>
  <c r="J142"/>
  <c r="T2343"/>
  <c r="T2288"/>
  <c r="T2358"/>
  <c r="P2401"/>
  <c i="4" r="P118"/>
  <c r="R192"/>
  <c i="5" r="P114"/>
  <c r="BK143"/>
  <c r="J143"/>
  <c r="J69"/>
  <c r="T153"/>
  <c i="6" r="T108"/>
  <c r="T136"/>
  <c r="R171"/>
  <c r="BK211"/>
  <c r="J211"/>
  <c r="J72"/>
  <c r="T229"/>
  <c r="T256"/>
  <c i="7" r="BK137"/>
  <c r="J137"/>
  <c r="J67"/>
  <c i="16" r="R87"/>
  <c r="P99"/>
  <c r="BK107"/>
  <c r="J107"/>
  <c r="J63"/>
  <c r="T107"/>
  <c r="P119"/>
  <c r="R119"/>
  <c i="3" r="BK1022"/>
  <c r="J1022"/>
  <c r="J93"/>
  <c i="9" r="BK112"/>
  <c r="J112"/>
  <c r="J66"/>
  <c i="12" r="BK137"/>
  <c r="J137"/>
  <c r="J65"/>
  <c i="13" r="BK347"/>
  <c r="J347"/>
  <c r="J78"/>
  <c i="14" r="BK90"/>
  <c r="J90"/>
  <c r="J61"/>
  <c i="3" r="BK1209"/>
  <c r="J1209"/>
  <c r="J102"/>
  <c r="BK1648"/>
  <c r="J1648"/>
  <c r="J120"/>
  <c r="BK2070"/>
  <c r="J2070"/>
  <c r="J138"/>
  <c r="BK2288"/>
  <c r="J2288"/>
  <c r="J143"/>
  <c i="4" r="BK225"/>
  <c r="J225"/>
  <c r="J74"/>
  <c i="2" r="BK120"/>
  <c r="J120"/>
  <c r="J65"/>
  <c i="3" r="BK349"/>
  <c r="J349"/>
  <c r="J76"/>
  <c r="BK840"/>
  <c r="J840"/>
  <c r="J84"/>
  <c i="12" r="BK90"/>
  <c r="BK89"/>
  <c r="J89"/>
  <c r="J60"/>
  <c i="15" r="BK136"/>
  <c r="J136"/>
  <c r="J64"/>
  <c i="9" r="BK284"/>
  <c r="J284"/>
  <c r="J79"/>
  <c i="11" r="BK127"/>
  <c r="J127"/>
  <c r="J67"/>
  <c i="12" r="BK133"/>
  <c r="J133"/>
  <c r="J64"/>
  <c i="3" r="BK1590"/>
  <c r="J1590"/>
  <c r="J117"/>
  <c i="5" r="BK141"/>
  <c r="J141"/>
  <c r="J68"/>
  <c i="7" r="BK282"/>
  <c r="J282"/>
  <c r="J69"/>
  <c i="13" r="BK312"/>
  <c r="J312"/>
  <c r="J75"/>
  <c i="3" r="BK1818"/>
  <c r="J1818"/>
  <c r="J129"/>
  <c r="BK1992"/>
  <c r="J1992"/>
  <c r="J134"/>
  <c i="5" r="BK139"/>
  <c r="J139"/>
  <c r="J67"/>
  <c i="11" r="BK129"/>
  <c r="J129"/>
  <c r="J68"/>
  <c i="14" r="BK128"/>
  <c r="J128"/>
  <c r="J64"/>
  <c i="15" r="BK132"/>
  <c r="J132"/>
  <c r="J63"/>
  <c i="8" r="BK232"/>
  <c r="J232"/>
  <c r="J71"/>
  <c i="9" r="BK137"/>
  <c r="J137"/>
  <c r="J69"/>
  <c i="14" r="BK124"/>
  <c r="J124"/>
  <c r="J63"/>
  <c i="4" r="BK130"/>
  <c r="J130"/>
  <c r="J68"/>
  <c i="15" r="BK91"/>
  <c r="J91"/>
  <c r="J61"/>
  <c i="16" r="BK125"/>
  <c r="J125"/>
  <c r="J65"/>
  <c r="J54"/>
  <c r="BF105"/>
  <c r="J52"/>
  <c r="BF110"/>
  <c r="BF111"/>
  <c r="F55"/>
  <c r="E75"/>
  <c r="BF88"/>
  <c r="BF95"/>
  <c r="BF97"/>
  <c r="F81"/>
  <c r="BF90"/>
  <c r="BF116"/>
  <c r="BF93"/>
  <c r="BF100"/>
  <c r="BF103"/>
  <c i="15" r="BK140"/>
  <c r="J140"/>
  <c r="J66"/>
  <c i="16" r="BF108"/>
  <c r="BF113"/>
  <c r="BF120"/>
  <c r="BF126"/>
  <c r="BF121"/>
  <c r="BF123"/>
  <c i="14" r="BK131"/>
  <c r="J131"/>
  <c r="J65"/>
  <c i="15" r="F54"/>
  <c r="F86"/>
  <c r="BF99"/>
  <c r="BF101"/>
  <c r="BF144"/>
  <c r="BF156"/>
  <c r="BF167"/>
  <c r="BF168"/>
  <c r="BF175"/>
  <c i="14" r="J133"/>
  <c r="J67"/>
  <c i="15" r="E48"/>
  <c r="J54"/>
  <c r="BF105"/>
  <c r="BF108"/>
  <c r="BF110"/>
  <c r="BF128"/>
  <c r="BF137"/>
  <c r="BF145"/>
  <c r="BF153"/>
  <c r="J86"/>
  <c r="BF96"/>
  <c r="BF122"/>
  <c r="BF124"/>
  <c r="BF148"/>
  <c r="BF150"/>
  <c r="BF158"/>
  <c r="J52"/>
  <c r="BF92"/>
  <c r="BF112"/>
  <c r="BF142"/>
  <c r="BF147"/>
  <c r="BF160"/>
  <c r="BF162"/>
  <c r="BF173"/>
  <c i="14" r="BK89"/>
  <c r="J89"/>
  <c r="J60"/>
  <c i="15" r="BF116"/>
  <c r="BF133"/>
  <c r="BF155"/>
  <c r="BF151"/>
  <c r="BF179"/>
  <c r="BF181"/>
  <c r="BF94"/>
  <c r="BF114"/>
  <c r="BF119"/>
  <c r="BF165"/>
  <c r="BF170"/>
  <c r="BF177"/>
  <c r="BF183"/>
  <c i="14" r="F55"/>
  <c r="J82"/>
  <c r="J85"/>
  <c r="BF140"/>
  <c r="BF144"/>
  <c r="BF159"/>
  <c r="BF116"/>
  <c i="13" r="BK131"/>
  <c r="J131"/>
  <c r="J64"/>
  <c i="14" r="BF139"/>
  <c r="BF146"/>
  <c r="BF93"/>
  <c r="BF95"/>
  <c r="BF102"/>
  <c r="BF108"/>
  <c r="BF129"/>
  <c r="BF134"/>
  <c r="BF142"/>
  <c r="BF150"/>
  <c i="13" r="J101"/>
  <c r="J61"/>
  <c i="14" r="J54"/>
  <c r="E78"/>
  <c r="BF98"/>
  <c r="BF114"/>
  <c r="BF125"/>
  <c r="BF137"/>
  <c i="13" r="BK217"/>
  <c r="J217"/>
  <c r="J70"/>
  <c i="14" r="F54"/>
  <c r="BF104"/>
  <c r="BF111"/>
  <c r="BF136"/>
  <c r="BF155"/>
  <c r="BF147"/>
  <c r="BF153"/>
  <c r="BF157"/>
  <c r="BF91"/>
  <c r="BF106"/>
  <c r="BF120"/>
  <c r="BF149"/>
  <c i="12" r="J90"/>
  <c r="J61"/>
  <c i="13" r="J52"/>
  <c r="J95"/>
  <c r="BF111"/>
  <c r="BF116"/>
  <c r="BF125"/>
  <c r="BF142"/>
  <c r="BF148"/>
  <c r="BF154"/>
  <c r="BF160"/>
  <c r="BF165"/>
  <c r="BF168"/>
  <c r="BF208"/>
  <c r="BF213"/>
  <c r="BF221"/>
  <c r="BF228"/>
  <c r="BF252"/>
  <c i="12" r="BK140"/>
  <c r="J140"/>
  <c r="J66"/>
  <c i="13" r="E89"/>
  <c r="F96"/>
  <c r="BF219"/>
  <c r="BF267"/>
  <c r="BF270"/>
  <c r="BF273"/>
  <c r="BF292"/>
  <c r="J96"/>
  <c r="BF105"/>
  <c r="BF113"/>
  <c r="BF118"/>
  <c r="BF120"/>
  <c r="BF123"/>
  <c r="BF199"/>
  <c r="BF205"/>
  <c r="BF224"/>
  <c r="BF283"/>
  <c r="BF285"/>
  <c r="BF300"/>
  <c r="BF303"/>
  <c r="BF327"/>
  <c r="BF342"/>
  <c r="BF344"/>
  <c r="BF345"/>
  <c r="BF163"/>
  <c r="BF172"/>
  <c r="BF191"/>
  <c r="BF239"/>
  <c r="BF246"/>
  <c r="BF263"/>
  <c r="BF275"/>
  <c r="BF332"/>
  <c r="BF334"/>
  <c i="12" r="BK88"/>
  <c r="J88"/>
  <c r="J59"/>
  <c i="13" r="F95"/>
  <c r="BF102"/>
  <c r="BF109"/>
  <c r="BF136"/>
  <c r="BF255"/>
  <c r="BF259"/>
  <c r="BF261"/>
  <c r="BF288"/>
  <c r="BF309"/>
  <c r="BF313"/>
  <c r="BF317"/>
  <c r="BF323"/>
  <c r="BF325"/>
  <c r="BF339"/>
  <c r="BF133"/>
  <c r="BF138"/>
  <c r="BF151"/>
  <c r="BF179"/>
  <c r="BF183"/>
  <c r="BF215"/>
  <c r="BF231"/>
  <c r="BF248"/>
  <c r="BF306"/>
  <c r="BF351"/>
  <c r="BF107"/>
  <c r="BF197"/>
  <c r="BF201"/>
  <c r="BF210"/>
  <c r="BF322"/>
  <c r="BF335"/>
  <c r="BF337"/>
  <c r="BF352"/>
  <c r="BF128"/>
  <c r="BF145"/>
  <c r="BF188"/>
  <c r="BF194"/>
  <c r="BF233"/>
  <c r="BF257"/>
  <c r="BF265"/>
  <c r="BF278"/>
  <c r="BF290"/>
  <c r="BF297"/>
  <c r="BF315"/>
  <c r="BF330"/>
  <c r="BF333"/>
  <c r="BF341"/>
  <c r="BF348"/>
  <c r="BF353"/>
  <c i="11" r="BK91"/>
  <c r="J91"/>
  <c r="J64"/>
  <c i="12" r="E48"/>
  <c r="J54"/>
  <c r="F84"/>
  <c r="BF93"/>
  <c r="BF95"/>
  <c r="BF112"/>
  <c r="BF138"/>
  <c r="BF142"/>
  <c r="BF155"/>
  <c r="BF157"/>
  <c r="BF170"/>
  <c r="BF180"/>
  <c r="J52"/>
  <c r="J85"/>
  <c r="BF148"/>
  <c r="BF151"/>
  <c r="BF153"/>
  <c r="BF161"/>
  <c r="BF163"/>
  <c r="BF165"/>
  <c r="BF177"/>
  <c r="BF178"/>
  <c r="F55"/>
  <c r="BF97"/>
  <c r="BF107"/>
  <c r="BF120"/>
  <c r="BF122"/>
  <c r="BF131"/>
  <c r="BF147"/>
  <c r="BF91"/>
  <c r="BF150"/>
  <c r="BF167"/>
  <c r="BF168"/>
  <c r="BF171"/>
  <c r="BF174"/>
  <c r="BF175"/>
  <c r="BF99"/>
  <c r="BF103"/>
  <c r="BF105"/>
  <c r="BF110"/>
  <c r="BF126"/>
  <c r="BF117"/>
  <c r="BF132"/>
  <c r="BF134"/>
  <c r="BF144"/>
  <c r="BF145"/>
  <c r="BF159"/>
  <c r="BF114"/>
  <c r="BF160"/>
  <c r="BF172"/>
  <c i="10" r="J91"/>
  <c r="J64"/>
  <c i="11" r="F87"/>
  <c r="E50"/>
  <c r="BF96"/>
  <c r="BF105"/>
  <c r="BF107"/>
  <c r="BF121"/>
  <c r="J84"/>
  <c r="BF99"/>
  <c r="BF113"/>
  <c r="BF128"/>
  <c r="BF100"/>
  <c r="BF101"/>
  <c r="BF119"/>
  <c i="1" r="AV65"/>
  <c i="11" r="BF93"/>
  <c r="BF98"/>
  <c r="BF123"/>
  <c r="BF110"/>
  <c r="BF116"/>
  <c r="BF130"/>
  <c i="9" r="BK266"/>
  <c r="J266"/>
  <c r="J77"/>
  <c i="10" r="BF125"/>
  <c r="BF143"/>
  <c r="BF153"/>
  <c r="BF161"/>
  <c r="BF173"/>
  <c i="9" r="J141"/>
  <c r="J71"/>
  <c i="10" r="BF97"/>
  <c r="BF100"/>
  <c r="BF102"/>
  <c r="BF117"/>
  <c r="BF129"/>
  <c r="BF131"/>
  <c r="BF133"/>
  <c r="BF135"/>
  <c r="BF139"/>
  <c r="BF157"/>
  <c r="BF162"/>
  <c r="E50"/>
  <c r="BF104"/>
  <c r="BF113"/>
  <c r="BF119"/>
  <c r="BF127"/>
  <c r="BF163"/>
  <c r="BF164"/>
  <c r="BF165"/>
  <c r="F59"/>
  <c r="BF95"/>
  <c r="BF96"/>
  <c r="BF141"/>
  <c r="BF149"/>
  <c r="BF167"/>
  <c r="BF170"/>
  <c r="BF93"/>
  <c r="BF94"/>
  <c r="BF108"/>
  <c r="BF115"/>
  <c r="BF137"/>
  <c r="BF151"/>
  <c i="9" r="J104"/>
  <c r="J65"/>
  <c i="10" r="BF92"/>
  <c r="BF98"/>
  <c r="BF121"/>
  <c r="BF147"/>
  <c r="BF155"/>
  <c r="BF166"/>
  <c r="J56"/>
  <c r="BF123"/>
  <c r="BF172"/>
  <c r="BF99"/>
  <c r="BF106"/>
  <c r="BF110"/>
  <c r="BF145"/>
  <c r="BF160"/>
  <c r="BF169"/>
  <c r="BF171"/>
  <c i="9" r="F59"/>
  <c r="BF131"/>
  <c r="BF135"/>
  <c r="BF174"/>
  <c r="BF177"/>
  <c r="BF192"/>
  <c r="BF239"/>
  <c r="BF274"/>
  <c r="BF282"/>
  <c r="BF285"/>
  <c r="BF292"/>
  <c r="BF293"/>
  <c r="BF294"/>
  <c i="8" r="J105"/>
  <c r="J65"/>
  <c r="J265"/>
  <c r="J74"/>
  <c i="9" r="BF113"/>
  <c r="BF166"/>
  <c r="BF188"/>
  <c r="BF197"/>
  <c r="BF199"/>
  <c r="BF201"/>
  <c r="BF203"/>
  <c r="BF205"/>
  <c r="BF215"/>
  <c r="BF219"/>
  <c r="BF222"/>
  <c r="BF231"/>
  <c r="BF235"/>
  <c r="BF237"/>
  <c r="BF241"/>
  <c r="BF243"/>
  <c r="BF263"/>
  <c r="BF105"/>
  <c r="BF119"/>
  <c r="BF122"/>
  <c r="BF144"/>
  <c r="BF146"/>
  <c r="BF152"/>
  <c r="BF172"/>
  <c r="BF195"/>
  <c r="BF226"/>
  <c r="BF245"/>
  <c r="BF253"/>
  <c r="BF255"/>
  <c r="BF260"/>
  <c r="BF265"/>
  <c i="8" r="J118"/>
  <c r="J66"/>
  <c i="9" r="BF138"/>
  <c r="BF148"/>
  <c r="BF190"/>
  <c r="BF211"/>
  <c r="BF213"/>
  <c r="BF247"/>
  <c r="BF257"/>
  <c r="BF261"/>
  <c r="BF264"/>
  <c r="BF107"/>
  <c r="BF109"/>
  <c r="BF111"/>
  <c r="BF127"/>
  <c r="BF129"/>
  <c r="BF155"/>
  <c r="BF157"/>
  <c r="BF159"/>
  <c r="BF162"/>
  <c r="BF168"/>
  <c r="BF179"/>
  <c r="BF184"/>
  <c r="BF186"/>
  <c r="BF207"/>
  <c r="BF217"/>
  <c r="BF280"/>
  <c r="BF291"/>
  <c r="E50"/>
  <c r="J96"/>
  <c r="BF142"/>
  <c r="BF170"/>
  <c r="BF224"/>
  <c r="BF229"/>
  <c r="BF249"/>
  <c r="BF276"/>
  <c r="BF278"/>
  <c r="BF290"/>
  <c r="BF154"/>
  <c r="BF164"/>
  <c r="BF182"/>
  <c r="BF233"/>
  <c r="BF251"/>
  <c r="BF268"/>
  <c r="BF272"/>
  <c r="BF116"/>
  <c r="BF124"/>
  <c r="BF193"/>
  <c r="BF209"/>
  <c r="BF262"/>
  <c r="BF270"/>
  <c i="8" r="E91"/>
  <c r="BF163"/>
  <c r="BF186"/>
  <c r="BF222"/>
  <c r="BF233"/>
  <c r="BF259"/>
  <c r="BF261"/>
  <c r="BF266"/>
  <c r="BF270"/>
  <c r="BF274"/>
  <c r="BF285"/>
  <c r="BF289"/>
  <c r="BF297"/>
  <c r="BF301"/>
  <c r="BF389"/>
  <c r="BF458"/>
  <c r="BF482"/>
  <c r="F59"/>
  <c r="BF119"/>
  <c r="BF188"/>
  <c r="BF189"/>
  <c r="BF191"/>
  <c r="BF204"/>
  <c r="BF219"/>
  <c r="BF250"/>
  <c r="BF276"/>
  <c r="BF279"/>
  <c r="BF282"/>
  <c r="BF287"/>
  <c r="BF293"/>
  <c r="BF319"/>
  <c r="BF321"/>
  <c r="BF356"/>
  <c r="BF363"/>
  <c r="BF371"/>
  <c r="BF392"/>
  <c r="BF447"/>
  <c r="BF454"/>
  <c r="BF473"/>
  <c r="BF476"/>
  <c r="BF486"/>
  <c r="BF487"/>
  <c r="BF494"/>
  <c r="BF496"/>
  <c r="BF503"/>
  <c r="BF106"/>
  <c r="BF110"/>
  <c r="BF116"/>
  <c r="BF141"/>
  <c r="BF147"/>
  <c r="BF174"/>
  <c r="BF182"/>
  <c r="BF185"/>
  <c r="BF211"/>
  <c r="BF214"/>
  <c r="BF217"/>
  <c r="BF237"/>
  <c r="BF278"/>
  <c r="BF281"/>
  <c r="BF365"/>
  <c r="BF379"/>
  <c r="BF385"/>
  <c r="BF440"/>
  <c r="BF489"/>
  <c r="J97"/>
  <c r="BF113"/>
  <c r="BF121"/>
  <c r="BF130"/>
  <c r="BF169"/>
  <c r="BF177"/>
  <c r="BF179"/>
  <c r="BF192"/>
  <c r="BF194"/>
  <c r="BF198"/>
  <c r="BF207"/>
  <c r="BF224"/>
  <c r="BF252"/>
  <c r="BF255"/>
  <c r="BF257"/>
  <c r="BF272"/>
  <c r="BF286"/>
  <c r="BF305"/>
  <c r="BF313"/>
  <c r="BF317"/>
  <c r="BF324"/>
  <c r="BF327"/>
  <c r="BF383"/>
  <c r="BF395"/>
  <c r="BF432"/>
  <c r="BF434"/>
  <c r="BF451"/>
  <c r="BF478"/>
  <c r="BF509"/>
  <c r="BF152"/>
  <c r="BF158"/>
  <c r="BF197"/>
  <c r="BF203"/>
  <c r="BF248"/>
  <c r="BF283"/>
  <c r="BF288"/>
  <c r="BF291"/>
  <c r="BF330"/>
  <c r="BF335"/>
  <c r="BF346"/>
  <c r="BF351"/>
  <c r="BF373"/>
  <c r="BF398"/>
  <c r="BF403"/>
  <c r="BF416"/>
  <c r="BF419"/>
  <c r="BF426"/>
  <c r="BF471"/>
  <c r="BF517"/>
  <c i="7" r="BK92"/>
  <c r="J92"/>
  <c r="J64"/>
  <c i="8" r="BF125"/>
  <c r="BF136"/>
  <c r="BF176"/>
  <c r="BF180"/>
  <c r="BF183"/>
  <c r="BF195"/>
  <c r="BF205"/>
  <c r="BF240"/>
  <c r="BF268"/>
  <c r="BF315"/>
  <c r="BF332"/>
  <c r="BF369"/>
  <c r="BF400"/>
  <c r="BF410"/>
  <c r="BF422"/>
  <c r="BF453"/>
  <c r="BF462"/>
  <c r="BF200"/>
  <c r="BF201"/>
  <c r="BF208"/>
  <c r="BF226"/>
  <c r="BF230"/>
  <c r="BF242"/>
  <c r="BF244"/>
  <c r="BF246"/>
  <c r="BF263"/>
  <c r="BF309"/>
  <c r="BF341"/>
  <c r="BF359"/>
  <c r="BF367"/>
  <c r="BF430"/>
  <c r="BF442"/>
  <c r="BF443"/>
  <c r="BF492"/>
  <c r="BF506"/>
  <c r="BF361"/>
  <c r="BF375"/>
  <c r="BF377"/>
  <c r="BF381"/>
  <c r="BF405"/>
  <c r="BF407"/>
  <c r="BF438"/>
  <c r="BF452"/>
  <c r="BF467"/>
  <c r="BF469"/>
  <c r="BF480"/>
  <c r="BF499"/>
  <c r="BF501"/>
  <c r="BF512"/>
  <c i="7" r="J56"/>
  <c r="BF96"/>
  <c r="BF97"/>
  <c r="BF98"/>
  <c r="BF132"/>
  <c r="BF162"/>
  <c r="BF195"/>
  <c r="BF219"/>
  <c r="BF238"/>
  <c r="BF256"/>
  <c r="BF271"/>
  <c r="BF277"/>
  <c r="BF279"/>
  <c r="BF283"/>
  <c i="6" r="BK99"/>
  <c r="BK98"/>
  <c r="J98"/>
  <c r="J63"/>
  <c i="7" r="BF99"/>
  <c r="BF107"/>
  <c r="BF176"/>
  <c r="BF213"/>
  <c r="BF227"/>
  <c r="BF230"/>
  <c r="BF259"/>
  <c r="BF122"/>
  <c r="BF125"/>
  <c r="BF129"/>
  <c r="BF158"/>
  <c r="BF182"/>
  <c r="BF269"/>
  <c r="BF109"/>
  <c r="BF135"/>
  <c r="BF138"/>
  <c r="BF140"/>
  <c r="BF186"/>
  <c r="BF202"/>
  <c r="BF225"/>
  <c r="BF232"/>
  <c r="BF234"/>
  <c r="E79"/>
  <c r="BF100"/>
  <c r="BF103"/>
  <c r="BF114"/>
  <c r="BF160"/>
  <c r="BF164"/>
  <c r="BF168"/>
  <c r="BF188"/>
  <c r="BF242"/>
  <c r="BF249"/>
  <c r="BF261"/>
  <c r="F88"/>
  <c r="BF94"/>
  <c r="BF95"/>
  <c r="BF101"/>
  <c r="BF110"/>
  <c r="BF166"/>
  <c r="BF170"/>
  <c r="BF178"/>
  <c r="BF184"/>
  <c r="BF199"/>
  <c r="BF215"/>
  <c r="BF217"/>
  <c r="BF148"/>
  <c r="BF172"/>
  <c r="BF174"/>
  <c r="BF193"/>
  <c r="BF197"/>
  <c r="BF221"/>
  <c r="BF223"/>
  <c r="BF267"/>
  <c r="BF112"/>
  <c r="BF116"/>
  <c r="BF118"/>
  <c r="BF146"/>
  <c r="BF180"/>
  <c r="BF189"/>
  <c r="BF191"/>
  <c r="BF204"/>
  <c r="BF206"/>
  <c r="BF208"/>
  <c r="BF211"/>
  <c r="BF275"/>
  <c i="6" r="J94"/>
  <c r="BF107"/>
  <c r="BF117"/>
  <c r="BF129"/>
  <c r="BF130"/>
  <c r="BF134"/>
  <c r="BF151"/>
  <c r="BF155"/>
  <c r="BF157"/>
  <c r="BF159"/>
  <c r="BF166"/>
  <c r="BF168"/>
  <c r="BF181"/>
  <c r="BF190"/>
  <c r="BF201"/>
  <c r="BF202"/>
  <c r="BF208"/>
  <c r="BF209"/>
  <c r="BF216"/>
  <c r="BF218"/>
  <c r="BF225"/>
  <c r="BF227"/>
  <c r="BF237"/>
  <c r="BF238"/>
  <c i="5" r="BK92"/>
  <c r="J92"/>
  <c i="6" r="F59"/>
  <c r="J92"/>
  <c r="J95"/>
  <c r="BF106"/>
  <c r="BF115"/>
  <c r="BF121"/>
  <c r="BF126"/>
  <c r="BF128"/>
  <c r="BF138"/>
  <c r="BF144"/>
  <c r="BF152"/>
  <c r="BF153"/>
  <c r="BF154"/>
  <c r="BF167"/>
  <c r="BF173"/>
  <c r="BF191"/>
  <c r="BF192"/>
  <c r="BF193"/>
  <c r="BF198"/>
  <c r="BF207"/>
  <c r="BF219"/>
  <c r="BF220"/>
  <c r="BF240"/>
  <c r="BF261"/>
  <c r="F58"/>
  <c r="BF101"/>
  <c r="BF145"/>
  <c r="BF147"/>
  <c r="BF164"/>
  <c r="BF170"/>
  <c r="BF176"/>
  <c r="BF178"/>
  <c r="BF195"/>
  <c r="BF197"/>
  <c r="BF199"/>
  <c r="BF224"/>
  <c r="BF258"/>
  <c r="BF259"/>
  <c r="BF120"/>
  <c r="BF123"/>
  <c r="BF137"/>
  <c r="BF139"/>
  <c r="BF179"/>
  <c r="BF180"/>
  <c r="BF188"/>
  <c r="BF189"/>
  <c r="BF203"/>
  <c r="BF213"/>
  <c r="BF214"/>
  <c r="BF223"/>
  <c r="BF232"/>
  <c r="BF233"/>
  <c r="BF251"/>
  <c r="BF253"/>
  <c r="E86"/>
  <c r="BF104"/>
  <c r="BF113"/>
  <c r="BF124"/>
  <c r="BF141"/>
  <c r="BF143"/>
  <c r="BF165"/>
  <c r="BF184"/>
  <c r="BF196"/>
  <c r="BF205"/>
  <c r="BF206"/>
  <c r="BF215"/>
  <c r="BF221"/>
  <c r="BF222"/>
  <c r="BF226"/>
  <c r="BF228"/>
  <c r="BF230"/>
  <c r="BF231"/>
  <c r="BF236"/>
  <c r="BF241"/>
  <c r="BF242"/>
  <c r="BF245"/>
  <c r="BF247"/>
  <c r="BF248"/>
  <c r="BF252"/>
  <c r="BF254"/>
  <c r="BF257"/>
  <c r="BF263"/>
  <c r="BF110"/>
  <c r="BF116"/>
  <c r="BF118"/>
  <c r="BF119"/>
  <c r="BF131"/>
  <c r="BF135"/>
  <c r="BF146"/>
  <c r="BF158"/>
  <c r="BF160"/>
  <c r="BF162"/>
  <c r="BF175"/>
  <c r="BF185"/>
  <c r="BF186"/>
  <c r="BF200"/>
  <c r="BF210"/>
  <c r="BF212"/>
  <c r="BF217"/>
  <c r="BF243"/>
  <c r="BF244"/>
  <c r="BF262"/>
  <c r="BF103"/>
  <c r="BF105"/>
  <c r="BF111"/>
  <c r="BF122"/>
  <c r="BF125"/>
  <c r="BF140"/>
  <c r="BF142"/>
  <c r="BF148"/>
  <c r="BF161"/>
  <c r="BF169"/>
  <c r="BF177"/>
  <c r="BF204"/>
  <c r="BF264"/>
  <c r="BF109"/>
  <c r="BF112"/>
  <c r="BF114"/>
  <c r="BF127"/>
  <c r="BF132"/>
  <c r="BF149"/>
  <c r="BF156"/>
  <c r="BF163"/>
  <c r="BF172"/>
  <c r="BF174"/>
  <c r="BF182"/>
  <c r="BF183"/>
  <c r="BF187"/>
  <c r="BF234"/>
  <c r="BF235"/>
  <c r="BF249"/>
  <c r="BF250"/>
  <c r="BF255"/>
  <c r="BF260"/>
  <c i="4" r="J138"/>
  <c r="J70"/>
  <c i="5" r="F58"/>
  <c r="BF94"/>
  <c r="BF101"/>
  <c r="BF104"/>
  <c r="BF106"/>
  <c r="BF121"/>
  <c r="BF123"/>
  <c r="BF126"/>
  <c r="BF132"/>
  <c r="BF133"/>
  <c r="BF142"/>
  <c r="BF150"/>
  <c r="BF157"/>
  <c r="BF161"/>
  <c i="4" r="BK98"/>
  <c i="5" r="BF98"/>
  <c r="BF100"/>
  <c r="BF109"/>
  <c r="BF113"/>
  <c r="BF122"/>
  <c r="BF144"/>
  <c r="BF146"/>
  <c r="BF148"/>
  <c r="J56"/>
  <c r="F89"/>
  <c r="BF130"/>
  <c r="BF151"/>
  <c r="J59"/>
  <c r="BF107"/>
  <c r="BF117"/>
  <c r="BF152"/>
  <c r="BF155"/>
  <c r="E50"/>
  <c r="J88"/>
  <c r="BF116"/>
  <c r="BF124"/>
  <c r="BF134"/>
  <c r="BF136"/>
  <c r="BF137"/>
  <c r="BF154"/>
  <c r="BF158"/>
  <c r="BF159"/>
  <c r="BF95"/>
  <c r="BF119"/>
  <c r="BF120"/>
  <c r="BF127"/>
  <c r="BF131"/>
  <c r="BF135"/>
  <c r="BF138"/>
  <c r="BF140"/>
  <c r="BF103"/>
  <c r="BF105"/>
  <c r="BF108"/>
  <c r="BF118"/>
  <c r="BF125"/>
  <c r="BF128"/>
  <c r="BF145"/>
  <c r="BF149"/>
  <c r="BF156"/>
  <c r="BF96"/>
  <c r="BF97"/>
  <c r="BF99"/>
  <c r="BF102"/>
  <c r="BF110"/>
  <c r="BF111"/>
  <c r="BF112"/>
  <c r="BF115"/>
  <c r="BF147"/>
  <c r="BF160"/>
  <c i="4" r="F59"/>
  <c r="J92"/>
  <c r="BF148"/>
  <c r="BF166"/>
  <c r="BF226"/>
  <c i="3" r="BK244"/>
  <c r="J244"/>
  <c r="J70"/>
  <c r="J639"/>
  <c r="J81"/>
  <c r="J1225"/>
  <c r="J105"/>
  <c r="J1258"/>
  <c r="J107"/>
  <c r="J1499"/>
  <c r="J115"/>
  <c r="J1709"/>
  <c r="J124"/>
  <c r="J1764"/>
  <c r="J127"/>
  <c i="4" r="E50"/>
  <c r="F92"/>
  <c r="BF119"/>
  <c r="BF124"/>
  <c r="BF150"/>
  <c r="BF158"/>
  <c r="BF169"/>
  <c r="BF193"/>
  <c r="BF215"/>
  <c r="J56"/>
  <c r="BF115"/>
  <c r="BF100"/>
  <c r="BF153"/>
  <c r="BF164"/>
  <c r="BF208"/>
  <c r="BF220"/>
  <c i="3" r="BK171"/>
  <c r="J171"/>
  <c r="J65"/>
  <c r="BK883"/>
  <c r="J883"/>
  <c r="J86"/>
  <c r="BK1821"/>
  <c r="J1821"/>
  <c r="J130"/>
  <c i="4" r="J93"/>
  <c r="BF108"/>
  <c r="BF144"/>
  <c r="BF146"/>
  <c r="BF172"/>
  <c r="BF181"/>
  <c r="BF184"/>
  <c r="BF223"/>
  <c r="BF224"/>
  <c r="BF112"/>
  <c r="BF139"/>
  <c r="BF155"/>
  <c r="BF175"/>
  <c r="BF188"/>
  <c r="BF204"/>
  <c r="BF222"/>
  <c r="BF127"/>
  <c r="BF162"/>
  <c r="BF178"/>
  <c r="BF186"/>
  <c r="BF202"/>
  <c r="BF217"/>
  <c r="BF131"/>
  <c r="BF191"/>
  <c r="BF196"/>
  <c r="BF221"/>
  <c i="3" r="E50"/>
  <c r="J58"/>
  <c r="BF259"/>
  <c r="BF290"/>
  <c r="BF320"/>
  <c r="BF340"/>
  <c r="BF429"/>
  <c r="BF456"/>
  <c r="BF728"/>
  <c r="BF731"/>
  <c r="BF796"/>
  <c r="BF811"/>
  <c r="BF825"/>
  <c r="BF855"/>
  <c r="BF875"/>
  <c r="BF885"/>
  <c r="BF906"/>
  <c r="BF940"/>
  <c r="BF950"/>
  <c r="BF956"/>
  <c r="BF975"/>
  <c r="BF1005"/>
  <c r="BF1091"/>
  <c r="BF1113"/>
  <c r="BF1193"/>
  <c r="BF1248"/>
  <c r="BF1259"/>
  <c r="BF1280"/>
  <c r="BF1394"/>
  <c r="BF1399"/>
  <c r="BF1429"/>
  <c r="BF1433"/>
  <c r="BF1455"/>
  <c r="BF1485"/>
  <c r="BF1487"/>
  <c r="BF1545"/>
  <c r="BF1565"/>
  <c r="BF1609"/>
  <c r="BF1617"/>
  <c r="BF1621"/>
  <c r="BF1632"/>
  <c r="BF1634"/>
  <c r="BF1673"/>
  <c r="BF1680"/>
  <c r="BF1693"/>
  <c r="BF1698"/>
  <c r="BF1710"/>
  <c r="BF1718"/>
  <c r="BF1743"/>
  <c r="BF1784"/>
  <c r="BF1822"/>
  <c r="BF1846"/>
  <c r="BF1956"/>
  <c r="BF1959"/>
  <c r="BF2010"/>
  <c r="BF2014"/>
  <c r="BF2018"/>
  <c r="BF2031"/>
  <c r="BF2084"/>
  <c r="BF2089"/>
  <c r="BF2117"/>
  <c r="BF2150"/>
  <c r="BF2153"/>
  <c r="BF2215"/>
  <c r="BF2289"/>
  <c r="BF2320"/>
  <c r="BF2331"/>
  <c r="BF2336"/>
  <c r="BF2341"/>
  <c r="BF2344"/>
  <c r="BF2349"/>
  <c r="BF2352"/>
  <c r="BF2356"/>
  <c r="BF2359"/>
  <c r="BF2362"/>
  <c r="BF2365"/>
  <c r="BF2371"/>
  <c r="BF2373"/>
  <c r="BF2375"/>
  <c r="BF2381"/>
  <c r="BF2384"/>
  <c r="BF2386"/>
  <c r="BF2389"/>
  <c r="BF2391"/>
  <c r="BF2399"/>
  <c r="BF2402"/>
  <c r="BF2406"/>
  <c r="BF2409"/>
  <c r="BF2413"/>
  <c r="BF2416"/>
  <c r="BF2421"/>
  <c r="BF2422"/>
  <c r="BF2425"/>
  <c r="BF2426"/>
  <c r="BF2428"/>
  <c r="BF2431"/>
  <c r="BF2432"/>
  <c r="BF246"/>
  <c r="BF318"/>
  <c r="BF325"/>
  <c r="BF329"/>
  <c r="BF343"/>
  <c r="BF396"/>
  <c r="BF431"/>
  <c r="BF459"/>
  <c r="BF563"/>
  <c r="BF759"/>
  <c r="BF846"/>
  <c r="BF853"/>
  <c r="BF870"/>
  <c r="BF931"/>
  <c r="BF952"/>
  <c r="BF1014"/>
  <c r="BF1023"/>
  <c r="BF1043"/>
  <c r="BF1089"/>
  <c r="BF1103"/>
  <c r="BF1140"/>
  <c r="BF1166"/>
  <c r="BF1197"/>
  <c r="BF1210"/>
  <c r="BF1253"/>
  <c r="BF1256"/>
  <c r="BF1265"/>
  <c r="BF1317"/>
  <c r="BF1345"/>
  <c r="BF1414"/>
  <c r="BF1428"/>
  <c r="BF1447"/>
  <c r="BF1519"/>
  <c r="BF1601"/>
  <c r="BF1610"/>
  <c r="BF1627"/>
  <c r="BF1701"/>
  <c r="BF1723"/>
  <c r="BF1737"/>
  <c r="BF1739"/>
  <c r="BF1779"/>
  <c r="BF1803"/>
  <c r="BF1819"/>
  <c r="BF1835"/>
  <c r="BF1862"/>
  <c r="BF1864"/>
  <c r="BF1876"/>
  <c r="BF1903"/>
  <c r="BF1938"/>
  <c r="BF1983"/>
  <c r="BF1993"/>
  <c r="BF2006"/>
  <c r="BF2015"/>
  <c r="BF2022"/>
  <c r="BF2028"/>
  <c r="BF2034"/>
  <c r="BF2040"/>
  <c r="BF2046"/>
  <c r="BF2065"/>
  <c r="BF2179"/>
  <c r="BF2190"/>
  <c r="BF2292"/>
  <c r="J56"/>
  <c r="BF195"/>
  <c r="BF208"/>
  <c r="BF241"/>
  <c r="BF323"/>
  <c r="BF421"/>
  <c r="BF455"/>
  <c r="BF457"/>
  <c r="BF461"/>
  <c r="BF510"/>
  <c r="BF771"/>
  <c r="BF830"/>
  <c r="BF834"/>
  <c r="BF888"/>
  <c r="BF909"/>
  <c r="BF915"/>
  <c r="BF982"/>
  <c r="BF987"/>
  <c r="BF997"/>
  <c r="BF1035"/>
  <c r="BF1051"/>
  <c r="BF1105"/>
  <c r="BF1110"/>
  <c r="BF1138"/>
  <c r="BF1143"/>
  <c r="BF1146"/>
  <c r="BF1153"/>
  <c r="BF1168"/>
  <c r="BF1203"/>
  <c r="BF1246"/>
  <c r="BF1251"/>
  <c r="BF1261"/>
  <c r="BF1356"/>
  <c r="BF1372"/>
  <c r="BF1389"/>
  <c r="BF1391"/>
  <c r="BF1397"/>
  <c r="BF1422"/>
  <c r="BF1577"/>
  <c r="BF1591"/>
  <c r="BF1596"/>
  <c r="BF1598"/>
  <c r="BF1602"/>
  <c r="BF1616"/>
  <c r="BF1620"/>
  <c r="BF1638"/>
  <c r="BF1646"/>
  <c r="BF1704"/>
  <c r="BF1707"/>
  <c r="BF1742"/>
  <c r="BF1745"/>
  <c r="BF1757"/>
  <c r="BF1810"/>
  <c r="BF1833"/>
  <c r="BF1842"/>
  <c r="BF1871"/>
  <c r="BF1878"/>
  <c r="BF1927"/>
  <c r="BF1950"/>
  <c r="BF1961"/>
  <c r="BF2025"/>
  <c r="BF2058"/>
  <c r="BF2064"/>
  <c r="BF2071"/>
  <c r="BF2198"/>
  <c r="BF2201"/>
  <c r="J166"/>
  <c r="BF180"/>
  <c r="BF227"/>
  <c r="BF263"/>
  <c r="BF313"/>
  <c r="BF350"/>
  <c r="BF377"/>
  <c r="BF442"/>
  <c r="BF449"/>
  <c r="BF458"/>
  <c r="BF554"/>
  <c r="BF732"/>
  <c r="BF740"/>
  <c r="BF757"/>
  <c r="BF918"/>
  <c r="BF920"/>
  <c r="BF925"/>
  <c r="BF948"/>
  <c r="BF1083"/>
  <c r="BF1119"/>
  <c r="BF1123"/>
  <c r="BF1133"/>
  <c r="BF1145"/>
  <c r="BF1149"/>
  <c r="BF1200"/>
  <c r="BF1226"/>
  <c r="BF1241"/>
  <c r="BF1313"/>
  <c r="BF1344"/>
  <c r="BF1364"/>
  <c r="BF1392"/>
  <c r="BF1401"/>
  <c r="BF1405"/>
  <c r="BF1424"/>
  <c r="BF1427"/>
  <c r="BF1441"/>
  <c r="BF1461"/>
  <c r="BF1614"/>
  <c r="BF1624"/>
  <c r="BF1631"/>
  <c r="BF1640"/>
  <c r="BF1706"/>
  <c r="BF1721"/>
  <c r="BF1734"/>
  <c r="BF1856"/>
  <c r="BF1861"/>
  <c r="BF1863"/>
  <c r="BF1865"/>
  <c r="BF1892"/>
  <c r="BF1921"/>
  <c r="BF1977"/>
  <c r="BF2019"/>
  <c r="BF2041"/>
  <c r="BF2121"/>
  <c r="BF2176"/>
  <c r="BF2184"/>
  <c r="BF2187"/>
  <c r="BF2211"/>
  <c r="BF2218"/>
  <c r="BF2226"/>
  <c r="BF2233"/>
  <c r="BF2241"/>
  <c r="BF2294"/>
  <c r="F165"/>
  <c r="BF176"/>
  <c r="BF185"/>
  <c r="BF191"/>
  <c r="BF202"/>
  <c r="BF225"/>
  <c r="BF237"/>
  <c r="BF330"/>
  <c r="BF331"/>
  <c r="BF338"/>
  <c r="BF413"/>
  <c r="BF580"/>
  <c r="BF640"/>
  <c r="BF698"/>
  <c r="BF733"/>
  <c r="BF766"/>
  <c r="BF827"/>
  <c r="BF832"/>
  <c r="BF878"/>
  <c r="BF923"/>
  <c r="BF928"/>
  <c r="BF942"/>
  <c r="BF954"/>
  <c r="BF961"/>
  <c r="BF969"/>
  <c r="BF972"/>
  <c r="BF995"/>
  <c r="BF1020"/>
  <c r="BF1029"/>
  <c r="BF1057"/>
  <c r="BF1116"/>
  <c r="BF1136"/>
  <c r="BF1156"/>
  <c r="BF1229"/>
  <c r="BF1234"/>
  <c r="BF1254"/>
  <c r="BF1262"/>
  <c r="BF1264"/>
  <c r="BF1359"/>
  <c r="BF1387"/>
  <c r="BF1390"/>
  <c r="BF1430"/>
  <c r="BF1436"/>
  <c r="BF1467"/>
  <c r="BF1480"/>
  <c r="BF1543"/>
  <c r="BF1554"/>
  <c r="BF1585"/>
  <c r="BF1599"/>
  <c r="BF1644"/>
  <c r="BF1649"/>
  <c r="BF1678"/>
  <c r="BF1746"/>
  <c r="BF1749"/>
  <c r="BF1762"/>
  <c r="BF1765"/>
  <c r="BF1775"/>
  <c r="BF1782"/>
  <c r="BF1797"/>
  <c r="BF1838"/>
  <c r="BF1850"/>
  <c r="BF1869"/>
  <c r="BF1978"/>
  <c r="BF1991"/>
  <c r="BF1996"/>
  <c r="BF2005"/>
  <c r="BF2053"/>
  <c r="BF2060"/>
  <c r="BF2068"/>
  <c r="BF2119"/>
  <c r="BF2123"/>
  <c r="F59"/>
  <c r="BF230"/>
  <c r="BF306"/>
  <c r="BF463"/>
  <c r="BF623"/>
  <c r="BF655"/>
  <c r="BF662"/>
  <c r="BF749"/>
  <c r="BF755"/>
  <c r="BF793"/>
  <c r="BF851"/>
  <c r="BF934"/>
  <c r="BF1101"/>
  <c r="BF1150"/>
  <c r="BF1155"/>
  <c r="BF1170"/>
  <c r="BF1173"/>
  <c r="BF1178"/>
  <c r="BF1187"/>
  <c r="BF1217"/>
  <c r="BF1223"/>
  <c r="BF1238"/>
  <c r="BF1420"/>
  <c r="BF1432"/>
  <c r="BF1435"/>
  <c r="BF1439"/>
  <c r="BF1534"/>
  <c r="BF1588"/>
  <c r="BF1642"/>
  <c r="BF1663"/>
  <c r="BF1671"/>
  <c r="BF1688"/>
  <c r="BF1696"/>
  <c r="BF1751"/>
  <c r="BF1753"/>
  <c r="BF1830"/>
  <c r="BF1840"/>
  <c r="BF1852"/>
  <c r="BF1853"/>
  <c r="BF1866"/>
  <c r="BF1911"/>
  <c r="BF1997"/>
  <c r="BF2037"/>
  <c r="BF2049"/>
  <c r="BF2069"/>
  <c r="BF2082"/>
  <c r="BF2091"/>
  <c r="BF2126"/>
  <c r="BF2182"/>
  <c r="BF2208"/>
  <c r="BF2213"/>
  <c r="BF2296"/>
  <c r="BF266"/>
  <c r="BF316"/>
  <c r="BF365"/>
  <c r="BF454"/>
  <c r="BF572"/>
  <c r="BF747"/>
  <c r="BF768"/>
  <c r="BF772"/>
  <c r="BF837"/>
  <c r="BF864"/>
  <c r="BF985"/>
  <c r="BF992"/>
  <c r="BF1041"/>
  <c r="BF1049"/>
  <c r="BF1094"/>
  <c r="BF1129"/>
  <c r="BF1206"/>
  <c r="BF1220"/>
  <c r="BF1232"/>
  <c r="BF1283"/>
  <c r="BF1301"/>
  <c r="BF1382"/>
  <c r="BF1388"/>
  <c r="BF1402"/>
  <c r="BF1408"/>
  <c r="BF1418"/>
  <c r="BF1425"/>
  <c r="BF1470"/>
  <c r="BF1492"/>
  <c r="BF1500"/>
  <c r="BF1510"/>
  <c r="BF1605"/>
  <c r="BF1613"/>
  <c r="BF1686"/>
  <c r="BF1740"/>
  <c r="BF1815"/>
  <c r="BF1839"/>
  <c r="BF1844"/>
  <c r="BF1857"/>
  <c r="BF1940"/>
  <c r="BF1946"/>
  <c r="BF1952"/>
  <c r="BF1998"/>
  <c r="BF2044"/>
  <c r="BF2050"/>
  <c r="BF2080"/>
  <c r="BF2196"/>
  <c r="BF2203"/>
  <c r="BF173"/>
  <c r="BF182"/>
  <c r="BF333"/>
  <c r="BF346"/>
  <c r="BF451"/>
  <c r="BF460"/>
  <c r="BF462"/>
  <c r="BF465"/>
  <c r="BF631"/>
  <c r="BF700"/>
  <c r="BF730"/>
  <c r="BF751"/>
  <c r="BF791"/>
  <c r="BF841"/>
  <c r="BF1066"/>
  <c r="BF1086"/>
  <c r="BF1096"/>
  <c r="BF1126"/>
  <c r="BF1176"/>
  <c r="BF1182"/>
  <c r="BF1190"/>
  <c r="BF1214"/>
  <c r="BF1263"/>
  <c r="BF1291"/>
  <c r="BF1304"/>
  <c r="BF1319"/>
  <c r="BF1385"/>
  <c r="BF1411"/>
  <c r="BF1449"/>
  <c r="BF1473"/>
  <c r="BF1475"/>
  <c r="BF1502"/>
  <c r="BF1563"/>
  <c r="BF1594"/>
  <c r="BF1606"/>
  <c r="BF1625"/>
  <c r="BF1628"/>
  <c r="BF1636"/>
  <c r="BF1666"/>
  <c r="BF1683"/>
  <c r="BF1748"/>
  <c r="BF1770"/>
  <c r="BF1841"/>
  <c r="BF1848"/>
  <c r="BF1859"/>
  <c r="BF1867"/>
  <c r="BF1984"/>
  <c r="BF2021"/>
  <c r="BF2055"/>
  <c r="BF2062"/>
  <c r="BF2067"/>
  <c r="BF2077"/>
  <c r="BF2193"/>
  <c r="BF2206"/>
  <c r="BF2247"/>
  <c i="2" r="E48"/>
  <c r="J52"/>
  <c r="F54"/>
  <c r="J54"/>
  <c r="F55"/>
  <c r="J55"/>
  <c r="BF88"/>
  <c r="BF92"/>
  <c r="BF96"/>
  <c r="BF98"/>
  <c r="BF100"/>
  <c r="BF103"/>
  <c r="BF105"/>
  <c r="BF109"/>
  <c r="BF113"/>
  <c r="BF115"/>
  <c r="BF117"/>
  <c r="BF119"/>
  <c r="BF121"/>
  <c i="1" r="AV55"/>
  <c r="BB55"/>
  <c r="BC55"/>
  <c r="AZ55"/>
  <c r="BD55"/>
  <c i="8" r="F39"/>
  <c i="1" r="BD62"/>
  <c i="16" r="F37"/>
  <c i="1" r="BD70"/>
  <c i="5" r="F38"/>
  <c i="1" r="BC59"/>
  <c i="7" r="F39"/>
  <c i="1" r="BD61"/>
  <c i="13" r="F37"/>
  <c i="1" r="BD67"/>
  <c i="12" r="J33"/>
  <c i="1" r="AV66"/>
  <c r="AS54"/>
  <c i="4" r="J35"/>
  <c i="1" r="AV58"/>
  <c i="6" r="F38"/>
  <c i="1" r="BC60"/>
  <c i="11" r="F35"/>
  <c i="1" r="AZ65"/>
  <c i="13" r="F35"/>
  <c i="1" r="BB67"/>
  <c i="9" r="F39"/>
  <c i="1" r="BD63"/>
  <c i="3" r="J35"/>
  <c i="1" r="AV57"/>
  <c i="13" r="F33"/>
  <c i="1" r="AZ67"/>
  <c i="12" r="F36"/>
  <c i="1" r="BC66"/>
  <c i="15" r="F35"/>
  <c i="1" r="BB69"/>
  <c i="6" r="J35"/>
  <c i="1" r="AV60"/>
  <c i="8" r="F38"/>
  <c i="1" r="BC62"/>
  <c i="16" r="J33"/>
  <c i="1" r="AV70"/>
  <c i="4" r="F39"/>
  <c i="1" r="BD58"/>
  <c i="6" r="F37"/>
  <c i="1" r="BB60"/>
  <c i="9" r="F38"/>
  <c i="1" r="BC63"/>
  <c i="10" r="F35"/>
  <c i="1" r="AZ64"/>
  <c i="12" r="F33"/>
  <c i="1" r="AZ66"/>
  <c i="13" r="F36"/>
  <c i="1" r="BC67"/>
  <c i="10" r="J35"/>
  <c i="1" r="AV64"/>
  <c i="13" r="J33"/>
  <c i="1" r="AV67"/>
  <c i="11" r="F37"/>
  <c i="1" r="BB65"/>
  <c i="14" r="F36"/>
  <c i="1" r="BC68"/>
  <c i="4" r="F38"/>
  <c i="1" r="BC58"/>
  <c i="6" r="F39"/>
  <c i="1" r="BD60"/>
  <c i="10" r="F38"/>
  <c i="1" r="BC64"/>
  <c i="16" r="F36"/>
  <c i="1" r="BC70"/>
  <c i="9" r="F35"/>
  <c i="1" r="AZ63"/>
  <c i="10" r="F39"/>
  <c i="1" r="BD64"/>
  <c i="14" r="J33"/>
  <c i="1" r="AV68"/>
  <c i="14" r="F35"/>
  <c i="1" r="BB68"/>
  <c i="5" r="F35"/>
  <c i="1" r="AZ59"/>
  <c i="5" r="F39"/>
  <c i="1" r="BD59"/>
  <c i="5" r="F37"/>
  <c i="1" r="BB59"/>
  <c i="7" r="F38"/>
  <c i="1" r="BC61"/>
  <c i="8" r="F35"/>
  <c i="1" r="AZ62"/>
  <c i="12" r="F35"/>
  <c i="1" r="BB66"/>
  <c i="15" r="F37"/>
  <c i="1" r="BD69"/>
  <c i="3" r="F35"/>
  <c i="1" r="AZ57"/>
  <c i="3" r="F38"/>
  <c i="1" r="BC57"/>
  <c i="15" r="F36"/>
  <c i="1" r="BC69"/>
  <c i="16" r="F33"/>
  <c i="1" r="AZ70"/>
  <c i="3" r="F39"/>
  <c i="1" r="BD57"/>
  <c i="9" r="J35"/>
  <c i="1" r="AV63"/>
  <c i="10" r="F37"/>
  <c i="1" r="BB64"/>
  <c i="14" r="F33"/>
  <c i="1" r="AZ68"/>
  <c i="4" r="F37"/>
  <c i="1" r="BB58"/>
  <c i="7" r="F37"/>
  <c i="1" r="BB61"/>
  <c i="12" r="F37"/>
  <c i="1" r="BD66"/>
  <c i="3" r="F37"/>
  <c i="1" r="BB57"/>
  <c i="11" r="F39"/>
  <c i="1" r="BD65"/>
  <c i="11" r="F38"/>
  <c i="1" r="BC65"/>
  <c i="15" r="J33"/>
  <c i="1" r="AV69"/>
  <c i="9" r="F37"/>
  <c i="1" r="BB63"/>
  <c i="14" r="F37"/>
  <c i="1" r="BD68"/>
  <c i="5" r="J35"/>
  <c i="1" r="AV59"/>
  <c i="6" r="F35"/>
  <c i="1" r="AZ60"/>
  <c i="8" r="J35"/>
  <c i="1" r="AV62"/>
  <c i="15" r="F33"/>
  <c i="1" r="AZ69"/>
  <c i="4" r="F35"/>
  <c i="1" r="AZ58"/>
  <c i="5" r="J32"/>
  <c i="7" r="F35"/>
  <c i="1" r="AZ61"/>
  <c i="7" r="J35"/>
  <c i="1" r="AV61"/>
  <c i="8" r="F37"/>
  <c i="1" r="BB62"/>
  <c i="16" r="F35"/>
  <c i="1" r="BB70"/>
  <c i="13" l="1" r="T312"/>
  <c i="14" r="R88"/>
  <c i="12" r="P89"/>
  <c i="16" r="R86"/>
  <c r="R85"/>
  <c i="15" r="R89"/>
  <c i="3" r="T1022"/>
  <c r="T349"/>
  <c i="6" r="P99"/>
  <c r="P98"/>
  <c i="1" r="AU60"/>
  <c i="13" r="P312"/>
  <c i="3" r="T1648"/>
  <c r="P1022"/>
  <c i="14" r="T88"/>
  <c i="13" r="R312"/>
  <c i="3" r="P1761"/>
  <c r="T1255"/>
  <c r="R1255"/>
  <c r="T244"/>
  <c r="R1761"/>
  <c r="P1648"/>
  <c r="R1022"/>
  <c r="P1821"/>
  <c i="12" r="P140"/>
  <c r="P88"/>
  <c i="1" r="AU66"/>
  <c i="5" r="R92"/>
  <c i="2" r="T86"/>
  <c r="T85"/>
  <c i="12" r="R140"/>
  <c r="R88"/>
  <c i="3" r="P171"/>
  <c i="6" r="T99"/>
  <c r="T98"/>
  <c i="13" r="P217"/>
  <c i="4" r="BK137"/>
  <c r="J137"/>
  <c r="J69"/>
  <c i="13" r="BK100"/>
  <c r="J100"/>
  <c r="J60"/>
  <c i="9" r="BK140"/>
  <c r="J140"/>
  <c r="J70"/>
  <c i="4" r="P137"/>
  <c i="16" r="P86"/>
  <c r="P85"/>
  <c i="1" r="AU70"/>
  <c i="14" r="P132"/>
  <c r="P131"/>
  <c r="P88"/>
  <c i="1" r="AU68"/>
  <c i="3" r="P638"/>
  <c r="T1212"/>
  <c i="10" r="P90"/>
  <c i="1" r="AU64"/>
  <c i="9" r="BK103"/>
  <c r="J103"/>
  <c r="J64"/>
  <c i="4" r="P98"/>
  <c r="P97"/>
  <c r="P96"/>
  <c i="1" r="AU58"/>
  <c i="13" r="R217"/>
  <c i="10" r="BK90"/>
  <c r="J90"/>
  <c i="9" r="T103"/>
  <c r="P103"/>
  <c i="8" r="R104"/>
  <c i="3" r="R883"/>
  <c r="R839"/>
  <c i="8" r="BK104"/>
  <c i="15" r="T140"/>
  <c r="T139"/>
  <c r="T89"/>
  <c i="12" r="T140"/>
  <c r="T88"/>
  <c i="9" r="P140"/>
  <c i="3" r="P1703"/>
  <c i="11" r="R91"/>
  <c r="R90"/>
  <c i="4" r="T97"/>
  <c r="T96"/>
  <c i="3" r="P244"/>
  <c i="15" r="P140"/>
  <c r="P139"/>
  <c r="P89"/>
  <c i="1" r="AU69"/>
  <c i="13" r="T217"/>
  <c r="T130"/>
  <c r="T99"/>
  <c r="P100"/>
  <c i="9" r="R140"/>
  <c r="R102"/>
  <c i="3" r="P883"/>
  <c r="P839"/>
  <c i="13" r="P131"/>
  <c r="P130"/>
  <c i="9" r="T140"/>
  <c i="10" r="T90"/>
  <c i="4" r="R98"/>
  <c i="2" r="P86"/>
  <c r="P85"/>
  <c i="1" r="AU55"/>
  <c i="3" r="BK1761"/>
  <c r="J1761"/>
  <c r="J126"/>
  <c i="16" r="T86"/>
  <c r="T85"/>
  <c i="3" r="BK1255"/>
  <c r="J1255"/>
  <c r="J106"/>
  <c i="8" r="BK235"/>
  <c r="J235"/>
  <c r="J72"/>
  <c i="5" r="T92"/>
  <c i="8" r="P235"/>
  <c i="3" r="P1469"/>
  <c r="T171"/>
  <c i="8" r="R235"/>
  <c i="6" r="R99"/>
  <c r="R98"/>
  <c i="8" r="T104"/>
  <c r="T103"/>
  <c i="4" r="R137"/>
  <c i="3" r="P1212"/>
  <c i="5" r="P92"/>
  <c i="1" r="AU59"/>
  <c i="8" r="P104"/>
  <c r="P103"/>
  <c i="1" r="AU62"/>
  <c i="13" r="R131"/>
  <c r="R130"/>
  <c r="R99"/>
  <c i="3" r="R244"/>
  <c r="R170"/>
  <c r="R1469"/>
  <c r="R1212"/>
  <c r="T883"/>
  <c r="T839"/>
  <c r="T170"/>
  <c r="T169"/>
  <c i="15" r="BK90"/>
  <c r="J90"/>
  <c r="J60"/>
  <c i="2" r="BK107"/>
  <c r="J107"/>
  <c r="J63"/>
  <c i="7" r="BK281"/>
  <c r="J281"/>
  <c r="J68"/>
  <c i="16" r="BK86"/>
  <c r="J86"/>
  <c r="J60"/>
  <c i="2" r="BK86"/>
  <c r="J86"/>
  <c r="J60"/>
  <c i="15" r="BK139"/>
  <c r="J139"/>
  <c r="J65"/>
  <c i="14" r="BK88"/>
  <c r="J88"/>
  <c r="J59"/>
  <c i="13" r="BK130"/>
  <c r="J130"/>
  <c r="J63"/>
  <c i="11" r="BK90"/>
  <c r="J90"/>
  <c r="J63"/>
  <c i="7" r="BK91"/>
  <c r="J91"/>
  <c i="6" r="J99"/>
  <c r="J64"/>
  <c i="1" r="AG59"/>
  <c i="5" r="J63"/>
  <c i="4" r="J98"/>
  <c r="J65"/>
  <c i="3" r="BK839"/>
  <c r="J839"/>
  <c r="J83"/>
  <c r="BK1212"/>
  <c r="J1212"/>
  <c r="J103"/>
  <c i="4" r="J36"/>
  <c i="1" r="AW58"/>
  <c r="AT58"/>
  <c i="3" r="J36"/>
  <c i="1" r="AW57"/>
  <c r="AT57"/>
  <c i="8" r="F36"/>
  <c i="1" r="BA62"/>
  <c i="9" r="J36"/>
  <c i="1" r="AW63"/>
  <c r="AT63"/>
  <c i="7" r="J32"/>
  <c i="1" r="AG61"/>
  <c i="10" r="F36"/>
  <c i="1" r="BA64"/>
  <c i="12" r="F34"/>
  <c i="1" r="BA66"/>
  <c i="5" r="F36"/>
  <c i="1" r="BA59"/>
  <c i="16" r="J34"/>
  <c i="1" r="AW70"/>
  <c r="AT70"/>
  <c i="6" r="F36"/>
  <c i="1" r="BA60"/>
  <c r="AZ56"/>
  <c i="10" r="J36"/>
  <c i="1" r="AW64"/>
  <c r="AT64"/>
  <c i="15" r="F34"/>
  <c i="1" r="BA69"/>
  <c i="2" r="F34"/>
  <c i="1" r="BA55"/>
  <c r="BD56"/>
  <c i="14" r="J34"/>
  <c i="1" r="AW68"/>
  <c r="AT68"/>
  <c i="2" r="J34"/>
  <c i="1" r="AW55"/>
  <c r="AT55"/>
  <c i="12" r="J30"/>
  <c i="1" r="AG66"/>
  <c i="13" r="J34"/>
  <c i="1" r="AW67"/>
  <c r="AT67"/>
  <c i="12" r="J34"/>
  <c i="1" r="AW66"/>
  <c r="AT66"/>
  <c r="BC56"/>
  <c r="AY56"/>
  <c i="6" r="J36"/>
  <c i="1" r="AW60"/>
  <c r="AT60"/>
  <c i="10" r="J32"/>
  <c i="1" r="AG64"/>
  <c i="4" r="F36"/>
  <c i="1" r="BA58"/>
  <c i="3" r="F36"/>
  <c i="1" r="BA57"/>
  <c i="15" r="J34"/>
  <c i="1" r="AW69"/>
  <c r="AT69"/>
  <c i="11" r="F36"/>
  <c i="1" r="BA65"/>
  <c i="9" r="F36"/>
  <c i="1" r="BA63"/>
  <c i="5" r="J36"/>
  <c i="1" r="AW59"/>
  <c r="AT59"/>
  <c r="AN59"/>
  <c i="11" r="J36"/>
  <c i="1" r="AW65"/>
  <c r="AT65"/>
  <c i="6" r="J32"/>
  <c i="1" r="AG60"/>
  <c i="7" r="J36"/>
  <c i="1" r="AW61"/>
  <c r="AT61"/>
  <c r="BB56"/>
  <c i="14" r="F34"/>
  <c i="1" r="BA68"/>
  <c i="16" r="F34"/>
  <c i="1" r="BA70"/>
  <c i="8" r="J36"/>
  <c i="1" r="AW62"/>
  <c r="AT62"/>
  <c i="7" r="F36"/>
  <c i="1" r="BA61"/>
  <c i="13" r="F34"/>
  <c i="1" r="BA67"/>
  <c i="4" l="1" r="R97"/>
  <c r="R96"/>
  <c i="13" r="P99"/>
  <c i="1" r="AU67"/>
  <c i="8" r="R103"/>
  <c r="BK103"/>
  <c r="J103"/>
  <c i="9" r="T102"/>
  <c r="P102"/>
  <c i="1" r="AU63"/>
  <c i="3" r="R169"/>
  <c r="P170"/>
  <c r="P169"/>
  <c i="1" r="AU57"/>
  <c i="3" r="BK170"/>
  <c r="BK169"/>
  <c r="J169"/>
  <c i="2" r="BK85"/>
  <c r="J85"/>
  <c r="J59"/>
  <c i="9" r="BK102"/>
  <c r="J102"/>
  <c r="J63"/>
  <c i="8" r="J104"/>
  <c r="J64"/>
  <c i="4" r="BK97"/>
  <c r="J97"/>
  <c r="J64"/>
  <c i="10" r="J63"/>
  <c i="16" r="BK85"/>
  <c r="J85"/>
  <c r="J59"/>
  <c i="15" r="BK89"/>
  <c r="J89"/>
  <c r="J59"/>
  <c i="13" r="BK99"/>
  <c r="J99"/>
  <c r="J59"/>
  <c i="1" r="AN66"/>
  <c i="12" r="J39"/>
  <c i="10" r="J41"/>
  <c i="1" r="AN61"/>
  <c i="7" r="J63"/>
  <c i="1" r="AN60"/>
  <c i="7" r="J41"/>
  <c i="6" r="J41"/>
  <c i="5" r="J41"/>
  <c i="3" r="J63"/>
  <c r="J170"/>
  <c r="J64"/>
  <c i="1" r="AN64"/>
  <c r="AZ54"/>
  <c r="W29"/>
  <c i="11" r="J32"/>
  <c i="1" r="AG65"/>
  <c r="AN65"/>
  <c i="3" r="J32"/>
  <c i="1" r="AG57"/>
  <c r="AN57"/>
  <c r="BC54"/>
  <c r="AY54"/>
  <c i="14" r="J30"/>
  <c i="1" r="AG68"/>
  <c r="AN68"/>
  <c r="AX56"/>
  <c i="8" r="J32"/>
  <c i="1" r="AG62"/>
  <c r="BA56"/>
  <c r="AW56"/>
  <c r="BB54"/>
  <c r="AX54"/>
  <c r="BD54"/>
  <c r="W33"/>
  <c r="AV56"/>
  <c i="8" l="1" r="J41"/>
  <c i="3" r="J41"/>
  <c i="8" r="J63"/>
  <c i="4" r="BK96"/>
  <c r="J96"/>
  <c r="J63"/>
  <c i="14" r="J39"/>
  <c i="11" r="J41"/>
  <c i="1" r="AN62"/>
  <c r="W31"/>
  <c i="2" r="J30"/>
  <c i="1" r="AG55"/>
  <c r="W32"/>
  <c r="BA54"/>
  <c r="AW54"/>
  <c r="AK30"/>
  <c i="9" r="J32"/>
  <c i="1" r="AG63"/>
  <c r="AN63"/>
  <c r="AV54"/>
  <c r="AK29"/>
  <c i="16" r="J30"/>
  <c i="1" r="AG70"/>
  <c i="13" r="J30"/>
  <c i="1" r="AG67"/>
  <c r="AN67"/>
  <c i="15" r="J30"/>
  <c i="1" r="AG69"/>
  <c r="AN69"/>
  <c r="AU56"/>
  <c r="AU54"/>
  <c r="AT56"/>
  <c i="2" l="1" r="J39"/>
  <c i="9" r="J41"/>
  <c i="16" r="J39"/>
  <c i="15" r="J39"/>
  <c i="13" r="J39"/>
  <c i="1" r="AN70"/>
  <c r="AN55"/>
  <c r="W30"/>
  <c i="4" r="J32"/>
  <c i="1" r="AG58"/>
  <c r="AN58"/>
  <c r="AT54"/>
  <c i="4" l="1" r="J41"/>
  <c i="1" r="AG56"/>
  <c r="AG54"/>
  <c r="AK26"/>
  <c r="AK35"/>
  <c l="1" r="AN54"/>
  <c r="AN56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<sst xmlns="http://schemas.openxmlformats.org/spreadsheetml/2006/main">
  <si>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</si>
  <si>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</si>
  <si>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</si>
  <si>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</si>
  <si>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</si>
  <si>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{5a600672-b16c-4a0e-9747-54267d382610}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</si>
  <si>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</si>
  <si>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</si>
  <si>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</si>
  <si>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</si>
  <si>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</si>
  <si>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</si>
  <si>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</si>
  <si>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</si>
  <si>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roz52_R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</si>
  <si>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</si>
  <si>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</si>
  <si>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Komunitní dům sociální služby Domova Na cestě – Hlinsko_rev DPS</t>
  </si>
  <si>
    <t>KSO:</t>
  </si>
  <si>
    <t>801 99</t>
  </si>
  <si>
    <t>CC-CZ:</t>
  </si>
  <si>
    <t>1264</t>
  </si>
  <si>
    <t>Místo:</t>
  </si>
  <si>
    <t>parc. č.3737/3, 3737/2, 673/30 k. ú. Hlinsko v Če.</t>
  </si>
  <si>
    <t>Datum:</t>
  </si>
  <si>
    <t>15. 7. 2024</t>
  </si>
  <si>
    <t>CZ-CPV:</t>
  </si>
  <si>
    <t>45100000-8</t>
  </si>
  <si>
    <t>CZ-CPA:</t>
  </si>
  <si>
    <t>41.00.4</t>
  </si>
  <si>
    <t>Zadavatel:</t>
  </si>
  <si>
    <t>IČ:</t>
  </si>
  <si>
    <t/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</si>
  <si>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</si>
  <si>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</si>
  <si>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</si>
  <si>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</si>
  <si>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</si>
  <si>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</si>
  <si>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</si>
  <si>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</si>
  <si>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</si>
  <si>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</si>
  <si>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</si>
  <si>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</si>
  <si>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</si>
  <si>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</si>
  <si>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</si>
  <si>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</si>
  <si>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</si>
  <si>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</si>
  <si>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</si>
  <si>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</si>
  <si>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</si>
  <si>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</si>
  <si>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</si>
  <si>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</si>
  <si>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</si>
  <si>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</si>
  <si>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</si>
  <si>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</si>
  <si>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</si>
  <si>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</si>
  <si>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</si>
  <si>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</si>
  <si>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</si>
  <si>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</si>
  <si>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</si>
  <si>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</si>
  <si>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</si>
  <si>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</si>
  <si>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</si>
  <si>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</si>
  <si>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</si>
  <si>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</si>
  <si>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</si>
  <si>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</si>
  <si>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</si>
  <si>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</si>
  <si>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</si>
  <si>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</si>
  <si>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</si>
  <si>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Příprava území</t>
  </si>
  <si>
    <t>STA</t>
  </si>
  <si>
    <t>1</t>
  </si>
  <si>
    <t>{a76cbbdf-367c-42aa-8367-4df66ea34a20}</t>
  </si>
  <si>
    <t>SO01</t>
  </si>
  <si>
    <t xml:space="preserve">Novostavba komunitního domu  a oplocení</t>
  </si>
  <si>
    <t>{11791cbf-57a4-4634-b2b1-d571631d9c92}</t>
  </si>
  <si>
    <t>Stavební práce</t>
  </si>
  <si>
    <t>Soupis</t>
  </si>
  <si>
    <t>2</t>
  </si>
  <si>
    <t>{9a705689-ee07-45e0-98ad-bb90b7b3d6b6}</t>
  </si>
  <si>
    <t>3</t>
  </si>
  <si>
    <t>Oplocení</t>
  </si>
  <si>
    <t>{f0be066c-3c1d-4e09-87e4-a8b0c72f5680}</t>
  </si>
  <si>
    <t>4</t>
  </si>
  <si>
    <t>Slaboproud</t>
  </si>
  <si>
    <t>{0a37dfbf-eeb4-4ce4-b6b7-9966dc68a6a8}</t>
  </si>
  <si>
    <t>5</t>
  </si>
  <si>
    <t>Silnoproud</t>
  </si>
  <si>
    <t>{001b1d43-9f87-44bd-83cc-c97b6c98e995}</t>
  </si>
  <si>
    <t>6</t>
  </si>
  <si>
    <t>VZT</t>
  </si>
  <si>
    <t>{c852313d-7b8e-4574-bb98-c45dd299cd97}</t>
  </si>
  <si>
    <t>7</t>
  </si>
  <si>
    <t>ZTI</t>
  </si>
  <si>
    <t>{3baf6a2a-b9af-4352-bcc1-df14da62b66c}</t>
  </si>
  <si>
    <t>8</t>
  </si>
  <si>
    <t>VYTÁPĚNÍ</t>
  </si>
  <si>
    <t>{36313d7f-b8fa-4ff6-bbe4-49ea1ec61845}</t>
  </si>
  <si>
    <t>9</t>
  </si>
  <si>
    <t xml:space="preserve">Primárná okruh TČ </t>
  </si>
  <si>
    <t>{f945f21a-f3bf-4a28-b869-717059b2b536}</t>
  </si>
  <si>
    <t>10</t>
  </si>
  <si>
    <t>Sadové úpravy, náhradní výsadba</t>
  </si>
  <si>
    <t>{080473f3-31aa-4c78-b038-4954fb12c923}</t>
  </si>
  <si>
    <t>SO02</t>
  </si>
  <si>
    <t>Likvidace dešťových vod</t>
  </si>
  <si>
    <t>{9fe10962-0c00-4a90-b0a9-cf067761ef18}</t>
  </si>
  <si>
    <t>SO03</t>
  </si>
  <si>
    <t>Dopravní řešení</t>
  </si>
  <si>
    <t>{e37b8107-8d05-4f68-8d02-79e5966c4257}</t>
  </si>
  <si>
    <t>IO01</t>
  </si>
  <si>
    <t>Kanalizační přípojka</t>
  </si>
  <si>
    <t>{acf28f45-f0e8-4f80-ae47-72fb9edbdf9e}</t>
  </si>
  <si>
    <t>IO02</t>
  </si>
  <si>
    <t>Vodovodní přípojka</t>
  </si>
  <si>
    <t>{e6ba065c-1d44-4b01-9599-07f3da990210}</t>
  </si>
  <si>
    <t>Vedlejší náklady</t>
  </si>
  <si>
    <t>{d0479e89-adee-41f2-be77-e0ae544deaa6}</t>
  </si>
  <si>
    <t>KRYCÍ LIST SOUPISU PRACÍ</t>
  </si>
  <si>
    <t>Objekt:</t>
  </si>
  <si>
    <t>000 - Příprava území</t>
  </si>
  <si>
    <t>REKAPITULACE ČLENĚNÍ SOUPISU PRACÍ</t>
  </si>
  <si>
    <t>Kód dílu - Popis</t>
  </si>
  <si>
    <t>Cena celkem [CZK]</t>
  </si>
  <si>
    <t>-1</t>
  </si>
  <si>
    <t>A-HSV - Bourací práce</t>
  </si>
  <si>
    <t xml:space="preserve">    961 - Odstranění povrchů</t>
  </si>
  <si>
    <t xml:space="preserve">    997 - Přesun sutě</t>
  </si>
  <si>
    <t>HSV - Práce a dodávky HSV</t>
  </si>
  <si>
    <t xml:space="preserve">    1 - Zemní práce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</si>
  <si>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</si>
  <si>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</si>
  <si>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</si>
  <si>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</si>
  <si>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</si>
  <si>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</si>
  <si>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</si>
  <si>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</si>
  <si>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</si>
  <si>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</si>
  <si>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</si>
  <si>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</si>
  <si>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</si>
  <si>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</si>
  <si>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A-HSV</t>
  </si>
  <si>
    <t>Bourací práce</t>
  </si>
  <si>
    <t>ROZPOCET</t>
  </si>
  <si>
    <t>961</t>
  </si>
  <si>
    <t>Odstranění povrchů</t>
  </si>
  <si>
    <t>K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</si>
  <si>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</si>
  <si>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</si>
  <si>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m2</t>
  </si>
  <si>
    <t>CS ÚRS 2025 01</t>
  </si>
  <si>
    <t>1543146199</t>
  </si>
  <si>
    <t>Online PSC</t>
  </si>
  <si>
    <t>https://podminky.urs.cz/item/CS_URS_2025_01/113107162</t>
  </si>
  <si>
    <t>VV</t>
  </si>
  <si>
    <t>"předpoklad"</t>
  </si>
  <si>
    <t>50</t>
  </si>
  <si>
    <t>113107176</t>
  </si>
  <si>
    <t>Odstranění podkladů nebo krytů strojně plochy jednotlivě přes 50 m2 do 200 m2 s přemístěním hmot na skládku na vzdálenost do 20 m nebo s naložením na dopravní prostředek z betonu vyztuženého sítěmi, o tl. vrstvy přes 100 do 150 mm</t>
  </si>
  <si>
    <t>154525803</t>
  </si>
  <si>
    <t>https://podminky.urs.cz/item/CS_URS_2025_01/113107176</t>
  </si>
  <si>
    <t>997</t>
  </si>
  <si>
    <t>Přesun sutě</t>
  </si>
  <si>
    <t>997221611</t>
  </si>
  <si>
    <t>Nakládání na dopravní prostředky pro vodorovnou dopravu suti</t>
  </si>
  <si>
    <t>t</t>
  </si>
  <si>
    <t>-195993267</t>
  </si>
  <si>
    <t>https://podminky.urs.cz/item/CS_URS_2025_01/997221611</t>
  </si>
  <si>
    <t>997013501</t>
  </si>
  <si>
    <t>Odvoz suti a vybouraných hmot na skládku nebo meziskládku se složením, na vzdálenost do 1 km</t>
  </si>
  <si>
    <t>2144402548</t>
  </si>
  <si>
    <t>https://podminky.urs.cz/item/CS_URS_2025_01/997013501</t>
  </si>
  <si>
    <t>997013509</t>
  </si>
  <si>
    <t>Odvoz suti a vybouraných hmot na skládku nebo meziskládku se složením, na vzdálenost Příplatek k ceně za každý další i započatý 1 km přes 1 km</t>
  </si>
  <si>
    <t>82928090</t>
  </si>
  <si>
    <t>https://podminky.urs.cz/item/CS_URS_2025_01/997013509</t>
  </si>
  <si>
    <t>31*29 'Přepočtené koeficientem množství</t>
  </si>
  <si>
    <t>997013861</t>
  </si>
  <si>
    <t>Poplatek za uložení stavebního odpadu na recyklační skládce (skládkovné) z prostého betonu zatříděného do Katalogu odpadů pod kódem 17 01 01</t>
  </si>
  <si>
    <t>-1895019456</t>
  </si>
  <si>
    <t>https://podminky.urs.cz/item/CS_URS_2025_01/997013861</t>
  </si>
  <si>
    <t>997013873</t>
  </si>
  <si>
    <t>Poplatek za uložení stavebního odpadu na recyklační skládce (skládkovné) zeminy a kamení zatříděného do Katalogu odpadů pod kódem 17 05 04</t>
  </si>
  <si>
    <t>1160172256</t>
  </si>
  <si>
    <t>https://podminky.urs.cz/item/CS_URS_2025_01/997013873</t>
  </si>
  <si>
    <t>HSV</t>
  </si>
  <si>
    <t>Práce a dodávky HSV</t>
  </si>
  <si>
    <t>Zemní práce</t>
  </si>
  <si>
    <t>111212361</t>
  </si>
  <si>
    <t>Odstranění nevhodných dřevin průměru kmene do 100 mm výšky přes 1 m s odstraněním pařezu přes 500 m2 v rovině nebo na svahu do 1:5</t>
  </si>
  <si>
    <t>339009380</t>
  </si>
  <si>
    <t>https://podminky.urs.cz/item/CS_URS_2025_01/111212361</t>
  </si>
  <si>
    <t>" v ploše cca 50 %</t>
  </si>
  <si>
    <t>(12,9+23+3,7)*(4,3+36,8+19,1)*0,5</t>
  </si>
  <si>
    <t>112151116</t>
  </si>
  <si>
    <t>Pokácení stromu směrové v celku s odřezáním kmene a s odvětvením průměru kmene přes 600 do 700 mm</t>
  </si>
  <si>
    <t>kus</t>
  </si>
  <si>
    <t>627566195</t>
  </si>
  <si>
    <t>https://podminky.urs.cz/item/CS_URS_2025_01/112151116</t>
  </si>
  <si>
    <t>112201116</t>
  </si>
  <si>
    <t>Odstranění pařezu v rovině nebo na svahu do 1:5 o průměru pařezu na řezné ploše přes 600 do 700 mm</t>
  </si>
  <si>
    <t>1060600945</t>
  </si>
  <si>
    <t>https://podminky.urs.cz/item/CS_URS_2025_01/112201116</t>
  </si>
  <si>
    <t>11</t>
  </si>
  <si>
    <t>184818244</t>
  </si>
  <si>
    <t>Ochrana kmene bedněním před poškozením stavebním provozem zřízení včetně odstranění výšky bednění přes 2 do 3 m průměru kmene přes 700 do 900 mm</t>
  </si>
  <si>
    <t>1308125043</t>
  </si>
  <si>
    <t>https://podminky.urs.cz/item/CS_URS_2025_01/184818244</t>
  </si>
  <si>
    <t>K048</t>
  </si>
  <si>
    <t>Likvidace porostů vč. stromů, odvoz, uskladnění</t>
  </si>
  <si>
    <t>kpl</t>
  </si>
  <si>
    <t>vlastní</t>
  </si>
  <si>
    <t>-277150265</t>
  </si>
  <si>
    <t>998</t>
  </si>
  <si>
    <t>Přesun hmot</t>
  </si>
  <si>
    <t>13</t>
  </si>
  <si>
    <t>998231311</t>
  </si>
  <si>
    <t>Přesun hmot pro sadovnické a krajinářské úpravy strojně dopravní vzdálenost do 5000 m</t>
  </si>
  <si>
    <t>153092029</t>
  </si>
  <si>
    <t>https://podminky.urs.cz/item/CS_URS_2025_01/998231311</t>
  </si>
  <si>
    <t>beton</t>
  </si>
  <si>
    <t>Plocha pohledového betonu stropů</t>
  </si>
  <si>
    <t>339,44</t>
  </si>
  <si>
    <t>DVEŘE1</t>
  </si>
  <si>
    <t>SOUČTOVÁ dveře ve vnitřních stěnách 1 NP</t>
  </si>
  <si>
    <t>61,734</t>
  </si>
  <si>
    <t>dveře11</t>
  </si>
  <si>
    <t>Otvory ve vnitřních nosných stěnách 1 NP 250</t>
  </si>
  <si>
    <t>19,65</t>
  </si>
  <si>
    <t>dveře12</t>
  </si>
  <si>
    <t xml:space="preserve">Otvory v příčkách 150 1 NP </t>
  </si>
  <si>
    <t>39,834</t>
  </si>
  <si>
    <t>okapový</t>
  </si>
  <si>
    <t>Plocha okapového chodníku</t>
  </si>
  <si>
    <t>38,7</t>
  </si>
  <si>
    <t>kačírek2</t>
  </si>
  <si>
    <t>Plocha kačírku po obovodu veget. střech</t>
  </si>
  <si>
    <t>52,406</t>
  </si>
  <si>
    <t>F015</t>
  </si>
  <si>
    <t>Plocha místností 1 NP - koberec</t>
  </si>
  <si>
    <t>11,1</t>
  </si>
  <si>
    <t xml:space="preserve">SO01 - Novostavba komunitního domu  a oplocení</t>
  </si>
  <si>
    <t>Obvod015</t>
  </si>
  <si>
    <t>Obvod místností 1 NP - koberec</t>
  </si>
  <si>
    <t>bm</t>
  </si>
  <si>
    <t>13,4</t>
  </si>
  <si>
    <t>Soupis:</t>
  </si>
  <si>
    <t>dveře13</t>
  </si>
  <si>
    <t>Otvory ve zdivu 200 1NP</t>
  </si>
  <si>
    <t>2,25</t>
  </si>
  <si>
    <t>1 - Stavební práce</t>
  </si>
  <si>
    <t>dveře2</t>
  </si>
  <si>
    <t>SOUČTOVÁ dveře ve vnitřních stěnach 2 NP</t>
  </si>
  <si>
    <t>28,476</t>
  </si>
  <si>
    <t>dveře22</t>
  </si>
  <si>
    <t xml:space="preserve">Otvory ve vnitřních příčkách 150 2 NP </t>
  </si>
  <si>
    <t>25,256</t>
  </si>
  <si>
    <t>dveře23</t>
  </si>
  <si>
    <t>otvory v příčkách 100 2NP</t>
  </si>
  <si>
    <t>3,22</t>
  </si>
  <si>
    <t>F01</t>
  </si>
  <si>
    <t>Plochy místností 1 NP</t>
  </si>
  <si>
    <t>420</t>
  </si>
  <si>
    <t>F01_1</t>
  </si>
  <si>
    <t>SOUČTOVÁ Plocha podlah 1 NP vč. plochy mezi dveřmi a u fr. oken</t>
  </si>
  <si>
    <t>427,295</t>
  </si>
  <si>
    <t>F011</t>
  </si>
  <si>
    <t>Plochy místností 1 NP - dlažba, vč. prostoru mezi dveřmi</t>
  </si>
  <si>
    <t>137,358</t>
  </si>
  <si>
    <t>F013</t>
  </si>
  <si>
    <t xml:space="preserve">Plochy místností 1 NP - stěrka </t>
  </si>
  <si>
    <t>278,837</t>
  </si>
  <si>
    <t>F02</t>
  </si>
  <si>
    <t>Plochy místností 2 NP</t>
  </si>
  <si>
    <t>254,9</t>
  </si>
  <si>
    <t>F02_1</t>
  </si>
  <si>
    <t xml:space="preserve">SOUČTOVÁ  Plocha podlah 2 NP vč. plochy mezi dveřmi a u fr. oken</t>
  </si>
  <si>
    <t>269,979</t>
  </si>
  <si>
    <t>F021</t>
  </si>
  <si>
    <t>Plochy místností 2 NP - dlažba, vč. prostoru mezi dveřmi</t>
  </si>
  <si>
    <t>37,892</t>
  </si>
  <si>
    <t>F023</t>
  </si>
  <si>
    <t xml:space="preserve">Plochy místností 2 NP - stěrka </t>
  </si>
  <si>
    <t>232,087</t>
  </si>
  <si>
    <t>fasáda</t>
  </si>
  <si>
    <t>Plocha fasády mimo sokl, vč. odpočtu otvorů</t>
  </si>
  <si>
    <t>436,486</t>
  </si>
  <si>
    <t>fasáda2</t>
  </si>
  <si>
    <t>Provětrávaná fasáda - obklad</t>
  </si>
  <si>
    <t>192,265</t>
  </si>
  <si>
    <t>fasáda3</t>
  </si>
  <si>
    <t>Dřevěný obklad bez zateplení</t>
  </si>
  <si>
    <t>67,896</t>
  </si>
  <si>
    <t>fasáda4</t>
  </si>
  <si>
    <t>Plocha omítky bez zateplení</t>
  </si>
  <si>
    <t>67,027</t>
  </si>
  <si>
    <t>hrana</t>
  </si>
  <si>
    <t>Schodištová hrana - délka</t>
  </si>
  <si>
    <t>43,2</t>
  </si>
  <si>
    <t>hydro1</t>
  </si>
  <si>
    <t>Vodorovná hydroizolace (plocha podklaního betonu)</t>
  </si>
  <si>
    <t>516,563</t>
  </si>
  <si>
    <t>hydro2</t>
  </si>
  <si>
    <t>Obvod hydroizolace (alt. podkladního betonu)</t>
  </si>
  <si>
    <t>184,41</t>
  </si>
  <si>
    <t>hydro3</t>
  </si>
  <si>
    <t>PLOCHA svislé hydroizolace</t>
  </si>
  <si>
    <t>254,951</t>
  </si>
  <si>
    <t>kačírek</t>
  </si>
  <si>
    <t>Plocha kačírku na střeše</t>
  </si>
  <si>
    <t>297,342</t>
  </si>
  <si>
    <t>KB</t>
  </si>
  <si>
    <t xml:space="preserve">kartačovaný beton </t>
  </si>
  <si>
    <t>5,61</t>
  </si>
  <si>
    <t>lešení</t>
  </si>
  <si>
    <t>Plocha lešení</t>
  </si>
  <si>
    <t>710,126</t>
  </si>
  <si>
    <t>nadpraží1</t>
  </si>
  <si>
    <t xml:space="preserve">Nadpraží otvorů 1 NP </t>
  </si>
  <si>
    <t>50,5</t>
  </si>
  <si>
    <t>nadpraží2</t>
  </si>
  <si>
    <t>Nadpraží otvorů 2 NP</t>
  </si>
  <si>
    <t>26,8</t>
  </si>
  <si>
    <t>obklad</t>
  </si>
  <si>
    <t>Plocha ker. obkladu 1+2 NP</t>
  </si>
  <si>
    <t>370,895</t>
  </si>
  <si>
    <t>Obklad01</t>
  </si>
  <si>
    <t>Keramický obklad 1 NP, obvod</t>
  </si>
  <si>
    <t>128,24</t>
  </si>
  <si>
    <t>Obklad02</t>
  </si>
  <si>
    <t>Keramický obklad 2 NP, obvod</t>
  </si>
  <si>
    <t>64,5</t>
  </si>
  <si>
    <t>Obvod01</t>
  </si>
  <si>
    <t xml:space="preserve">SOUČTOVÁ Obvody místností 1 NP </t>
  </si>
  <si>
    <t>642,2</t>
  </si>
  <si>
    <t>Obvod011</t>
  </si>
  <si>
    <t>Obvod místností 1 NP - soklík dlažby</t>
  </si>
  <si>
    <t>98,2</t>
  </si>
  <si>
    <t>Obvod013</t>
  </si>
  <si>
    <t>Obvod místností 1 NP - stěrka</t>
  </si>
  <si>
    <t>369,4</t>
  </si>
  <si>
    <t>Obvod02</t>
  </si>
  <si>
    <t>SOUČTOVÁ Obvody místností 2 NP</t>
  </si>
  <si>
    <t>264,9</t>
  </si>
  <si>
    <t>Obvod021</t>
  </si>
  <si>
    <t>Obvod místností 2 NP - soklík dlažby</t>
  </si>
  <si>
    <t>7,9</t>
  </si>
  <si>
    <t>Obvod023</t>
  </si>
  <si>
    <t>Obvod místností 2 NP - stěrka</t>
  </si>
  <si>
    <t>172,9</t>
  </si>
  <si>
    <t>okno1</t>
  </si>
  <si>
    <t>Otvory v obvodové stěně 1 NP 250</t>
  </si>
  <si>
    <t>119,232</t>
  </si>
  <si>
    <t>okno11</t>
  </si>
  <si>
    <t>otvory v obvodové stěně 1NP 200</t>
  </si>
  <si>
    <t>2,15</t>
  </si>
  <si>
    <t>okno2</t>
  </si>
  <si>
    <t>Otvory v obvodové stěně 2 NPtl. 250 mm</t>
  </si>
  <si>
    <t>11,992</t>
  </si>
  <si>
    <t>okno21</t>
  </si>
  <si>
    <t xml:space="preserve">Plocha otvorových výplní ve zdivu tl. 200 mm </t>
  </si>
  <si>
    <t>47,048</t>
  </si>
  <si>
    <t>omítka</t>
  </si>
  <si>
    <t>Plocha omítky</t>
  </si>
  <si>
    <t>2487,789</t>
  </si>
  <si>
    <t>ornice</t>
  </si>
  <si>
    <t>Plocha ornice</t>
  </si>
  <si>
    <t>976,5</t>
  </si>
  <si>
    <t>ost</t>
  </si>
  <si>
    <t>Ostění a nadpraží otvorů v dřevěném obkladu, bez ohledu na podlaží</t>
  </si>
  <si>
    <t>61</t>
  </si>
  <si>
    <t>ostění1</t>
  </si>
  <si>
    <t xml:space="preserve">Ostění otvorů 1 NP </t>
  </si>
  <si>
    <t>119,3</t>
  </si>
  <si>
    <t>ostění2</t>
  </si>
  <si>
    <t>Ostění otvorů 2 NP</t>
  </si>
  <si>
    <t>59,85</t>
  </si>
  <si>
    <t>parapet1</t>
  </si>
  <si>
    <t>Délka parapetu 1 NP</t>
  </si>
  <si>
    <t>19,6</t>
  </si>
  <si>
    <t>parapet2</t>
  </si>
  <si>
    <t>Délka parapetu 2 NP</t>
  </si>
  <si>
    <t>14,4</t>
  </si>
  <si>
    <t>plochá1</t>
  </si>
  <si>
    <t>Plocha ploché střechy D01 VEGETAČNÍ STŘECHY NAD 1NP</t>
  </si>
  <si>
    <t>56,94</t>
  </si>
  <si>
    <t>plochá11</t>
  </si>
  <si>
    <t>Obvod ploché střechy nebo závětrná lišta</t>
  </si>
  <si>
    <t>33,1</t>
  </si>
  <si>
    <t>plochá12</t>
  </si>
  <si>
    <t>Délka ukončení HI ploché střechy na stěně</t>
  </si>
  <si>
    <t>3,9</t>
  </si>
  <si>
    <t>plochá15</t>
  </si>
  <si>
    <t>Fasáda přilehlá ke střeše - nenasákavý mat.</t>
  </si>
  <si>
    <t>5,955</t>
  </si>
  <si>
    <t>plochá2</t>
  </si>
  <si>
    <t>Plocha ploché střechy DO2 VEGETAČNÍ STŘECHY NAD 1NP</t>
  </si>
  <si>
    <t>251,24</t>
  </si>
  <si>
    <t>plochá21</t>
  </si>
  <si>
    <t>Délka ukončení HI ploché střechy závětrnou lištou</t>
  </si>
  <si>
    <t>64,8</t>
  </si>
  <si>
    <t>plochá3</t>
  </si>
  <si>
    <t>Plocha ploché střechy D03 POCHOZÍ TERASY 2NP</t>
  </si>
  <si>
    <t>19,739</t>
  </si>
  <si>
    <t>plochá32</t>
  </si>
  <si>
    <t>15,37</t>
  </si>
  <si>
    <t>plochá4</t>
  </si>
  <si>
    <t>Plocha ploché střechy DO6 POCHOZÍ PAVLAČE 2NP</t>
  </si>
  <si>
    <t>41,02</t>
  </si>
  <si>
    <t>plochá41</t>
  </si>
  <si>
    <t>26,47</t>
  </si>
  <si>
    <t>plochá42</t>
  </si>
  <si>
    <t>24,175</t>
  </si>
  <si>
    <t xml:space="preserve">      11 - Zemní práce - přípravné a přidružené práce</t>
  </si>
  <si>
    <t>plochá5</t>
  </si>
  <si>
    <t>Plocha ploché střechy D05 STŘEŠNÍHO PLÁŠTĚ NAD 2NP</t>
  </si>
  <si>
    <t>173,192</t>
  </si>
  <si>
    <t xml:space="preserve">      12 - Zemní práce - odkopávky a prokopávky</t>
  </si>
  <si>
    <t>plochá51</t>
  </si>
  <si>
    <t>Délka ukončení HI ploché střechy na atice nebo závětrnou lištou</t>
  </si>
  <si>
    <t>60,93</t>
  </si>
  <si>
    <t xml:space="preserve">      13 - Zemní práce -zásypy</t>
  </si>
  <si>
    <t>plochá6</t>
  </si>
  <si>
    <t>Plocha ploché střechy D06 STŘEŠNÍHO PLÁŠTĚ NAD 2NP</t>
  </si>
  <si>
    <t>125,079</t>
  </si>
  <si>
    <t xml:space="preserve">      15 - Zemní práce - odvoz zeminy</t>
  </si>
  <si>
    <t>plochá61</t>
  </si>
  <si>
    <t>45,76</t>
  </si>
  <si>
    <t xml:space="preserve">    2 - Zakládání</t>
  </si>
  <si>
    <t>předstěny_SDK</t>
  </si>
  <si>
    <t xml:space="preserve">Plocha SDK předstěn </t>
  </si>
  <si>
    <t>95,265</t>
  </si>
  <si>
    <t xml:space="preserve">      21.1 - Podkladní vrstvy</t>
  </si>
  <si>
    <t>radon</t>
  </si>
  <si>
    <t xml:space="preserve">Délka radonového potrubí DN 80 </t>
  </si>
  <si>
    <t>136,8</t>
  </si>
  <si>
    <t xml:space="preserve">      22 - Základové pasy</t>
  </si>
  <si>
    <t>SDK</t>
  </si>
  <si>
    <t>Plocha podhledu ze sádrokartonu, vč. navazujících vrstev</t>
  </si>
  <si>
    <t>295,76</t>
  </si>
  <si>
    <t xml:space="preserve">      24 - Podkladní beton</t>
  </si>
  <si>
    <t>SDK2</t>
  </si>
  <si>
    <t>Plocha SDK podhledu např. impregnované desky</t>
  </si>
  <si>
    <t>82,6</t>
  </si>
  <si>
    <t xml:space="preserve">      25 - Zakládání - ostatní</t>
  </si>
  <si>
    <t>sokl</t>
  </si>
  <si>
    <t xml:space="preserve">Plocha soklu </t>
  </si>
  <si>
    <t>47,04</t>
  </si>
  <si>
    <t xml:space="preserve">      27 - Zakládání - radon</t>
  </si>
  <si>
    <t>Terasa1</t>
  </si>
  <si>
    <t>Dřevěná terasa</t>
  </si>
  <si>
    <t>22,699</t>
  </si>
  <si>
    <t xml:space="preserve">    3 - Svislé a kompletní konstrukce</t>
  </si>
  <si>
    <t>F014</t>
  </si>
  <si>
    <t xml:space="preserve">Plocha zahradního skladu, skladba bez TI </t>
  </si>
  <si>
    <t>10,6</t>
  </si>
  <si>
    <t xml:space="preserve">      311 - ŽB stěny</t>
  </si>
  <si>
    <t>Obvod014</t>
  </si>
  <si>
    <t>Obvod zahradního skladu</t>
  </si>
  <si>
    <t>13,36</t>
  </si>
  <si>
    <t xml:space="preserve">      32 - Překlady</t>
  </si>
  <si>
    <t>radon2</t>
  </si>
  <si>
    <t xml:space="preserve">Délka radonového potrubí, svodné </t>
  </si>
  <si>
    <t>46,4</t>
  </si>
  <si>
    <t xml:space="preserve">      33 - Příčky</t>
  </si>
  <si>
    <t>fasáda5</t>
  </si>
  <si>
    <t xml:space="preserve">Plocha fasády - F6a </t>
  </si>
  <si>
    <t>23,076</t>
  </si>
  <si>
    <t xml:space="preserve">    4 - Vodorovné konstrukce</t>
  </si>
  <si>
    <t>fasáda6</t>
  </si>
  <si>
    <t xml:space="preserve">Plocha fasády F03a - atika </t>
  </si>
  <si>
    <t>37,008</t>
  </si>
  <si>
    <t xml:space="preserve">      41-2 - Monolitické stropy</t>
  </si>
  <si>
    <t xml:space="preserve">      43-2 - Přímé schodiště</t>
  </si>
  <si>
    <t xml:space="preserve">    6 - Úpravy povrchů, podlahy a osazování výplní</t>
  </si>
  <si>
    <t xml:space="preserve">      61 - Úprava povrchů vnitřních</t>
  </si>
  <si>
    <t xml:space="preserve">        61-1 - Štuková omítka</t>
  </si>
  <si>
    <t xml:space="preserve">      62 - Úprava povrchů vnějších</t>
  </si>
  <si>
    <t xml:space="preserve">        621 - Příprava podkladů</t>
  </si>
  <si>
    <t xml:space="preserve">        62-11 - ETICS - vata</t>
  </si>
  <si>
    <t xml:space="preserve">        622 - Lištový systém</t>
  </si>
  <si>
    <t xml:space="preserve">        6222 - Ostění, nadpraží  a parapety</t>
  </si>
  <si>
    <t xml:space="preserve">        62-3 - Sokl a nadstřešní část</t>
  </si>
  <si>
    <t xml:space="preserve">        62-4 - Finální omítka</t>
  </si>
  <si>
    <t xml:space="preserve">      63 - Podlahy a podlahové konstrukce</t>
  </si>
  <si>
    <t xml:space="preserve">        63-3 - Anhyd. podlahy</t>
  </si>
  <si>
    <t xml:space="preserve">        63-6 - Terasy</t>
  </si>
  <si>
    <t xml:space="preserve">        63-1 - Betonové podlahy</t>
  </si>
  <si>
    <t xml:space="preserve">        63-4 - Samonivelační stěrka</t>
  </si>
  <si>
    <t xml:space="preserve">        63-5 - Atrium</t>
  </si>
  <si>
    <t xml:space="preserve">      64 - Osazování výplní otvorů</t>
  </si>
  <si>
    <t xml:space="preserve">    9 - Ostatní konstrukce a práce, bourání</t>
  </si>
  <si>
    <t xml:space="preserve">    94 - Lešení a stavební výtahy</t>
  </si>
  <si>
    <t>PSV - Práce a dodávky PSV</t>
  </si>
  <si>
    <t xml:space="preserve">    711 - Izolace proti vodě, vlhkosti a plynům</t>
  </si>
  <si>
    <t xml:space="preserve">      711-1 - Asfaltový pas</t>
  </si>
  <si>
    <t xml:space="preserve">    712 - Povlakové krytiny</t>
  </si>
  <si>
    <t xml:space="preserve">      712-1 - Parozábrana</t>
  </si>
  <si>
    <t xml:space="preserve">      712-2.1 - Skladba s folií - nekotvená</t>
  </si>
  <si>
    <t xml:space="preserve">      712-5 - Násyp z kačírku</t>
  </si>
  <si>
    <t xml:space="preserve">      712-6 - Detaily</t>
  </si>
  <si>
    <t xml:space="preserve">      712-7 - Vpusť</t>
  </si>
  <si>
    <t xml:space="preserve">      712-8 - Vegetační souvrství</t>
  </si>
  <si>
    <t xml:space="preserve">    713 - Izolace tepelné</t>
  </si>
  <si>
    <t xml:space="preserve">      713-1 - Podlahy</t>
  </si>
  <si>
    <t xml:space="preserve">      713-2 - Plochá střecha</t>
  </si>
  <si>
    <t xml:space="preserve">      713-5 - Provětrávaná fasáda</t>
  </si>
  <si>
    <t xml:space="preserve">    721 - Zdravotechnika - vnitřní kanalizace</t>
  </si>
  <si>
    <t xml:space="preserve">    725 - Zdravotechnika - zařizovací předměty</t>
  </si>
  <si>
    <t xml:space="preserve">    727 - Zdravotechnika - požární ochrana</t>
  </si>
  <si>
    <t xml:space="preserve">    762 - Konstrukce tesařské</t>
  </si>
  <si>
    <t xml:space="preserve">      762-6 - Dřevěná fasáda</t>
  </si>
  <si>
    <t xml:space="preserve">      762-5 - Terasa dřevěná</t>
  </si>
  <si>
    <t xml:space="preserve">    763 - Konstrukce suché výstavby</t>
  </si>
  <si>
    <t xml:space="preserve">      763-1 - Podhledy</t>
  </si>
  <si>
    <t xml:space="preserve">      763-21 - Předstěny</t>
  </si>
  <si>
    <t xml:space="preserve">    764 - Konstrukce klempířské</t>
  </si>
  <si>
    <t xml:space="preserve">      794-1 - Parapety</t>
  </si>
  <si>
    <t xml:space="preserve">      794-2 - Atiky</t>
  </si>
  <si>
    <t xml:space="preserve">      794-3 - Ostatní</t>
  </si>
  <si>
    <t xml:space="preserve">    766 - Konstrukce truhlářské</t>
  </si>
  <si>
    <t xml:space="preserve">      766-0 - Treláž</t>
  </si>
  <si>
    <t xml:space="preserve">      766-1 - Výplně otvorů vnitřních</t>
  </si>
  <si>
    <t xml:space="preserve">      766-5 - Výplně v otvorů v obvodových stěnách - hliníkové/dřevohliníkové</t>
  </si>
  <si>
    <t xml:space="preserve">    767 - Konstrukce zámečnické</t>
  </si>
  <si>
    <t xml:space="preserve">      767-1 - Atypické konstrukce</t>
  </si>
  <si>
    <t xml:space="preserve">      767-3 - Provětrávaná fasáda - rošt</t>
  </si>
  <si>
    <t xml:space="preserve">      767-5 - Ochrana proti pádu</t>
  </si>
  <si>
    <t xml:space="preserve">    771 - Podlahy z dlaždic</t>
  </si>
  <si>
    <t xml:space="preserve">      771-1 - Hydroizolace pod dlažbu</t>
  </si>
  <si>
    <t xml:space="preserve">    775 - Podlahy skládané - čistící rohož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</si>
  <si>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</si>
  <si>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</si>
  <si>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</si>
  <si>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  781-1 - Hydroizolace pod obklad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</si>
  <si>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</si>
  <si>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</si>
  <si>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</si>
  <si>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Zemní práce - přípravné a přidružené práce</t>
  </si>
  <si>
    <t>121151123</t>
  </si>
  <si>
    <t>Sejmutí ornice strojně při souvislé ploše přes 500 m2, tl. vrstvy do 200 mm</t>
  </si>
  <si>
    <t>-342958803</t>
  </si>
  <si>
    <t>https://podminky.urs.cz/item/CS_URS_2025_01/121151123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</si>
  <si>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</si>
  <si>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</si>
  <si>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m3</t>
  </si>
  <si>
    <t>-317161954</t>
  </si>
  <si>
    <t>https://podminky.urs.cz/item/CS_URS_2025_01/162251102</t>
  </si>
  <si>
    <t>P</t>
  </si>
  <si>
    <t>Poznámka k položce:_x000d_
dovoz ornice k použití</t>
  </si>
  <si>
    <t>ornice*0,2</t>
  </si>
  <si>
    <t>167151111</t>
  </si>
  <si>
    <t>Nakládání, skládání a překládání neulehlého výkopku nebo sypaniny strojně nakládání, množství přes 100 m3, z hornin třídy těžitelnosti I, skupiny 1 až 3</t>
  </si>
  <si>
    <t>866781171</t>
  </si>
  <si>
    <t>https://podminky.urs.cz/item/CS_URS_2025_01/167151111</t>
  </si>
  <si>
    <t>181351113</t>
  </si>
  <si>
    <t>Rozprostření a urovnání ornice v rovině nebo ve svahu sklonu do 1:5 strojně při souvislé ploše přes 500 m2, tl. vrstvy do 200 mm</t>
  </si>
  <si>
    <t>-485864152</t>
  </si>
  <si>
    <t>https://podminky.urs.cz/item/CS_URS_2025_01/181351113</t>
  </si>
  <si>
    <t>Zemní práce - odkopávky a prokopávky</t>
  </si>
  <si>
    <t>131251106</t>
  </si>
  <si>
    <t>Hloubení nezapažených jam a zářezů strojně s urovnáním dna do předepsaného profilu a spádu v hornině třídy těžitelnosti I skupiny 3 přes 1 000 do 5 000 m3</t>
  </si>
  <si>
    <t>1735316292</t>
  </si>
  <si>
    <t>https://podminky.urs.cz/item/CS_URS_2025_01/131251106</t>
  </si>
  <si>
    <t>"dle výkazu výkopů"1906,61</t>
  </si>
  <si>
    <t>"odpočet ornice"-195,3</t>
  </si>
  <si>
    <t>"odpočet výkopu pasů"-74,63-32,915-5</t>
  </si>
  <si>
    <t>Součet</t>
  </si>
  <si>
    <t>132212131</t>
  </si>
  <si>
    <t>Hloubení nezapažených rýh šířky do 800 mm ručně s urovnáním dna do předepsaného profilu a spádu v hornině třídy těžitelnosti I skupiny 3 soudržných</t>
  </si>
  <si>
    <t>-1846974474</t>
  </si>
  <si>
    <t>https://podminky.urs.cz/item/CS_URS_2025_01/132212131</t>
  </si>
  <si>
    <t>"dočištění a drobné odkopávky" 5</t>
  </si>
  <si>
    <t>132251104</t>
  </si>
  <si>
    <t>Hloubení nezapažených rýh šířky do 800 mm strojně s urovnáním dna do předepsaného profilu a spádu v hornině třídy těžitelnosti I skupiny 3 přes 100 m3</t>
  </si>
  <si>
    <t>1815817629</t>
  </si>
  <si>
    <t>https://podminky.urs.cz/item/CS_URS_2025_01/132251104</t>
  </si>
  <si>
    <t>"osa A u schodiště"(3,05*2+6,025)*0,8*0,5</t>
  </si>
  <si>
    <t>(5,1*2+1,98*2)*0,8*0,5</t>
  </si>
  <si>
    <t>(10,8*2+5,35*3)*0,8*0,5</t>
  </si>
  <si>
    <t>(23,2*2+10,5+5,45*10+0,8*5+3,425+3,825)*0,8*0,5</t>
  </si>
  <si>
    <t>132251255</t>
  </si>
  <si>
    <t>Hloubení nezapažených rýh šířky přes 800 do 2 000 mm strojně s urovnáním dna do předepsaného profilu a spádu v hornině třídy těžitelnosti I skupiny 3 přes 500 do 1 000 m3</t>
  </si>
  <si>
    <t>-1726211974</t>
  </si>
  <si>
    <t>https://podminky.urs.cz/item/CS_URS_2025_01/132251255</t>
  </si>
  <si>
    <t>(20,4+5,35*2)*0,8*0,5+(20,4+5,35*3)*1*0,5</t>
  </si>
  <si>
    <t>"monolitická stěna"4,5*1*0,5</t>
  </si>
  <si>
    <t>Zemní práce -zásypy</t>
  </si>
  <si>
    <t>174111101</t>
  </si>
  <si>
    <t>Zásyp sypaninou z jakékoliv horniny ručně s uložením výkopku ve vrstvách se zhutněním jam, šachet, rýh nebo kolem objektů v těchto vykopávkách</t>
  </si>
  <si>
    <t>-1571492645</t>
  </si>
  <si>
    <t>https://podminky.urs.cz/item/CS_URS_2025_01/174111101</t>
  </si>
  <si>
    <t xml:space="preserve">"obsyp kolem stavby cca 1000 mm, ornice zvlášť </t>
  </si>
  <si>
    <t>1*1*(37,65+1+1+23,2)*2</t>
  </si>
  <si>
    <t>"dlaší úprava v okolí stavby"25</t>
  </si>
  <si>
    <t>"atrium"</t>
  </si>
  <si>
    <t>(1,225+0,15)*(6,95)*0,8</t>
  </si>
  <si>
    <t>4,05*6,95*0,8</t>
  </si>
  <si>
    <t>(0,8+3,5+0,8)*(0,975+6,995+3,79)*0,8</t>
  </si>
  <si>
    <t>(0,975+1+6,955+3,58+3,79)*11,41*0,8</t>
  </si>
  <si>
    <t>"dosyp k bednícím dílcům"</t>
  </si>
  <si>
    <t>"osa A část u schodiště"((2,25+0,275+0,25)*2+6,025+0,275+0,3+0,2)*0,5*0,275*2</t>
  </si>
  <si>
    <t>"levá část"(20,4*2-0,275*4+5,35*5+0,275*5+0,375*5)*0,25*0,275*2</t>
  </si>
  <si>
    <t>"prostřední část"(10,8*2-0,275*4+6,95*3-0,275*6)*0,25*0,275*2</t>
  </si>
  <si>
    <t>"pravá část"(23,2*3-0,275*6-1,45-0,275*2+5,45*10+0,275*20)*0,25*0,275*2</t>
  </si>
  <si>
    <t>"odpočet zásypu bD - ETICS"-0,275*0,25*(7,15+23,45+10,8+6,95+5,1+3,58+1,3+23,2)*2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</si>
  <si>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</si>
  <si>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</si>
  <si>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-1106677424</t>
  </si>
  <si>
    <t>https://podminky.urs.cz/item/CS_URS_2025_01/162251101</t>
  </si>
  <si>
    <t>-1345080622</t>
  </si>
  <si>
    <t>15</t>
  </si>
  <si>
    <t>Zemní práce - odvoz zeminy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</si>
  <si>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</si>
  <si>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</si>
  <si>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1244670538</t>
  </si>
  <si>
    <t>https://podminky.urs.cz/item/CS_URS_2025_01/162751117</t>
  </si>
  <si>
    <t>"nakypření se neuvažuje</t>
  </si>
  <si>
    <t xml:space="preserve">"bilance výkopových prací </t>
  </si>
  <si>
    <t>"výkop"+(1598,7+5+74,63+32,915)</t>
  </si>
  <si>
    <t>"zásyp"-(402,177)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</si>
  <si>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</si>
  <si>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</si>
  <si>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761211874</t>
  </si>
  <si>
    <t>https://podminky.urs.cz/item/CS_URS_2025_01/162751119</t>
  </si>
  <si>
    <t xml:space="preserve">Poznámka k položce:_x000d_
Účtuje se dle skutečnosti_x000d_
</t>
  </si>
  <si>
    <t>1309,068*2 'Přepočtené koeficientem množství</t>
  </si>
  <si>
    <t>14</t>
  </si>
  <si>
    <t>317623593</t>
  </si>
  <si>
    <t>1309,068*1,8 'Přepočtené koeficientem množství</t>
  </si>
  <si>
    <t>Zakládání</t>
  </si>
  <si>
    <t>21.1</t>
  </si>
  <si>
    <t>Podkladní vrstvy</t>
  </si>
  <si>
    <t>271532212</t>
  </si>
  <si>
    <t>Podsyp pod základové konstrukce se zhutněním a urovnáním povrchu z kameniva hrubého, frakce 16 - 32 mm</t>
  </si>
  <si>
    <t>1465979372</t>
  </si>
  <si>
    <t>https://podminky.urs.cz/item/CS_URS_2025_01/271532212</t>
  </si>
  <si>
    <t>(5,45+0,225+0,325)*(4,1+0,325+0,225)*0,25</t>
  </si>
  <si>
    <t>(5,45+0,225+0,325)*(4,0+0,325+0,225)*0,25</t>
  </si>
  <si>
    <t>(5,45+0,225+0,325)*(4,025+0,325+0,225)*0,25</t>
  </si>
  <si>
    <t>(0,225+6,2+0,125)*(0,225+2,025+0,25)*0,25</t>
  </si>
  <si>
    <t>(0,225+4,3+0,225)*(0,225+5,45+0,225)*2*0,25</t>
  </si>
  <si>
    <t>(2,08+0,2*2)*(3,6+0,2*2)*0,25</t>
  </si>
  <si>
    <t>(0,225+5,5+0,225)*(0,225+3,525+0,225)*2*0,25</t>
  </si>
  <si>
    <t>(0,225+5,5+0,225)*(0,225+3,825+0,225)*2*0,25</t>
  </si>
  <si>
    <t>(0,225+5,5+0,225)*(0,225+1,45+0,225)*2*0,25</t>
  </si>
  <si>
    <t>(0,225+5,5+0,225)*(0,225+10,6+0,225)*2*0,25</t>
  </si>
  <si>
    <t>16</t>
  </si>
  <si>
    <t>213141111</t>
  </si>
  <si>
    <t>Zřízení vrstvy z geotextilie filtrační, separační, odvodňovací, ochranné, výztužné nebo protierozní v rovině nebo ve sklonu do 1:5, šířky do 3 m</t>
  </si>
  <si>
    <t>1606321285</t>
  </si>
  <si>
    <t>https://podminky.urs.cz/item/CS_URS_2025_01/213141111</t>
  </si>
  <si>
    <t>Poznámka k položce:_x000d_
slouží jako separační vrstva štěrkového lože</t>
  </si>
  <si>
    <t>17</t>
  </si>
  <si>
    <t>M</t>
  </si>
  <si>
    <t>69311068</t>
  </si>
  <si>
    <t>geotextilie netkaná separační, ochranná, filtrační, drenážní PP 300g/m2</t>
  </si>
  <si>
    <t>-1898914677</t>
  </si>
  <si>
    <t>516,563*1,1845 'Přepočtené koeficientem množství</t>
  </si>
  <si>
    <t>22</t>
  </si>
  <si>
    <t>Základové pasy</t>
  </si>
  <si>
    <t>18</t>
  </si>
  <si>
    <t>274313611</t>
  </si>
  <si>
    <t>Základy z betonu prostého pasy betonu kamenem neprokládaného tř. C 16/20</t>
  </si>
  <si>
    <t>-64975568</t>
  </si>
  <si>
    <t>https://podminky.urs.cz/item/CS_URS_2025_01/274313611</t>
  </si>
  <si>
    <t>"ubyt, část podélná 2 NP</t>
  </si>
  <si>
    <t>(23,3+5,45)*0,7*0,5</t>
  </si>
  <si>
    <t>23,3*0,9*0,5</t>
  </si>
  <si>
    <t>5,45*0,9*0,5*3</t>
  </si>
  <si>
    <t>(5,45+0,9+0,7)*1,1*0,5</t>
  </si>
  <si>
    <t>(2,025+7,178)*0,7*0,5</t>
  </si>
  <si>
    <t>2,025*0,5*0,5</t>
  </si>
  <si>
    <t>"monolitická stěna"4,5*0,9*0,5</t>
  </si>
  <si>
    <t xml:space="preserve">"skládek </t>
  </si>
  <si>
    <t>(0,7+3,6+0,7+2,08)*2*0,7*0,5</t>
  </si>
  <si>
    <t xml:space="preserve">"přízemní ubytovací </t>
  </si>
  <si>
    <t>(0,7+4,3+0,7+4,3+0,7+5,45)*2*0,7*0,5</t>
  </si>
  <si>
    <t>5,45*0,7*0,5</t>
  </si>
  <si>
    <t>"dvojpodlažní zázemí</t>
  </si>
  <si>
    <t xml:space="preserve">"obvod </t>
  </si>
  <si>
    <t>(2,475+0,5+4,45+3,375)*0,5*0,5</t>
  </si>
  <si>
    <t>(0,7+5,55+0,7+5,55+0,225+22,65+0,225+5,45+0,9+1,1+0,5+0,9+1,35+0,9+3,825+0,7+3,525)*0,7*0,5</t>
  </si>
  <si>
    <t xml:space="preserve">"vnitřní </t>
  </si>
  <si>
    <t>(3,525+0,7+3,825+0,9+1,45+0,7+10,6+5,55*2+5,55*2)*0,7*0,5</t>
  </si>
  <si>
    <t>(5,55*2)*0,9*0,5</t>
  </si>
  <si>
    <t>97,928*1,05 'Přepočtené koeficientem množství</t>
  </si>
  <si>
    <t>19</t>
  </si>
  <si>
    <t>279113153</t>
  </si>
  <si>
    <t>Základové zdi z tvárnic ztraceného bednění včetně výplně z betonu bez zvláštních nároků na vliv prostředí třídy C 25/30, tloušťky zdiva přes 200 do 250 mm</t>
  </si>
  <si>
    <t>892987193</t>
  </si>
  <si>
    <t>https://podminky.urs.cz/item/CS_URS_2025_01/279113153</t>
  </si>
  <si>
    <t>0,5*(23,3-0,225+23,3-0,225+(0,225+0,325+5,45)*5)</t>
  </si>
  <si>
    <t>0,75*(0,225+2,025+0,25+0,225+6,2+0,125+0,25)*2</t>
  </si>
  <si>
    <t>1*(4,5+0,2+2,08+0,2)*2</t>
  </si>
  <si>
    <t>0,75*(0,7-0,225+4,3+0,7+4,3+0,7-0,225+0,225+5,45+0,225)*2</t>
  </si>
  <si>
    <t>0,75*(0,225+5,45+0,225)</t>
  </si>
  <si>
    <t>1*(12,75*2+22,65*2)</t>
  </si>
  <si>
    <t>1*((0,225+5,55+0,7+5,55+0,225)*3)</t>
  </si>
  <si>
    <t>20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</si>
  <si>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</si>
  <si>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</si>
  <si>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-1507788530</t>
  </si>
  <si>
    <t>https://podminky.urs.cz/item/CS_URS_2025_01/279361821</t>
  </si>
  <si>
    <t>1136,4/1000</t>
  </si>
  <si>
    <t>3749,7/1000</t>
  </si>
  <si>
    <t>238,5/1000</t>
  </si>
  <si>
    <t>24</t>
  </si>
  <si>
    <t>Podkladní beton</t>
  </si>
  <si>
    <t>631311136</t>
  </si>
  <si>
    <t>Mazanina z betonu prostého bez zvýšených nároků na prostředí tl. přes 120 do 240 mm tř. C 25/30</t>
  </si>
  <si>
    <t>-897937025</t>
  </si>
  <si>
    <t>https://podminky.urs.cz/item/CS_URS_2025_01/631311136</t>
  </si>
  <si>
    <t>hydro1*0,2</t>
  </si>
  <si>
    <t>631319013</t>
  </si>
  <si>
    <t>Příplatek k cenám mazanin za úpravu povrchu mazaniny přehlazením, mazanina tl. přes 120 do 240 mm</t>
  </si>
  <si>
    <t>-958300461</t>
  </si>
  <si>
    <t>https://podminky.urs.cz/item/CS_URS_2025_01/631319013</t>
  </si>
  <si>
    <t>23</t>
  </si>
  <si>
    <t>631319175</t>
  </si>
  <si>
    <t>Příplatek k cenám mazanin za stržení povrchu spodní vrstvy mazaniny latí před vložením výztuže nebo pletiva pro tl. obou vrstev mazaniny přes 120 do 240 mm</t>
  </si>
  <si>
    <t>1116744354</t>
  </si>
  <si>
    <t>https://podminky.urs.cz/item/CS_URS_2025_01/631319175</t>
  </si>
  <si>
    <t>631351101</t>
  </si>
  <si>
    <t>Bednění v podlahách rýh a hran zřízení</t>
  </si>
  <si>
    <t>506844585</t>
  </si>
  <si>
    <t>https://podminky.urs.cz/item/CS_URS_2025_01/631351101</t>
  </si>
  <si>
    <t>hydro2*0,5</t>
  </si>
  <si>
    <t>25</t>
  </si>
  <si>
    <t>631351102</t>
  </si>
  <si>
    <t>Bednění v podlahách rýh a hran odstranění</t>
  </si>
  <si>
    <t>708285103</t>
  </si>
  <si>
    <t>https://podminky.urs.cz/item/CS_URS_2025_01/631351102</t>
  </si>
  <si>
    <t>26</t>
  </si>
  <si>
    <t>631362021.2</t>
  </si>
  <si>
    <t>Výztuž mazanin ze svařovaných sítí z drátů typu KARI</t>
  </si>
  <si>
    <t>1677344771</t>
  </si>
  <si>
    <t>https://podminky.urs.cz/item/CS_URS_2025_01/631362021.2</t>
  </si>
  <si>
    <t>(6*2,4*39)*(4,04/1000)</t>
  </si>
  <si>
    <t>Zakládání - ostatní</t>
  </si>
  <si>
    <t>27</t>
  </si>
  <si>
    <t>prostup</t>
  </si>
  <si>
    <t>Provedení prostupu základovým pasasem/zdí do průřezu 0,04 m2</t>
  </si>
  <si>
    <t>ks</t>
  </si>
  <si>
    <t>-1223361822</t>
  </si>
  <si>
    <t>28</t>
  </si>
  <si>
    <t>prostup1</t>
  </si>
  <si>
    <t>Provedení prostupu základovým pasasem/zdí do průřezu 0,09 m2</t>
  </si>
  <si>
    <t>108668359</t>
  </si>
  <si>
    <t>29</t>
  </si>
  <si>
    <t>prostup2</t>
  </si>
  <si>
    <t>Provedení prostupu základovým pasasem/zdí do průřezu více jak 0,1 m2</t>
  </si>
  <si>
    <t>306703562</t>
  </si>
  <si>
    <t>Zakládání - radon</t>
  </si>
  <si>
    <t>30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</si>
  <si>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</si>
  <si>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</si>
  <si>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-271772163</t>
  </si>
  <si>
    <t>https://podminky.urs.cz/item/CS_URS_2025_01/175111101</t>
  </si>
  <si>
    <t>radon*0,15*0,15</t>
  </si>
  <si>
    <t>radon2*0,15*0,15</t>
  </si>
  <si>
    <t>31</t>
  </si>
  <si>
    <t>58343930</t>
  </si>
  <si>
    <t>kamenivo drcené hrubé frakce 16/32</t>
  </si>
  <si>
    <t>-1504081843</t>
  </si>
  <si>
    <t>4,122*1,6 'Přepočtené koeficientem množství</t>
  </si>
  <si>
    <t>32</t>
  </si>
  <si>
    <t>218111112</t>
  </si>
  <si>
    <t>Odvětrání radonu vodorovné kladené do štěrkového podsypu drenážní z plastových perforovaných trubek, vnitřní průměr přes 60 do 80 mm</t>
  </si>
  <si>
    <t>m</t>
  </si>
  <si>
    <t>-1808207831</t>
  </si>
  <si>
    <t>https://podminky.urs.cz/item/CS_URS_2025_01/218111112</t>
  </si>
  <si>
    <t>33</t>
  </si>
  <si>
    <t>218111121</t>
  </si>
  <si>
    <t>Odvětrání radonu vodorovné kladené do štěrkového podsypu sběrné z plastových trubek, vnitřní průměr přes 80 do 110 mm</t>
  </si>
  <si>
    <t>986301586</t>
  </si>
  <si>
    <t>https://podminky.urs.cz/item/CS_URS_2025_01/218111121</t>
  </si>
  <si>
    <t>34</t>
  </si>
  <si>
    <t>218121112</t>
  </si>
  <si>
    <t>Odvětrání radonu svislé z plastových trubek, vnitřní průměr přes 110 do 140 mm</t>
  </si>
  <si>
    <t>1843293131</t>
  </si>
  <si>
    <t>https://podminky.urs.cz/item/CS_URS_2025_01/218121112</t>
  </si>
  <si>
    <t>4+4+8*4</t>
  </si>
  <si>
    <t>Svislé a kompletní konstrukce</t>
  </si>
  <si>
    <t>35</t>
  </si>
  <si>
    <t>311270331</t>
  </si>
  <si>
    <t>Zdivo z přesných vápenopískových tvárnic na tenkovrstvou maltu, tloušťka zdiva 200 mm, formát a rozměr tvárnic 7DF 248x200x248 mm plných, pevnosti přes P15 do P25</t>
  </si>
  <si>
    <t>497952031</t>
  </si>
  <si>
    <t>https://podminky.urs.cz/item/CS_URS_2025_01/311270331</t>
  </si>
  <si>
    <t>"1NP"</t>
  </si>
  <si>
    <t>"sklad 140"(0,1+2,8)*(2,98*2+4,1*2+0,2*4)</t>
  </si>
  <si>
    <t>"pravá část objektu vnitřní nosné zdi"(0,35+2,8)*(1,05+0,9+1,015+0,15+1,65+2,925+0,15+2,925)</t>
  </si>
  <si>
    <t>-okno11</t>
  </si>
  <si>
    <t>-dveře13</t>
  </si>
  <si>
    <t>Mezisoučet</t>
  </si>
  <si>
    <t>"2NP"</t>
  </si>
  <si>
    <t>"levá část objektu - levá venkovní zeď v místech dřevěného obkladu"(1,85+0,5)*(19,85-0,25*2)</t>
  </si>
  <si>
    <t>"pravá část objektu - obvodová zeď v místech dřev. obkl."(1,85+0,5)*(12,65*2+9,05*2-0,2*4)</t>
  </si>
  <si>
    <t>-okno21</t>
  </si>
  <si>
    <t>"připočtení prostoru pod otvory"(0,15+0,4)*(1,3+1,3+3,6+1,2+4,4)</t>
  </si>
  <si>
    <t>36</t>
  </si>
  <si>
    <t>311273951</t>
  </si>
  <si>
    <t>Založení pórobetonového zdiva na zakládací maltu, tlouštky zdiva 200 mm</t>
  </si>
  <si>
    <t>-402788398</t>
  </si>
  <si>
    <t>https://podminky.urs.cz/item/CS_URS_2025_01/311273951</t>
  </si>
  <si>
    <t>"sklad 140"(2,98*2+4,1*2+0,2*4)</t>
  </si>
  <si>
    <t>"pravá část objektu vnitřní nosné zdi"(1,05+0,9+1,015+0,15+1,65+2,925+0,15+2,925)</t>
  </si>
  <si>
    <t>"levá část objektu - levá venkovní zeď v místech dřevěného obkladu"(19,85-0,25*2)</t>
  </si>
  <si>
    <t>"pravá část objektu - obvodová zeď v místech dřev. obkl."(12,65*2+9,05*2-0,2*4)</t>
  </si>
  <si>
    <t>37</t>
  </si>
  <si>
    <t>311270531</t>
  </si>
  <si>
    <t>Zdivo z přesných vápenopískových tvárnic na tenkovrstvou maltu, tloušťka zdiva 240 mm, formát a rozměr cihel 8DF 248x240x248 mm plných, pevnosti přes P15 do P25</t>
  </si>
  <si>
    <t>-1931680892</t>
  </si>
  <si>
    <t>https://podminky.urs.cz/item/CS_URS_2025_01/311270531</t>
  </si>
  <si>
    <t>"levá část objektu u schodiště"(0,1+2,8)*(2,55+8,6)</t>
  </si>
  <si>
    <t>"levá část objektu"(0,35+2,8)*(19,85*2+6*5)</t>
  </si>
  <si>
    <t>"prostřední část objektu"(0,35+2,8)*(10,25*2+5,9*3)</t>
  </si>
  <si>
    <t>"pravá část objektu"(0,35+2,8)*(22,65*2+12,25*4-1,2+11,05+9,1-0,25*2)</t>
  </si>
  <si>
    <t>-okno1</t>
  </si>
  <si>
    <t>-dveře11</t>
  </si>
  <si>
    <t>"levá část objektu u schodiště"(0,15+2,725)*2,735</t>
  </si>
  <si>
    <t>"levá část objektu - od dřev. obkladu dolů"(0,55)*(19,85-0,25*2)</t>
  </si>
  <si>
    <t>"levá část objektu"(0,15+2,725)*(6,0*5+19,85-0,25*2)</t>
  </si>
  <si>
    <t>"pravá část objektu - od dřev. obkladu dolů"(0,55)*(12,65+9,05*2-0,2*4-1,3*2)</t>
  </si>
  <si>
    <t>"pravá část objektu vnitřní nosná zeď"(0,15+2,725)*4,95</t>
  </si>
  <si>
    <t>-okno2</t>
  </si>
  <si>
    <t>38</t>
  </si>
  <si>
    <t>311273953</t>
  </si>
  <si>
    <t>Založení pórobetonového zdiva na zakládací maltu, tlouštky zdiva 250 mm</t>
  </si>
  <si>
    <t>-106661785</t>
  </si>
  <si>
    <t>https://podminky.urs.cz/item/CS_URS_2025_01/311273953</t>
  </si>
  <si>
    <t>"levá část objektu u schodiště"(2,55+8,6)</t>
  </si>
  <si>
    <t>"levá část objektu"(19,85*2+6*5)</t>
  </si>
  <si>
    <t>"prostřední část objektu"(10,25*2+5,9*3)</t>
  </si>
  <si>
    <t>"pravá část objektu"(22,65*2+12,25*4-1,2+11,05+9,1-0,25*2)</t>
  </si>
  <si>
    <t>"levá část objektu u schodiště"2,735</t>
  </si>
  <si>
    <t>"levá část objektu - od dřev. obkladu dolů"(19,85-0,25*2)</t>
  </si>
  <si>
    <t>"levá část objektu"(6,0*5+19,85-0,25*2)</t>
  </si>
  <si>
    <t>"pravá část objektu - od dřev. obkladu dolů"(12,65+9,05*2-0,2*4-1,3*2)</t>
  </si>
  <si>
    <t>"pravá část objektu vnitřní nosná zeď"4,95</t>
  </si>
  <si>
    <t>311</t>
  </si>
  <si>
    <t>ŽB stěny</t>
  </si>
  <si>
    <t>39</t>
  </si>
  <si>
    <t>311321814</t>
  </si>
  <si>
    <t>Nadzákladové zdi z betonu železového (bez výztuže) nosné pohledového (v přírodní barvě drtí a přísad) tř. C 25/30</t>
  </si>
  <si>
    <t>228557739</t>
  </si>
  <si>
    <t>https://podminky.urs.cz/item/CS_URS_2025_01/311321814</t>
  </si>
  <si>
    <t>"monolitická stěna v ose 3"4,5*(2,8+1,1)*0,2</t>
  </si>
  <si>
    <t>"na pavlači"1,65*0,18*2,875</t>
  </si>
  <si>
    <t>"na terase"1,85*0,2*(0,475+2,4)*2</t>
  </si>
  <si>
    <t>40</t>
  </si>
  <si>
    <t>311351121</t>
  </si>
  <si>
    <t>Bednění nadzákladových zdí nosných rovné oboustranné za každou stranu zřízení</t>
  </si>
  <si>
    <t>-187300993</t>
  </si>
  <si>
    <t>https://podminky.urs.cz/item/CS_URS_2025_01/311351121</t>
  </si>
  <si>
    <t>"monolitická stěna v ose C"(4,5*2+0,2*2)*(2,8+1,1)</t>
  </si>
  <si>
    <t>"na pavlači"(1,65*2+0,18*2)*2,875</t>
  </si>
  <si>
    <t>"na terase"(1,85*2+0,2)*(0,475+2,4)*2</t>
  </si>
  <si>
    <t>41</t>
  </si>
  <si>
    <t>311351122</t>
  </si>
  <si>
    <t>Bednění nadzákladových zdí nosných rovné oboustranné za každou stranu odstranění</t>
  </si>
  <si>
    <t>2014296946</t>
  </si>
  <si>
    <t>https://podminky.urs.cz/item/CS_URS_2025_01/311351122</t>
  </si>
  <si>
    <t>42</t>
  </si>
  <si>
    <t>311361821</t>
  </si>
  <si>
    <t>Výztuž nadzákladových zdí nosných svislých nebo odkloněných od svislice, rovných nebo oblých z betonářské oceli 10 505 (R) nebo BSt 500</t>
  </si>
  <si>
    <t>-1431680906</t>
  </si>
  <si>
    <t>https://podminky.urs.cz/item/CS_URS_2025_01/311361821</t>
  </si>
  <si>
    <t>"rozpočtový předpoklad120 kg / m3"</t>
  </si>
  <si>
    <t>"monolitická stěna v ose C"4,5*(2,8+1,1)*0,2*120/1000</t>
  </si>
  <si>
    <t>"na pavlači"1,65*0,18*2,875*120/1000</t>
  </si>
  <si>
    <t>"na terase"1,85*0,2*(0,475+2,4)*2*120/1000</t>
  </si>
  <si>
    <t>1024,7/1000</t>
  </si>
  <si>
    <t>43</t>
  </si>
  <si>
    <t>313351911</t>
  </si>
  <si>
    <t>Bednění nadzákladových zdí obkladových Příplatek k cenám za pohledový beton</t>
  </si>
  <si>
    <t>-2086936896</t>
  </si>
  <si>
    <t>https://podminky.urs.cz/item/CS_URS_2025_01/313351911</t>
  </si>
  <si>
    <t>"monolitická stěna v ose3"(4,5*2+0,2*2)*(2,8)</t>
  </si>
  <si>
    <t>"na pavlači"(1,65)*2,875</t>
  </si>
  <si>
    <t>44</t>
  </si>
  <si>
    <t>783826605</t>
  </si>
  <si>
    <t>Hydrofobizační nátěr omítek silikonový, transparentní, povrchů hladkých betonových povrchů nebo povrchů z desek na bázi dřeva (dřevovláknitých apod.)</t>
  </si>
  <si>
    <t>-670348859</t>
  </si>
  <si>
    <t>https://podminky.urs.cz/item/CS_URS_2025_01/783826605</t>
  </si>
  <si>
    <t>45</t>
  </si>
  <si>
    <t>612111001</t>
  </si>
  <si>
    <t>Ubroušení výstupků betonu po odbednění neomítaných vnitřních ploch ze spár bednicích desek do roviny povrchu stěn</t>
  </si>
  <si>
    <t>211725287</t>
  </si>
  <si>
    <t>https://podminky.urs.cz/item/CS_URS_2025_01/612111001</t>
  </si>
  <si>
    <t>Překlady</t>
  </si>
  <si>
    <t>46</t>
  </si>
  <si>
    <t>K109</t>
  </si>
  <si>
    <t>D+M nosný překlad betonový 115/195/3500 (př1)</t>
  </si>
  <si>
    <t>259136731</t>
  </si>
  <si>
    <t>47</t>
  </si>
  <si>
    <t>K110</t>
  </si>
  <si>
    <t>D+M nosný překlad betonový 60/195/1400 (př2)</t>
  </si>
  <si>
    <t>-295573596</t>
  </si>
  <si>
    <t>48</t>
  </si>
  <si>
    <t>K111</t>
  </si>
  <si>
    <t>D+M nosný překlad betonový 60/195/1200 (př3)</t>
  </si>
  <si>
    <t>-538221182</t>
  </si>
  <si>
    <t>49</t>
  </si>
  <si>
    <t>K112</t>
  </si>
  <si>
    <t>D+M nosný překlad betonový 115/195/1400 (př4)</t>
  </si>
  <si>
    <t>-1193109852</t>
  </si>
  <si>
    <t>K113</t>
  </si>
  <si>
    <t>D+M nosný překlad betonový 115/195/1200 (př5)</t>
  </si>
  <si>
    <t>-1078033050</t>
  </si>
  <si>
    <t>51</t>
  </si>
  <si>
    <t>K114</t>
  </si>
  <si>
    <t>D+M nosný překlad betonový 60/195/1200 (př6)</t>
  </si>
  <si>
    <t>351916555</t>
  </si>
  <si>
    <t>52</t>
  </si>
  <si>
    <t>K115</t>
  </si>
  <si>
    <t>D+M nosný překlad betonový 60/195/1400 (př7)</t>
  </si>
  <si>
    <t>883214059</t>
  </si>
  <si>
    <t>53</t>
  </si>
  <si>
    <t>K116</t>
  </si>
  <si>
    <t>D+M nosný překlad betonový 60/195/2500 (př8)</t>
  </si>
  <si>
    <t>-728377813</t>
  </si>
  <si>
    <t>54</t>
  </si>
  <si>
    <t>K117</t>
  </si>
  <si>
    <t>D+M nosný překlad betonový 60/195/3500 (př9)</t>
  </si>
  <si>
    <t>2049005172</t>
  </si>
  <si>
    <t>55</t>
  </si>
  <si>
    <t>K118</t>
  </si>
  <si>
    <t>D+M nosný překlad betonový 60/195/1200 (př10)</t>
  </si>
  <si>
    <t>1029894674</t>
  </si>
  <si>
    <t>Příčky</t>
  </si>
  <si>
    <t>56</t>
  </si>
  <si>
    <t>342271531</t>
  </si>
  <si>
    <t>Příčky z přesných vápenopískových tvárnic na tenkovrstvou maltu, tloušťka příčky 150 mm, formát a rozměr tvárnic 5DF 248x150x248 mm plných, pevnost tvárnic přes P15 do P25</t>
  </si>
  <si>
    <t>1163220555</t>
  </si>
  <si>
    <t>https://podminky.urs.cz/item/CS_URS_2025_01/342271531</t>
  </si>
  <si>
    <t>"1 NP"</t>
  </si>
  <si>
    <t>"138"</t>
  </si>
  <si>
    <t>(0,35+2,8)*(2,55+2,5)</t>
  </si>
  <si>
    <t>"135"</t>
  </si>
  <si>
    <t>"132"</t>
  </si>
  <si>
    <t>"129"</t>
  </si>
  <si>
    <t>"126"</t>
  </si>
  <si>
    <t>(0,35+2,8)*(2,65+2,45)</t>
  </si>
  <si>
    <t>"123"</t>
  </si>
  <si>
    <t>"119,120"</t>
  </si>
  <si>
    <t>(0,35+2,8)*(2,1+0,15+3,75+2,9)</t>
  </si>
  <si>
    <t>"117,116"</t>
  </si>
  <si>
    <t>(0,35+2,8)*(2,1+0,15+3,75+2,95)</t>
  </si>
  <si>
    <t>"113,111"</t>
  </si>
  <si>
    <t>(0,35+2,8)*(4+2,1+1,2)</t>
  </si>
  <si>
    <t>"114,115"</t>
  </si>
  <si>
    <t>(0,35+2,8)*(4,4*2+2,25)</t>
  </si>
  <si>
    <t>"110"</t>
  </si>
  <si>
    <t>(0,35+2,8)*(4)</t>
  </si>
  <si>
    <t>"104,107,105,106,108"</t>
  </si>
  <si>
    <t>(0,35+2,8)*((2,55+0,15+1,7)*2+1,3+2,3+2,1)</t>
  </si>
  <si>
    <t>-dveře12</t>
  </si>
  <si>
    <t>"2 NP</t>
  </si>
  <si>
    <t>"212"</t>
  </si>
  <si>
    <t>(0,15+2,725)*(2,55+2,5)</t>
  </si>
  <si>
    <t>"215"</t>
  </si>
  <si>
    <t>"218"</t>
  </si>
  <si>
    <t>"221"</t>
  </si>
  <si>
    <t>"208,207,206,205"</t>
  </si>
  <si>
    <t>(0,15+2,725)*(12,25+2,1*3)</t>
  </si>
  <si>
    <t>"204,203"</t>
  </si>
  <si>
    <t>(0,15+2,725)*(12,25+4,95+0,5+0,15+1,685)</t>
  </si>
  <si>
    <t>-dveře22</t>
  </si>
  <si>
    <t>57</t>
  </si>
  <si>
    <t>342279114</t>
  </si>
  <si>
    <t>Zakládací vrstva vápenopískových příček z vyrovnávacích bloků, tloušťka příčky 150 mm</t>
  </si>
  <si>
    <t>-1427940741</t>
  </si>
  <si>
    <t>https://podminky.urs.cz/item/CS_URS_2025_01/342279114</t>
  </si>
  <si>
    <t>(2,55+2,5)</t>
  </si>
  <si>
    <t>(2,65+2,45)</t>
  </si>
  <si>
    <t>(2,1+0,15+3,75+2,9)</t>
  </si>
  <si>
    <t>(2,1+0,15+3,75+2,95)</t>
  </si>
  <si>
    <t>(4+2,1+1,2)</t>
  </si>
  <si>
    <t>(4,4*2+2,25)</t>
  </si>
  <si>
    <t>(4)</t>
  </si>
  <si>
    <t>((2,55+0,15+1,7)*2+1,3+2,3+2,1)</t>
  </si>
  <si>
    <t>(12,25+2,1*3)</t>
  </si>
  <si>
    <t>(12,25+4,95+0,5+0,15+1,685)</t>
  </si>
  <si>
    <t>"dorovnání překladů"11*2,5+14*1,25+1,5</t>
  </si>
  <si>
    <t>58</t>
  </si>
  <si>
    <t>342271321</t>
  </si>
  <si>
    <t>Příčky z přesných vápenopískových tvárnic na tenkovrstvou maltu, tloušťka příčky 70 mm, formát a rozměr tvárnic P7 498x70x248 mm plných, pevnost tvárnic do P15</t>
  </si>
  <si>
    <t>483824131</t>
  </si>
  <si>
    <t>https://podminky.urs.cz/item/CS_URS_2025_01/342271321</t>
  </si>
  <si>
    <t>"108"</t>
  </si>
  <si>
    <t>(0,35+2,8)*(1,5+0,2)</t>
  </si>
  <si>
    <t>(0,15+2,725)*(1+0,1+1+1,8+0,2)</t>
  </si>
  <si>
    <t>-dveře23</t>
  </si>
  <si>
    <t>59</t>
  </si>
  <si>
    <t>342279113</t>
  </si>
  <si>
    <t>Zakládací vrstva vápenopískových příček z vyrovnávacích bloků, tloušťka příčky 115 mm</t>
  </si>
  <si>
    <t>-480272965</t>
  </si>
  <si>
    <t>https://podminky.urs.cz/item/CS_URS_2025_01/342279113</t>
  </si>
  <si>
    <t>(1,5+0,2)</t>
  </si>
  <si>
    <t>(1+0,1+1+1,8+0,2)</t>
  </si>
  <si>
    <t>"dorovnání překladů"2*1,25</t>
  </si>
  <si>
    <t>60</t>
  </si>
  <si>
    <t>342272205</t>
  </si>
  <si>
    <t>Příčky z pórobetonových tvárnic hladkých na tenké maltové lože objemová hmotnost do 500 kg/m3, tloušťka příčky 50 mm</t>
  </si>
  <si>
    <t>688998142</t>
  </si>
  <si>
    <t>https://podminky.urs.cz/item/CS_URS_2025_01/342272205</t>
  </si>
  <si>
    <t>"příčky tl. 50 mezi pokojem a chodbou"</t>
  </si>
  <si>
    <t>(0,35+2,8)*0,6*6</t>
  </si>
  <si>
    <t>(0,15+2,725)*0,6*4</t>
  </si>
  <si>
    <t>342291112</t>
  </si>
  <si>
    <t>Ukotvení příček polyuretanovou pěnou, tl. příčky přes 100 mm</t>
  </si>
  <si>
    <t>-927783261</t>
  </si>
  <si>
    <t>https://podminky.urs.cz/item/CS_URS_2025_01/342291112</t>
  </si>
  <si>
    <t>62</t>
  </si>
  <si>
    <t>342291111</t>
  </si>
  <si>
    <t>Ukotvení příček polyuretanovou pěnou, tl. příčky do 100 mm</t>
  </si>
  <si>
    <t>902732403</t>
  </si>
  <si>
    <t>https://podminky.urs.cz/item/CS_URS_2025_01/342291111</t>
  </si>
  <si>
    <t>63</t>
  </si>
  <si>
    <t>342291121</t>
  </si>
  <si>
    <t>Ukotvení příček plochými kotvami, do konstrukce cihelné</t>
  </si>
  <si>
    <t>-501872700</t>
  </si>
  <si>
    <t>https://podminky.urs.cz/item/CS_URS_2025_01/342291121</t>
  </si>
  <si>
    <t>36*(2,8+0,35)</t>
  </si>
  <si>
    <t>20*(2,725+0,15)</t>
  </si>
  <si>
    <t>Vodorovné konstrukce</t>
  </si>
  <si>
    <t>41-2</t>
  </si>
  <si>
    <t>Monolitické stropy</t>
  </si>
  <si>
    <t>64</t>
  </si>
  <si>
    <t>411324444</t>
  </si>
  <si>
    <t>Stropy z betonu železového (bez výztuže) pohledového stropů deskových, plochých střech, desek balkonových, desek hřibových stropů včetně hlavic hřibových sloupů tř. C 25/30</t>
  </si>
  <si>
    <t>-1511003291</t>
  </si>
  <si>
    <t>https://podminky.urs.cz/item/CS_URS_2025_01/411324444</t>
  </si>
  <si>
    <t>"1 NP</t>
  </si>
  <si>
    <t>36,2*22,65*0,25</t>
  </si>
  <si>
    <t>"NAD VSTUP"</t>
  </si>
  <si>
    <t>2*1,18*0,18</t>
  </si>
  <si>
    <t xml:space="preserve">"odpočet atira a schodiště </t>
  </si>
  <si>
    <t>-0,25*(13,18*9,95)</t>
  </si>
  <si>
    <t>-0,25*(5,366*1,2+2,55*4,6)</t>
  </si>
  <si>
    <t xml:space="preserve">"2 NP </t>
  </si>
  <si>
    <t>12,65*10,98*0,25</t>
  </si>
  <si>
    <t>8,63*23,135*0,25</t>
  </si>
  <si>
    <t>65</t>
  </si>
  <si>
    <t>411361821.1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</si>
  <si>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</si>
  <si>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1877965056</t>
  </si>
  <si>
    <t>https://podminky.urs.cz/item/CS_URS_2025_01/411361821.1</t>
  </si>
  <si>
    <t xml:space="preserve">"1 NP vč. schodiště </t>
  </si>
  <si>
    <t>16801,6/1000</t>
  </si>
  <si>
    <t>8157,0/1000</t>
  </si>
  <si>
    <t>66</t>
  </si>
  <si>
    <t>411351011</t>
  </si>
  <si>
    <t>Bednění stropních konstrukcí - bez podpěrné konstrukce desek tloušťky stropní desky přes 5 do 25 cm zřízení</t>
  </si>
  <si>
    <t>321877920</t>
  </si>
  <si>
    <t>https://podminky.urs.cz/item/CS_URS_2025_01/411351011</t>
  </si>
  <si>
    <t xml:space="preserve">"nadvlaky a atikové zdi zvlášť </t>
  </si>
  <si>
    <t>6*4,65*4</t>
  </si>
  <si>
    <t>1,63*22,95</t>
  </si>
  <si>
    <t>2,2*2,98</t>
  </si>
  <si>
    <t>4,5*(7,655+2,58+4,245)</t>
  </si>
  <si>
    <t>1,7*9,95</t>
  </si>
  <si>
    <t>8,35*(11,68+1,5+1,7)</t>
  </si>
  <si>
    <t>4*6*2</t>
  </si>
  <si>
    <t>4,4*6*2</t>
  </si>
  <si>
    <t>11,3*6*2</t>
  </si>
  <si>
    <t>2*(6+0,25+6)</t>
  </si>
  <si>
    <t xml:space="preserve">"čela </t>
  </si>
  <si>
    <t>0,5*(36,2+22,65)*2</t>
  </si>
  <si>
    <t xml:space="preserve">"atrium + schodiště </t>
  </si>
  <si>
    <t>0,6*(13,18+9,95)*2</t>
  </si>
  <si>
    <t>0,6*(5,366+1,2+4,6+2,55)*2</t>
  </si>
  <si>
    <t>"světlík"2</t>
  </si>
  <si>
    <t>"v místě otovrů bez překladu"0,25*(1,1*4+1,1*2+5+3,25+3+2+1,1*2+1,05+2+4,1+1)</t>
  </si>
  <si>
    <t>2*1,18+0,5*(2+1,18*2)</t>
  </si>
  <si>
    <t>4,65*6*4</t>
  </si>
  <si>
    <t>1,76*22,885</t>
  </si>
  <si>
    <t>6,5*2,915</t>
  </si>
  <si>
    <t>1,81*12,25</t>
  </si>
  <si>
    <t>12,25*(3,7+5,15)</t>
  </si>
  <si>
    <t>-0,25*5,15</t>
  </si>
  <si>
    <t>"čela</t>
  </si>
  <si>
    <t>0,6*(12,65+10,98+8,63+22,885)*2</t>
  </si>
  <si>
    <t>"v místě otovrů bez překladu"0,2*(3,6+1,2+4,4+1,3+1,3+1,1*4)</t>
  </si>
  <si>
    <t>67</t>
  </si>
  <si>
    <t>411351012</t>
  </si>
  <si>
    <t>Bednění stropních konstrukcí - bez podpěrné konstrukce desek tloušťky stropní desky přes 5 do 25 cm odstranění</t>
  </si>
  <si>
    <t>684757093</t>
  </si>
  <si>
    <t>https://podminky.urs.cz/item/CS_URS_2025_01/411351012</t>
  </si>
  <si>
    <t>68</t>
  </si>
  <si>
    <t>411354313</t>
  </si>
  <si>
    <t>Podpěrná konstrukce stropů - desek, kleneb a skořepin výška podepření do 4 m tloušťka stropu přes 15 do 25 cm zřízení</t>
  </si>
  <si>
    <t>1866638018</t>
  </si>
  <si>
    <t>https://podminky.urs.cz/item/CS_URS_2025_01/411354313</t>
  </si>
  <si>
    <t>69</t>
  </si>
  <si>
    <t>411354314</t>
  </si>
  <si>
    <t>Podpěrná konstrukce stropů - desek, kleneb a skořepin výška podepření do 4 m tloušťka stropu přes 15 do 25 cm odstranění</t>
  </si>
  <si>
    <t>1146075922</t>
  </si>
  <si>
    <t>https://podminky.urs.cz/item/CS_URS_2025_01/411354314</t>
  </si>
  <si>
    <t>70</t>
  </si>
  <si>
    <t>prostup3</t>
  </si>
  <si>
    <t>Provedení prostupu stropní konstrukcí do průřezu 0,04 m2</t>
  </si>
  <si>
    <t>2118288770</t>
  </si>
  <si>
    <t>71</t>
  </si>
  <si>
    <t>prostup5</t>
  </si>
  <si>
    <t>Provedení prostupu stropní konstrukcí do průřezu 0,25m2</t>
  </si>
  <si>
    <t>-1791042660</t>
  </si>
  <si>
    <t>72</t>
  </si>
  <si>
    <t>prostup6</t>
  </si>
  <si>
    <t>Provedení prostupu stropní konstrukcí do průřezu více jak 0,25m2</t>
  </si>
  <si>
    <t>-1454590469</t>
  </si>
  <si>
    <t>73</t>
  </si>
  <si>
    <t>345321515</t>
  </si>
  <si>
    <t>Zídky atikové, poprsní, schodišťové a zábradelní z betonu železového bez výztuže tř. C 25/30</t>
  </si>
  <si>
    <t>-1572032412</t>
  </si>
  <si>
    <t>https://podminky.urs.cz/item/CS_URS_2025_01/345321515</t>
  </si>
  <si>
    <t>"v úrovni pavlače"(1,5+2,79+0,31+3,7+9,55)*0,25*0,5+(23,275-9,55-0,25)*0,15*0,5</t>
  </si>
  <si>
    <t>"nad 1NP mimo pavlač"14,68*0,25*0,5*2+(15,1+3,15+27,45+11,3)*0,25*0,5</t>
  </si>
  <si>
    <t>"nad 2NP levá část"(8,03+0,1*2+0,2*2+22,285*2+0,1*4+7,73+0,1*2+0,2*2+0,2*2+0,2)*0,2*0,5</t>
  </si>
  <si>
    <t>"nad 2NP pravá část"(12,05*2+0,1*4+0,2*4+10,38*2+0,1*4)*0,2*0,5</t>
  </si>
  <si>
    <t>74</t>
  </si>
  <si>
    <t>345351005</t>
  </si>
  <si>
    <t>Bednění atikových, poprsních, schodišťových, zábradelních zídek plnostěnných zřízení</t>
  </si>
  <si>
    <t>166297862</t>
  </si>
  <si>
    <t>https://podminky.urs.cz/item/CS_URS_2025_01/345351005</t>
  </si>
  <si>
    <t>"v úrovni pavlače"(1,5+2,79+0,31+3,7+9,55)*0,5*2+(23,275-9,55-0,25)*0,5*2</t>
  </si>
  <si>
    <t>"nad 1NP mimo pavlač"14,68*0,5*2*2+(15,1+3,15+27,45+11,3)*0,5*2</t>
  </si>
  <si>
    <t>"nad 2NP levá část"(8,03+0,1*2+0,2*2+22,285*2+0,1*4+7,73+0,1*2+0,2*2+0,2*2+0,2)*0,5*2</t>
  </si>
  <si>
    <t>"nad 2NP pravá část"(12,05*2+0,1*4+0,2*4+10,38*2+0,1*4)*0,5*2</t>
  </si>
  <si>
    <t>75</t>
  </si>
  <si>
    <t>345351006</t>
  </si>
  <si>
    <t>Bednění atikových, poprsních, schodišťových, zábradelních zídek plnostěnných odstranění</t>
  </si>
  <si>
    <t>-56774954</t>
  </si>
  <si>
    <t>https://podminky.urs.cz/item/CS_URS_2025_01/345351006</t>
  </si>
  <si>
    <t>76</t>
  </si>
  <si>
    <t>K119</t>
  </si>
  <si>
    <t>D+M isonosník dle specifikace SKŘ únosnot Mrd=15 kNm/m´ h 180 mm</t>
  </si>
  <si>
    <t xml:space="preserve">bm </t>
  </si>
  <si>
    <t>-885535279</t>
  </si>
  <si>
    <t>6,5+2,55+0,2+1,8</t>
  </si>
  <si>
    <t>77</t>
  </si>
  <si>
    <t>K120</t>
  </si>
  <si>
    <t>D+M isonosník dle specifikace SKŘ únosnot Mrd=20 kNm/m´ h 250 mm</t>
  </si>
  <si>
    <t>990567003</t>
  </si>
  <si>
    <t>3+1,1+3,8+1,1+3,8+1,1+1</t>
  </si>
  <si>
    <t>9,95+0,085+4,5</t>
  </si>
  <si>
    <t>78</t>
  </si>
  <si>
    <t>K121</t>
  </si>
  <si>
    <t>D+M isonosník dle specifikace SKŘ únosnot Mrd=25 kNm/m´ h 180 mm</t>
  </si>
  <si>
    <t>109078037</t>
  </si>
  <si>
    <t>8,35</t>
  </si>
  <si>
    <t>79</t>
  </si>
  <si>
    <t>K122</t>
  </si>
  <si>
    <t>D+M isonosník dle specifikace SKŘ únosnot Mrd=70 kNm/m´ h 250 mm</t>
  </si>
  <si>
    <t>181865160</t>
  </si>
  <si>
    <t>1,12*2</t>
  </si>
  <si>
    <t>80</t>
  </si>
  <si>
    <t>K123</t>
  </si>
  <si>
    <t>D+M isonosník dle specifikace SKŘ únosnot Mrd=35 kNm/m´ h 250 mm</t>
  </si>
  <si>
    <t>-2081339390</t>
  </si>
  <si>
    <t xml:space="preserve">"1 NP </t>
  </si>
  <si>
    <t>10,25+6,5-1,12*2</t>
  </si>
  <si>
    <t>12,65</t>
  </si>
  <si>
    <t>14,915+5,265+6,5-1,12*2</t>
  </si>
  <si>
    <t>81</t>
  </si>
  <si>
    <t>K124</t>
  </si>
  <si>
    <t>D+M isonosník dle specifikace SKŘ únosnot Mrd=45 kNm/m´ h 250 mm</t>
  </si>
  <si>
    <t>2672096</t>
  </si>
  <si>
    <t>82</t>
  </si>
  <si>
    <t>953241111</t>
  </si>
  <si>
    <t>Osazení smykových trnů do dilatačních spár jednoduchých pro nižší zatížení z nerezové nebo pozinkované oceli bez pouzdra, průměr 20 mm</t>
  </si>
  <si>
    <t>-57513419</t>
  </si>
  <si>
    <t>https://podminky.urs.cz/item/CS_URS_2025_01/953241111</t>
  </si>
  <si>
    <t>12+2+2</t>
  </si>
  <si>
    <t>83</t>
  </si>
  <si>
    <t>54879302</t>
  </si>
  <si>
    <t>trn pro přenos smykové síly u dilatačních spár pro nižší zatížení nerez bez pouzdra D 20mm</t>
  </si>
  <si>
    <t>-1723504466</t>
  </si>
  <si>
    <t>84</t>
  </si>
  <si>
    <t>411359111</t>
  </si>
  <si>
    <t>Bednění stropních konstrukcí - bez podpěrné konstrukce Příplatek k cenám za pohledový beton</t>
  </si>
  <si>
    <t>-1263064434</t>
  </si>
  <si>
    <t>https://podminky.urs.cz/item/CS_URS_2025_01/411359111</t>
  </si>
  <si>
    <t xml:space="preserve">"spodní strana schodišť </t>
  </si>
  <si>
    <t>"podesta"</t>
  </si>
  <si>
    <t>1,75*2,25</t>
  </si>
  <si>
    <t xml:space="preserve">"ramena </t>
  </si>
  <si>
    <t>((2,79*2*1,2)/cos(25))</t>
  </si>
  <si>
    <t>"ramena</t>
  </si>
  <si>
    <t>((2,47+2,195)*1,2)/cos(25)</t>
  </si>
  <si>
    <t xml:space="preserve">"venkovní plochy </t>
  </si>
  <si>
    <t>95,55</t>
  </si>
  <si>
    <t>33,8</t>
  </si>
  <si>
    <t>34,61</t>
  </si>
  <si>
    <t>(8,7-0,2)*2,735+19,85*(1,88-0,3)</t>
  </si>
  <si>
    <t>12,1*1,63</t>
  </si>
  <si>
    <t>85</t>
  </si>
  <si>
    <t>-231051438</t>
  </si>
  <si>
    <t>86</t>
  </si>
  <si>
    <t>611111001</t>
  </si>
  <si>
    <t>Ubroušení výstupků betonu po odbednění neomítaných vnitřních ploch ze spár bednicích desek do roviny povrchu stropů</t>
  </si>
  <si>
    <t>-1721174756</t>
  </si>
  <si>
    <t>https://podminky.urs.cz/item/CS_URS_2025_01/611111001</t>
  </si>
  <si>
    <t>43-2</t>
  </si>
  <si>
    <t>Přímé schodiště</t>
  </si>
  <si>
    <t>87</t>
  </si>
  <si>
    <t>430321414</t>
  </si>
  <si>
    <t>Schodišťové konstrukce a rampy z betonu železového (bez výztuže) stupně, schodnice, ramena, podesty s nosníky tř. C 25/30</t>
  </si>
  <si>
    <t>835043370</t>
  </si>
  <si>
    <t>https://podminky.urs.cz/item/CS_URS_2025_01/430321414</t>
  </si>
  <si>
    <t>1,696*2,25*0,2</t>
  </si>
  <si>
    <t>0,2*(((2,749+0,4)*2*1,2)/cos(25))</t>
  </si>
  <si>
    <t>"první stupeň"0,3*1,2*0,1</t>
  </si>
  <si>
    <t xml:space="preserve">"mezipodesta </t>
  </si>
  <si>
    <t>0,905*1,2*0,25</t>
  </si>
  <si>
    <t>0,25*((2,47+2,195)*1,2)/cos(25)</t>
  </si>
  <si>
    <t>"první stupeň"0,3*1,2*0,35</t>
  </si>
  <si>
    <t>hrana*0,274*0,16*0,5</t>
  </si>
  <si>
    <t>"VÝZTUŽ VIZ HMOTNOST VÝZTUŽE STROPU</t>
  </si>
  <si>
    <t>88</t>
  </si>
  <si>
    <t>431351121</t>
  </si>
  <si>
    <t>Bednění podest, podstupňových desek a ramp včetně podpěrné konstrukce výšky do 4 m půdorysně přímočarých zřízení</t>
  </si>
  <si>
    <t>-1401624945</t>
  </si>
  <si>
    <t>https://podminky.urs.cz/item/CS_URS_2025_01/431351121</t>
  </si>
  <si>
    <t>((2,79*2*0,5)/cos(25))</t>
  </si>
  <si>
    <t>"první stupeň"(0,3+1,2)*2*0,1</t>
  </si>
  <si>
    <t>0,905*1,2</t>
  </si>
  <si>
    <t>"první stupeň"(0,3+1,2)*2*0,35</t>
  </si>
  <si>
    <t>89</t>
  </si>
  <si>
    <t>431351122</t>
  </si>
  <si>
    <t>Bednění podest, podstupňových desek a ramp včetně podpěrné konstrukce výšky do 4 m půdorysně přímočarých odstranění</t>
  </si>
  <si>
    <t>1765325544</t>
  </si>
  <si>
    <t>https://podminky.urs.cz/item/CS_URS_2025_01/431351122</t>
  </si>
  <si>
    <t>90</t>
  </si>
  <si>
    <t>434351141</t>
  </si>
  <si>
    <t>Bednění stupňů betonovaných na podstupňové desce nebo na terénu půdorysně přímočarých zřízení</t>
  </si>
  <si>
    <t>1404296249</t>
  </si>
  <si>
    <t>https://podminky.urs.cz/item/CS_URS_2025_01/434351141</t>
  </si>
  <si>
    <t>hrana*0,16</t>
  </si>
  <si>
    <t>91</t>
  </si>
  <si>
    <t>434351142</t>
  </si>
  <si>
    <t>Bednění stupňů betonovaných na podstupňové desce nebo na terénu půdorysně přímočarých odstranění</t>
  </si>
  <si>
    <t>-1540371082</t>
  </si>
  <si>
    <t>https://podminky.urs.cz/item/CS_URS_2025_01/434351142</t>
  </si>
  <si>
    <t>92</t>
  </si>
  <si>
    <t>953611125</t>
  </si>
  <si>
    <t>Schodišťový prvek pro útlum kročejového hluku nosný a zvukově izolační mezi podestou a ramenem, tl. podesty 200 mm, počet prutů výztuže 2x4x D6, dl. 1,2 m</t>
  </si>
  <si>
    <t>1038534546</t>
  </si>
  <si>
    <t>https://podminky.urs.cz/item/CS_URS_2025_01/953611125</t>
  </si>
  <si>
    <t>93</t>
  </si>
  <si>
    <t>953611211</t>
  </si>
  <si>
    <t>Schodišťový prvek pro útlum kročejového hluku zvukově izolační mezi schody a stěnou - dilatační spárová deska, dl. 1 m</t>
  </si>
  <si>
    <t>-73267544</t>
  </si>
  <si>
    <t>https://podminky.urs.cz/item/CS_URS_2025_01/953611211</t>
  </si>
  <si>
    <t>(5,5*2)/cos(25)</t>
  </si>
  <si>
    <t>94</t>
  </si>
  <si>
    <t>953611151</t>
  </si>
  <si>
    <t>Schodišťový prvek pro útlum kročejového hluku nosný a zvukově izolační pro podepření ramene na základové desce délky 1,2 m</t>
  </si>
  <si>
    <t>1389886741</t>
  </si>
  <si>
    <t>https://podminky.urs.cz/item/CS_URS_2025_01/953611151</t>
  </si>
  <si>
    <t>Úpravy povrchů, podlahy a osazování výplní</t>
  </si>
  <si>
    <t>Úprava povrchů vnitřních</t>
  </si>
  <si>
    <t>95</t>
  </si>
  <si>
    <t>629991012</t>
  </si>
  <si>
    <t>Zakrytí vnějších ploch před znečištěním včetně pozdějšího odkrytí výplní otvorů a svislých ploch fólií přilepenou na začišťovací lištu</t>
  </si>
  <si>
    <t>2092051590</t>
  </si>
  <si>
    <t>https://podminky.urs.cz/item/CS_URS_2025_01/629991012</t>
  </si>
  <si>
    <t>okno1+okno11</t>
  </si>
  <si>
    <t>okno2+okno21</t>
  </si>
  <si>
    <t>96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</si>
  <si>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</si>
  <si>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</si>
  <si>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74967425</t>
  </si>
  <si>
    <t>https://podminky.urs.cz/item/CS_URS_2025_01/622143004</t>
  </si>
  <si>
    <t>ostění1+ostění2</t>
  </si>
  <si>
    <t>nadpraží1+nadpraží2</t>
  </si>
  <si>
    <t>97</t>
  </si>
  <si>
    <t>59051516</t>
  </si>
  <si>
    <t>profil začišťovací PVC pro ostění vnitřních omítek</t>
  </si>
  <si>
    <t>387835609</t>
  </si>
  <si>
    <t>256,45*1,1 'Přepočtené koeficientem množství</t>
  </si>
  <si>
    <t>98</t>
  </si>
  <si>
    <t>622143005</t>
  </si>
  <si>
    <t>Montáž omítkových profilů plastových, pozinkovaných nebo dřevěných upevněných vtlačením do podkladní vrstvy nebo přibitím omítníků</t>
  </si>
  <si>
    <t>1641171081</t>
  </si>
  <si>
    <t>https://podminky.urs.cz/item/CS_URS_2025_01/622143005</t>
  </si>
  <si>
    <t>99</t>
  </si>
  <si>
    <t>55343022</t>
  </si>
  <si>
    <t>profil rohový Pz s kulatou úzkou hlavou pro vnitřní omítky tl 12mm</t>
  </si>
  <si>
    <t>-1541157540</t>
  </si>
  <si>
    <t>2,8*26</t>
  </si>
  <si>
    <t>"2 NP"</t>
  </si>
  <si>
    <t>2,725*9</t>
  </si>
  <si>
    <t>353,775*1,1 'Přepočtené koeficientem množství</t>
  </si>
  <si>
    <t>100</t>
  </si>
  <si>
    <t>612142001</t>
  </si>
  <si>
    <t>Pletivo vnitřních ploch v ploše nebo pruzích, na plném podkladu sklovláknité vtlačené do tmelu včetně tmelu stěn</t>
  </si>
  <si>
    <t>-300132870</t>
  </si>
  <si>
    <t>https://podminky.urs.cz/item/CS_URS_2025_01/612142001</t>
  </si>
  <si>
    <t xml:space="preserve">"pro zvýšení vzduchotěsnosti" </t>
  </si>
  <si>
    <t xml:space="preserve">0,25*(ostění1+nadpraží1+ostění2+nadpraží2) </t>
  </si>
  <si>
    <t>"detaily"20+10</t>
  </si>
  <si>
    <t>101</t>
  </si>
  <si>
    <t>632450121</t>
  </si>
  <si>
    <t>Potěr cementový vyrovnávací ze suchých směsí v pásu o průměrné (střední) tl. od 10 do 20 mm</t>
  </si>
  <si>
    <t>-102890923</t>
  </si>
  <si>
    <t>https://podminky.urs.cz/item/CS_URS_2025_01/632450121</t>
  </si>
  <si>
    <t>"vnitřní parapet"(parapet1+parapet2)*0,25</t>
  </si>
  <si>
    <t>61-1</t>
  </si>
  <si>
    <t>Štuková omítka</t>
  </si>
  <si>
    <t>102</t>
  </si>
  <si>
    <t>612321311</t>
  </si>
  <si>
    <t>Omítka vápenocementová vnitřních ploch nanášená strojně jednovrstvá, tloušťky do 10 mm hrubá zatřená svislých konstrukcí stěn</t>
  </si>
  <si>
    <t>1919440309</t>
  </si>
  <si>
    <t>https://podminky.urs.cz/item/CS_URS_2025_01/612321311</t>
  </si>
  <si>
    <t>103</t>
  </si>
  <si>
    <t>612321131</t>
  </si>
  <si>
    <t>Vápenocementový štuk vnitřních ploch tloušťky do 3 mm svislých konstrukcí stěn</t>
  </si>
  <si>
    <t>-1395518070</t>
  </si>
  <si>
    <t>https://podminky.urs.cz/item/CS_URS_2025_01/612321131</t>
  </si>
  <si>
    <t>-obklad</t>
  </si>
  <si>
    <t>Úprava povrchů vnějších</t>
  </si>
  <si>
    <t>621</t>
  </si>
  <si>
    <t>Příprava podkladů</t>
  </si>
  <si>
    <t>104</t>
  </si>
  <si>
    <t>622131121</t>
  </si>
  <si>
    <t>Podkladní a spojovací vrstva vnějších omítaných ploch penetrace nanášená ručně stěn</t>
  </si>
  <si>
    <t>-2068580045</t>
  </si>
  <si>
    <t>https://podminky.urs.cz/item/CS_URS_2025_01/622131121</t>
  </si>
  <si>
    <t>fasáda+fasáda4+fasáda5</t>
  </si>
  <si>
    <t>105</t>
  </si>
  <si>
    <t>622121111</t>
  </si>
  <si>
    <t>Zatření spár vnějších povrchů cementovou maltou, ploch z tvárnic nebo kamene stěn</t>
  </si>
  <si>
    <t>-1086261483</t>
  </si>
  <si>
    <t>https://podminky.urs.cz/item/CS_URS_2025_01/622121111</t>
  </si>
  <si>
    <t xml:space="preserve">"zvýšení vzduchotěsnosti </t>
  </si>
  <si>
    <t>"pravá část objektu"(0,35+2,8)*(22,65*2+12,25*4-1,2)</t>
  </si>
  <si>
    <t>106</t>
  </si>
  <si>
    <t>629991011</t>
  </si>
  <si>
    <t>Zakrytí vnějších ploch před znečištěním včetně pozdějšího odkrytí výplní otvorů a svislých ploch fólií přilepenou lepící páskou</t>
  </si>
  <si>
    <t>-1779683553</t>
  </si>
  <si>
    <t>https://podminky.urs.cz/item/CS_URS_2025_01/629991011</t>
  </si>
  <si>
    <t>"ochrana vestavěných částí stavby"fasáda*0,05+fasáda2*0,05</t>
  </si>
  <si>
    <t>107</t>
  </si>
  <si>
    <t>432708560</t>
  </si>
  <si>
    <t>okno1+okno2</t>
  </si>
  <si>
    <t>okno11+okno21</t>
  </si>
  <si>
    <t>62-11</t>
  </si>
  <si>
    <t>ETICS - vata</t>
  </si>
  <si>
    <t>108</t>
  </si>
  <si>
    <t>622221021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</si>
  <si>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</si>
  <si>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-408581652</t>
  </si>
  <si>
    <t>https://podminky.urs.cz/item/CS_URS_2025_01/622221021</t>
  </si>
  <si>
    <t>109</t>
  </si>
  <si>
    <t>63152263</t>
  </si>
  <si>
    <t>deska tepelně izolační minerální kontaktních fasád podélné vlákno λ=0,034 tl 90 mm</t>
  </si>
  <si>
    <t>1712896365</t>
  </si>
  <si>
    <t>23,076*1,05 'Přepočtené koeficientem množství</t>
  </si>
  <si>
    <t>110</t>
  </si>
  <si>
    <t>622221061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</si>
  <si>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</si>
  <si>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856222852</t>
  </si>
  <si>
    <t>https://podminky.urs.cz/item/CS_URS_2025_01/622221061</t>
  </si>
  <si>
    <t>111</t>
  </si>
  <si>
    <t>63142036</t>
  </si>
  <si>
    <t>deska tepelně izolační minerální kontaktních fasád podélné vlákno λ=0,035-0,036 tl 300mm</t>
  </si>
  <si>
    <t>-967591387</t>
  </si>
  <si>
    <t>436,486*1,05 'Přepočtené koeficientem množství</t>
  </si>
  <si>
    <t>112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</si>
  <si>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</si>
  <si>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</si>
  <si>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-24537593</t>
  </si>
  <si>
    <t>https://podminky.urs.cz/item/CS_URS_2025_01/622251105</t>
  </si>
  <si>
    <t>113</t>
  </si>
  <si>
    <t>6425r</t>
  </si>
  <si>
    <t>Zesílení stávajícího kontaktního zateplení s celoplošným lepením tepelné izolace ve druhé vrstvě (zdvojením) na vnější stěny a mechanickým kotvením z desek z minerální vlny, celkové tloušťky izolace přes 260 do 300 mm</t>
  </si>
  <si>
    <t>-419242082</t>
  </si>
  <si>
    <t>https://podminky.urs.cz/item/CS_URS_2025_01/6425r</t>
  </si>
  <si>
    <t>0,8*(19,85+10,45+13,25+23,25+13,35)</t>
  </si>
  <si>
    <t>114</t>
  </si>
  <si>
    <t>63152473</t>
  </si>
  <si>
    <t>deska tepelně izolační minerální kontaktních fasád podélné vlákno λ=0,034</t>
  </si>
  <si>
    <t>-1317895380</t>
  </si>
  <si>
    <t>64,12*0,025 'Přepočtené koeficientem množství</t>
  </si>
  <si>
    <t>622</t>
  </si>
  <si>
    <t>Lištový systém</t>
  </si>
  <si>
    <t>115</t>
  </si>
  <si>
    <t>380020554</t>
  </si>
  <si>
    <t xml:space="preserve">-ost </t>
  </si>
  <si>
    <t>116</t>
  </si>
  <si>
    <t>28342205</t>
  </si>
  <si>
    <t>profil napojovací okenní PVC s výztužnou tkaninou 6mm</t>
  </si>
  <si>
    <t>983618643</t>
  </si>
  <si>
    <t>195,45*1,1 'Přepočtené koeficientem množství</t>
  </si>
  <si>
    <t>117</t>
  </si>
  <si>
    <t>622252001</t>
  </si>
  <si>
    <t>Montáž profilů kontaktního zateplení zakládacích soklových připevněných hmoždinkami</t>
  </si>
  <si>
    <t>-1082070502</t>
  </si>
  <si>
    <t>https://podminky.urs.cz/item/CS_URS_2025_01/622252001</t>
  </si>
  <si>
    <t>(6,5+19,85)*2</t>
  </si>
  <si>
    <t>(10,25+6,4)*2</t>
  </si>
  <si>
    <t>(12,75+22,65)*2</t>
  </si>
  <si>
    <t>118</t>
  </si>
  <si>
    <t>28342210</t>
  </si>
  <si>
    <t>profil zakládací PVC s výztužnou tkaninou pro izolant tl 80-300mm</t>
  </si>
  <si>
    <t>-154400857</t>
  </si>
  <si>
    <t>156,8*1,1 'Přepočtené koeficientem množství</t>
  </si>
  <si>
    <t>119</t>
  </si>
  <si>
    <t>1309705294</t>
  </si>
  <si>
    <t>120</t>
  </si>
  <si>
    <t>59051657R</t>
  </si>
  <si>
    <t>profil zakládací Al tl 0,7mm pro ETICS izolant. tl. 280 a 300 mm viz K21</t>
  </si>
  <si>
    <t>1726534581</t>
  </si>
  <si>
    <t>12*1,05 'Přepočtené koeficientem množství</t>
  </si>
  <si>
    <t>121</t>
  </si>
  <si>
    <t>622252002</t>
  </si>
  <si>
    <t>Montáž profilů kontaktního zateplení ostatních stěnových, dilatačních apod. lepených do tmelu</t>
  </si>
  <si>
    <t>-1508266900</t>
  </si>
  <si>
    <t>https://podminky.urs.cz/item/CS_URS_2025_01/622252002</t>
  </si>
  <si>
    <t>122</t>
  </si>
  <si>
    <t>63127464</t>
  </si>
  <si>
    <t>profil rohový Al s výztužnou tkaninou š 100/100mm</t>
  </si>
  <si>
    <t>1253804897</t>
  </si>
  <si>
    <t>ostění1+2*2,75*4-2,1*2</t>
  </si>
  <si>
    <t>"nároží stavby"3,6*4+2,8*8+2,875*1</t>
  </si>
  <si>
    <t>176,775*1,1 'Přepočtené koeficientem množství</t>
  </si>
  <si>
    <t>123</t>
  </si>
  <si>
    <t>59051510</t>
  </si>
  <si>
    <t>profil napojovací nadokenní PVC s okapnicí s výztužnou tkaninou</t>
  </si>
  <si>
    <t>235884787</t>
  </si>
  <si>
    <t>nadpraží1-1,1</t>
  </si>
  <si>
    <t>4*1,1</t>
  </si>
  <si>
    <t xml:space="preserve">"etics 20+90 mm </t>
  </si>
  <si>
    <t>(6,325+3,125+3,995+4+8,6+2,8)</t>
  </si>
  <si>
    <t>(19,85+10,45+13,25+23,25+13,35)</t>
  </si>
  <si>
    <t>162,795*1,1 'Přepočtené koeficientem množství</t>
  </si>
  <si>
    <t>124</t>
  </si>
  <si>
    <t>59051512</t>
  </si>
  <si>
    <t>profil napojovací parapetní PVC s okapnicí a výztužnou tkaninou</t>
  </si>
  <si>
    <t>57144732</t>
  </si>
  <si>
    <t>parapet1 + parapet2-3,6-4,4</t>
  </si>
  <si>
    <t>26*1,1 'Přepočtené koeficientem množství</t>
  </si>
  <si>
    <t>125</t>
  </si>
  <si>
    <t>28341044</t>
  </si>
  <si>
    <t>profil napojovací parapetní PVC úhlově stavitelný s okapnicí a výztužnou tkaninou</t>
  </si>
  <si>
    <t>1613575797</t>
  </si>
  <si>
    <t>11*0,3*2</t>
  </si>
  <si>
    <t>6222</t>
  </si>
  <si>
    <t xml:space="preserve">Ostění, nadpraží  a parapety</t>
  </si>
  <si>
    <t>126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</si>
  <si>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</si>
  <si>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</si>
  <si>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-676252651</t>
  </si>
  <si>
    <t>https://podminky.urs.cz/item/CS_URS_2025_01/622212051</t>
  </si>
  <si>
    <t xml:space="preserve">Poznámka k položce:_x000d_
bez izolantu, pouze úprava ostění/nadpraži, srovnání, potažení lepidlem a perlinkou 2x </t>
  </si>
  <si>
    <t>-ost</t>
  </si>
  <si>
    <t>127</t>
  </si>
  <si>
    <t>-1935438241</t>
  </si>
  <si>
    <t>parapet1+parapet2</t>
  </si>
  <si>
    <t>128</t>
  </si>
  <si>
    <t>28376416</t>
  </si>
  <si>
    <t>deska XPS hrana polodrážková a hladký povrch 300kPA λ=0,035 tl 40mm</t>
  </si>
  <si>
    <t>829486589</t>
  </si>
  <si>
    <t>34*0,25 'Přepočtené koeficientem množství</t>
  </si>
  <si>
    <t>129</t>
  </si>
  <si>
    <t>622251211</t>
  </si>
  <si>
    <t>Montáž kontaktního zateplení lepením a mechanickým kotvením Příplatek k cenám za zesílené vyztužení druhou vrstvou sklovláknitého pletiva vnějších stěn</t>
  </si>
  <si>
    <t>-1612430280</t>
  </si>
  <si>
    <t>https://podminky.urs.cz/item/CS_URS_2025_01/622251211</t>
  </si>
  <si>
    <t>"řešení detailů v místě přechodů mateirálu, u kastlíků aj."</t>
  </si>
  <si>
    <t>fasáda*0,05</t>
  </si>
  <si>
    <t>62-3</t>
  </si>
  <si>
    <t>Sokl a nadstřešní část</t>
  </si>
  <si>
    <t>130</t>
  </si>
  <si>
    <t>622142001</t>
  </si>
  <si>
    <t>Pletivo vnějších ploch v ploše nebo pruzích, na plném podkladu sklovláknité vtlačené do tmelu stěn</t>
  </si>
  <si>
    <t>1883416272</t>
  </si>
  <si>
    <t>https://podminky.urs.cz/item/CS_URS_2025_01/622142001</t>
  </si>
  <si>
    <t>sokl+fasáda4</t>
  </si>
  <si>
    <t>131</t>
  </si>
  <si>
    <t>713131145</t>
  </si>
  <si>
    <t>Montáž tepelné izolace stěn rohožemi, pásy, deskami, dílci, bloky (izolační materiál ve specifikaci) lepením bodově bez mechanického kotvení</t>
  </si>
  <si>
    <t>421083782</t>
  </si>
  <si>
    <t>https://podminky.urs.cz/item/CS_URS_2025_01/713131145</t>
  </si>
  <si>
    <t>132</t>
  </si>
  <si>
    <t>28376424</t>
  </si>
  <si>
    <t>deska XPS hrana polodrážková a hladký povrch 300kPA λ=0,035 tl 140mm</t>
  </si>
  <si>
    <t>-1745849476</t>
  </si>
  <si>
    <t>(6,5+19,85)*2*1</t>
  </si>
  <si>
    <t>(10,25+6,4)*2*1</t>
  </si>
  <si>
    <t>(12,75+22,65)*2*1</t>
  </si>
  <si>
    <t>209,795*1,05 'Přepočtené koeficientem množství</t>
  </si>
  <si>
    <t>133</t>
  </si>
  <si>
    <t>28376425</t>
  </si>
  <si>
    <t>deska XPS hrana polodrážková a hladký povrch 300kPA λ=0,035 tl 160mm</t>
  </si>
  <si>
    <t>-1801882957</t>
  </si>
  <si>
    <t>62-4</t>
  </si>
  <si>
    <t>Finální omítka</t>
  </si>
  <si>
    <t>134</t>
  </si>
  <si>
    <t>622151001</t>
  </si>
  <si>
    <t>Penetrační nátěr vnějších pastovitých tenkovrstvých omítek akrylátový stěn</t>
  </si>
  <si>
    <t>-188390015</t>
  </si>
  <si>
    <t>https://podminky.urs.cz/item/CS_URS_2025_01/622151001</t>
  </si>
  <si>
    <t>fasáda+fasáda4+fasáda5+fasáda6</t>
  </si>
  <si>
    <t>(ostění1+ostění2+nadpraží1+nadpraží2-ost)*0,3</t>
  </si>
  <si>
    <t>sokl+plochá15</t>
  </si>
  <si>
    <t>135</t>
  </si>
  <si>
    <t>622531022</t>
  </si>
  <si>
    <t>Omítka tenkovrstvá silikonová vnějších ploch probarvená bez penetrace zatíraná (škrábaná), zrnitost 2,0 mm stěn</t>
  </si>
  <si>
    <t>-1189532142</t>
  </si>
  <si>
    <t>https://podminky.urs.cz/item/CS_URS_2025_01/622531022</t>
  </si>
  <si>
    <t>Podlahy a podlahové konstrukce</t>
  </si>
  <si>
    <t>136</t>
  </si>
  <si>
    <t>632481213</t>
  </si>
  <si>
    <t>Separační vrstva k oddělení podlahových vrstev z polyetylénové fólie</t>
  </si>
  <si>
    <t>-755578386</t>
  </si>
  <si>
    <t>https://podminky.urs.cz/item/CS_URS_2025_01/632481213</t>
  </si>
  <si>
    <t>"skladby PO01,PO02, PO05, PO06, PO07, POO8 PO09"</t>
  </si>
  <si>
    <t>137</t>
  </si>
  <si>
    <t>634112113</t>
  </si>
  <si>
    <t>Obvodová dilatace mezi stěnou a mazaninou nebo potěrem podlahovým páskem z pěnového PE tl. do 10 mm, výšky 80 mm</t>
  </si>
  <si>
    <t>-1782807810</t>
  </si>
  <si>
    <t>https://podminky.urs.cz/item/CS_URS_2025_01/634112113</t>
  </si>
  <si>
    <t>"skladby PO01,PO02, PO05, PO06-9"</t>
  </si>
  <si>
    <t>138</t>
  </si>
  <si>
    <t>634113113</t>
  </si>
  <si>
    <t>Výplň dilatačních spár mazanin plastovým profilem výšky 40 mm</t>
  </si>
  <si>
    <t>-1509856419</t>
  </si>
  <si>
    <t>https://podminky.urs.cz/item/CS_URS_2025_01/634113113</t>
  </si>
  <si>
    <t xml:space="preserve">"upřesní dodavatel podlah" </t>
  </si>
  <si>
    <t>"1 NP"6+11,05+4,9+4*1</t>
  </si>
  <si>
    <t>"2 NP"6*2+1,3+2+4*1</t>
  </si>
  <si>
    <t>139</t>
  </si>
  <si>
    <t>634911113</t>
  </si>
  <si>
    <t>Řezání dilatačních nebo smršťovacích spár v čerstvé betonové mazanině nebo potěru šířky do 5 mm, hloubky přes 20 do 50 mm</t>
  </si>
  <si>
    <t>1900927998</t>
  </si>
  <si>
    <t>https://podminky.urs.cz/item/CS_URS_2025_01/634911113</t>
  </si>
  <si>
    <t>140</t>
  </si>
  <si>
    <t>631351111</t>
  </si>
  <si>
    <t>Bednění v podlahách otvorů a prostupů zřízení</t>
  </si>
  <si>
    <t>1855316694</t>
  </si>
  <si>
    <t>https://podminky.urs.cz/item/CS_URS_2025_01/631351111</t>
  </si>
  <si>
    <t>"u schodiště"</t>
  </si>
  <si>
    <t>2,55*0,5</t>
  </si>
  <si>
    <t>1,2*0,5</t>
  </si>
  <si>
    <t>141</t>
  </si>
  <si>
    <t>631351112</t>
  </si>
  <si>
    <t>Bednění v podlahách otvorů a prostupů odstranění</t>
  </si>
  <si>
    <t>1071491649</t>
  </si>
  <si>
    <t>https://podminky.urs.cz/item/CS_URS_2025_01/631351112</t>
  </si>
  <si>
    <t>142</t>
  </si>
  <si>
    <t>635111311</t>
  </si>
  <si>
    <t>Násyp ze štěrkopísku, písku nebo kameniva pod podlahy pod plovoucí nebo tepelně izolační vrstvy podlah o tl. do 20 mm (lože) z písku prosátého</t>
  </si>
  <si>
    <t>-2033080402</t>
  </si>
  <si>
    <t>https://podminky.urs.cz/item/CS_URS_2025_01/635111311</t>
  </si>
  <si>
    <t>63-3</t>
  </si>
  <si>
    <t>Anhyd. podlahy</t>
  </si>
  <si>
    <t>143</t>
  </si>
  <si>
    <t>632441215</t>
  </si>
  <si>
    <t>Potěr anhydritový samonivelační litý tř. C 20, tl. přes 45 do 50 mm</t>
  </si>
  <si>
    <t>1833817672</t>
  </si>
  <si>
    <t>https://podminky.urs.cz/item/CS_URS_2025_01/632441215</t>
  </si>
  <si>
    <t>"skladby P01, P02, P05, P06"</t>
  </si>
  <si>
    <t>144</t>
  </si>
  <si>
    <t>632441291</t>
  </si>
  <si>
    <t>Potěr anhydritový samonivelační litý Příplatek k cenám za každých dalších i započatých 5 mm tloušťky přes 50 mm tř. C 20</t>
  </si>
  <si>
    <t>-1329122279</t>
  </si>
  <si>
    <t>https://podminky.urs.cz/item/CS_URS_2025_01/632441291</t>
  </si>
  <si>
    <t>"dle výkazu</t>
  </si>
  <si>
    <t>"P01a"(4,77+6+3,91+3,38+8,6+16,54)*2</t>
  </si>
  <si>
    <t>"P01b"(2,52+3,82+12+14,59+2,68+11,98+11,98)*8</t>
  </si>
  <si>
    <t>"P01c"(5,61+5,61+5,61+5,61+5,8+5,8)*2</t>
  </si>
  <si>
    <t>"P02a"(21,52+21,52+21,52+21,52+21,41+2,141+57,28+10,88+30,96)*5</t>
  </si>
  <si>
    <t>"P02b"(6,09)*11</t>
  </si>
  <si>
    <t>"P03"23,5*5</t>
  </si>
  <si>
    <t>"P04"3*6</t>
  </si>
  <si>
    <t>"P05"(11,06+12,54)*4</t>
  </si>
  <si>
    <t>"P07a"(4,15+1,8+1,8+3,68+3,88+5,61+5,61+5,61+5,61)*1</t>
  </si>
  <si>
    <t>"P07b"(3,88)*5</t>
  </si>
  <si>
    <t>"P07c"(5,61+5,61+5,61+5,61)*1</t>
  </si>
  <si>
    <t>"P08a"(21,52+21,52+21,52+21,52+23,02+28,651+8,4)*4</t>
  </si>
  <si>
    <t>"P09"(16,45)*4</t>
  </si>
  <si>
    <t>145</t>
  </si>
  <si>
    <t>633811111</t>
  </si>
  <si>
    <t>Povrchová úprava betonových podlah broušení nerovností do 2 mm (stržení šlemu)</t>
  </si>
  <si>
    <t>1492119606</t>
  </si>
  <si>
    <t>https://podminky.urs.cz/item/CS_URS_2025_01/633811111</t>
  </si>
  <si>
    <t>63-6</t>
  </si>
  <si>
    <t>Terasy</t>
  </si>
  <si>
    <t>146</t>
  </si>
  <si>
    <t>636411003</t>
  </si>
  <si>
    <t>Kladení dlažby z keramických dlaždic na sucho na terče standardní rozměr dlažby 600x600 mm, na rektifikační terče výšky přes 30 do 50 mm</t>
  </si>
  <si>
    <t>-447500590</t>
  </si>
  <si>
    <t>https://podminky.urs.cz/item/CS_URS_2025_01/636411003</t>
  </si>
  <si>
    <t>147</t>
  </si>
  <si>
    <t>59761140</t>
  </si>
  <si>
    <t>dlažba keramická slinutá mrazuvzdorná R11/B povrch hladký/lesklý tl přes 15 do 20mm přes 2 do 4ks/m2</t>
  </si>
  <si>
    <t>1088050884</t>
  </si>
  <si>
    <t>41,02*1,15 'Přepočtené koeficientem množství</t>
  </si>
  <si>
    <t>148</t>
  </si>
  <si>
    <t>636411023</t>
  </si>
  <si>
    <t>Kladení dlažby z keramických dlaždic na sucho na terče standardní rozměr dlažby 600x600 mm, na rektifikační terče výšky příplatek za každých dalších vyrovnání spádu podkladu sklonovými korektory</t>
  </si>
  <si>
    <t>803156506</t>
  </si>
  <si>
    <t>https://podminky.urs.cz/item/CS_URS_2025_01/636411023</t>
  </si>
  <si>
    <t>149</t>
  </si>
  <si>
    <t>K108</t>
  </si>
  <si>
    <t>D+M přířezy z PVC folie pod terče - skladba D06 a D03, předpoklad využití odpadního materiálu</t>
  </si>
  <si>
    <t>-428032156</t>
  </si>
  <si>
    <t>63-1</t>
  </si>
  <si>
    <t>Betonové podlahy</t>
  </si>
  <si>
    <t>150</t>
  </si>
  <si>
    <t>631311125</t>
  </si>
  <si>
    <t>Mazanina z betonu prostého bez zvýšených nároků na prostředí tl. přes 80 do 120 mm tř. C 20/25</t>
  </si>
  <si>
    <t>-1207163017</t>
  </si>
  <si>
    <t>https://podminky.urs.cz/item/CS_URS_2025_01/631311125</t>
  </si>
  <si>
    <t>F014*0,095</t>
  </si>
  <si>
    <t>KB*0,1</t>
  </si>
  <si>
    <t>151</t>
  </si>
  <si>
    <t>631319012</t>
  </si>
  <si>
    <t>Příplatek k cenám mazanin za úpravu povrchu mazaniny přehlazením, mazanina tl. přes 80 do 120 mm</t>
  </si>
  <si>
    <t>906131835</t>
  </si>
  <si>
    <t>https://podminky.urs.cz/item/CS_URS_2025_01/631319012</t>
  </si>
  <si>
    <t>152</t>
  </si>
  <si>
    <t>631319173</t>
  </si>
  <si>
    <t>Příplatek k cenám mazanin za stržení povrchu spodní vrstvy mazaniny latí před vložením výztuže nebo pletiva pro tl. obou vrstev mazaniny přes 80 do 120 mm</t>
  </si>
  <si>
    <t>1151207988</t>
  </si>
  <si>
    <t>https://podminky.urs.cz/item/CS_URS_2025_01/631319173</t>
  </si>
  <si>
    <t>153</t>
  </si>
  <si>
    <t>631362021</t>
  </si>
  <si>
    <t>-653600171</t>
  </si>
  <si>
    <t>https://podminky.urs.cz/item/CS_URS_2025_01/631362021</t>
  </si>
  <si>
    <t xml:space="preserve">"+ 15 % na přesahy </t>
  </si>
  <si>
    <t>(F014+KB)*(3,03/1000)*1,15</t>
  </si>
  <si>
    <t>154</t>
  </si>
  <si>
    <t>633831115</t>
  </si>
  <si>
    <t>Povrchová úprava betonových podlah zdrsnění kartáčováním strojně s předchozím přehlazením</t>
  </si>
  <si>
    <t>93247374</t>
  </si>
  <si>
    <t>https://podminky.urs.cz/item/CS_URS_2025_01/633831115</t>
  </si>
  <si>
    <t>155</t>
  </si>
  <si>
    <t>783923171</t>
  </si>
  <si>
    <t>Penetrační nátěr betonových podlah hrubých akrylátový</t>
  </si>
  <si>
    <t>-2011538940</t>
  </si>
  <si>
    <t>https://podminky.urs.cz/item/CS_URS_2025_01/783923171</t>
  </si>
  <si>
    <t>156</t>
  </si>
  <si>
    <t>783927151</t>
  </si>
  <si>
    <t>Krycí (uzavírací) nátěr betonových podlah jednonásobný akrylátový</t>
  </si>
  <si>
    <t>511724888</t>
  </si>
  <si>
    <t>https://podminky.urs.cz/item/CS_URS_2025_01/783927151</t>
  </si>
  <si>
    <t>157</t>
  </si>
  <si>
    <t>632481215</t>
  </si>
  <si>
    <t>Separační vrstva k oddělení podlahových vrstev z geotextilie</t>
  </si>
  <si>
    <t>734322475</t>
  </si>
  <si>
    <t>https://podminky.urs.cz/item/CS_URS_2025_01/632481215</t>
  </si>
  <si>
    <t>kb</t>
  </si>
  <si>
    <t>63-4</t>
  </si>
  <si>
    <t>Samonivelační stěrka</t>
  </si>
  <si>
    <t>158</t>
  </si>
  <si>
    <t>632451101</t>
  </si>
  <si>
    <t>Potěr cementový samonivelační ze suchých směsí tloušťky přes 2 do 5 mm</t>
  </si>
  <si>
    <t>-1830472460</t>
  </si>
  <si>
    <t>https://podminky.urs.cz/item/CS_URS_2025_01/632451101</t>
  </si>
  <si>
    <t>F013+F023+F014</t>
  </si>
  <si>
    <t>159</t>
  </si>
  <si>
    <t>771121011</t>
  </si>
  <si>
    <t>Příprava podkladu před provedením dlažby nátěr penetrační na podlahu</t>
  </si>
  <si>
    <t>-1511403306</t>
  </si>
  <si>
    <t>https://podminky.urs.cz/item/CS_URS_2025_01/771121011</t>
  </si>
  <si>
    <t>63-5</t>
  </si>
  <si>
    <t>Atrium</t>
  </si>
  <si>
    <t>160</t>
  </si>
  <si>
    <t>637121113</t>
  </si>
  <si>
    <t>Okapový chodník z kameniva s udusáním a urovnáním povrchu z kačírku tl. 200 mm</t>
  </si>
  <si>
    <t>638819661</t>
  </si>
  <si>
    <t>https://podminky.urs.cz/item/CS_URS_2025_01/637121113</t>
  </si>
  <si>
    <t>161</t>
  </si>
  <si>
    <t>155661297</t>
  </si>
  <si>
    <t>Osazování výplní otvorů</t>
  </si>
  <si>
    <t>162</t>
  </si>
  <si>
    <t>K097</t>
  </si>
  <si>
    <t>D+M ocelová zárubeň pro bezfalcové dveře, tl. stěny 150-250 mm vč. nátěru 900/2100</t>
  </si>
  <si>
    <t xml:space="preserve">ks </t>
  </si>
  <si>
    <t>488727002</t>
  </si>
  <si>
    <t>"D2"5+4</t>
  </si>
  <si>
    <t>163</t>
  </si>
  <si>
    <t>K098</t>
  </si>
  <si>
    <t>D+M ocelová zárubeň pro bezfalcové dveře, tl. stěny 150-250 mm vč. nátěru 800/2100</t>
  </si>
  <si>
    <t>-1857373522</t>
  </si>
  <si>
    <t>"D2"8+4</t>
  </si>
  <si>
    <t>164</t>
  </si>
  <si>
    <t>K099</t>
  </si>
  <si>
    <t>D+M ocelová zárubeň pro bezfalcové dveře, tl. stěny 150-250 mm vč. nátěru 700/2100</t>
  </si>
  <si>
    <t>386346656</t>
  </si>
  <si>
    <t>"D2"2+2</t>
  </si>
  <si>
    <t>Ostatní konstrukce a práce, bourání</t>
  </si>
  <si>
    <t>165</t>
  </si>
  <si>
    <t>725291667</t>
  </si>
  <si>
    <t>Montáž doplňků zařízení koupelen a záchodů piktogramu</t>
  </si>
  <si>
    <t>35353173</t>
  </si>
  <si>
    <t>https://podminky.urs.cz/item/CS_URS_2025_01/725291667</t>
  </si>
  <si>
    <t>166</t>
  </si>
  <si>
    <t>73558009</t>
  </si>
  <si>
    <t>piktogram 120x120 nalepovací různé symboly matný nerez</t>
  </si>
  <si>
    <t>978184862</t>
  </si>
  <si>
    <t>167</t>
  </si>
  <si>
    <t>742210121</t>
  </si>
  <si>
    <t>Montáž hlásiče automatického bodového</t>
  </si>
  <si>
    <t>-1120202668</t>
  </si>
  <si>
    <t>https://podminky.urs.cz/item/CS_URS_2025_01/742210121</t>
  </si>
  <si>
    <t>8+1+2+8</t>
  </si>
  <si>
    <t>168</t>
  </si>
  <si>
    <t>59081430</t>
  </si>
  <si>
    <t>hlásič kouře optický konvenční</t>
  </si>
  <si>
    <t>871759994</t>
  </si>
  <si>
    <t>169</t>
  </si>
  <si>
    <t>953945323</t>
  </si>
  <si>
    <t xml:space="preserve">Kotva do zateplené fasády s plastovým kuželem pro přerušení tepelného mostu včetně vyvrtání otvoru pro malá a střední zatížení průměru 10 mm, užitné délky přes 200 </t>
  </si>
  <si>
    <t>-253646449</t>
  </si>
  <si>
    <t>https://podminky.urs.cz/item/CS_URS_2025_01/953945323</t>
  </si>
  <si>
    <t>"kotvení do ETICS"10</t>
  </si>
  <si>
    <t>170</t>
  </si>
  <si>
    <t>953943211</t>
  </si>
  <si>
    <t>Osazování drobných kovových předmětů kotvených do stěny hasicího přístroje</t>
  </si>
  <si>
    <t>-2101065626</t>
  </si>
  <si>
    <t>https://podminky.urs.cz/item/CS_URS_2025_01/953943211</t>
  </si>
  <si>
    <t>171</t>
  </si>
  <si>
    <t>44932114</t>
  </si>
  <si>
    <t>přístroj hasicí ruční práškový 21A</t>
  </si>
  <si>
    <t>103564017</t>
  </si>
  <si>
    <t>172</t>
  </si>
  <si>
    <t>952901111</t>
  </si>
  <si>
    <t>Vyčištění budov nebo objektů před předáním do užívání budov bytové nebo občanské výstavby, světlé výšky podlaží do 4 m</t>
  </si>
  <si>
    <t>-228930124</t>
  </si>
  <si>
    <t>https://podminky.urs.cz/item/CS_URS_2025_01/952901111</t>
  </si>
  <si>
    <t>"plocha z vnějších rozměrů</t>
  </si>
  <si>
    <t>13,25*22,25</t>
  </si>
  <si>
    <t>10,25*7</t>
  </si>
  <si>
    <t>4,6*3,12</t>
  </si>
  <si>
    <t>7,1*23,25</t>
  </si>
  <si>
    <t>23,275*8,77</t>
  </si>
  <si>
    <t>11,42*13,39</t>
  </si>
  <si>
    <t>173</t>
  </si>
  <si>
    <t>953993311</t>
  </si>
  <si>
    <t>Osazení bezpečnostní, orientační nebo informační tabulky samolepicí</t>
  </si>
  <si>
    <t>-672433400</t>
  </si>
  <si>
    <t>https://podminky.urs.cz/item/CS_URS_2025_01/953993311</t>
  </si>
  <si>
    <t>174</t>
  </si>
  <si>
    <t>73534511</t>
  </si>
  <si>
    <t>tabulka bezpečnostní s tiskem 2 barvy A4 210x297mm samolepící</t>
  </si>
  <si>
    <t>1670908601</t>
  </si>
  <si>
    <t>Lešení a stavební výtahy</t>
  </si>
  <si>
    <t>175</t>
  </si>
  <si>
    <t>946111112</t>
  </si>
  <si>
    <t>Věže pojízdné trubkové nebo dílcové s maximálním zatížením podlahy do 200 kg/m2 šířky od 0,6 do 0,9 m, délky do 3,2 m výšky přes 1,5 m do 2,5 m montáž</t>
  </si>
  <si>
    <t>-1590797079</t>
  </si>
  <si>
    <t>https://podminky.urs.cz/item/CS_URS_2025_01/946111112</t>
  </si>
  <si>
    <t>"fasáda přízemní části, pod střechou"1</t>
  </si>
  <si>
    <t>176</t>
  </si>
  <si>
    <t>946111212</t>
  </si>
  <si>
    <t>Věže pojízdné trubkové nebo dílcové s maximálním zatížením podlahy do 200 kg/m2 šířky od 0,6 do 0,9 m, délky do 3,2 m výšky přes 1,5 m do 2,5 m příplatek k ceně za každý den použití</t>
  </si>
  <si>
    <t>-1050512221</t>
  </si>
  <si>
    <t>https://podminky.urs.cz/item/CS_URS_2025_01/946111212</t>
  </si>
  <si>
    <t>1*30 'Přepočtené koeficientem množství</t>
  </si>
  <si>
    <t>177</t>
  </si>
  <si>
    <t>946111812</t>
  </si>
  <si>
    <t>Věže pojízdné trubkové nebo dílcové s maximálním zatížením podlahy do 200 kg/m2 šířky od 0,6 do 0,9 m, délky do 3,2 m výšky přes 1,5 m do 2,5 m demontáž</t>
  </si>
  <si>
    <t>15770683</t>
  </si>
  <si>
    <t>https://podminky.urs.cz/item/CS_URS_2025_01/946111812</t>
  </si>
  <si>
    <t>178</t>
  </si>
  <si>
    <t>941111111</t>
  </si>
  <si>
    <t>Lešení řadové trubkové lehké pracovní s podlahami s provozním zatížením tř. 3 do 200 kg/m2 šířky tř. W06 od 0,6 do 0,9 m výšky do 10 m montáž</t>
  </si>
  <si>
    <t>15854918</t>
  </si>
  <si>
    <t>https://podminky.urs.cz/item/CS_URS_2025_01/941111111</t>
  </si>
  <si>
    <t>179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</si>
  <si>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</si>
  <si>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</si>
  <si>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-491024519</t>
  </si>
  <si>
    <t>https://podminky.urs.cz/item/CS_URS_2025_01/941111211</t>
  </si>
  <si>
    <t>Poznámka k položce:_x000d_
upřesní se dle hmg stavby, uvažováno také pro třechu aj. výškové práce</t>
  </si>
  <si>
    <t>710,126*90 'Přepočtené koeficientem množství</t>
  </si>
  <si>
    <t>180</t>
  </si>
  <si>
    <t>941111811</t>
  </si>
  <si>
    <t>Lešení řadové trubkové lehké pracovní s podlahami s provozním zatížením tř. 3 do 200 kg/m2 šířky tř. W06 od 0,6 do 0,9 m výšky do 10 m demontáž</t>
  </si>
  <si>
    <t>329039012</t>
  </si>
  <si>
    <t>https://podminky.urs.cz/item/CS_URS_2025_01/941111811</t>
  </si>
  <si>
    <t>181</t>
  </si>
  <si>
    <t>944511111</t>
  </si>
  <si>
    <t>Síť ochranná zavěšená na konstrukci lešení z textilie z umělých vláken montáž</t>
  </si>
  <si>
    <t>1246739143</t>
  </si>
  <si>
    <t>https://podminky.urs.cz/item/CS_URS_2025_01/944511111</t>
  </si>
  <si>
    <t>182</t>
  </si>
  <si>
    <t>944511211</t>
  </si>
  <si>
    <t>Síť ochranná zavěšená na konstrukci lešení z textilie z umělých vláken příplatek k ceně za každý den použití</t>
  </si>
  <si>
    <t>85495028</t>
  </si>
  <si>
    <t>https://podminky.urs.cz/item/CS_URS_2025_01/944511211</t>
  </si>
  <si>
    <t>183</t>
  </si>
  <si>
    <t>944511811</t>
  </si>
  <si>
    <t>Síť ochranná zavěšená na konstrukci lešení z textilie z umělých vláken demontáž</t>
  </si>
  <si>
    <t>6957634</t>
  </si>
  <si>
    <t>https://podminky.urs.cz/item/CS_URS_2025_01/944511811</t>
  </si>
  <si>
    <t>184</t>
  </si>
  <si>
    <t>949101111</t>
  </si>
  <si>
    <t>Lešení pomocné pracovní pro objekty pozemních staveb pro zatížení do 150 kg/m2, o výšce lešeňové podlahy do 1,9 m</t>
  </si>
  <si>
    <t>-582766777</t>
  </si>
  <si>
    <t>https://podminky.urs.cz/item/CS_URS_2025_01/949101111</t>
  </si>
  <si>
    <t>F01+F02</t>
  </si>
  <si>
    <t>185</t>
  </si>
  <si>
    <t>993111111</t>
  </si>
  <si>
    <t>Dovoz a odvoz lešení včetně naložení a složení řadového, na vzdálenost do 10 km</t>
  </si>
  <si>
    <t>-369332841</t>
  </si>
  <si>
    <t>https://podminky.urs.cz/item/CS_URS_2025_01/993111111</t>
  </si>
  <si>
    <t>186</t>
  </si>
  <si>
    <t>993111119</t>
  </si>
  <si>
    <t>Dovoz a odvoz lešení včetně naložení a složení řadového, na vzdálenost Příplatek k ceně za každých dalších i započatých 10 km přes 10 km</t>
  </si>
  <si>
    <t>726611747</t>
  </si>
  <si>
    <t>https://podminky.urs.cz/item/CS_URS_2025_01/993111119</t>
  </si>
  <si>
    <t>187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</si>
  <si>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</si>
  <si>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</si>
  <si>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-423094064</t>
  </si>
  <si>
    <t>https://podminky.urs.cz/item/CS_URS_2025_01/998011002</t>
  </si>
  <si>
    <t>PSV</t>
  </si>
  <si>
    <t>Práce a dodávky PSV</t>
  </si>
  <si>
    <t>711</t>
  </si>
  <si>
    <t>Izolace proti vodě, vlhkosti a plynům</t>
  </si>
  <si>
    <t>188</t>
  </si>
  <si>
    <t>711161212</t>
  </si>
  <si>
    <t>Izolace proti zemní vlhkosti a beztlakové vodě nopovými fóliemi na ploše svislé S vrstva ochranná, odvětrávací a drenážní výška nopku 8,0 mm, tl. fólie do 0,6 mm</t>
  </si>
  <si>
    <t>-126023638</t>
  </si>
  <si>
    <t>https://podminky.urs.cz/item/CS_URS_2025_01/711161212</t>
  </si>
  <si>
    <t>hydro2*1,2</t>
  </si>
  <si>
    <t>189</t>
  </si>
  <si>
    <t>711161384</t>
  </si>
  <si>
    <t>Izolace proti zemní vlhkosti a beztlakové vodě nopovými fóliemi ostatní ukončení izolace provětrávací lištou</t>
  </si>
  <si>
    <t>1572591196</t>
  </si>
  <si>
    <t>https://podminky.urs.cz/item/CS_URS_2025_01/711161384</t>
  </si>
  <si>
    <t>190</t>
  </si>
  <si>
    <t>711161391</t>
  </si>
  <si>
    <t>Izolace proti zemní vlhkosti a beztlakové vodě nopovými fóliemi ostatní připevnění fólie hřeby pevnostními</t>
  </si>
  <si>
    <t>2102095905</t>
  </si>
  <si>
    <t>https://podminky.urs.cz/item/CS_URS_2025_01/711161391</t>
  </si>
  <si>
    <t>hydro2*1,1*5</t>
  </si>
  <si>
    <t>191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</si>
  <si>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</si>
  <si>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</si>
  <si>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442451628</t>
  </si>
  <si>
    <t>https://podminky.urs.cz/item/CS_URS_2025_01/998711102</t>
  </si>
  <si>
    <t>711-1</t>
  </si>
  <si>
    <t>Asfaltový pas</t>
  </si>
  <si>
    <t>192</t>
  </si>
  <si>
    <t>711111001</t>
  </si>
  <si>
    <t>Provedení izolace proti zemní vlhkosti natěradly a tmely za studena na ploše vodorovné V nátěrem penetračním</t>
  </si>
  <si>
    <t>-874823523</t>
  </si>
  <si>
    <t>https://podminky.urs.cz/item/CS_URS_2025_01/711111001</t>
  </si>
  <si>
    <t>193</t>
  </si>
  <si>
    <t>711112001</t>
  </si>
  <si>
    <t>Provedení izolace proti zemní vlhkosti natěradly a tmely za studena na ploše svislé S nátěrem penetračním</t>
  </si>
  <si>
    <t>-453716957</t>
  </si>
  <si>
    <t>https://podminky.urs.cz/item/CS_URS_2025_01/711112001</t>
  </si>
  <si>
    <t>194</t>
  </si>
  <si>
    <t>11163153</t>
  </si>
  <si>
    <t>emulze asfaltová penetrační</t>
  </si>
  <si>
    <t>litr</t>
  </si>
  <si>
    <t>-907937505</t>
  </si>
  <si>
    <t>771,514*0,6 'Přepočtené koeficientem množství</t>
  </si>
  <si>
    <t>195</t>
  </si>
  <si>
    <t>711141559</t>
  </si>
  <si>
    <t>Provedení izolace proti zemní vlhkosti pásy přitavením NAIP na ploše vodorovné V</t>
  </si>
  <si>
    <t>-150628666</t>
  </si>
  <si>
    <t>https://podminky.urs.cz/item/CS_URS_2025_01/711141559</t>
  </si>
  <si>
    <t>hydro1*2</t>
  </si>
  <si>
    <t>196</t>
  </si>
  <si>
    <t>711142559</t>
  </si>
  <si>
    <t>Provedení izolace proti zemní vlhkosti pásy přitavením NAIP na ploše svislé S</t>
  </si>
  <si>
    <t>1642240729</t>
  </si>
  <si>
    <t>https://podminky.urs.cz/item/CS_URS_2025_01/711142559</t>
  </si>
  <si>
    <t>hydro3*2</t>
  </si>
  <si>
    <t>197</t>
  </si>
  <si>
    <t>62855001</t>
  </si>
  <si>
    <t>pás asfaltový natavitelný modifikovaný SBS s vložkou z polyesterové rohože a spalitelnou PE fólií nebo jemnozrnným minerálním posypem na horním povrchu tl 4,0mm</t>
  </si>
  <si>
    <t>9733536</t>
  </si>
  <si>
    <t>771,514*1,165 'Přepočtené koeficientem množství</t>
  </si>
  <si>
    <t>198</t>
  </si>
  <si>
    <t>62853004</t>
  </si>
  <si>
    <t>pás asfaltový natavitelný modifikovaný SBS s vložkou ze skleněné tkaniny a spalitelnou PE fólií nebo jemnozrnným minerálním posypem na horním povrchu tl 4,0mm</t>
  </si>
  <si>
    <t>-2046776337</t>
  </si>
  <si>
    <t>199</t>
  </si>
  <si>
    <t>711745567</t>
  </si>
  <si>
    <t>Provedení detailů pásy přitavením spojů obrácených nebo zpětných se zesílením rš 500 mm NAIP</t>
  </si>
  <si>
    <t>-22972363</t>
  </si>
  <si>
    <t>https://podminky.urs.cz/item/CS_URS_2025_01/711745567</t>
  </si>
  <si>
    <t>"napojení vodorovná/svislá" hydro2</t>
  </si>
  <si>
    <t>200</t>
  </si>
  <si>
    <t>711747067</t>
  </si>
  <si>
    <t>Provedení detailů pásy přitavením opracování trubních prostupů pod těsnící objímkou, průměru do 300 mm, NAIP</t>
  </si>
  <si>
    <t>995982368</t>
  </si>
  <si>
    <t>https://podminky.urs.cz/item/CS_URS_2025_01/711747067</t>
  </si>
  <si>
    <t>201</t>
  </si>
  <si>
    <t>62851017</t>
  </si>
  <si>
    <t>prostupová tvarovka do spodní stavby s manžetou z asfaltového pásu DN 110</t>
  </si>
  <si>
    <t>518411631</t>
  </si>
  <si>
    <t>202</t>
  </si>
  <si>
    <t>62851018</t>
  </si>
  <si>
    <t>prostupová tvarovka do spodní stavby s manžetou z asfaltového pásu DN 125</t>
  </si>
  <si>
    <t>-439601098</t>
  </si>
  <si>
    <t>712</t>
  </si>
  <si>
    <t>Povlakové krytiny</t>
  </si>
  <si>
    <t>203</t>
  </si>
  <si>
    <t>998712102</t>
  </si>
  <si>
    <t>Přesun hmot pro povlakové krytiny stanovený z hmotnosti přesunovaného materiálu vodorovná dopravní vzdálenost do 50 m základní v objektech výšky přes 6 do 12 m</t>
  </si>
  <si>
    <t>-66805547</t>
  </si>
  <si>
    <t>https://podminky.urs.cz/item/CS_URS_2025_01/998712102</t>
  </si>
  <si>
    <t>712-1</t>
  </si>
  <si>
    <t>Parozábrana</t>
  </si>
  <si>
    <t>204</t>
  </si>
  <si>
    <t>711747067.1</t>
  </si>
  <si>
    <t>202382598</t>
  </si>
  <si>
    <t>https://podminky.urs.cz/item/CS_URS_2025_01/711747067.1</t>
  </si>
  <si>
    <t>205</t>
  </si>
  <si>
    <t>62851032</t>
  </si>
  <si>
    <t>prostup parozábranou s integrovanou manžetou z modifikovaného asfaltového pásu DN 100</t>
  </si>
  <si>
    <t>-1387585655</t>
  </si>
  <si>
    <t>206</t>
  </si>
  <si>
    <t>62851030</t>
  </si>
  <si>
    <t>prostup parozábranou s integrovanou manžetou z modifikovaného asfaltového pásu DN 50</t>
  </si>
  <si>
    <t>-1750686858</t>
  </si>
  <si>
    <t>207</t>
  </si>
  <si>
    <t>62851033</t>
  </si>
  <si>
    <t>prostup parozábranou s integrovanou manžetou z modifikovaného asfaltového pásu DN 125</t>
  </si>
  <si>
    <t>1898553601</t>
  </si>
  <si>
    <t>208</t>
  </si>
  <si>
    <t>62851031</t>
  </si>
  <si>
    <t>prostup parozábranou s integrovanou manžetou z modifikovaného asfaltového pásu DN 70</t>
  </si>
  <si>
    <t>509187122</t>
  </si>
  <si>
    <t>209</t>
  </si>
  <si>
    <t>712311101</t>
  </si>
  <si>
    <t>Provedení povlakové krytiny střech plochých do 10° natěradly a tmely za studena nátěrem lakem penetračním nebo asfaltovým</t>
  </si>
  <si>
    <t>1456064654</t>
  </si>
  <si>
    <t>https://podminky.urs.cz/item/CS_URS_2025_01/712311101</t>
  </si>
  <si>
    <t xml:space="preserve">"vytažení na atiku a stěnu " </t>
  </si>
  <si>
    <t>plochá11*0,5</t>
  </si>
  <si>
    <t>plochá12*0,5</t>
  </si>
  <si>
    <t>plochá21*0,5</t>
  </si>
  <si>
    <t>plochá32*0,5</t>
  </si>
  <si>
    <t>plochá51*0,5</t>
  </si>
  <si>
    <t>plochá61*0,5</t>
  </si>
  <si>
    <t>210</t>
  </si>
  <si>
    <t>107538862</t>
  </si>
  <si>
    <t xml:space="preserve">Poznámka k položce:_x000d_
0,6 l/m2_x000d_
</t>
  </si>
  <si>
    <t>738,12*0,6 'Přepočtené koeficientem množství</t>
  </si>
  <si>
    <t>211</t>
  </si>
  <si>
    <t>712341659</t>
  </si>
  <si>
    <t>Provedení povlakové krytiny střech plochých do 10° pásy přitavením NAIP bodově</t>
  </si>
  <si>
    <t>-1999765752</t>
  </si>
  <si>
    <t>https://podminky.urs.cz/item/CS_URS_2025_01/712341659</t>
  </si>
  <si>
    <t>212</t>
  </si>
  <si>
    <t>712841559</t>
  </si>
  <si>
    <t>Provedení povlakové krytiny střech samostatným vytažením izolačního povlaku pásy přitavením na konstrukce převyšující úroveň střechy, NAIP</t>
  </si>
  <si>
    <t>452783268</t>
  </si>
  <si>
    <t>https://podminky.urs.cz/item/CS_URS_2025_01/712841559</t>
  </si>
  <si>
    <t>213</t>
  </si>
  <si>
    <t>62856011</t>
  </si>
  <si>
    <t>pás asfaltový natavitelný modifikovaný SBS s vložkou z hliníkové fólie s textilií a spalitelnou PE fólií nebo jemnozrnným minerálním posypem na horním povrchu tl 4,0mm</t>
  </si>
  <si>
    <t>1064326695</t>
  </si>
  <si>
    <t>738,12*1,165 'Přepočtené koeficientem množství</t>
  </si>
  <si>
    <t>712-2.1</t>
  </si>
  <si>
    <t>Skladba s folií - nekotvená</t>
  </si>
  <si>
    <t>214</t>
  </si>
  <si>
    <t>712363001</t>
  </si>
  <si>
    <t>Provedení povlakové krytiny střech plochých do 10° fólií termoplastickou mPVC (měkčené PVC) rozvinutí a natažení fólie v ploše</t>
  </si>
  <si>
    <t>1228021645</t>
  </si>
  <si>
    <t>https://podminky.urs.cz/item/CS_URS_2025_01/712363001</t>
  </si>
  <si>
    <t>215</t>
  </si>
  <si>
    <t>712363003</t>
  </si>
  <si>
    <t>Provedení povlakové krytiny střech plochých do 10° fólií termoplastickou mPVC (měkčené PVC) vytvoření spoje dvou pásů fólií horkovzdušným navařením</t>
  </si>
  <si>
    <t>-1252533083</t>
  </si>
  <si>
    <t>https://podminky.urs.cz/item/CS_URS_2025_01/712363003</t>
  </si>
  <si>
    <t xml:space="preserve">Poznámka k položce:_x000d_
cca 1,5 bm/m2 </t>
  </si>
  <si>
    <t>667,21*1,5 'Přepočtené koeficientem množství</t>
  </si>
  <si>
    <t>216</t>
  </si>
  <si>
    <t>28343012</t>
  </si>
  <si>
    <t>fólie hydroizolační střešní mPVC určená ke stabilizaci přitížením a do vegetačních střech tl 1,5mm</t>
  </si>
  <si>
    <t>714404786</t>
  </si>
  <si>
    <t>667,21*1,165 'Přepočtené koeficientem množství</t>
  </si>
  <si>
    <t>217</t>
  </si>
  <si>
    <t>712391172</t>
  </si>
  <si>
    <t>Provedení povlakové krytiny střech plochých do 10° -ostatní práce provedení vrstvy textilní ochranné</t>
  </si>
  <si>
    <t>1841603062</t>
  </si>
  <si>
    <t>https://podminky.urs.cz/item/CS_URS_2025_01/712391172</t>
  </si>
  <si>
    <t>"pod HI"</t>
  </si>
  <si>
    <t>plochá11*0,75</t>
  </si>
  <si>
    <t>plochá12*0,75</t>
  </si>
  <si>
    <t>plochá21*0,75</t>
  </si>
  <si>
    <t>plochá32*0,75</t>
  </si>
  <si>
    <t>plochá41*0,45</t>
  </si>
  <si>
    <t>plochá42*0,25</t>
  </si>
  <si>
    <t>plochá51*0,75</t>
  </si>
  <si>
    <t>plochá61*0,75</t>
  </si>
  <si>
    <t>"nad HI"</t>
  </si>
  <si>
    <t>218</t>
  </si>
  <si>
    <t>69311172</t>
  </si>
  <si>
    <t>geotextilie PP s ÚV stabilizací 300g/m2</t>
  </si>
  <si>
    <t>94268722</t>
  </si>
  <si>
    <t>219</t>
  </si>
  <si>
    <t>712861702</t>
  </si>
  <si>
    <t>Provedení povlakové krytiny střech samostatným vytažením izolačního povlaku fólií na konstrukce převyšující úroveň střechy, přilepenou bodově</t>
  </si>
  <si>
    <t>100134136</t>
  </si>
  <si>
    <t>https://podminky.urs.cz/item/CS_URS_2025_01/712861702</t>
  </si>
  <si>
    <t>plochá11*0,85</t>
  </si>
  <si>
    <t>plochá12*0,4</t>
  </si>
  <si>
    <t>plochá21*0,85</t>
  </si>
  <si>
    <t>plochá32*0,3</t>
  </si>
  <si>
    <t>plochá42*0,2</t>
  </si>
  <si>
    <t>plochá51*0,85</t>
  </si>
  <si>
    <t>plochá61*0,85</t>
  </si>
  <si>
    <t>220</t>
  </si>
  <si>
    <t>28322012</t>
  </si>
  <si>
    <t>fólie hydroizolační střešní mPVC mechanicky kotvená šedá tl 1,5mm</t>
  </si>
  <si>
    <t>-1678233962</t>
  </si>
  <si>
    <t>196,82*1,165 'Přepočtené koeficientem množství</t>
  </si>
  <si>
    <t>712-5</t>
  </si>
  <si>
    <t>Násyp z kačírku</t>
  </si>
  <si>
    <t>221</t>
  </si>
  <si>
    <t>712771201</t>
  </si>
  <si>
    <t>Provedení drenážní vrstvy vegetační střechy z kameniva, tloušťky násypu do 100 mm, sklon střechy do 5°</t>
  </si>
  <si>
    <t>-530540951</t>
  </si>
  <si>
    <t>https://podminky.urs.cz/item/CS_URS_2025_01/712771201</t>
  </si>
  <si>
    <t>222</t>
  </si>
  <si>
    <t>58337403</t>
  </si>
  <si>
    <t>kamenivo dekorační (kačírek) frakce 16/32</t>
  </si>
  <si>
    <t>822391252</t>
  </si>
  <si>
    <t>"D04 STŘEŠNÍHO PLÁŠTĚ NAD 2NP</t>
  </si>
  <si>
    <t>(7,73)*22,285*(0,07+0,23)/2</t>
  </si>
  <si>
    <t>"D05 STŘEŠNÍHO PLÁŠTĚ NAD 2NP</t>
  </si>
  <si>
    <t>10,38*12,05*(0,056+0,18)/2</t>
  </si>
  <si>
    <t>kačírek2*0,07</t>
  </si>
  <si>
    <t>44,266*1,8 'Přepočtené koeficientem množství</t>
  </si>
  <si>
    <t>223</t>
  </si>
  <si>
    <t>712771611.1</t>
  </si>
  <si>
    <t>Provedení ochranných pásů vegetační střechy osazení ochranné kačírkové lišty přitížením konstrukcí</t>
  </si>
  <si>
    <t>-391577913</t>
  </si>
  <si>
    <t>https://podminky.urs.cz/item/CS_URS_2025_01/712771611.1</t>
  </si>
  <si>
    <t xml:space="preserve">"hrana terasy </t>
  </si>
  <si>
    <t>12,1</t>
  </si>
  <si>
    <t xml:space="preserve">"kačírek/ vegetace </t>
  </si>
  <si>
    <t>"D02</t>
  </si>
  <si>
    <t>(0,847+8,415+6,087+3,2+8,525+2,499+2,99+2,99+2,721-0,5*2+3,11+2,721*2+5,535+4,814+3,442+3,442+1,412-0,5*2-0,5*2)</t>
  </si>
  <si>
    <t>"D01</t>
  </si>
  <si>
    <t>((14,82*2)+2*(1,4+2,45-0,5*2)-0,5*2)</t>
  </si>
  <si>
    <t>224</t>
  </si>
  <si>
    <t>69334040</t>
  </si>
  <si>
    <t>lišta kačírková Al výška 130-150mm</t>
  </si>
  <si>
    <t>1811545647</t>
  </si>
  <si>
    <t>108,911*1,1 'Přepočtené koeficientem množství</t>
  </si>
  <si>
    <t>712-6</t>
  </si>
  <si>
    <t>Detaily</t>
  </si>
  <si>
    <t>225</t>
  </si>
  <si>
    <t>712363115R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</si>
  <si>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</si>
  <si>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120735304</t>
  </si>
  <si>
    <t>https://podminky.urs.cz/item/CS_URS_2025_01/712363115R</t>
  </si>
  <si>
    <t>226</t>
  </si>
  <si>
    <t>28342011</t>
  </si>
  <si>
    <t>manžeta těsnící pro prostupy hydroizolací z PVC uzavřená kruhová vnitřní průměr 40-70</t>
  </si>
  <si>
    <t>-4147208</t>
  </si>
  <si>
    <t>227</t>
  </si>
  <si>
    <t>28342013</t>
  </si>
  <si>
    <t>manžeta těsnící pro prostupy hydroizolací z PVC uzavřená kruhová vnitřní průměr 90-114</t>
  </si>
  <si>
    <t>-1947273472</t>
  </si>
  <si>
    <t>228</t>
  </si>
  <si>
    <t>28342014</t>
  </si>
  <si>
    <t>manžeta těsnící pro prostupy hydroizolací z PVC uzavřená kruhová vnitřní průměr 120-180</t>
  </si>
  <si>
    <t>-2018028580</t>
  </si>
  <si>
    <t>229</t>
  </si>
  <si>
    <t>28342053</t>
  </si>
  <si>
    <t>komínek střešní odvětrávací s integrovanou manžetou z PVC DN 100</t>
  </si>
  <si>
    <t>190915809</t>
  </si>
  <si>
    <t>230</t>
  </si>
  <si>
    <t>28342066</t>
  </si>
  <si>
    <t>prostup pro kabely s integrovanou manžetou z PVC DN 70</t>
  </si>
  <si>
    <t>-1618869391</t>
  </si>
  <si>
    <t>231</t>
  </si>
  <si>
    <t>712363117</t>
  </si>
  <si>
    <t>Provedení povlakové krytiny střech plochých do 10° fólií ostatní činnosti při pokládání hydroizolačních fólií (materiál ve specifikaci) zaizolování prostupů střešní rovinou kruhový průřez, průměr přes 500 mm do 1000 mm</t>
  </si>
  <si>
    <t>-997327407</t>
  </si>
  <si>
    <t>https://podminky.urs.cz/item/CS_URS_2025_01/712363117</t>
  </si>
  <si>
    <t>232</t>
  </si>
  <si>
    <t>712363120</t>
  </si>
  <si>
    <t>Provedení povlakové krytiny střech plochých do 10° fólií ostatní činnosti při pokládání hydroizolačních fólií (materiál ve specifikaci) zaizolování prostupů střešní rovinou hranatý průřez, vnitřní plochy přes 0,25 m2 do 0,75 m2</t>
  </si>
  <si>
    <t>-1560722710</t>
  </si>
  <si>
    <t>https://podminky.urs.cz/item/CS_URS_2025_01/712363120</t>
  </si>
  <si>
    <t>"výlez"2,</t>
  </si>
  <si>
    <t>233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</si>
  <si>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</si>
  <si>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</si>
  <si>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856976397</t>
  </si>
  <si>
    <t>https://podminky.urs.cz/item/CS_URS_2025_01/712363122</t>
  </si>
  <si>
    <t>234</t>
  </si>
  <si>
    <t>28322070</t>
  </si>
  <si>
    <t>roh vnitřní pro střešní fólie mPVC šedé</t>
  </si>
  <si>
    <t>-1550934091</t>
  </si>
  <si>
    <t>4+6+4+5+3</t>
  </si>
  <si>
    <t>235</t>
  </si>
  <si>
    <t>28322071</t>
  </si>
  <si>
    <t>roh vnější pro střešní fólie mPVC šedá</t>
  </si>
  <si>
    <t>733910404</t>
  </si>
  <si>
    <t>236</t>
  </si>
  <si>
    <t>712363352</t>
  </si>
  <si>
    <t>Povlakové krytiny střech plochých do 10° z tvarovaných poplastovaných lišt pro mPVC vnitřní koutová lišta rš 100 mm</t>
  </si>
  <si>
    <t>-927032209</t>
  </si>
  <si>
    <t>https://podminky.urs.cz/item/CS_URS_2025_01/712363352</t>
  </si>
  <si>
    <t>"K05"282</t>
  </si>
  <si>
    <t>237</t>
  </si>
  <si>
    <t>712363353</t>
  </si>
  <si>
    <t>Povlakové krytiny střech plochých do 10° z tvarovaných poplastovaných lišt pro mPVC vnější koutová lišta rš 100 mm</t>
  </si>
  <si>
    <t>72247163</t>
  </si>
  <si>
    <t>https://podminky.urs.cz/item/CS_URS_2025_01/712363353</t>
  </si>
  <si>
    <t>"K06"204</t>
  </si>
  <si>
    <t>238</t>
  </si>
  <si>
    <t>712363351</t>
  </si>
  <si>
    <t>Povlakové krytiny střech plochých do 10° z tvarovaných poplastovaných lišt pro mPVC pásek rš 50 mm</t>
  </si>
  <si>
    <t>1042785005</t>
  </si>
  <si>
    <t>https://podminky.urs.cz/item/CS_URS_2025_01/712363351</t>
  </si>
  <si>
    <t>"K07"299</t>
  </si>
  <si>
    <t>239</t>
  </si>
  <si>
    <t>712363354</t>
  </si>
  <si>
    <t>Povlakové krytiny střech plochých do 10° z tvarovaných poplastovaných lišt pro mPVC stěnová lišta vyhnutá rš 71 mm</t>
  </si>
  <si>
    <t>-1146545741</t>
  </si>
  <si>
    <t>https://podminky.urs.cz/item/CS_URS_2025_01/712363354</t>
  </si>
  <si>
    <t>"K9"53</t>
  </si>
  <si>
    <t>240</t>
  </si>
  <si>
    <t>712363371</t>
  </si>
  <si>
    <t>Povlakové krytiny střech plochých do 10° z tvarovaných poplastovaných lišt pro mPVC koutová lišta rš 150 mm</t>
  </si>
  <si>
    <t>-1744580684</t>
  </si>
  <si>
    <t>https://podminky.urs.cz/item/CS_URS_2025_01/712363371</t>
  </si>
  <si>
    <t>"K18"7</t>
  </si>
  <si>
    <t>712-7</t>
  </si>
  <si>
    <t>Vpusť</t>
  </si>
  <si>
    <t>241</t>
  </si>
  <si>
    <t>712771255</t>
  </si>
  <si>
    <t>Provedení drenážní vrstvy vegetační střechy odvodnění osazením kontrolní šachty na střešní vpusť</t>
  </si>
  <si>
    <t>-34035034</t>
  </si>
  <si>
    <t>https://podminky.urs.cz/item/CS_URS_2025_01/712771255</t>
  </si>
  <si>
    <t>242</t>
  </si>
  <si>
    <t>69334333</t>
  </si>
  <si>
    <t>šachta kontrolní odvodnění vegetačních střech PA 300x300mm v 130mm</t>
  </si>
  <si>
    <t>1296702960</t>
  </si>
  <si>
    <t>"V2"3</t>
  </si>
  <si>
    <t>243</t>
  </si>
  <si>
    <t>69334160</t>
  </si>
  <si>
    <t>šachta kontrolní odvodnění vegetačních střech Al 300x300mm</t>
  </si>
  <si>
    <t>125588307</t>
  </si>
  <si>
    <t>"V3"4</t>
  </si>
  <si>
    <t>244</t>
  </si>
  <si>
    <t>69334160R</t>
  </si>
  <si>
    <t>šachta kontrolní odvodnění vegetačních střech Al 250x150mm</t>
  </si>
  <si>
    <t>-1574357168</t>
  </si>
  <si>
    <t>245</t>
  </si>
  <si>
    <t>712771259</t>
  </si>
  <si>
    <t>Provedení drenážní vrstvy vegetační střechy odvodnění osazením výškového nástavce kontrolní šachty</t>
  </si>
  <si>
    <t>2008971257</t>
  </si>
  <si>
    <t>https://podminky.urs.cz/item/CS_URS_2025_01/712771259</t>
  </si>
  <si>
    <t>246</t>
  </si>
  <si>
    <t>69334343</t>
  </si>
  <si>
    <t>nástavec kontrolní šachtice vegetačních střech nerez 300x300mm v 100mm</t>
  </si>
  <si>
    <t>-2082215040</t>
  </si>
  <si>
    <t>247</t>
  </si>
  <si>
    <t>69334171</t>
  </si>
  <si>
    <t>nástavec kontrolní šachtice vegetačních střech Al 300x300 mm v 100mm</t>
  </si>
  <si>
    <t>1208658965</t>
  </si>
  <si>
    <t>248</t>
  </si>
  <si>
    <t>69334171R</t>
  </si>
  <si>
    <t>nástavec kontrolní šachtice vegetačních střech Al 250x150 mm v 100mm</t>
  </si>
  <si>
    <t>220374537</t>
  </si>
  <si>
    <t>249</t>
  </si>
  <si>
    <t>712998004</t>
  </si>
  <si>
    <t>Provedení povlakové krytiny střech - ostatní práce montáž odvodňovacího prvku atikového chrliče z PVC na dešťovou vodu DN 110</t>
  </si>
  <si>
    <t>2009674882</t>
  </si>
  <si>
    <t>https://podminky.urs.cz/item/CS_URS_2025_01/712998004</t>
  </si>
  <si>
    <t>250</t>
  </si>
  <si>
    <t>56231123</t>
  </si>
  <si>
    <t>chrlič vyhřívaný s manžetou pro PVC-P hydroizolaci plochých střech DN 50/75/110/125/160</t>
  </si>
  <si>
    <t>1647341492</t>
  </si>
  <si>
    <t>251</t>
  </si>
  <si>
    <t>712998201</t>
  </si>
  <si>
    <t>Provedení povlakové krytiny střech - ostatní práce montáž odvodňovacího prvku nouzového atikového přepadu z PVC na dešťovou vodu do DN 70</t>
  </si>
  <si>
    <t>325933526</t>
  </si>
  <si>
    <t>https://podminky.urs.cz/item/CS_URS_2025_01/712998201</t>
  </si>
  <si>
    <t>252</t>
  </si>
  <si>
    <t>28342475</t>
  </si>
  <si>
    <t>přepad bezpečnostní atikový DN 75 s manžetou pro hydroizolaci z PVC-P</t>
  </si>
  <si>
    <t>-17991023</t>
  </si>
  <si>
    <t>253</t>
  </si>
  <si>
    <t>721239114</t>
  </si>
  <si>
    <t>Střešní vtoky (vpusti) montáž střešních vtoků ostatních typů se svislým odtokem do DN 160</t>
  </si>
  <si>
    <t>701411579</t>
  </si>
  <si>
    <t>https://podminky.urs.cz/item/CS_URS_2025_01/721239114</t>
  </si>
  <si>
    <t>3+3+1</t>
  </si>
  <si>
    <t>254</t>
  </si>
  <si>
    <t>56231103</t>
  </si>
  <si>
    <t>vtok střešní svislý s vyhříváním s manžetou pro PVC-P hydroizolaci pochůzných plochých střech DN 75, DN 110</t>
  </si>
  <si>
    <t>-885674220</t>
  </si>
  <si>
    <t>712-8</t>
  </si>
  <si>
    <t>Vegetační souvrství</t>
  </si>
  <si>
    <t>255</t>
  </si>
  <si>
    <t>712771221</t>
  </si>
  <si>
    <t>Provedení drenážní vrstvy vegetační střechy z plastových nopových fólií, výšky nopů do 25 mm, sklon střechy do 5°</t>
  </si>
  <si>
    <t>1720355192</t>
  </si>
  <si>
    <t>https://podminky.urs.cz/item/CS_URS_2025_01/712771221</t>
  </si>
  <si>
    <t>-kačírek2</t>
  </si>
  <si>
    <t>256</t>
  </si>
  <si>
    <t>28323025</t>
  </si>
  <si>
    <t>fólie profilovaná (nopová) perforovaná HDPE s nakašírovanou filtrační textilií s hydroakumulační a drenážní funkcí do vegetačních střech s výškou nopů do 20mm</t>
  </si>
  <si>
    <t>309952878</t>
  </si>
  <si>
    <t>255,774*1,15 'Přepočtené koeficientem množství</t>
  </si>
  <si>
    <t>257</t>
  </si>
  <si>
    <t>712771431</t>
  </si>
  <si>
    <t>Provedení vegetační vrstvy vegetační střechy ze substrátu, tloušťky přes 300 mm, sklon střechy do 5°</t>
  </si>
  <si>
    <t>1891246234</t>
  </si>
  <si>
    <t>https://podminky.urs.cz/item/CS_URS_2025_01/712771431</t>
  </si>
  <si>
    <t>plochá1*(0,073+0,23)/2</t>
  </si>
  <si>
    <t>plochá2*(0,079+0,255)/2</t>
  </si>
  <si>
    <t>-kačírek2*(0,073+0,23)/2</t>
  </si>
  <si>
    <t>258</t>
  </si>
  <si>
    <t>10321225</t>
  </si>
  <si>
    <t>substrát vegetačních střech extenzivní s nízkým obsahem organické složky</t>
  </si>
  <si>
    <t>-1365443965</t>
  </si>
  <si>
    <t xml:space="preserve">Poznámka k položce:_x000d_
tl. 100 mm </t>
  </si>
  <si>
    <t>plochá2*(0,09+0,255)/2</t>
  </si>
  <si>
    <t>259</t>
  </si>
  <si>
    <t>712771521</t>
  </si>
  <si>
    <t>Založení vegetace vegetační střechy položením vegetační nebo trávníkové rohože, sklon střechy do 5°</t>
  </si>
  <si>
    <t>-1219235715</t>
  </si>
  <si>
    <t>https://podminky.urs.cz/item/CS_URS_2025_01/712771521</t>
  </si>
  <si>
    <t>260</t>
  </si>
  <si>
    <t>69334504</t>
  </si>
  <si>
    <t>koberec rozchodníkový vegetačních střech</t>
  </si>
  <si>
    <t>-32724386</t>
  </si>
  <si>
    <t>255,774*1,05 'Přepočtené koeficientem množství</t>
  </si>
  <si>
    <t>713</t>
  </si>
  <si>
    <t>Izolace tepelné</t>
  </si>
  <si>
    <t>261</t>
  </si>
  <si>
    <t>998713102</t>
  </si>
  <si>
    <t>Přesun hmot pro izolace tepelné stanovený z hmotnosti přesunovaného materiálu vodorovná dopravní vzdálenost do 50 m s užitím mechanizace v objektech výšky přes 6 m do 12 m</t>
  </si>
  <si>
    <t>-2004432827</t>
  </si>
  <si>
    <t>https://podminky.urs.cz/item/CS_URS_2025_01/998713102</t>
  </si>
  <si>
    <t>713-1</t>
  </si>
  <si>
    <t>Podlahy</t>
  </si>
  <si>
    <t>262</t>
  </si>
  <si>
    <t>713121111</t>
  </si>
  <si>
    <t>Montáž tepelné izolace podlah rohožemi, pásy, deskami, dílci, bloky (izolační materiál ve specifikaci) kladenými volně jednovrstvá</t>
  </si>
  <si>
    <t>666310577</t>
  </si>
  <si>
    <t>https://podminky.urs.cz/item/CS_URS_2025_01/713121111</t>
  </si>
  <si>
    <t>263</t>
  </si>
  <si>
    <t>28375914</t>
  </si>
  <si>
    <t>deska EPS 150 pro konstrukce s vysokým zatížením λ=0,035 tl 100mm</t>
  </si>
  <si>
    <t>1115745398</t>
  </si>
  <si>
    <t>"P01,P02"</t>
  </si>
  <si>
    <t>427,295*1,05 'Přepočtené koeficientem množství</t>
  </si>
  <si>
    <t>264</t>
  </si>
  <si>
    <t>28375990</t>
  </si>
  <si>
    <t>deska EPS 150 pro konstrukce s vysokým zatížením λ=0,035 tl 140mm</t>
  </si>
  <si>
    <t>1231362267</t>
  </si>
  <si>
    <t>265</t>
  </si>
  <si>
    <t>1004712860</t>
  </si>
  <si>
    <t>266</t>
  </si>
  <si>
    <t>28376551</t>
  </si>
  <si>
    <t>deska polystyrénová pro snížení kročejového hluku (max. zatížení 4 kN/m2) tl 20mm</t>
  </si>
  <si>
    <t>-809437711</t>
  </si>
  <si>
    <t>"skladby P05,P06"</t>
  </si>
  <si>
    <t>269,979*1,05 'Přepočtené koeficientem množství</t>
  </si>
  <si>
    <t>267</t>
  </si>
  <si>
    <t>28372302</t>
  </si>
  <si>
    <t>deska EPS 100 pro konstrukce s běžným zatížením λ=0,037 tl 30mm</t>
  </si>
  <si>
    <t>-257428538</t>
  </si>
  <si>
    <t xml:space="preserve">" u nevytápěné skladby + 30 mm </t>
  </si>
  <si>
    <t>"P09"(16,45)</t>
  </si>
  <si>
    <t>286,429*1,05 'Přepočtené koeficientem množství</t>
  </si>
  <si>
    <t>713-2</t>
  </si>
  <si>
    <t>Plochá střecha</t>
  </si>
  <si>
    <t>268</t>
  </si>
  <si>
    <t>713141136</t>
  </si>
  <si>
    <t>Montáž tepelné izolace střech plochých rohožemi, pásy, deskami, dílci, bloky (izolační materiál ve specifikaci) přilepenými za studena jednovrstvá nízkoexpanzní (PUR) pěnou</t>
  </si>
  <si>
    <t>-1225946754</t>
  </si>
  <si>
    <t>https://podminky.urs.cz/item/CS_URS_2025_01/713141136</t>
  </si>
  <si>
    <t>269</t>
  </si>
  <si>
    <t>160574794</t>
  </si>
  <si>
    <t>plochá1*2</t>
  </si>
  <si>
    <t>plochá2*2</t>
  </si>
  <si>
    <t>plochá3*2</t>
  </si>
  <si>
    <t>plochá5*2</t>
  </si>
  <si>
    <t>plochá6*2</t>
  </si>
  <si>
    <t>1252,38*1,05 'Přepočtené koeficientem množství</t>
  </si>
  <si>
    <t>270</t>
  </si>
  <si>
    <t>713141376</t>
  </si>
  <si>
    <t>Montáž tepelné izolace střech plochých spádovými klíny na zhlaví atiky šířky přes 500 do 1000 mm přilepenými za studena nízkoexpanzní (PUR) pěnou</t>
  </si>
  <si>
    <t>-459939017</t>
  </si>
  <si>
    <t>https://podminky.urs.cz/item/CS_URS_2025_01/713141376</t>
  </si>
  <si>
    <t xml:space="preserve">"atika shora ve spádu </t>
  </si>
  <si>
    <t>271</t>
  </si>
  <si>
    <t>28376105</t>
  </si>
  <si>
    <t>klín izolační z XPS spádový</t>
  </si>
  <si>
    <t>2037472163</t>
  </si>
  <si>
    <t>Poznámka k položce:_x000d_
průměrně cca 50 mm</t>
  </si>
  <si>
    <t xml:space="preserve">"atika shora ve spádu dle klempířiny </t>
  </si>
  <si>
    <t>0,74*40</t>
  </si>
  <si>
    <t>0,34*8,75</t>
  </si>
  <si>
    <t>(0,24+0,19)*9</t>
  </si>
  <si>
    <t>0,44*30,5</t>
  </si>
  <si>
    <t>0,76*60,75</t>
  </si>
  <si>
    <t>0,24*10</t>
  </si>
  <si>
    <t>(0,14+0,19)*5</t>
  </si>
  <si>
    <t>0,51*15</t>
  </si>
  <si>
    <t>0,71*7,5</t>
  </si>
  <si>
    <t>0,46*49,75</t>
  </si>
  <si>
    <t>135,945*0,05 'Přepočtené koeficientem množství</t>
  </si>
  <si>
    <t>272</t>
  </si>
  <si>
    <t>713141212</t>
  </si>
  <si>
    <t>Montáž tepelné izolace střech plochých atikovými klíny přilepenými za studena nízkoexpanzní (PUR) pěnou</t>
  </si>
  <si>
    <t>-1343195542</t>
  </si>
  <si>
    <t>https://podminky.urs.cz/item/CS_URS_2025_01/713141212</t>
  </si>
  <si>
    <t>273</t>
  </si>
  <si>
    <t>63152006</t>
  </si>
  <si>
    <t>klín atikový přechodný minerální plochých střech tl 60x60mm</t>
  </si>
  <si>
    <t>655182105</t>
  </si>
  <si>
    <t>223,86*1,05 'Přepočtené koeficientem množství</t>
  </si>
  <si>
    <t>274</t>
  </si>
  <si>
    <t>713141336</t>
  </si>
  <si>
    <t>Montáž tepelné izolace střech plochých spádovými klíny v ploše přilepenými za studena nízkoexpanzní (PUR) pěnou</t>
  </si>
  <si>
    <t>-379044640</t>
  </si>
  <si>
    <t>https://podminky.urs.cz/item/CS_URS_2025_01/713141336</t>
  </si>
  <si>
    <t>275</t>
  </si>
  <si>
    <t>28376142</t>
  </si>
  <si>
    <t>klín izolační spád do 5% EPS 150</t>
  </si>
  <si>
    <t>-684648089</t>
  </si>
  <si>
    <t>plochá1*0,15</t>
  </si>
  <si>
    <t>plochá2*0,15</t>
  </si>
  <si>
    <t>plochá3*0,15</t>
  </si>
  <si>
    <t>plochá4*0,08</t>
  </si>
  <si>
    <t>plochá5*0,15</t>
  </si>
  <si>
    <t>plochá6*0,15</t>
  </si>
  <si>
    <t>97,211*1,1 'Přepočtené koeficientem množství</t>
  </si>
  <si>
    <t>276</t>
  </si>
  <si>
    <t>86440792</t>
  </si>
  <si>
    <t>277</t>
  </si>
  <si>
    <t>28376422</t>
  </si>
  <si>
    <t>deska XPS hrana polodrážková a hladký povrch 300kPA λ=0,035 tl 100mm</t>
  </si>
  <si>
    <t>-800846103</t>
  </si>
  <si>
    <t xml:space="preserve">"izolace atiky a stěn </t>
  </si>
  <si>
    <t>plochá41*0,5</t>
  </si>
  <si>
    <t>plochá42*0,5</t>
  </si>
  <si>
    <t>137,253*1,1 'Přepočtené koeficientem množství</t>
  </si>
  <si>
    <t>278</t>
  </si>
  <si>
    <t>28376450</t>
  </si>
  <si>
    <t>deska XPS hrana polodrážková a hladký povrch 300kPA λ=0,035 tl 180mm</t>
  </si>
  <si>
    <t>2112584005</t>
  </si>
  <si>
    <t>"izolace atiky a stěn celková tl. 280 mm pro ukončení HI</t>
  </si>
  <si>
    <t>21,723*1,05 'Přepočtené koeficientem množství</t>
  </si>
  <si>
    <t>713-5</t>
  </si>
  <si>
    <t>Provětrávaná fasáda</t>
  </si>
  <si>
    <t>279</t>
  </si>
  <si>
    <t>713131141</t>
  </si>
  <si>
    <t>Montáž tepelné izolace stěn rohožemi, pásy, deskami, dílci, bloky (izolační materiál ve specifikaci) lepením celoplošně bez mechanického kotvení</t>
  </si>
  <si>
    <t>1155010490</t>
  </si>
  <si>
    <t>https://podminky.urs.cz/item/CS_URS_2025_01/713131141</t>
  </si>
  <si>
    <t>280</t>
  </si>
  <si>
    <t>1490605118</t>
  </si>
  <si>
    <t>192,265*1,1 'Přepočtené koeficientem množství</t>
  </si>
  <si>
    <t>721</t>
  </si>
  <si>
    <t>Zdravotechnika - vnitřní kanalizace</t>
  </si>
  <si>
    <t>281</t>
  </si>
  <si>
    <t>721212127</t>
  </si>
  <si>
    <t>Odtokové sprchové žlaby se zápachovou uzávěrkou a krycím roštem délky 1000 mm</t>
  </si>
  <si>
    <t>-2046056280</t>
  </si>
  <si>
    <t>https://podminky.urs.cz/item/CS_URS_2025_01/721212127</t>
  </si>
  <si>
    <t>725</t>
  </si>
  <si>
    <t>Zdravotechnika - zařizovací předměty</t>
  </si>
  <si>
    <t>282</t>
  </si>
  <si>
    <t>998725102</t>
  </si>
  <si>
    <t>Přesun hmot pro zařizovací předměty stanovený z hmotnosti přesunovaného materiálu vodorovná dopravní vzdálenost do 50 m základní v objektech výšky přes 6 do 12 m</t>
  </si>
  <si>
    <t>514845425</t>
  </si>
  <si>
    <t>https://podminky.urs.cz/item/CS_URS_2025_01/998725102</t>
  </si>
  <si>
    <t>283</t>
  </si>
  <si>
    <t>725291675</t>
  </si>
  <si>
    <t>Montáž doplňků zařízení koupelen a záchodů madla ochrany sifonu</t>
  </si>
  <si>
    <t>-1503270802</t>
  </si>
  <si>
    <t>https://podminky.urs.cz/item/CS_URS_2025_01/725291675</t>
  </si>
  <si>
    <t>284</t>
  </si>
  <si>
    <t>55147164</t>
  </si>
  <si>
    <t>madlo ochrana sifonu nerez lesk 250x450mm</t>
  </si>
  <si>
    <t>1344006841</t>
  </si>
  <si>
    <t>285</t>
  </si>
  <si>
    <t>725291676</t>
  </si>
  <si>
    <t>Montáž doplňků zařízení koupelen a záchodů madla sprchového</t>
  </si>
  <si>
    <t>860056996</t>
  </si>
  <si>
    <t>https://podminky.urs.cz/item/CS_URS_2025_01/725291676</t>
  </si>
  <si>
    <t>286</t>
  </si>
  <si>
    <t>55147185</t>
  </si>
  <si>
    <t>madlo sprchové pravé/levé s krytkou nerez lesk 813x406mm</t>
  </si>
  <si>
    <t>-784752267</t>
  </si>
  <si>
    <t>287</t>
  </si>
  <si>
    <t>725291652</t>
  </si>
  <si>
    <t>Montáž doplňků zařízení koupelen a záchodů dávkovače tekutého mýdla</t>
  </si>
  <si>
    <t>-1700654781</t>
  </si>
  <si>
    <t>https://podminky.urs.cz/item/CS_URS_2025_01/725291652</t>
  </si>
  <si>
    <t>11+5</t>
  </si>
  <si>
    <t>288</t>
  </si>
  <si>
    <t>55431097</t>
  </si>
  <si>
    <t>dávkovač tekutého mýdla 1,2L</t>
  </si>
  <si>
    <t>-40903296</t>
  </si>
  <si>
    <t>289</t>
  </si>
  <si>
    <t>725291653</t>
  </si>
  <si>
    <t>Montáž doplňků zařízení koupelen a záchodů zásobníku toaletních papírů</t>
  </si>
  <si>
    <t>1075296957</t>
  </si>
  <si>
    <t>https://podminky.urs.cz/item/CS_URS_2025_01/725291653</t>
  </si>
  <si>
    <t>11+4</t>
  </si>
  <si>
    <t>290</t>
  </si>
  <si>
    <t>55431090</t>
  </si>
  <si>
    <t>zásobník toaletních papírů nerez D 310mm</t>
  </si>
  <si>
    <t>43912438</t>
  </si>
  <si>
    <t>291</t>
  </si>
  <si>
    <t>725291654</t>
  </si>
  <si>
    <t>Montáž doplňků zařízení koupelen a záchodů zásobníku papírových ručníků</t>
  </si>
  <si>
    <t>-257681423</t>
  </si>
  <si>
    <t>https://podminky.urs.cz/item/CS_URS_2025_01/725291654</t>
  </si>
  <si>
    <t>4+1</t>
  </si>
  <si>
    <t>292</t>
  </si>
  <si>
    <t>55431084</t>
  </si>
  <si>
    <t>zásobník papírových ručníků skládaných nerezové provedení</t>
  </si>
  <si>
    <t>198994732</t>
  </si>
  <si>
    <t>293</t>
  </si>
  <si>
    <t>725291662</t>
  </si>
  <si>
    <t>Montáž doplňků zařízení koupelen a záchodů sedačky do sprchy</t>
  </si>
  <si>
    <t>-1421667178</t>
  </si>
  <si>
    <t>https://podminky.urs.cz/item/CS_URS_2025_01/725291662</t>
  </si>
  <si>
    <t>294</t>
  </si>
  <si>
    <t>55147082</t>
  </si>
  <si>
    <t>sedátko sklopné do sprchy s opěrnou nohou nerez mat 440x450x460mm</t>
  </si>
  <si>
    <t>1320795668</t>
  </si>
  <si>
    <t>295</t>
  </si>
  <si>
    <t>725291664</t>
  </si>
  <si>
    <t>Montáž doplňků zařízení koupelen a záchodů štětky závěsné</t>
  </si>
  <si>
    <t>-1215515662</t>
  </si>
  <si>
    <t>https://podminky.urs.cz/item/CS_URS_2025_01/725291664</t>
  </si>
  <si>
    <t>296</t>
  </si>
  <si>
    <t>55779012</t>
  </si>
  <si>
    <t>štětka na WC závěsná nebo na podlahu kartáč nylon nerezové záchytné pouzdro lesk</t>
  </si>
  <si>
    <t>-1623893515</t>
  </si>
  <si>
    <t>297</t>
  </si>
  <si>
    <t>725291666</t>
  </si>
  <si>
    <t>Montáž doplňků zařízení koupelen a záchodů háčku</t>
  </si>
  <si>
    <t>828931701</t>
  </si>
  <si>
    <t>https://podminky.urs.cz/item/CS_URS_2025_01/725291666</t>
  </si>
  <si>
    <t>298</t>
  </si>
  <si>
    <t>55441011</t>
  </si>
  <si>
    <t>háček koupelnový</t>
  </si>
  <si>
    <t>-2107436115</t>
  </si>
  <si>
    <t>299</t>
  </si>
  <si>
    <t>725291668</t>
  </si>
  <si>
    <t>Montáž doplňků zařízení koupelen a záchodů madla invalidního rovného</t>
  </si>
  <si>
    <t>-1130414295</t>
  </si>
  <si>
    <t>https://podminky.urs.cz/item/CS_URS_2025_01/725291668</t>
  </si>
  <si>
    <t>300</t>
  </si>
  <si>
    <t>55147123</t>
  </si>
  <si>
    <t>madlo invalidní rovné nerez lesk 1000mm</t>
  </si>
  <si>
    <t>-1682511832</t>
  </si>
  <si>
    <t>301</t>
  </si>
  <si>
    <t>-1673019391</t>
  </si>
  <si>
    <t>"na dveře"3+2</t>
  </si>
  <si>
    <t>302</t>
  </si>
  <si>
    <t>55147129</t>
  </si>
  <si>
    <t>madlo invalidní rovné nerez lesk 800mm</t>
  </si>
  <si>
    <t>1281054960</t>
  </si>
  <si>
    <t>303</t>
  </si>
  <si>
    <t>725291670</t>
  </si>
  <si>
    <t>Montáž doplňků zařízení koupelen a záchodů madla invalidního krakorcového sklopného</t>
  </si>
  <si>
    <t>-310529878</t>
  </si>
  <si>
    <t>https://podminky.urs.cz/item/CS_URS_2025_01/725291670</t>
  </si>
  <si>
    <t>304</t>
  </si>
  <si>
    <t>55147119</t>
  </si>
  <si>
    <t>madlo invalidní krakorcové sklopné s držákem toaletního papíru nerez lesk 813mm</t>
  </si>
  <si>
    <t>-2085079568</t>
  </si>
  <si>
    <t>727</t>
  </si>
  <si>
    <t>Zdravotechnika - požární ochrana</t>
  </si>
  <si>
    <t>305</t>
  </si>
  <si>
    <t>727111042</t>
  </si>
  <si>
    <t>Protipožární trubní ucpávky ocelového potrubí bez izolace prostup stropem tloušťky 150 mm požární odolnost EI 120 DN 32</t>
  </si>
  <si>
    <t>-401960852</t>
  </si>
  <si>
    <t>https://podminky.urs.cz/item/CS_URS_2025_01/727111042</t>
  </si>
  <si>
    <t>306</t>
  </si>
  <si>
    <t>727213202</t>
  </si>
  <si>
    <t>Protipožární trubní ucpávky plastového potrubí prostup stropem tloušťky 150 mm požární odolnost EI 60 D 25</t>
  </si>
  <si>
    <t>-436044314</t>
  </si>
  <si>
    <t>https://podminky.urs.cz/item/CS_URS_2025_01/727213202</t>
  </si>
  <si>
    <t>307</t>
  </si>
  <si>
    <t>727213203</t>
  </si>
  <si>
    <t>Protipožární trubní ucpávky plastového potrubí prostup stropem tloušťky 150 mm požární odolnost EI 60 D 32</t>
  </si>
  <si>
    <t>-20704930</t>
  </si>
  <si>
    <t>https://podminky.urs.cz/item/CS_URS_2025_01/727213203</t>
  </si>
  <si>
    <t>308</t>
  </si>
  <si>
    <t>727223105</t>
  </si>
  <si>
    <t>Protipožární ochranné manžety plastového potrubí prostup stropem tloušťky 150 mm požární odolnost EI 90 D 110</t>
  </si>
  <si>
    <t>-316365538</t>
  </si>
  <si>
    <t>https://podminky.urs.cz/item/CS_URS_2025_01/727223105</t>
  </si>
  <si>
    <t>309</t>
  </si>
  <si>
    <t>751581353</t>
  </si>
  <si>
    <t>Protipožární ochrana vzduchotechnického potrubí prostup kruhového potrubí stěnou, průměru potrubí přes 200 do 300 mm</t>
  </si>
  <si>
    <t>1448607659</t>
  </si>
  <si>
    <t>https://podminky.urs.cz/item/CS_URS_2025_01/751581353</t>
  </si>
  <si>
    <t>310</t>
  </si>
  <si>
    <t>751581357</t>
  </si>
  <si>
    <t>Protipožární ochrana vzduchotechnického potrubí prostup kruhového potrubí stropem, průměru potrubí přes 200 do 300 mm</t>
  </si>
  <si>
    <t>1119174736</t>
  </si>
  <si>
    <t>https://podminky.urs.cz/item/CS_URS_2025_01/751581357</t>
  </si>
  <si>
    <t>762</t>
  </si>
  <si>
    <t>Konstrukce tesařské</t>
  </si>
  <si>
    <t>762361322</t>
  </si>
  <si>
    <t>Konstrukční vrstva pod klempířské prvky pro oplechování horních ploch zdí a nadezdívek (atik) z desek cementotřískových šroubovaných do podkladu, tloušťky desky 22 mm</t>
  </si>
  <si>
    <t>-492203074</t>
  </si>
  <si>
    <t>https://podminky.urs.cz/item/CS_URS_2025_01/762361322</t>
  </si>
  <si>
    <t>312</t>
  </si>
  <si>
    <t>998762102</t>
  </si>
  <si>
    <t>Přesun hmot pro konstrukce tesařské stanovený z hmotnosti přesunovaného materiálu vodorovná dopravní vzdálenost do 50 m základní v objektech výšky přes 6 do 12 m</t>
  </si>
  <si>
    <t>-96140208</t>
  </si>
  <si>
    <t>https://podminky.urs.cz/item/CS_URS_2025_01/998762102</t>
  </si>
  <si>
    <t>762-6</t>
  </si>
  <si>
    <t>Dřevěná fasáda</t>
  </si>
  <si>
    <t>313</t>
  </si>
  <si>
    <t>766417523</t>
  </si>
  <si>
    <t>Montáž provětrávané fasády z dřevěných profilů difúzní paropropustné fólie s lepenými přesahy</t>
  </si>
  <si>
    <t>955415642</t>
  </si>
  <si>
    <t>https://podminky.urs.cz/item/CS_URS_2025_01/766417523</t>
  </si>
  <si>
    <t>fasáda2+ost*0,3</t>
  </si>
  <si>
    <t>314</t>
  </si>
  <si>
    <t>28329038</t>
  </si>
  <si>
    <t xml:space="preserve">fólie PES difuzně propustná fasádní (spára max 20 mm, max. 20% plochy), 210 g/m2 - černá </t>
  </si>
  <si>
    <t>-254021828</t>
  </si>
  <si>
    <t>278,461*1,15 'Přepočtené koeficientem množství</t>
  </si>
  <si>
    <t>315</t>
  </si>
  <si>
    <t>766417331</t>
  </si>
  <si>
    <t>Montáž provětrávané fasády z dřevěných profilů plochy do 5 m2 šířky profilu přes 80 do 100 mm, tloušťky do 20 mm</t>
  </si>
  <si>
    <t>-173964087</t>
  </si>
  <si>
    <t>https://podminky.urs.cz/item/CS_URS_2025_01/766417331</t>
  </si>
  <si>
    <t>316</t>
  </si>
  <si>
    <t>61191160</t>
  </si>
  <si>
    <t>palubky obkladové sibiřský modřín profil rhombus 20x95mm jakost A/B</t>
  </si>
  <si>
    <t>1498097385</t>
  </si>
  <si>
    <t>260,161*1,1 'Přepočtené koeficientem množství</t>
  </si>
  <si>
    <t>317</t>
  </si>
  <si>
    <t>K125</t>
  </si>
  <si>
    <t xml:space="preserve">D+M vyložení ostění/nadpraží otvorů v dřevěném obkladu deskou viz detail </t>
  </si>
  <si>
    <t>-1442410026</t>
  </si>
  <si>
    <t>ost*0,3</t>
  </si>
  <si>
    <t>762-5</t>
  </si>
  <si>
    <t>Terasa dřevěná</t>
  </si>
  <si>
    <t>318</t>
  </si>
  <si>
    <t>762951013</t>
  </si>
  <si>
    <t>Montáž terasy podkladního roštu, z profilů dřevoplastových nebo hliníkových, osové vzdálenosti podpěr šroubovaných do podkladu, osové vzdálenosti podpěr do 500 mm</t>
  </si>
  <si>
    <t>-1034944117</t>
  </si>
  <si>
    <t>https://podminky.urs.cz/item/CS_URS_2025_01/762951013</t>
  </si>
  <si>
    <t>319</t>
  </si>
  <si>
    <t>60791138</t>
  </si>
  <si>
    <t>profil podkladový dřevoplastový pro terasová dřevoplastová prkna 50x50mm</t>
  </si>
  <si>
    <t>-1338360889</t>
  </si>
  <si>
    <t>22,699*2,9376 'Přepočtené koeficientem množství</t>
  </si>
  <si>
    <t>320</t>
  </si>
  <si>
    <t>762951101</t>
  </si>
  <si>
    <t>Montáž terasy Příplatek k cenám za výškové vyrovnání podkladního roštu pomocí vyrovnávacích terčů do 65 mm</t>
  </si>
  <si>
    <t>1337307127</t>
  </si>
  <si>
    <t>https://podminky.urs.cz/item/CS_URS_2025_01/762951101</t>
  </si>
  <si>
    <t>není vždy, zvláště na terenu</t>
  </si>
  <si>
    <t>Terasa1*1,8</t>
  </si>
  <si>
    <t>321</t>
  </si>
  <si>
    <t>762952044</t>
  </si>
  <si>
    <t>Montáž terasy nášlapné vrstvy z prken z dřevoplastu spojovaných skrytými spojkami na podkladní rošt dřevoplastový, šířky do 140 mm</t>
  </si>
  <si>
    <t>-427168757</t>
  </si>
  <si>
    <t>https://podminky.urs.cz/item/CS_URS_2025_01/762952044</t>
  </si>
  <si>
    <t>322</t>
  </si>
  <si>
    <t>60791116</t>
  </si>
  <si>
    <t>prkno terasové dřevoplastové š 137 mm tl 22mm</t>
  </si>
  <si>
    <t>-970973811</t>
  </si>
  <si>
    <t>22,699*7,884 'Přepočtené koeficientem množství</t>
  </si>
  <si>
    <t>323</t>
  </si>
  <si>
    <t>762952111</t>
  </si>
  <si>
    <t>Montáž terasy nášlapné vrstvy z prken z dřevoplastu spojovaných skrytými spojkami na podkladní rošt ukončovací lišty připevněné šroubováním</t>
  </si>
  <si>
    <t>746965724</t>
  </si>
  <si>
    <t>https://podminky.urs.cz/item/CS_URS_2025_01/762952111</t>
  </si>
  <si>
    <t>12,11</t>
  </si>
  <si>
    <t>324</t>
  </si>
  <si>
    <t>60791130</t>
  </si>
  <si>
    <t>profil dokončovací krycí dřevoplastový v 70mm</t>
  </si>
  <si>
    <t>-1613227319</t>
  </si>
  <si>
    <t>12,11*1,08 'Přepočtené koeficientem množství</t>
  </si>
  <si>
    <t>763</t>
  </si>
  <si>
    <t>Konstrukce suché výstavby</t>
  </si>
  <si>
    <t>325</t>
  </si>
  <si>
    <t>763172412</t>
  </si>
  <si>
    <t>Montáž dvířek pro konstrukce ze sádrokartonových desek revizních protipožárních pro příčky a předsazené stěny velikost (šxv) 300 x 300 mm</t>
  </si>
  <si>
    <t>-1206819949</t>
  </si>
  <si>
    <t>https://podminky.urs.cz/item/CS_URS_2025_01/763172412</t>
  </si>
  <si>
    <t>326</t>
  </si>
  <si>
    <t>59030760</t>
  </si>
  <si>
    <t>dvířka revizní protipožární pro stěny a podhledy EI 60 300x300 mm</t>
  </si>
  <si>
    <t>281271352</t>
  </si>
  <si>
    <t>327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</si>
  <si>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</si>
  <si>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</si>
  <si>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-2054814153</t>
  </si>
  <si>
    <t>https://podminky.urs.cz/item/CS_URS_2025_01/998763302</t>
  </si>
  <si>
    <t>763-1</t>
  </si>
  <si>
    <t>Podhledy</t>
  </si>
  <si>
    <t>328</t>
  </si>
  <si>
    <t>763131411</t>
  </si>
  <si>
    <t>Podhled ze sádrokartonových desek dvouvrstvá zavěšená spodní konstrukce z ocelových profilů CD, UD jednoduše opláštěná deskou standardní A, tl. 12,5 mm, bez izolace</t>
  </si>
  <si>
    <t>-1525475345</t>
  </si>
  <si>
    <t>https://podminky.urs.cz/item/CS_URS_2025_01/763131411</t>
  </si>
  <si>
    <t>-SDK2</t>
  </si>
  <si>
    <t xml:space="preserve">"kasltíky  místnostech"</t>
  </si>
  <si>
    <t>3,35*0,6*10</t>
  </si>
  <si>
    <t>5,5*2,2</t>
  </si>
  <si>
    <t>329</t>
  </si>
  <si>
    <t>763131451</t>
  </si>
  <si>
    <t>Podhled ze sádrokartonových desek dvouvrstvá zavěšená spodní konstrukce z ocelových profilů CD, UD jednoduše opláštěná deskou impregnovanou H2, tl. 12,5 mm, bez izolace</t>
  </si>
  <si>
    <t>192715541</t>
  </si>
  <si>
    <t>https://podminky.urs.cz/item/CS_URS_2025_01/763131451</t>
  </si>
  <si>
    <t>330</t>
  </si>
  <si>
    <t>763131714</t>
  </si>
  <si>
    <t>Podhled ze sádrokartonových desek ostatní práce a konstrukce na podhledech ze sádrokartonových desek základní penetrační nátěr</t>
  </si>
  <si>
    <t>-955304104</t>
  </si>
  <si>
    <t>https://podminky.urs.cz/item/CS_URS_2025_01/763131714</t>
  </si>
  <si>
    <t>331</t>
  </si>
  <si>
    <t>763131721</t>
  </si>
  <si>
    <t>Podhled ze sádrokartonových desek ostatní práce a konstrukce na podhledech ze sádrokartonových desek skokové změny výšky podhledu do 0,5 m</t>
  </si>
  <si>
    <t>-1284332210</t>
  </si>
  <si>
    <t>https://podminky.urs.cz/item/CS_URS_2025_01/763131721</t>
  </si>
  <si>
    <t>"kapotáž svislé části výškové změny</t>
  </si>
  <si>
    <t>1,5*4+1,5*2+3+4,9+2+2</t>
  </si>
  <si>
    <t>1,5*4+1,3*2</t>
  </si>
  <si>
    <t>3,35*10</t>
  </si>
  <si>
    <t>5,5</t>
  </si>
  <si>
    <t>332</t>
  </si>
  <si>
    <t>763131761</t>
  </si>
  <si>
    <t>Podhled ze sádrokartonových desek Příplatek k cenám za plochu do 3 m2 jednotlivě</t>
  </si>
  <si>
    <t>-341749696</t>
  </si>
  <si>
    <t>https://podminky.urs.cz/item/CS_URS_2025_01/763131761</t>
  </si>
  <si>
    <t>"104"1,9</t>
  </si>
  <si>
    <t>333</t>
  </si>
  <si>
    <t>763172352</t>
  </si>
  <si>
    <t>Montáž dvířek pro konstrukce ze sádrokartonových desek revizních jednoplášťových pro podhledy velikost (šxv) 300 x 300 mm</t>
  </si>
  <si>
    <t>-925957199</t>
  </si>
  <si>
    <t>https://podminky.urs.cz/item/CS_URS_2025_01/763172352</t>
  </si>
  <si>
    <t>334</t>
  </si>
  <si>
    <t>59030711</t>
  </si>
  <si>
    <t>dvířka revizní jednokřídlá s automatickým zámkem 300x300mm</t>
  </si>
  <si>
    <t>2109621664</t>
  </si>
  <si>
    <t>335</t>
  </si>
  <si>
    <t>763172357</t>
  </si>
  <si>
    <t>Montáž dvířek pro konstrukce ze sádrokartonových desek revizních jednoplášťových pro podhledy velikost (šxv) 800 x 800 mm</t>
  </si>
  <si>
    <t>-1775655725</t>
  </si>
  <si>
    <t>https://podminky.urs.cz/item/CS_URS_2025_01/763172357</t>
  </si>
  <si>
    <t>336</t>
  </si>
  <si>
    <t>59030740R</t>
  </si>
  <si>
    <t>dvířka revizní jednokřídlá s automatickým zámkem 600x850mm</t>
  </si>
  <si>
    <t>-1626924626</t>
  </si>
  <si>
    <t>337</t>
  </si>
  <si>
    <t>763172355</t>
  </si>
  <si>
    <t>Montáž dvířek pro konstrukce ze sádrokartonových desek revizních jednoplášťových pro podhledy velikost (šxv) 600 x 600 mm</t>
  </si>
  <si>
    <t>-886252985</t>
  </si>
  <si>
    <t>https://podminky.urs.cz/item/CS_URS_2025_01/763172355</t>
  </si>
  <si>
    <t>338</t>
  </si>
  <si>
    <t>59030714</t>
  </si>
  <si>
    <t>dvířka revizní jednokřídlá s automatickým zámkem 600x600mm</t>
  </si>
  <si>
    <t>-1823602827</t>
  </si>
  <si>
    <t>339</t>
  </si>
  <si>
    <t>763172378</t>
  </si>
  <si>
    <t xml:space="preserve">Montáž dvířek pro konstrukce ze sádrokartonových desek revizních jednoplášťových pro podhledy ostatních velikostí </t>
  </si>
  <si>
    <t>643990038</t>
  </si>
  <si>
    <t>https://podminky.urs.cz/item/CS_URS_2025_01/763172378</t>
  </si>
  <si>
    <t>340</t>
  </si>
  <si>
    <t>59030744</t>
  </si>
  <si>
    <t>dvířka revizní dvoukřídlá s automatickým zámkem 1300x300mm</t>
  </si>
  <si>
    <t>1482062226</t>
  </si>
  <si>
    <t>341</t>
  </si>
  <si>
    <t>-1871482742</t>
  </si>
  <si>
    <t>342</t>
  </si>
  <si>
    <t>59030753R</t>
  </si>
  <si>
    <t>dvířka revizní jednokřídlá s automatickým zámkem 450x600mm</t>
  </si>
  <si>
    <t>-291885326</t>
  </si>
  <si>
    <t>763-21</t>
  </si>
  <si>
    <t>Předstěny</t>
  </si>
  <si>
    <t>343</t>
  </si>
  <si>
    <t>763121424</t>
  </si>
  <si>
    <t>Stěna předsazená ze sádrokartonových desek s nosnou konstrukcí z ocelových profilů CW, UW jednoduše opláštěná deskou impregnovanou H2 tl. 12,5 mm bez izolace, EI 15, stěna tl. 87,5 mm, profil 75</t>
  </si>
  <si>
    <t>-2138449413</t>
  </si>
  <si>
    <t>https://podminky.urs.cz/item/CS_URS_2025_01/763121424</t>
  </si>
  <si>
    <t>344</t>
  </si>
  <si>
    <t>763121714</t>
  </si>
  <si>
    <t>Stěna předsazená ze sádrokartonových desek ostatní konstrukce a práce na předsazených stěnách ze sádrokartonových desek základní penetrační nátěr</t>
  </si>
  <si>
    <t>800658859</t>
  </si>
  <si>
    <t>https://podminky.urs.cz/item/CS_URS_2025_01/763121714</t>
  </si>
  <si>
    <t>764</t>
  </si>
  <si>
    <t>Konstrukce klempířské</t>
  </si>
  <si>
    <t>345</t>
  </si>
  <si>
    <t>998764102</t>
  </si>
  <si>
    <t>Přesun hmot pro konstrukce klempířské stanovený z hmotnosti přesunovaného materiálu vodorovná dopravní vzdálenost do 50 m základní v objektech výšky přes 6 do 12 m</t>
  </si>
  <si>
    <t>1719110418</t>
  </si>
  <si>
    <t>https://podminky.urs.cz/item/CS_URS_2025_01/998764102</t>
  </si>
  <si>
    <t>794-1</t>
  </si>
  <si>
    <t>Parapety</t>
  </si>
  <si>
    <t>346</t>
  </si>
  <si>
    <t>764246544</t>
  </si>
  <si>
    <t>Oplechování parapetů z titanzinkového plechu s povrchovou úpravou rovných celoplošně lepené, bez rohů rš 330 mm</t>
  </si>
  <si>
    <t>-1743187100</t>
  </si>
  <si>
    <t>https://podminky.urs.cz/item/CS_URS_2025_01/764246544</t>
  </si>
  <si>
    <t>"K1-2"8*2,65</t>
  </si>
  <si>
    <t>3*3</t>
  </si>
  <si>
    <t>347</t>
  </si>
  <si>
    <t>764246545</t>
  </si>
  <si>
    <t>Oplechování parapetů z titanzinkového plechu s povrchovou úpravou rovných celoplošně lepené, bez rohů rš 400 mm</t>
  </si>
  <si>
    <t>-1813122505</t>
  </si>
  <si>
    <t>https://podminky.urs.cz/item/CS_URS_2025_01/764246545</t>
  </si>
  <si>
    <t>"K03"2,65*4</t>
  </si>
  <si>
    <t>"K04"1,3*2</t>
  </si>
  <si>
    <t>348</t>
  </si>
  <si>
    <t>764246565</t>
  </si>
  <si>
    <t>Oplechování parapetů z titanzinkového plechu s povrchovou úpravou rovných celoplošně lepené, bez rohů Příplatek k cenám za zvýšenou pracnost při provedení rohu nebo koutu do rš 400 mm</t>
  </si>
  <si>
    <t>113412972</t>
  </si>
  <si>
    <t>https://podminky.urs.cz/item/CS_URS_2025_01/764246565</t>
  </si>
  <si>
    <t>2*(8+3+4+2)</t>
  </si>
  <si>
    <t>794-2</t>
  </si>
  <si>
    <t>Atiky</t>
  </si>
  <si>
    <t>349</t>
  </si>
  <si>
    <t>764345401</t>
  </si>
  <si>
    <t>Lemování trub, konzol, držáků a ostatních prvků z titanzinkového předzvětralého plechu střech s krytinou prejzovou nebo vlnitou, průměr do 75 mm</t>
  </si>
  <si>
    <t>-129438461</t>
  </si>
  <si>
    <t>https://podminky.urs.cz/item/CS_URS_2025_01/764345401</t>
  </si>
  <si>
    <t>"kotvy treláže do atiky"14</t>
  </si>
  <si>
    <t>350</t>
  </si>
  <si>
    <t>764245446</t>
  </si>
  <si>
    <t>Oplechování horních ploch zdí a nadezdívek (atik) z titanzinkového předzvětralého plechu Příplatek k cenám za zvýšenou pracnost při provedení rohu nebo koutu přes rš 400 mm</t>
  </si>
  <si>
    <t>-1827439762</t>
  </si>
  <si>
    <t>https://podminky.urs.cz/item/CS_URS_2025_01/764245446</t>
  </si>
  <si>
    <t>351</t>
  </si>
  <si>
    <t>764011442</t>
  </si>
  <si>
    <t>Podkladní plech z pozinkovaného plechu tloušťky 1,0 mm pro TiZn rš 180 mm (zatahovací)</t>
  </si>
  <si>
    <t>281711699</t>
  </si>
  <si>
    <t>https://podminky.urs.cz/item/CS_URS_2025_01/764011442</t>
  </si>
  <si>
    <t>40*2</t>
  </si>
  <si>
    <t>8,75*2</t>
  </si>
  <si>
    <t>9*2</t>
  </si>
  <si>
    <t>30,5*2</t>
  </si>
  <si>
    <t>60,75*2</t>
  </si>
  <si>
    <t>10*2</t>
  </si>
  <si>
    <t>5*2</t>
  </si>
  <si>
    <t>15*2</t>
  </si>
  <si>
    <t>75,52</t>
  </si>
  <si>
    <t>49,75*2</t>
  </si>
  <si>
    <t>352</t>
  </si>
  <si>
    <t>764244411</t>
  </si>
  <si>
    <t>Oplechování horních ploch zdí a nadezdívek (atik) z titanzinkového předzvětralého plechu mechanicky kotvené přes rš 800 mm</t>
  </si>
  <si>
    <t>-1289845699</t>
  </si>
  <si>
    <t>https://podminky.urs.cz/item/CS_URS_2025_01/764244411</t>
  </si>
  <si>
    <t>"K08"40*0,88</t>
  </si>
  <si>
    <t>"K12"60,75*0,9</t>
  </si>
  <si>
    <t>"K16"7,5*0,85</t>
  </si>
  <si>
    <t>353</t>
  </si>
  <si>
    <t>764244407</t>
  </si>
  <si>
    <t>Oplechování horních ploch zdí a nadezdívek (atik) z titanzinkového předzvětralého plechu mechanicky kotvené rš do 670 mm</t>
  </si>
  <si>
    <t>492851390</t>
  </si>
  <si>
    <t>https://podminky.urs.cz/item/CS_URS_2025_01/764244407</t>
  </si>
  <si>
    <t>"K17"49,75</t>
  </si>
  <si>
    <t>"K15"15</t>
  </si>
  <si>
    <t>"10"9</t>
  </si>
  <si>
    <t>"11"30,5</t>
  </si>
  <si>
    <t>354</t>
  </si>
  <si>
    <t>764244406</t>
  </si>
  <si>
    <t>Oplechování horních ploch zdí a nadezdívek (atik) z titanzinkového předzvětralého plechu mechanicky kotvené rš do 500 mm</t>
  </si>
  <si>
    <t>-1406646283</t>
  </si>
  <si>
    <t>https://podminky.urs.cz/item/CS_URS_2025_01/764244406</t>
  </si>
  <si>
    <t>"K09"8,75</t>
  </si>
  <si>
    <t>"K14"5</t>
  </si>
  <si>
    <t>355</t>
  </si>
  <si>
    <t>764244405</t>
  </si>
  <si>
    <t>Oplechování horních ploch zdí a nadezdívek (atik) z titanzinkového předzvětralého plechu mechanicky kotvené rš do 400 mm</t>
  </si>
  <si>
    <t>-1323959910</t>
  </si>
  <si>
    <t>https://podminky.urs.cz/item/CS_URS_2025_01/764244405</t>
  </si>
  <si>
    <t>"K13"10</t>
  </si>
  <si>
    <t>794-3</t>
  </si>
  <si>
    <t>Ostatní</t>
  </si>
  <si>
    <t>356</t>
  </si>
  <si>
    <t>764248404R</t>
  </si>
  <si>
    <t>Oplechování říms a ozdobných prvků z titanzinkového předzvětralého plechu rovných, bez rohů mechanicky kotvené rš 250 mm</t>
  </si>
  <si>
    <t>2000119648</t>
  </si>
  <si>
    <t>"K20"12</t>
  </si>
  <si>
    <t>766</t>
  </si>
  <si>
    <t>Konstrukce truhlářské</t>
  </si>
  <si>
    <t>357</t>
  </si>
  <si>
    <t>766694116</t>
  </si>
  <si>
    <t>Montáž ostatních truhlářských konstrukcí parapetních desek dřevěných nebo plastových šířky do 300 mm</t>
  </si>
  <si>
    <t>-690182383</t>
  </si>
  <si>
    <t>https://podminky.urs.cz/item/CS_URS_2025_01/766694116</t>
  </si>
  <si>
    <t>"T01"4*2,65</t>
  </si>
  <si>
    <t>"T02"3*3</t>
  </si>
  <si>
    <t>"T03"4*2,65</t>
  </si>
  <si>
    <t>"T04"2*1,3</t>
  </si>
  <si>
    <t>"T05"1,2*1</t>
  </si>
  <si>
    <t>358</t>
  </si>
  <si>
    <t>60794103</t>
  </si>
  <si>
    <t>parapet dřevotřískový vnitřní povrch laminátový do š 300mm dle specifikace T1-5</t>
  </si>
  <si>
    <t>1519603253</t>
  </si>
  <si>
    <t>34*1,1 'Přepočtené koeficientem množství</t>
  </si>
  <si>
    <t>359</t>
  </si>
  <si>
    <t>60794121</t>
  </si>
  <si>
    <t>koncovka PVC k parapetním dřevotřískovým deskám 600mm</t>
  </si>
  <si>
    <t>1347158493</t>
  </si>
  <si>
    <t>16*2</t>
  </si>
  <si>
    <t>360</t>
  </si>
  <si>
    <t>998766102</t>
  </si>
  <si>
    <t>Přesun hmot pro konstrukce truhlářské stanovený z hmotnosti přesunovaného materiálu vodorovná dopravní vzdálenost do 50 m základní v objektech výšky přes 6 do 12 m</t>
  </si>
  <si>
    <t>-961433125</t>
  </si>
  <si>
    <t>https://podminky.urs.cz/item/CS_URS_2025_01/998766102</t>
  </si>
  <si>
    <t>766-0</t>
  </si>
  <si>
    <t>Treláž</t>
  </si>
  <si>
    <t>361</t>
  </si>
  <si>
    <t>T05</t>
  </si>
  <si>
    <t>D+M exterierová dřevěná stěna dle specifikace T05 9180/2700 mm, každý prvek kotvený do kce</t>
  </si>
  <si>
    <t>-236742706</t>
  </si>
  <si>
    <t>362</t>
  </si>
  <si>
    <t>T06</t>
  </si>
  <si>
    <t>D+M exterierová dřevěná stěna dle specifikace T06, každý prvek kotvený do kce 2100/2700 mm</t>
  </si>
  <si>
    <t>-458348969</t>
  </si>
  <si>
    <t>363</t>
  </si>
  <si>
    <t>T07</t>
  </si>
  <si>
    <t>D+M exterierová dřevěná stěna dle specifikace T07, každý prvek kotvený do kce 5760/2700 mm, do oblouku</t>
  </si>
  <si>
    <t>-1087085263</t>
  </si>
  <si>
    <t>364</t>
  </si>
  <si>
    <t>T08</t>
  </si>
  <si>
    <t>D+M exterierová dřevěná stěna dle specifikace T08, každý prvek kotvený do kce 2100/2700 mm</t>
  </si>
  <si>
    <t>-790972146</t>
  </si>
  <si>
    <t>365</t>
  </si>
  <si>
    <t>T09</t>
  </si>
  <si>
    <t>D+M exterierová dřevěný stěna vč. otvorů na ocelové podkonstrukci, vč. zábradlí, celá kce dle specifikace T09</t>
  </si>
  <si>
    <t>606275145</t>
  </si>
  <si>
    <t>766-1</t>
  </si>
  <si>
    <t>Výplně otvorů vnitřních</t>
  </si>
  <si>
    <t>366</t>
  </si>
  <si>
    <t>766660001</t>
  </si>
  <si>
    <t>Montáž dveřních křídel dřevěných nebo plastových otevíravých do ocelové zárubně povrchově upravených jednokřídlových, šířky do 800 mm</t>
  </si>
  <si>
    <t>-2050687108</t>
  </si>
  <si>
    <t>https://podminky.urs.cz/item/CS_URS_2025_01/766660001</t>
  </si>
  <si>
    <t>367</t>
  </si>
  <si>
    <t>61162085</t>
  </si>
  <si>
    <t xml:space="preserve">dveře jednokřídlé dřevotřískové povrch laminátový plné 700x1970-2100mm dle specifikace D2-D4 </t>
  </si>
  <si>
    <t>-625638777</t>
  </si>
  <si>
    <t>"D4"2+2</t>
  </si>
  <si>
    <t>368</t>
  </si>
  <si>
    <t>61162086</t>
  </si>
  <si>
    <t xml:space="preserve">dveře jednokřídlé dřevotřískové povrch laminátový plné 800x1970-2100mm dle specifikace D2-D4 </t>
  </si>
  <si>
    <t>919011471</t>
  </si>
  <si>
    <t>"D3"8+4</t>
  </si>
  <si>
    <t>369</t>
  </si>
  <si>
    <t>766660002</t>
  </si>
  <si>
    <t>Montáž dveřních křídel dřevěných nebo plastových otevíravých do ocelové zárubně povrchově upravených jednokřídlových, šířky přes 800 mm</t>
  </si>
  <si>
    <t>1778267722</t>
  </si>
  <si>
    <t>https://podminky.urs.cz/item/CS_URS_2025_01/766660002</t>
  </si>
  <si>
    <t>370</t>
  </si>
  <si>
    <t>61162087</t>
  </si>
  <si>
    <t xml:space="preserve">dveře jednokřídlé dřevotřískové povrch laminátový plné 900x1970-2100mm dle specifikace D2-D4 </t>
  </si>
  <si>
    <t>504523427</t>
  </si>
  <si>
    <t>371</t>
  </si>
  <si>
    <t>766660728</t>
  </si>
  <si>
    <t>Montáž dveřních doplňků dveřního kování interiérového zámku</t>
  </si>
  <si>
    <t>-20796390</t>
  </si>
  <si>
    <t>https://podminky.urs.cz/item/CS_URS_2025_01/766660728</t>
  </si>
  <si>
    <t>4+11+9+11</t>
  </si>
  <si>
    <t>372</t>
  </si>
  <si>
    <t>54924004</t>
  </si>
  <si>
    <t>zámek zadlabací mezipokojový levý pro cylindrickou vložku rozteč 72x55mm</t>
  </si>
  <si>
    <t>736996741</t>
  </si>
  <si>
    <t>373</t>
  </si>
  <si>
    <t>766660729</t>
  </si>
  <si>
    <t>Montáž dveřních doplňků dveřního kování interiérového štítku s klikou</t>
  </si>
  <si>
    <t>-280853419</t>
  </si>
  <si>
    <t>https://podminky.urs.cz/item/CS_URS_2025_01/766660729</t>
  </si>
  <si>
    <t>374</t>
  </si>
  <si>
    <t>54914125</t>
  </si>
  <si>
    <t>kování rozetové spodní pro cylindrickou vložku</t>
  </si>
  <si>
    <t>1884527830</t>
  </si>
  <si>
    <t>4+12+9-4</t>
  </si>
  <si>
    <t>375</t>
  </si>
  <si>
    <t>54914128</t>
  </si>
  <si>
    <t>dveřní kování interiérové rozetové spodní pro WC</t>
  </si>
  <si>
    <t>1732075258</t>
  </si>
  <si>
    <t>376</t>
  </si>
  <si>
    <t>K100</t>
  </si>
  <si>
    <t>D+M vnitřní AL prosklené dveře dle specifikace D1 vč. zárubně, kování a dalšího příslušenství</t>
  </si>
  <si>
    <t>1676272804</t>
  </si>
  <si>
    <t>377</t>
  </si>
  <si>
    <t>K101</t>
  </si>
  <si>
    <t>D+M vnitřní posuvné dveře dle specifikace D5 vč. kolejnice, kování a dalšíh příslušenství 1000/2100</t>
  </si>
  <si>
    <t>-1789277377</t>
  </si>
  <si>
    <t>378</t>
  </si>
  <si>
    <t>K102</t>
  </si>
  <si>
    <t>D+M vnitřní posuvné dveře dle specifikace D6 vč. kolejnice, kování a dalšíh příslušenství 1000/2400</t>
  </si>
  <si>
    <t>-489963268</t>
  </si>
  <si>
    <t>379</t>
  </si>
  <si>
    <t>K103</t>
  </si>
  <si>
    <t>D+M vnitřní posuvné dveře dle specifikace D7 vč. kolejnice, kování a dalšíh příslušenství 1000/2400</t>
  </si>
  <si>
    <t>868880600</t>
  </si>
  <si>
    <t>380</t>
  </si>
  <si>
    <t>K104</t>
  </si>
  <si>
    <t>D+M vnitřní posuvné dveře dle specifikace D8 vč. kolejnice, kování a dalšíh příslušenství 1200/2300</t>
  </si>
  <si>
    <t>1741495898</t>
  </si>
  <si>
    <t>381</t>
  </si>
  <si>
    <t>766660734</t>
  </si>
  <si>
    <t>Montáž dveřních doplňků dveřního kování bezpečnostního panikového kování</t>
  </si>
  <si>
    <t>1758528158</t>
  </si>
  <si>
    <t>https://podminky.urs.cz/item/CS_URS_2025_01/766660734</t>
  </si>
  <si>
    <t>382</t>
  </si>
  <si>
    <t>54914135</t>
  </si>
  <si>
    <t>kování panikové klika/klika</t>
  </si>
  <si>
    <t>300839785</t>
  </si>
  <si>
    <t>766-5</t>
  </si>
  <si>
    <t>Výplně v otvorů v obvodových stěnách - hliníkové/dřevohliníkové</t>
  </si>
  <si>
    <t>383</t>
  </si>
  <si>
    <t>767627306</t>
  </si>
  <si>
    <t>Ostatní práce a doplňky při montáži oken a stěn připojovací spára oken a stěn mezi ostěním a rámem vnitřní parotěsná páska</t>
  </si>
  <si>
    <t>601980576</t>
  </si>
  <si>
    <t>https://podminky.urs.cz/item/CS_URS_2025_01/767627306</t>
  </si>
  <si>
    <t>2*nadpraží1+nadpraží2*2</t>
  </si>
  <si>
    <t>384</t>
  </si>
  <si>
    <t>767627307</t>
  </si>
  <si>
    <t>Ostatní práce a doplňky při montáži oken a stěn připojovací spára oken a stěn mezi ostěním a rámem venkovní paropropustna páska</t>
  </si>
  <si>
    <t>-2079453780</t>
  </si>
  <si>
    <t>https://podminky.urs.cz/item/CS_URS_2025_01/767627307</t>
  </si>
  <si>
    <t>385</t>
  </si>
  <si>
    <t>766629641</t>
  </si>
  <si>
    <t>Předsazená montáž otvorových výplní oken upevňovacími body a rámem z termoplastické pěny, šířky vyložení 95 mm</t>
  </si>
  <si>
    <t>-887326011</t>
  </si>
  <si>
    <t>https://podminky.urs.cz/item/CS_URS_2025_01/766629641</t>
  </si>
  <si>
    <t>"O1"(2,65*2+1,85*2)*8</t>
  </si>
  <si>
    <t>"O2"(3*2+1,85*2)*2</t>
  </si>
  <si>
    <t>"O3"(5,08+3,3+2,8+2,8)*1</t>
  </si>
  <si>
    <t>"O4"(3*2+1,6*2)*1</t>
  </si>
  <si>
    <t>"O7"2,8*2+1,05*2</t>
  </si>
  <si>
    <t>"O9"4,1*2+2,8*2</t>
  </si>
  <si>
    <t>"O10"4,6*2+2,8*2</t>
  </si>
  <si>
    <t>"O14"2*(1,3*2+2,325*2)</t>
  </si>
  <si>
    <t>"O15"(1,2*2+2,35*2)</t>
  </si>
  <si>
    <t>"O16"3,6*2+2,325*2</t>
  </si>
  <si>
    <t>"O17"(4,4*2+2,325*2)</t>
  </si>
  <si>
    <t>386</t>
  </si>
  <si>
    <t>55341013</t>
  </si>
  <si>
    <t>okno Al otevíravé/sklopné trojsklo přes plochu 1m2 v 1,5-2,5m otvorová výplň dle specifikace O1-O20 vč. rámu, kování, požární odolnosti, tepelně izolačních a dalších vlastností a doplňků</t>
  </si>
  <si>
    <t>-866294616</t>
  </si>
  <si>
    <t>"O1"8*0,28*1,85</t>
  </si>
  <si>
    <t>"O2"2*0,28*1,85</t>
  </si>
  <si>
    <t>"O4"0,28*1,6</t>
  </si>
  <si>
    <t>"O14</t>
  </si>
  <si>
    <t>1,3*2,325*2</t>
  </si>
  <si>
    <t>"O16"</t>
  </si>
  <si>
    <t>1,2*2,325</t>
  </si>
  <si>
    <t>"O17"</t>
  </si>
  <si>
    <t>0,8*2,325</t>
  </si>
  <si>
    <t>387</t>
  </si>
  <si>
    <t>55341005</t>
  </si>
  <si>
    <t>okno Al s fixním zasklením trojsklo přes plochu 1m2 v 1,5-2,5m otvorová výplň dle specifikace O1-O20 vč. rámu, kování, požární odolnosti, tepelně izolačních a dalších vlastností a doplňků</t>
  </si>
  <si>
    <t>611567966</t>
  </si>
  <si>
    <t>"O1"8*(2,37*1,85)</t>
  </si>
  <si>
    <t>"O2"2*(2,72*1,85)</t>
  </si>
  <si>
    <t>"O4"2,72*1,6</t>
  </si>
  <si>
    <t>"O15"1,2*2,325</t>
  </si>
  <si>
    <t>"O16"(3,6-1,2)*2,325</t>
  </si>
  <si>
    <t>"O17"(4,4-0,8)*2,325</t>
  </si>
  <si>
    <t>388</t>
  </si>
  <si>
    <t>55341015</t>
  </si>
  <si>
    <t xml:space="preserve">okno Al otevíravé/sklopné trojsklo přes plochu 1m2 přes v 2,5m otvorová výplň dle specifikace O1-O20 vč. rámu, kování, požární odolnosti, tepelně izolačních a dalších vlastností a doplňků </t>
  </si>
  <si>
    <t>-1722333951</t>
  </si>
  <si>
    <t>"O3"</t>
  </si>
  <si>
    <t>1,05*2,8</t>
  </si>
  <si>
    <t>"O7"</t>
  </si>
  <si>
    <t>"O9"</t>
  </si>
  <si>
    <t>"O10</t>
  </si>
  <si>
    <t>389</t>
  </si>
  <si>
    <t>55341007</t>
  </si>
  <si>
    <t xml:space="preserve">okno Al s fixním zasklením trojsklo přes plochu 1m2 přes v 2,5m otvorová výplň dle specifikace O1-O20 vč. rámu, kování, požární odolnosti, tepelně izolačních a dalších vlastností a doplňků </t>
  </si>
  <si>
    <t>-1591431602</t>
  </si>
  <si>
    <t>"O3</t>
  </si>
  <si>
    <t>(5,08+3,3-1,05)*2,8</t>
  </si>
  <si>
    <t>"O9"3,05*2,8</t>
  </si>
  <si>
    <t>"O10"(4,6-1,05)*2,8</t>
  </si>
  <si>
    <t>390</t>
  </si>
  <si>
    <t>766629649</t>
  </si>
  <si>
    <t>Předsazená montáž otvorových výplní dveří prahovými body a rámem z termoplastické pěny, šířky vyložení 95 mm</t>
  </si>
  <si>
    <t>437140748</t>
  </si>
  <si>
    <t>https://podminky.urs.cz/item/CS_URS_2025_01/766629649</t>
  </si>
  <si>
    <t>"O5"2*2+2,8*2</t>
  </si>
  <si>
    <t>"O6"6*(2,8*2+1,1*2)</t>
  </si>
  <si>
    <t>"O8"2*2+2,8*2</t>
  </si>
  <si>
    <t>"O11"1,8*2+2,8*2</t>
  </si>
  <si>
    <t>"O12"4*(1,1*2+2,8*2)</t>
  </si>
  <si>
    <t>"O13"1*2+2,15*2</t>
  </si>
  <si>
    <t>"O19"2*1,1+2*2,725</t>
  </si>
  <si>
    <t>"O20"3*(2*1,1+2*2,725)</t>
  </si>
  <si>
    <t>391</t>
  </si>
  <si>
    <t>55341341</t>
  </si>
  <si>
    <t xml:space="preserve">dveře jednokřídlé Al prosklené s vitráží  otvorová výplň dle specifikace O1-O20 vč. rámu, kování, požární odolnosti, tepelně izolačních a dalších vlastností a doplňků</t>
  </si>
  <si>
    <t>1604242608</t>
  </si>
  <si>
    <t>"O5"2*2,8</t>
  </si>
  <si>
    <t>392</t>
  </si>
  <si>
    <t>55341338</t>
  </si>
  <si>
    <t>dveře jednokřídlé Al prosklené s nadsvětlíkem otvorová výplň dle specifikace O1-O20 vč. rámu, kování, požární odolnosti, tepelně izolačních a dalších vlastností a doplňků</t>
  </si>
  <si>
    <t>-848165480</t>
  </si>
  <si>
    <t>"O6"</t>
  </si>
  <si>
    <t>6*(1,1*2,8)</t>
  </si>
  <si>
    <t>"O12"</t>
  </si>
  <si>
    <t>4*(1,1*2,8)</t>
  </si>
  <si>
    <t>393</t>
  </si>
  <si>
    <t>55341330</t>
  </si>
  <si>
    <t>dveře jednokřídlé Al plné otvorová výplň dle specifikace O1-O20 vč. rámu, kování, požární odolnosti, tepelně izolačních a dalších vlastností a doplňků</t>
  </si>
  <si>
    <t>-354409013</t>
  </si>
  <si>
    <t>"O19"1*1,1*2,725</t>
  </si>
  <si>
    <t>"O20"3*1,1*2,725</t>
  </si>
  <si>
    <t>394</t>
  </si>
  <si>
    <t>55341335</t>
  </si>
  <si>
    <t>dveře dvoukřídlé Al prosklené otvorová výplň dle specifikace O1-O20 vč. rámu, kování, požární odolnosti, tepelně izolačních a dalších vlastností a doplňků</t>
  </si>
  <si>
    <t>948149917</t>
  </si>
  <si>
    <t>"O8"2*2,8</t>
  </si>
  <si>
    <t>395</t>
  </si>
  <si>
    <t>55341332</t>
  </si>
  <si>
    <t>dveře jednokřídlé Al prosklené otvorová výplň dle specifikace O1-O20 vč. rámu, kování, požární odolnosti, tepelně izolačních a dalších vlastností a doplňků</t>
  </si>
  <si>
    <t>710744798</t>
  </si>
  <si>
    <t>"O11"1,8*2,8</t>
  </si>
  <si>
    <t>"O13"1*2,15</t>
  </si>
  <si>
    <t>396</t>
  </si>
  <si>
    <t>713191521</t>
  </si>
  <si>
    <t>Montáž tepelné izolace stavebních konstrukcí - doplňky a konstrukční součásti podkladového profilu pro zateplení oken a dveří šířky přes 50 do 100 mm výšky do 100 mm</t>
  </si>
  <si>
    <t>-422992337</t>
  </si>
  <si>
    <t>https://podminky.urs.cz/item/CS_URS_2025_01/713191521</t>
  </si>
  <si>
    <t>"O13"1</t>
  </si>
  <si>
    <t>397</t>
  </si>
  <si>
    <t>28376280</t>
  </si>
  <si>
    <t>profil podkladový sendvičový s vloženou PIR vložkou pro zateplení spodní části oken a dveří (25/40/15) š 80mm v 100mm</t>
  </si>
  <si>
    <t>1123154703</t>
  </si>
  <si>
    <t>1*1,2 'Přepočtené koeficientem množství</t>
  </si>
  <si>
    <t>398</t>
  </si>
  <si>
    <t>713191523x</t>
  </si>
  <si>
    <t xml:space="preserve">Montáž tepelné izolace stavebních konstrukcí - doplňky a konstrukční součásti podkladového profilu pro zateplení oken a dveří šířky přes 50 do 100 mm výšky přes 300 do 400 mm </t>
  </si>
  <si>
    <t>1628021137</t>
  </si>
  <si>
    <t>3*1+1,8+1,8</t>
  </si>
  <si>
    <t>"O5</t>
  </si>
  <si>
    <t>"O6</t>
  </si>
  <si>
    <t>1,1*6</t>
  </si>
  <si>
    <t>"O7</t>
  </si>
  <si>
    <t>"O8</t>
  </si>
  <si>
    <t>4,1</t>
  </si>
  <si>
    <t>"O12</t>
  </si>
  <si>
    <t>1,1*4</t>
  </si>
  <si>
    <t>399</t>
  </si>
  <si>
    <t>28376300R</t>
  </si>
  <si>
    <t>profil podkladový sendvičový s vloženou PIR vložkou pro zateplení spodní části oken a dveří (25/40/15) š 80mm v 350mm</t>
  </si>
  <si>
    <t>-1240424621</t>
  </si>
  <si>
    <t>400</t>
  </si>
  <si>
    <t>713191523R</t>
  </si>
  <si>
    <t>Montáž tepelné izolace stavebních konstrukcí - doplňky a konstrukční součásti podkladového profilu pro zateplení oken a dveří šířky přes 50 do 100 mm výšky přes 500 mm</t>
  </si>
  <si>
    <t>1845786405</t>
  </si>
  <si>
    <t>"O15"1,2</t>
  </si>
  <si>
    <t>"O16"3,6</t>
  </si>
  <si>
    <t>"O17"4,4</t>
  </si>
  <si>
    <t>401</t>
  </si>
  <si>
    <t>28376300RR</t>
  </si>
  <si>
    <t>-1230249121</t>
  </si>
  <si>
    <t>402</t>
  </si>
  <si>
    <t>767649191</t>
  </si>
  <si>
    <t>Montáž dveří ocelových nebo hliníkových doplňků dveří samozavírače hydraulického</t>
  </si>
  <si>
    <t>1168445880</t>
  </si>
  <si>
    <t>https://podminky.urs.cz/item/CS_URS_2025_01/767649191</t>
  </si>
  <si>
    <t>"O5"1</t>
  </si>
  <si>
    <t>"O8"1</t>
  </si>
  <si>
    <t>"O11"1</t>
  </si>
  <si>
    <t>403</t>
  </si>
  <si>
    <t>54917250</t>
  </si>
  <si>
    <t>samozavírač dveří hydraulický</t>
  </si>
  <si>
    <t>1069647780</t>
  </si>
  <si>
    <t>767</t>
  </si>
  <si>
    <t>Konstrukce zámečnické</t>
  </si>
  <si>
    <t>404</t>
  </si>
  <si>
    <t>767163223</t>
  </si>
  <si>
    <t>Montáž zábradlí přímého v exteriéru na lodžii nebo francouzském okně kotveného do betonu</t>
  </si>
  <si>
    <t>-478569387</t>
  </si>
  <si>
    <t>https://podminky.urs.cz/item/CS_URS_2025_01/767163223</t>
  </si>
  <si>
    <t>12,05</t>
  </si>
  <si>
    <t>405</t>
  </si>
  <si>
    <t>55342287</t>
  </si>
  <si>
    <t>zábradlí celoskleněné kotvené hliníkovým profilem v 1000mm dle Z04</t>
  </si>
  <si>
    <t>2068739566</t>
  </si>
  <si>
    <t>406</t>
  </si>
  <si>
    <t>K105</t>
  </si>
  <si>
    <t>D+M kotevní patka pro zábradlí dle Z04</t>
  </si>
  <si>
    <t>945611340</t>
  </si>
  <si>
    <t>407</t>
  </si>
  <si>
    <t>767165111</t>
  </si>
  <si>
    <t>Montáž zábradlí madel šroubováním</t>
  </si>
  <si>
    <t>1300815352</t>
  </si>
  <si>
    <t>https://podminky.urs.cz/item/CS_URS_2025_01/767165111</t>
  </si>
  <si>
    <t>"Z01</t>
  </si>
  <si>
    <t>3,14+1,72+3,489+1,1+2,45</t>
  </si>
  <si>
    <t>"Z03</t>
  </si>
  <si>
    <t>2*(2,616+0,63+2,943)</t>
  </si>
  <si>
    <t>408</t>
  </si>
  <si>
    <t>55342299R</t>
  </si>
  <si>
    <t>madlo dle specifikace Z01 a Z03</t>
  </si>
  <si>
    <t>-2101901136</t>
  </si>
  <si>
    <t>409</t>
  </si>
  <si>
    <t>54889030R</t>
  </si>
  <si>
    <t>uchycení madla na zeď dle specifikace Z1 a Z03</t>
  </si>
  <si>
    <t>11305560</t>
  </si>
  <si>
    <t>8*2</t>
  </si>
  <si>
    <t>410</t>
  </si>
  <si>
    <t>767223221</t>
  </si>
  <si>
    <t>Montáž zábradlí přímého v interiéru na schodišti kotveného do betonu</t>
  </si>
  <si>
    <t>-1919511422</t>
  </si>
  <si>
    <t>https://podminky.urs.cz/item/CS_URS_2025_01/767223221</t>
  </si>
  <si>
    <t>"Z2"</t>
  </si>
  <si>
    <t>3,14*2+1,39</t>
  </si>
  <si>
    <t>411</t>
  </si>
  <si>
    <t>55342031R</t>
  </si>
  <si>
    <t>zábradlí dle specifikace Z02</t>
  </si>
  <si>
    <t>1548753917</t>
  </si>
  <si>
    <t>412</t>
  </si>
  <si>
    <t>767316310</t>
  </si>
  <si>
    <t>Montáž světlíků bodových do 1 m2</t>
  </si>
  <si>
    <t>-757093470</t>
  </si>
  <si>
    <t>https://podminky.urs.cz/item/CS_URS_2025_01/767316310</t>
  </si>
  <si>
    <t>"výlez na střechu"2</t>
  </si>
  <si>
    <t>413</t>
  </si>
  <si>
    <t>RMAT0004</t>
  </si>
  <si>
    <t>požární výlez na plochou střechu dle specifikace O21</t>
  </si>
  <si>
    <t>-232583179</t>
  </si>
  <si>
    <t>414</t>
  </si>
  <si>
    <t>767316311</t>
  </si>
  <si>
    <t>Montáž světlíků bodových přes 1 do 1,5 m2</t>
  </si>
  <si>
    <t>15603664</t>
  </si>
  <si>
    <t>https://podminky.urs.cz/item/CS_URS_2025_01/767316311</t>
  </si>
  <si>
    <t>415</t>
  </si>
  <si>
    <t>RMAT0001</t>
  </si>
  <si>
    <t>světlík kruhový, trojsklo vč. manžety pro napojení a rozšiřujících profilů dle specifikace O18</t>
  </si>
  <si>
    <t>252352540</t>
  </si>
  <si>
    <t>416</t>
  </si>
  <si>
    <t>998767102</t>
  </si>
  <si>
    <t>Přesun hmot pro zámečnické konstrukce stanovený z hmotnosti přesunovaného materiálu vodorovná dopravní vzdálenost do 50 m základní v objektech výšky přes 6 do 12 m</t>
  </si>
  <si>
    <t>-487222049</t>
  </si>
  <si>
    <t>https://podminky.urs.cz/item/CS_URS_2025_01/998767102</t>
  </si>
  <si>
    <t>767-1</t>
  </si>
  <si>
    <t>Atypické konstrukce</t>
  </si>
  <si>
    <t>417</t>
  </si>
  <si>
    <t>767995114</t>
  </si>
  <si>
    <t>Montáž ostatních atypických zámečnických konstrukcí hmotnosti přes 20 do 50 kg vč. výroby</t>
  </si>
  <si>
    <t>kg</t>
  </si>
  <si>
    <t>-694727950</t>
  </si>
  <si>
    <t>https://podminky.urs.cz/item/CS_URS_2025_01/767995114</t>
  </si>
  <si>
    <t>Poznámka k položce:_x000d_
Položka je převzata z cenové soustavy RTS a zahrnuje pomocný materiál, krácení a vrtání materiálu, svařování, bez dodání hlavního materiálu nebo výrobku</t>
  </si>
  <si>
    <t>418</t>
  </si>
  <si>
    <t>14550301</t>
  </si>
  <si>
    <t>profil ocelový svařovaný jakost S235 průřez čtvercový 100x100x5mm</t>
  </si>
  <si>
    <t>1063717823</t>
  </si>
  <si>
    <t xml:space="preserve">"osa A1 </t>
  </si>
  <si>
    <t>3*(13,97/1000)</t>
  </si>
  <si>
    <t>419</t>
  </si>
  <si>
    <t>13611228</t>
  </si>
  <si>
    <t>plech ocelový hladký jakost S235JR tl 10mm tabule</t>
  </si>
  <si>
    <t>-327442092</t>
  </si>
  <si>
    <t xml:space="preserve">"patní plech" </t>
  </si>
  <si>
    <t>0,2*0,2*2*(78,5/1000)</t>
  </si>
  <si>
    <t>953961113</t>
  </si>
  <si>
    <t>Kotva chemická s vyvrtáním otvoru do betonu, železobetonu nebo tvrdého kamene tmel, velikost M 12, hloubka 110 mm</t>
  </si>
  <si>
    <t>-1772350890</t>
  </si>
  <si>
    <t>https://podminky.urs.cz/item/CS_URS_2025_01/953961113</t>
  </si>
  <si>
    <t>767-3</t>
  </si>
  <si>
    <t>Provětrávaná fasáda - rošt</t>
  </si>
  <si>
    <t>421</t>
  </si>
  <si>
    <t>767491002</t>
  </si>
  <si>
    <t>Montáž nosného roštu fasád, stěn a podhledů konzol kovových tvaru "A" pro uchycení vodorovného profilu roštu, kotvených do betonu</t>
  </si>
  <si>
    <t>-728148295</t>
  </si>
  <si>
    <t>https://podminky.urs.cz/item/CS_URS_2025_01/767491002</t>
  </si>
  <si>
    <t>fasáda3*6</t>
  </si>
  <si>
    <t>422</t>
  </si>
  <si>
    <t>15441041</t>
  </si>
  <si>
    <t>konzola nosného roštu A40 pozink</t>
  </si>
  <si>
    <t>-859479433</t>
  </si>
  <si>
    <t>423</t>
  </si>
  <si>
    <t>767492001</t>
  </si>
  <si>
    <t>Montáž nosného roštu fasád, stěn a podhledů profilu kovového, připevněného na konzolu tvaru "A" vodorovně</t>
  </si>
  <si>
    <t>-239330833</t>
  </si>
  <si>
    <t>https://podminky.urs.cz/item/CS_URS_2025_01/767492001</t>
  </si>
  <si>
    <t>fasáda3*1,8</t>
  </si>
  <si>
    <t>424</t>
  </si>
  <si>
    <t>15441030</t>
  </si>
  <si>
    <t>profil nosného roštu Z30 dl3,05 m pozink</t>
  </si>
  <si>
    <t>935002168</t>
  </si>
  <si>
    <t>122,213*1,1 'Přepočtené koeficientem množství</t>
  </si>
  <si>
    <t>425</t>
  </si>
  <si>
    <t>-1503985990</t>
  </si>
  <si>
    <t>fasáda2*2</t>
  </si>
  <si>
    <t>426</t>
  </si>
  <si>
    <t>15441057</t>
  </si>
  <si>
    <t>konzola nosného roštu A250 pozink</t>
  </si>
  <si>
    <t>1692687805</t>
  </si>
  <si>
    <t>427</t>
  </si>
  <si>
    <t>1402041504</t>
  </si>
  <si>
    <t>fasáda2*1,8</t>
  </si>
  <si>
    <t>428</t>
  </si>
  <si>
    <t>1877532301</t>
  </si>
  <si>
    <t>346,077*1,1 'Přepočtené koeficientem množství</t>
  </si>
  <si>
    <t>429</t>
  </si>
  <si>
    <t>767492012</t>
  </si>
  <si>
    <t>Montáž nosného roštu fasád, stěn a podhledů profilu kovového, připevněného na vodorovný profil svisle</t>
  </si>
  <si>
    <t>-77178316</t>
  </si>
  <si>
    <t>https://podminky.urs.cz/item/CS_URS_2025_01/767492012</t>
  </si>
  <si>
    <t>430</t>
  </si>
  <si>
    <t>15441035</t>
  </si>
  <si>
    <t>profil nosného roštu OM50/30 dl 3,05 m pozink</t>
  </si>
  <si>
    <t>1310883846</t>
  </si>
  <si>
    <t>431</t>
  </si>
  <si>
    <t>K019</t>
  </si>
  <si>
    <t>D+M TI podložka pod kotevní prvek</t>
  </si>
  <si>
    <t>-1092420787</t>
  </si>
  <si>
    <t>767-5</t>
  </si>
  <si>
    <t>Ochrana proti pádu</t>
  </si>
  <si>
    <t>432</t>
  </si>
  <si>
    <t>767881141</t>
  </si>
  <si>
    <t>Montáž záchytného systému proti pádu bodů samostatných nebo v systému s poddajným kotvícím vedením do železobetonu mechanickými kotvami</t>
  </si>
  <si>
    <t>-1341883335</t>
  </si>
  <si>
    <t>https://podminky.urs.cz/item/CS_URS_2025_01/767881141</t>
  </si>
  <si>
    <t>433</t>
  </si>
  <si>
    <t>70921330</t>
  </si>
  <si>
    <t>kotvicí bod pro betonové konstrukce pomocí rozpěrné kotvy nebo chemické kotvy dl 600mm</t>
  </si>
  <si>
    <t>-1135555277</t>
  </si>
  <si>
    <t>434</t>
  </si>
  <si>
    <t>767881161</t>
  </si>
  <si>
    <t>Montáž záchytného systému proti pádu nástavců určených k upevnění na sloupky nebo body v systému poddajného kotvícího vedení montáž lana uchycení lana k nástavcům</t>
  </si>
  <si>
    <t>-1959685578</t>
  </si>
  <si>
    <t>https://podminky.urs.cz/item/CS_URS_2025_01/767881161</t>
  </si>
  <si>
    <t>435</t>
  </si>
  <si>
    <t>31452201</t>
  </si>
  <si>
    <t>nerezové lano určené pro systémy s požadavkem na permanentní kotvicí vedení tl 8mm</t>
  </si>
  <si>
    <t>1580417944</t>
  </si>
  <si>
    <t>436</t>
  </si>
  <si>
    <t>K106</t>
  </si>
  <si>
    <t>Revize záchytného systému</t>
  </si>
  <si>
    <t>873257002</t>
  </si>
  <si>
    <t>437</t>
  </si>
  <si>
    <t>K107</t>
  </si>
  <si>
    <t>Postroj pro využtí bezpečnostního systému</t>
  </si>
  <si>
    <t>1326960058</t>
  </si>
  <si>
    <t>771</t>
  </si>
  <si>
    <t>Podlahy z dlaždic</t>
  </si>
  <si>
    <t>438</t>
  </si>
  <si>
    <t>-934116544</t>
  </si>
  <si>
    <t>"soklíky"0,1*(Obvod011+Obvod021)</t>
  </si>
  <si>
    <t>439</t>
  </si>
  <si>
    <t>771111011</t>
  </si>
  <si>
    <t>Příprava podkladu před provedením dlažby vysátí podlah</t>
  </si>
  <si>
    <t>-1720982</t>
  </si>
  <si>
    <t>https://podminky.urs.cz/item/CS_URS_2025_01/771111011</t>
  </si>
  <si>
    <t>F011+F021</t>
  </si>
  <si>
    <t>440</t>
  </si>
  <si>
    <t>771574412</t>
  </si>
  <si>
    <t>Montáž podlah z dlaždic keramických lepených cementovým flexibilním lepidlem hladkých, tloušťky do 10 mm přes 0,5 do 2 ks/m2</t>
  </si>
  <si>
    <t>900311232</t>
  </si>
  <si>
    <t>https://podminky.urs.cz/item/CS_URS_2025_01/771574412</t>
  </si>
  <si>
    <t>441</t>
  </si>
  <si>
    <t>59761105</t>
  </si>
  <si>
    <t xml:space="preserve">dlažba keramická slinutá mrazuvzdorná R10/A povrch reliéfní/matný s jedním rozměrem přes 800 do 1200mm tl do 10mm přes 0,5 do 2ks/m2 - dle specifikace projektu interieru </t>
  </si>
  <si>
    <t>139243902</t>
  </si>
  <si>
    <t>175,25*1,1 'Přepočtené koeficientem množství</t>
  </si>
  <si>
    <t>442</t>
  </si>
  <si>
    <t>771161021</t>
  </si>
  <si>
    <t>Příprava podkladu před provedením dlažby montáž profilu ukončujícího profilu pro plynulý přechod (dlažba-koberec apod.)</t>
  </si>
  <si>
    <t>1761035442</t>
  </si>
  <si>
    <t>https://podminky.urs.cz/item/CS_URS_2025_01/771161021</t>
  </si>
  <si>
    <t>"1 NP"4*1+0,9*2+0,9+0,9</t>
  </si>
  <si>
    <t>"2 NP"4*1+0,8+0,8+0,8</t>
  </si>
  <si>
    <t>443</t>
  </si>
  <si>
    <t>59054100</t>
  </si>
  <si>
    <t>profil přechodový Al s pohyblivým ramenem 8x20mm</t>
  </si>
  <si>
    <t>-1596770466</t>
  </si>
  <si>
    <t>14*1,1 'Přepočtené koeficientem množství</t>
  </si>
  <si>
    <t>444</t>
  </si>
  <si>
    <t>771474112</t>
  </si>
  <si>
    <t>Montáž soklů z dlaždic keramických lepených cementovým flexibilním lepidlem rovných, výšky přes 65 do 90 mm</t>
  </si>
  <si>
    <t>584911620</t>
  </si>
  <si>
    <t>https://podminky.urs.cz/item/CS_URS_2025_01/771474112</t>
  </si>
  <si>
    <t>"odpočet otvorů"</t>
  </si>
  <si>
    <t>"104"-0,9*4</t>
  </si>
  <si>
    <t>"105"-0,9*1</t>
  </si>
  <si>
    <t>"107"-0,9*1</t>
  </si>
  <si>
    <t>"109"-1,1*1</t>
  </si>
  <si>
    <t>"110"-1,1*1</t>
  </si>
  <si>
    <t>"111"-1,1*1</t>
  </si>
  <si>
    <t>"112"-1,1*1</t>
  </si>
  <si>
    <t>"113"-0,9*1</t>
  </si>
  <si>
    <t>"114"-0,9-1-1,05</t>
  </si>
  <si>
    <t>"115"-0,9</t>
  </si>
  <si>
    <t>"208"-0,9*1</t>
  </si>
  <si>
    <t>"ostění dveří"</t>
  </si>
  <si>
    <t>"109"0,25*2</t>
  </si>
  <si>
    <t>"110"0,25*2</t>
  </si>
  <si>
    <t>"111"0,25*2</t>
  </si>
  <si>
    <t>"112"0,25*2</t>
  </si>
  <si>
    <t>"114"0,25*2</t>
  </si>
  <si>
    <t>445</t>
  </si>
  <si>
    <t>771591115</t>
  </si>
  <si>
    <t>Podlahy - dokončovací práce spárování silikonem</t>
  </si>
  <si>
    <t>-108058406</t>
  </si>
  <si>
    <t>https://podminky.urs.cz/item/CS_URS_2025_01/771591115</t>
  </si>
  <si>
    <t>446</t>
  </si>
  <si>
    <t>771591117</t>
  </si>
  <si>
    <t>Podlahy - dokončovací práce spárování akrylem</t>
  </si>
  <si>
    <t>517765284</t>
  </si>
  <si>
    <t>https://podminky.urs.cz/item/CS_URS_2025_01/771591117</t>
  </si>
  <si>
    <t>447</t>
  </si>
  <si>
    <t>59761184</t>
  </si>
  <si>
    <t>sokl keramický mrazuvzdorný povrch hladký/matný tl do 10mm výšky přes 65 do 90mm</t>
  </si>
  <si>
    <t>-1373777533</t>
  </si>
  <si>
    <t>93,15*1,1 'Přepočtené koeficientem množství</t>
  </si>
  <si>
    <t>448</t>
  </si>
  <si>
    <t>998771102</t>
  </si>
  <si>
    <t>Přesun hmot pro podlahy z dlaždic stanovený z hmotnosti přesunovaného materiálu vodorovná dopravní vzdálenost do 50 m základní v objektech výšky přes 6 do 12 m</t>
  </si>
  <si>
    <t>518884482</t>
  </si>
  <si>
    <t>https://podminky.urs.cz/item/CS_URS_2025_01/998771102</t>
  </si>
  <si>
    <t>771-1</t>
  </si>
  <si>
    <t>Hydroizolace pod dlažbu</t>
  </si>
  <si>
    <t>449</t>
  </si>
  <si>
    <t>771591207</t>
  </si>
  <si>
    <t>Izolace podlahy pod dlažbu montáž izolace nátěrem nebo stěrkou ve dvou vrstvách</t>
  </si>
  <si>
    <t>1065067378</t>
  </si>
  <si>
    <t>https://podminky.urs.cz/item/CS_URS_2025_01/771591207</t>
  </si>
  <si>
    <t>"koupelny, WC a mokré prostory"</t>
  </si>
  <si>
    <t>"106"3,9</t>
  </si>
  <si>
    <t>"107"3,4</t>
  </si>
  <si>
    <t>"108"8,6+(0,8*0,15)*2</t>
  </si>
  <si>
    <t>"114"15,8+(0,9*0,2)+(0,9*0,15)+(1,05*0,25)+(1,1*0,15)</t>
  </si>
  <si>
    <t>"116"4,5+(1*0,25)</t>
  </si>
  <si>
    <t>"123"5,6+(1*0,15)</t>
  </si>
  <si>
    <t>"126"5,6+(1*0,15)</t>
  </si>
  <si>
    <t>"129"5,5+(1,1*0,15)</t>
  </si>
  <si>
    <t>"132"5,5+(1,1*0,15)</t>
  </si>
  <si>
    <t>"135"5,5+(1,1*0,15)</t>
  </si>
  <si>
    <t>"138"5,5+(1,1*0,15)</t>
  </si>
  <si>
    <t>"205"3,7</t>
  </si>
  <si>
    <t>"206"7,8+(0,8*0,1)*2</t>
  </si>
  <si>
    <t>"208"3,9</t>
  </si>
  <si>
    <t>"212"5,5+(1,1*0,15/2)</t>
  </si>
  <si>
    <t>"215"5,5+(1,1*0,15/2)</t>
  </si>
  <si>
    <t>"218"5,5+(1,1*0,15/2)</t>
  </si>
  <si>
    <t>"221"5,5+(1,1*0,15/2)</t>
  </si>
  <si>
    <t>450</t>
  </si>
  <si>
    <t>58581246</t>
  </si>
  <si>
    <t>stěrka hydroizolační jednosložková do interiéru pod dlažbu</t>
  </si>
  <si>
    <t>-433949008</t>
  </si>
  <si>
    <t>Poznámka k položce:_x000d_
Spotřeba: 0,5 kg/m2, tl. 1 mm</t>
  </si>
  <si>
    <t>109,485*1,5 'Přepočtené koeficientem množství</t>
  </si>
  <si>
    <t>451</t>
  </si>
  <si>
    <t>771591237</t>
  </si>
  <si>
    <t>Izolace podlahy pod dlažbu montáž těsnícího pásu pro styčné nebo dilatační spáry</t>
  </si>
  <si>
    <t>-363457418</t>
  </si>
  <si>
    <t>https://podminky.urs.cz/item/CS_URS_2025_01/771591237</t>
  </si>
  <si>
    <t>"odpočet dveří"</t>
  </si>
  <si>
    <t>"106"-0,9</t>
  </si>
  <si>
    <t>"108"-0,9-0,7*4</t>
  </si>
  <si>
    <t>"116"-1</t>
  </si>
  <si>
    <t>"123"-1</t>
  </si>
  <si>
    <t>"126"-1</t>
  </si>
  <si>
    <t>"129"-1</t>
  </si>
  <si>
    <t>"132"-1</t>
  </si>
  <si>
    <t>"135"-1</t>
  </si>
  <si>
    <t>"138"-1</t>
  </si>
  <si>
    <t>"205"-0,9</t>
  </si>
  <si>
    <t>"206"-0,9-0,8</t>
  </si>
  <si>
    <t>"212"-1</t>
  </si>
  <si>
    <t>"215"-1</t>
  </si>
  <si>
    <t>"218"-1</t>
  </si>
  <si>
    <t>"221"-1</t>
  </si>
  <si>
    <t>452</t>
  </si>
  <si>
    <t>28355022</t>
  </si>
  <si>
    <t>páska pružná těsnící hydroizolační š do 125mm</t>
  </si>
  <si>
    <t>-1880730249</t>
  </si>
  <si>
    <t>174,54*1,165 'Přepočtené koeficientem množství</t>
  </si>
  <si>
    <t>775</t>
  </si>
  <si>
    <t>Podlahy skládané - čistící rohož</t>
  </si>
  <si>
    <t>453</t>
  </si>
  <si>
    <t>767531121</t>
  </si>
  <si>
    <t>Montáž vstupních čisticích zón z rohoží osazení rámu mosazného nebo hliníkového zapuštěného z L profilů</t>
  </si>
  <si>
    <t>-943654096</t>
  </si>
  <si>
    <t>https://podminky.urs.cz/item/CS_URS_2025_01/767531121</t>
  </si>
  <si>
    <t>2*2+1,5*2</t>
  </si>
  <si>
    <t>454</t>
  </si>
  <si>
    <t>69752160</t>
  </si>
  <si>
    <t>rám pro zapuštění profil L-30/30 25/25 20/30 15/30-Al</t>
  </si>
  <si>
    <t>-190260892</t>
  </si>
  <si>
    <t>7*1,1 'Přepočtené koeficientem množství</t>
  </si>
  <si>
    <t>455</t>
  </si>
  <si>
    <t>767531215</t>
  </si>
  <si>
    <t>Montáž vstupních čisticích zón z rohoží kovových nebo plastových plochy přes 2 m2</t>
  </si>
  <si>
    <t>1318166403</t>
  </si>
  <si>
    <t>https://podminky.urs.cz/item/CS_URS_2025_01/767531215</t>
  </si>
  <si>
    <t>2*1,5</t>
  </si>
  <si>
    <t>456</t>
  </si>
  <si>
    <t>69752002</t>
  </si>
  <si>
    <t>rohož vstupní provedení hliník extra 27 mm</t>
  </si>
  <si>
    <t>-1404245531</t>
  </si>
  <si>
    <t>3*1,1 'Přepočtené koeficientem množství</t>
  </si>
  <si>
    <t>457</t>
  </si>
  <si>
    <t>998775101</t>
  </si>
  <si>
    <t>Přesun hmot pro podlahy skládané stanovený z hmotnosti přesunovaného materiálu vodorovná dopravní vzdálenost do 50 m základní v objektech výšky do 6 m</t>
  </si>
  <si>
    <t>1343185400</t>
  </si>
  <si>
    <t>https://podminky.urs.cz/item/CS_URS_2025_01/998775101</t>
  </si>
  <si>
    <t>776</t>
  </si>
  <si>
    <t>Podlahy povlakové</t>
  </si>
  <si>
    <t>458</t>
  </si>
  <si>
    <t>776145111</t>
  </si>
  <si>
    <t>Příprava podkladu povlakových podlah a stěn volné položení podložky pod koberec včetně obvodového fixování lepidlem podlah</t>
  </si>
  <si>
    <t>1444165421</t>
  </si>
  <si>
    <t>https://podminky.urs.cz/item/CS_URS_2025_01/776145111</t>
  </si>
  <si>
    <t>459</t>
  </si>
  <si>
    <t>28451101</t>
  </si>
  <si>
    <t>podložka pod koberec z recyklované industriální pěny, povrch polymerní film se stabilizačním netkaným rounem, tl 8mm</t>
  </si>
  <si>
    <t>-644719741</t>
  </si>
  <si>
    <t>11,1*1,08 'Přepočtené koeficientem množství</t>
  </si>
  <si>
    <t>460</t>
  </si>
  <si>
    <t>776212111</t>
  </si>
  <si>
    <t>Montáž textilních podlahovin volným položením s podlepením spojů páskou pásů</t>
  </si>
  <si>
    <t>-1466907026</t>
  </si>
  <si>
    <t>https://podminky.urs.cz/item/CS_URS_2025_01/776212111</t>
  </si>
  <si>
    <t>461</t>
  </si>
  <si>
    <t>69751061</t>
  </si>
  <si>
    <t>koberec zátěžový vpichovaný vlákno 100% PA, třída zátěže 33, útlum 21dB, hm 400g/m2 - dle specifikace projektu interieru</t>
  </si>
  <si>
    <t>-807810775</t>
  </si>
  <si>
    <t>11,1*1,1 'Přepočtené koeficientem množství</t>
  </si>
  <si>
    <t>462</t>
  </si>
  <si>
    <t>776213111</t>
  </si>
  <si>
    <t>Montáž textilních podlahovin napínáním na napínací lišty pásů standardních</t>
  </si>
  <si>
    <t>1681950758</t>
  </si>
  <si>
    <t>https://podminky.urs.cz/item/CS_URS_2025_01/776213111</t>
  </si>
  <si>
    <t>(Obvod015-0,8*2)*0,1</t>
  </si>
  <si>
    <t>463</t>
  </si>
  <si>
    <t>-439462950</t>
  </si>
  <si>
    <t>1,18*1,1 'Přepočtené koeficientem množství</t>
  </si>
  <si>
    <t>464</t>
  </si>
  <si>
    <t>776421412</t>
  </si>
  <si>
    <t>Montáž lišt napínacích kobercových do betonového podkladu šroubováním</t>
  </si>
  <si>
    <t>926905203</t>
  </si>
  <si>
    <t>https://podminky.urs.cz/item/CS_URS_2025_01/776421412</t>
  </si>
  <si>
    <t>Obvod015-0,8*2</t>
  </si>
  <si>
    <t>465</t>
  </si>
  <si>
    <t>59054155</t>
  </si>
  <si>
    <t>lišta napínací pro napínání koberců bez lepení pro betonový podklad</t>
  </si>
  <si>
    <t>249274282</t>
  </si>
  <si>
    <t>11,8*1,05 'Přepočtené koeficientem množství</t>
  </si>
  <si>
    <t>466</t>
  </si>
  <si>
    <t>998776101</t>
  </si>
  <si>
    <t>Přesun hmot pro podlahy povlakové stanovený z hmotnosti přesunovaného materiálu vodorovná dopravní vzdálenost do 50 m základní v objektech výšky do 6 m</t>
  </si>
  <si>
    <t>451035524</t>
  </si>
  <si>
    <t>https://podminky.urs.cz/item/CS_URS_2025_01/998776101</t>
  </si>
  <si>
    <t>467</t>
  </si>
  <si>
    <t>998776102</t>
  </si>
  <si>
    <t>Přesun hmot pro podlahy povlakové stanovený z hmotnosti přesunovaného materiálu vodorovná dopravní vzdálenost do 50 m základní v objektech výšky přes 6 do 12 m</t>
  </si>
  <si>
    <t>-125849387</t>
  </si>
  <si>
    <t>https://podminky.urs.cz/item/CS_URS_2025_01/998776102</t>
  </si>
  <si>
    <t>777</t>
  </si>
  <si>
    <t>Podlahy lité</t>
  </si>
  <si>
    <t>468</t>
  </si>
  <si>
    <t>777111111</t>
  </si>
  <si>
    <t>Příprava podkladu před provedením litých podlah vysátí</t>
  </si>
  <si>
    <t>797354662</t>
  </si>
  <si>
    <t>https://podminky.urs.cz/item/CS_URS_2025_01/777111111</t>
  </si>
  <si>
    <t>"soklíky"0,1*(obvod013+obvod023+obvod014)</t>
  </si>
  <si>
    <t>-((1,1+1)*4+(0,9+1,1)*2+0,9*8)*0,1</t>
  </si>
  <si>
    <t>-((1+1,1)*4+0,8-3+0,8*2)*0,1</t>
  </si>
  <si>
    <t>469</t>
  </si>
  <si>
    <t>K006</t>
  </si>
  <si>
    <t>D+M provedení epoxidové stěrky dle specifikace v PD na podklad z anhydridu vč. penetrace, stěrky, uzavíracího laku, - dle specifikace projektu interieru</t>
  </si>
  <si>
    <t>-66899840</t>
  </si>
  <si>
    <t>470</t>
  </si>
  <si>
    <t>K010</t>
  </si>
  <si>
    <t>Příplatek za provedení soklíku na stěnu</t>
  </si>
  <si>
    <t>-2019037508</t>
  </si>
  <si>
    <t>"soklíky"0,1*(obvod013+obvod023)</t>
  </si>
  <si>
    <t>"schody"(8+9)*(0,177+0,274)*2+0,905*2</t>
  </si>
  <si>
    <t>(10)*(0,16+0,31)+2,55+1,55</t>
  </si>
  <si>
    <t>471</t>
  </si>
  <si>
    <t>K012</t>
  </si>
  <si>
    <t>D+M provedení betonové stěrky na schodiště</t>
  </si>
  <si>
    <t>414450807</t>
  </si>
  <si>
    <t>1,2*(9+10)*(0,16+0,31)</t>
  </si>
  <si>
    <t>1,2*(8+9)*(0,17+0,274)</t>
  </si>
  <si>
    <t>2,25*1,5</t>
  </si>
  <si>
    <t>472</t>
  </si>
  <si>
    <t>777911111</t>
  </si>
  <si>
    <t>Napojení na stěnu nebo sokl fabionem z epoxidové stěrky plněné pískem tuhé</t>
  </si>
  <si>
    <t>1513707453</t>
  </si>
  <si>
    <t>https://podminky.urs.cz/item/CS_URS_2025_01/777911111</t>
  </si>
  <si>
    <t>obvod013</t>
  </si>
  <si>
    <t>obvod023</t>
  </si>
  <si>
    <t>obvod014</t>
  </si>
  <si>
    <t>"odpočet dveří</t>
  </si>
  <si>
    <t>"101"-(2+1*2+0,9*1+2)</t>
  </si>
  <si>
    <t>"102"-(2+1*3)</t>
  </si>
  <si>
    <t>"103"</t>
  </si>
  <si>
    <t>"117"-(1)*2</t>
  </si>
  <si>
    <t>"118"-(1)*3</t>
  </si>
  <si>
    <t>"119"-(1)</t>
  </si>
  <si>
    <t>"120"-(1)</t>
  </si>
  <si>
    <t>"121"-(1)*3-5-3,25-4,1</t>
  </si>
  <si>
    <t>"122"-(1)*2</t>
  </si>
  <si>
    <t>"124"-3</t>
  </si>
  <si>
    <t>"125"-(1)*2</t>
  </si>
  <si>
    <t>"127"-3</t>
  </si>
  <si>
    <t>"128"-(1)*2</t>
  </si>
  <si>
    <t>"130"-2,65</t>
  </si>
  <si>
    <t>"131"-(1)*2</t>
  </si>
  <si>
    <t>"133"-2,65</t>
  </si>
  <si>
    <t>"134"-(1)*2</t>
  </si>
  <si>
    <t>"136"-2,65</t>
  </si>
  <si>
    <t>"137"-(1)*2</t>
  </si>
  <si>
    <t>"139"-2,65</t>
  </si>
  <si>
    <t>"140"-(1)</t>
  </si>
  <si>
    <t>"202"-(0,9)*5-(1,2)*2</t>
  </si>
  <si>
    <t>"203"-(0,9)-6</t>
  </si>
  <si>
    <t>"204"-(0,8)-(3,6)</t>
  </si>
  <si>
    <t>"207"-(1,2)</t>
  </si>
  <si>
    <t>"211"-(1)*2</t>
  </si>
  <si>
    <t>"213"-2,65</t>
  </si>
  <si>
    <t>"214"-(1)*2</t>
  </si>
  <si>
    <t>"216"-2,65</t>
  </si>
  <si>
    <t>"217"-(1)*2</t>
  </si>
  <si>
    <t>"219"-2,65</t>
  </si>
  <si>
    <t>"220"-(1)*2</t>
  </si>
  <si>
    <t>"222"-2,65</t>
  </si>
  <si>
    <t>781</t>
  </si>
  <si>
    <t>Dokončovací práce - obklady</t>
  </si>
  <si>
    <t>473</t>
  </si>
  <si>
    <t>781121011</t>
  </si>
  <si>
    <t>Příprava podkladu před provedením obkladu nátěr penetrační na stěnu</t>
  </si>
  <si>
    <t>436354837</t>
  </si>
  <si>
    <t>https://podminky.urs.cz/item/CS_URS_2025_01/781121011</t>
  </si>
  <si>
    <t>474</t>
  </si>
  <si>
    <t>781472212</t>
  </si>
  <si>
    <t>Montáž keramických obkladů stěn lepených cementovým flexibilním lepidlem hladkých přes 0,5 do 2 ks/m2</t>
  </si>
  <si>
    <t>1428366709</t>
  </si>
  <si>
    <t>https://podminky.urs.cz/item/CS_URS_2025_01/781472212</t>
  </si>
  <si>
    <t>475</t>
  </si>
  <si>
    <t>59761293</t>
  </si>
  <si>
    <t>obklad keramický slinutý mrazuvzdorný povrch hladký/matný tl do 10mm přes 0,5 do 2ks/m2 - dle specifikace projektu interieru</t>
  </si>
  <si>
    <t>1071116831</t>
  </si>
  <si>
    <t>370,895*1,1 'Přepočtené koeficientem množství</t>
  </si>
  <si>
    <t>476</t>
  </si>
  <si>
    <t>781495115</t>
  </si>
  <si>
    <t>Obklad - dokončující práce ostatní práce spárování silikonem</t>
  </si>
  <si>
    <t>268772941</t>
  </si>
  <si>
    <t>https://podminky.urs.cz/item/CS_URS_2025_01/781495115</t>
  </si>
  <si>
    <t>"svislé kouty"</t>
  </si>
  <si>
    <t>"106"4*2,1</t>
  </si>
  <si>
    <t>"107"4*2,1</t>
  </si>
  <si>
    <t>"108"12*2,1</t>
  </si>
  <si>
    <t>"116"4*2,1</t>
  </si>
  <si>
    <t>"123"4*2,1</t>
  </si>
  <si>
    <t>"126"4*2,1</t>
  </si>
  <si>
    <t>"129"4*2,1</t>
  </si>
  <si>
    <t>"132"4*2,1</t>
  </si>
  <si>
    <t>"135"4*2,1</t>
  </si>
  <si>
    <t>"138"4*2,1</t>
  </si>
  <si>
    <t>"205"4*2,1</t>
  </si>
  <si>
    <t>"206"4*2,1</t>
  </si>
  <si>
    <t>"212"4*2,1</t>
  </si>
  <si>
    <t>"215"4*2,1</t>
  </si>
  <si>
    <t>"218"4*2,1</t>
  </si>
  <si>
    <t>"221"4*2,1</t>
  </si>
  <si>
    <t>477</t>
  </si>
  <si>
    <t>781495142</t>
  </si>
  <si>
    <t>Obklad - dokončující práce průnik obkladem kruhový, bez izolace přes DN 30 do DN 90</t>
  </si>
  <si>
    <t>427889593</t>
  </si>
  <si>
    <t>https://podminky.urs.cz/item/CS_URS_2025_01/781495142</t>
  </si>
  <si>
    <t>"umyvadlo"3*10</t>
  </si>
  <si>
    <t>"vana + sprcha"2*7</t>
  </si>
  <si>
    <t>"elektro"4*12</t>
  </si>
  <si>
    <t>"umyvadlo"3*6</t>
  </si>
  <si>
    <t>"vana + sprcha"2*4</t>
  </si>
  <si>
    <t>"elektro"4*8</t>
  </si>
  <si>
    <t>478</t>
  </si>
  <si>
    <t>781495153</t>
  </si>
  <si>
    <t>Obklad - dokončující práce průnik obkladem hranatý, bez izolace, o delší straně přes 90 mm</t>
  </si>
  <si>
    <t>496078184</t>
  </si>
  <si>
    <t>https://podminky.urs.cz/item/CS_URS_2025_01/781495153</t>
  </si>
  <si>
    <t>geberit</t>
  </si>
  <si>
    <t>10+7</t>
  </si>
  <si>
    <t>479</t>
  </si>
  <si>
    <t>781495143</t>
  </si>
  <si>
    <t>Obklad - dokončující práce průnik obkladem kruhový, bez izolace přes DN 90</t>
  </si>
  <si>
    <t>-983662644</t>
  </si>
  <si>
    <t>https://podminky.urs.cz/item/CS_URS_2025_01/781495143</t>
  </si>
  <si>
    <t>"WC"</t>
  </si>
  <si>
    <t>480</t>
  </si>
  <si>
    <t>998781102</t>
  </si>
  <si>
    <t>Přesun hmot pro obklady keramické stanovený z hmotnosti přesunovaného materiálu vodorovná dopravní vzdálenost do 50 m základní v objektech výšky přes 6 do 12 m</t>
  </si>
  <si>
    <t>-2146088586</t>
  </si>
  <si>
    <t>https://podminky.urs.cz/item/CS_URS_2025_01/998781102</t>
  </si>
  <si>
    <t>781-1</t>
  </si>
  <si>
    <t>Hydroizolace pod obklad</t>
  </si>
  <si>
    <t>481</t>
  </si>
  <si>
    <t>781131207</t>
  </si>
  <si>
    <t>Izolace stěny pod obklad montáž izolace nátěrem nebo stěrkou ve dvou vrstvách</t>
  </si>
  <si>
    <t>443189350</t>
  </si>
  <si>
    <t>https://podminky.urs.cz/item/CS_URS_2025_01/781131207</t>
  </si>
  <si>
    <t>"soklík k vodorovné HI"0,15*(Obklad01+Obklad02)</t>
  </si>
  <si>
    <t>"za sprchou/vanou"(7+4)*(2,1*(1+1))</t>
  </si>
  <si>
    <t>482</t>
  </si>
  <si>
    <t>-1041428036</t>
  </si>
  <si>
    <t>75,111*1,5 'Přepočtené koeficientem množství</t>
  </si>
  <si>
    <t>483</t>
  </si>
  <si>
    <t>781131237</t>
  </si>
  <si>
    <t>Izolace stěny pod obklad montáž těsnícího pásu pro styčné nebo dilatační spáry</t>
  </si>
  <si>
    <t>1789693218</t>
  </si>
  <si>
    <t>https://podminky.urs.cz/item/CS_URS_2025_01/781131237</t>
  </si>
  <si>
    <t>(7+4)*2,1</t>
  </si>
  <si>
    <t>484</t>
  </si>
  <si>
    <t>1076311786</t>
  </si>
  <si>
    <t>23,1*1,1 'Přepočtené koeficientem množství</t>
  </si>
  <si>
    <t>783</t>
  </si>
  <si>
    <t>Dokončovací práce - nátěry</t>
  </si>
  <si>
    <t>485</t>
  </si>
  <si>
    <t>783813101</t>
  </si>
  <si>
    <t>Penetrační nátěr omítek hladkých betonových povrchů syntetický</t>
  </si>
  <si>
    <t>-1944199164</t>
  </si>
  <si>
    <t>https://podminky.urs.cz/item/CS_URS_2025_01/783813101</t>
  </si>
  <si>
    <t>486</t>
  </si>
  <si>
    <t>783817101</t>
  </si>
  <si>
    <t>Krycí (ochranný) nátěr omítek jednonásobný hladkých betonových povrchů nebo povrchů z desek na bázi dřeva (dřevovláknitých apod.) syntetický- černý</t>
  </si>
  <si>
    <t>109561574</t>
  </si>
  <si>
    <t>https://podminky.urs.cz/item/CS_URS_2025_01/783817101</t>
  </si>
  <si>
    <t>784</t>
  </si>
  <si>
    <t>Dokončovací práce - malby a tapety</t>
  </si>
  <si>
    <t>487</t>
  </si>
  <si>
    <t>784111001</t>
  </si>
  <si>
    <t>Oprášení (ometení) podkladu v místnostech výšky do 3,80 m</t>
  </si>
  <si>
    <t>-759204024</t>
  </si>
  <si>
    <t>https://podminky.urs.cz/item/CS_URS_2025_01/784111001</t>
  </si>
  <si>
    <t>"omtíka bez obkladů"omítka-obklad</t>
  </si>
  <si>
    <t>"SDK podhledy"(sdk)</t>
  </si>
  <si>
    <t>488</t>
  </si>
  <si>
    <t>784181101</t>
  </si>
  <si>
    <t>Penetrace podkladu jednonásobná základní akrylátová bezbarvá v místnostech výšky do 3,80 m</t>
  </si>
  <si>
    <t>-62403995</t>
  </si>
  <si>
    <t>https://podminky.urs.cz/item/CS_URS_2025_01/784181101</t>
  </si>
  <si>
    <t>489</t>
  </si>
  <si>
    <t>784211101</t>
  </si>
  <si>
    <t>Malby z malířských směsí oděruvzdorných za mokra dvojnásobné, bílé za mokra oděruvzdorné výborně v místnostech výšky do 3,80 m</t>
  </si>
  <si>
    <t>1653558973</t>
  </si>
  <si>
    <t>https://podminky.urs.cz/item/CS_URS_2025_01/784211101</t>
  </si>
  <si>
    <t>490</t>
  </si>
  <si>
    <t>784161001</t>
  </si>
  <si>
    <t>Tmelení spar a rohů, šířky do 3 mm akrylátovým tmelem v místnostech výšky do 3,80 m</t>
  </si>
  <si>
    <t>-2071950707</t>
  </si>
  <si>
    <t>https://podminky.urs.cz/item/CS_URS_2025_01/784161001</t>
  </si>
  <si>
    <t>"obvody místností" obvod01+obvod02</t>
  </si>
  <si>
    <t>"k zárubním" (dveře1+dveře2)*5</t>
  </si>
  <si>
    <t>"lokální trhliny" (F01+F02)*0,15</t>
  </si>
  <si>
    <t>491</t>
  </si>
  <si>
    <t>784171001</t>
  </si>
  <si>
    <t>Olepování vnitřních ploch (materiál ve specifikaci) včetně pozdějšího odlepení páskou nebo fólií v místnostech výšky do 3,80 m</t>
  </si>
  <si>
    <t>-1647515975</t>
  </si>
  <si>
    <t>https://podminky.urs.cz/item/CS_URS_2025_01/784171001</t>
  </si>
  <si>
    <t>(F01+F02)*0,25</t>
  </si>
  <si>
    <t>492</t>
  </si>
  <si>
    <t>58124833</t>
  </si>
  <si>
    <t>páska pro malířské potřeby maskovací krepová 19mmx50m</t>
  </si>
  <si>
    <t>-535544410</t>
  </si>
  <si>
    <t>168,725*1,1 'Přepočtené koeficientem množství</t>
  </si>
  <si>
    <t>493</t>
  </si>
  <si>
    <t>784171101</t>
  </si>
  <si>
    <t>Zakrytí nemalovaných ploch (materiál ve specifikaci) včetně pozdějšího odkrytí podlah</t>
  </si>
  <si>
    <t>-74980480</t>
  </si>
  <si>
    <t>https://podminky.urs.cz/item/CS_URS_2025_01/784171101</t>
  </si>
  <si>
    <t>494</t>
  </si>
  <si>
    <t>58124842</t>
  </si>
  <si>
    <t>fólie pro malířské potřeby zakrývací tl 7µ 4x5m</t>
  </si>
  <si>
    <t>684602548</t>
  </si>
  <si>
    <t>674,9*1,1 'Přepočtené koeficientem množství</t>
  </si>
  <si>
    <t>495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</si>
  <si>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</si>
  <si>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</si>
  <si>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-717117775</t>
  </si>
  <si>
    <t>https://podminky.urs.cz/item/CS_URS_2025_01/784171121</t>
  </si>
  <si>
    <t>"zařizovací předměty</t>
  </si>
  <si>
    <t>(F01+F02)*0,4</t>
  </si>
  <si>
    <t xml:space="preserve">"okna, dveře" </t>
  </si>
  <si>
    <t>(okno1+okno2+dveře1*2+dveře2*2)</t>
  </si>
  <si>
    <t>496</t>
  </si>
  <si>
    <t>532436762</t>
  </si>
  <si>
    <t>921,044*1,1 'Přepočtené koeficientem množství</t>
  </si>
  <si>
    <t>786</t>
  </si>
  <si>
    <t>Dokončovací práce - čalounické úpravy</t>
  </si>
  <si>
    <t>497</t>
  </si>
  <si>
    <t>786623023</t>
  </si>
  <si>
    <t>Montáž fasádních žaluzií před okenní nebo dveřní otvor ovládaných motorem, včetně krycího plechu a vodících profilů, plochy přes 4 do 6 m2</t>
  </si>
  <si>
    <t>1088297848</t>
  </si>
  <si>
    <t>https://podminky.urs.cz/item/CS_URS_2025_01/786623023</t>
  </si>
  <si>
    <t>"ž1</t>
  </si>
  <si>
    <t>4+4</t>
  </si>
  <si>
    <t>498</t>
  </si>
  <si>
    <t>55342549</t>
  </si>
  <si>
    <t>žaluzie Z-90 fasádní ovládaná základním motorem příslušenství plochy do 5,0m2</t>
  </si>
  <si>
    <t>1531412252</t>
  </si>
  <si>
    <t>2,65*1,85*4</t>
  </si>
  <si>
    <t>499</t>
  </si>
  <si>
    <t>1474053132</t>
  </si>
  <si>
    <t>"ž2</t>
  </si>
  <si>
    <t>500</t>
  </si>
  <si>
    <t>55342550</t>
  </si>
  <si>
    <t>žaluzie Z-90 fasádní ovládaná základním motorem příslušenství plochy do 6,0m2</t>
  </si>
  <si>
    <t>1744811986</t>
  </si>
  <si>
    <t>3*1,85*2</t>
  </si>
  <si>
    <t>501</t>
  </si>
  <si>
    <t>786623043</t>
  </si>
  <si>
    <t>Montáž venkovních žaluzií do okenního nebo dveřního otvoru žaluziové schránky, délky přes 2400 do 4000 mm</t>
  </si>
  <si>
    <t>-1368848079</t>
  </si>
  <si>
    <t>https://podminky.urs.cz/item/CS_URS_2025_01/786623043</t>
  </si>
  <si>
    <t>502</t>
  </si>
  <si>
    <t>28376724</t>
  </si>
  <si>
    <t xml:space="preserve">kryt podomítkový PUR s izolací dle PD včetně kotvení pro žaluzii š. do 3 m </t>
  </si>
  <si>
    <t>243824634</t>
  </si>
  <si>
    <t>503</t>
  </si>
  <si>
    <t>1011403333</t>
  </si>
  <si>
    <t>"ž2"2</t>
  </si>
  <si>
    <t>504</t>
  </si>
  <si>
    <t>28376733</t>
  </si>
  <si>
    <t xml:space="preserve">kryt podomítkový PUR s izolací dle PD  včetně kotvení pro žaluzii </t>
  </si>
  <si>
    <t>657839702</t>
  </si>
  <si>
    <t>505</t>
  </si>
  <si>
    <t>998786102</t>
  </si>
  <si>
    <t>Přesun hmot pro stínění a čalounické úpravy stanovený z hmotnosti přesunovaného materiálu vodorovná dopravní vzdálenost do 50 m základní v objektech výšky (hloubky) přes 6 do 12 m</t>
  </si>
  <si>
    <t>707276172</t>
  </si>
  <si>
    <t>https://podminky.urs.cz/item/CS_URS_2025_01/998786102</t>
  </si>
  <si>
    <t>506</t>
  </si>
  <si>
    <t>HZS2231</t>
  </si>
  <si>
    <t>Hodinové zúčtovací sazby profesí PSV provádění stavebních instalací elektrikář</t>
  </si>
  <si>
    <t>hod</t>
  </si>
  <si>
    <t>-38650706</t>
  </si>
  <si>
    <t>https://podminky.urs.cz/item/CS_URS_2025_01/HZS2231</t>
  </si>
  <si>
    <t>"příslušenství žaluzií"6</t>
  </si>
  <si>
    <t>507</t>
  </si>
  <si>
    <t>40461070</t>
  </si>
  <si>
    <t>čidlo větru univerzální pro ovládání žaluzií, napětí 230V, relé s LED, bílé</t>
  </si>
  <si>
    <t>1101595489</t>
  </si>
  <si>
    <t>508</t>
  </si>
  <si>
    <t>40461073</t>
  </si>
  <si>
    <t>jednotka řídicí žaluziová pro ovládání žaluzií, markýz, rolet, oken a stínících zařízení na pohon 230V, spínací výkon 700W, paměť, do stěny, plast, černá, IP20</t>
  </si>
  <si>
    <t>-1185457960</t>
  </si>
  <si>
    <t>sloupek</t>
  </si>
  <si>
    <t>Počet sloupků</t>
  </si>
  <si>
    <t>vzpěry</t>
  </si>
  <si>
    <t>Počet vzpěr oplocení</t>
  </si>
  <si>
    <t>oplocení</t>
  </si>
  <si>
    <t>Drátěné pletivo</t>
  </si>
  <si>
    <t>136,81</t>
  </si>
  <si>
    <t>oplocení2</t>
  </si>
  <si>
    <t xml:space="preserve">Délka oplocení č. 2 - betonové </t>
  </si>
  <si>
    <t>49,28</t>
  </si>
  <si>
    <t>zídka</t>
  </si>
  <si>
    <t>Délka zídky u vstupu</t>
  </si>
  <si>
    <t>3,337</t>
  </si>
  <si>
    <t>3 - Oplocení</t>
  </si>
  <si>
    <t xml:space="preserve">      31 - Oplocení</t>
  </si>
  <si>
    <t xml:space="preserve">      31-1 - Betonový plot</t>
  </si>
  <si>
    <t xml:space="preserve">      33 - Stěna z pohledového betonu</t>
  </si>
  <si>
    <t xml:space="preserve">      34 - Branky, brány</t>
  </si>
  <si>
    <t>131111333</t>
  </si>
  <si>
    <t>Vrtání jamek ručním motorovým vrtákem průměru přes 200 do 300 mm</t>
  </si>
  <si>
    <t>250126395</t>
  </si>
  <si>
    <t>https://podminky.urs.cz/item/CS_URS_2025_01/131111333</t>
  </si>
  <si>
    <t xml:space="preserve">Poznámka k položce:_x000d_
hl. 500 mm_x000d_
</t>
  </si>
  <si>
    <t>sloupek*0,6</t>
  </si>
  <si>
    <t>vzpěry*0,5</t>
  </si>
  <si>
    <t>"betonové</t>
  </si>
  <si>
    <t>(oplocení2/2)*0,8</t>
  </si>
  <si>
    <t>-193417484</t>
  </si>
  <si>
    <t>"dočištění a drobné odkopávky" 0,5</t>
  </si>
  <si>
    <t>132251102</t>
  </si>
  <si>
    <t>Hloubení nezapažených rýh šířky do 800 mm strojně s urovnáním dna do předepsaného profilu a spádu v hornině třídy těžitelnosti I skupiny 3 přes 20 do 50 m3</t>
  </si>
  <si>
    <t>-1204491055</t>
  </si>
  <si>
    <t>https://podminky.urs.cz/item/CS_URS_2025_01/132251102</t>
  </si>
  <si>
    <t>zídka*0,5*0,9</t>
  </si>
  <si>
    <t>133212821</t>
  </si>
  <si>
    <t>Hloubení zapažených šachet ručně v horninách třídy těžitelnosti I skupiny 3, půdorysná plocha výkopu do 4 m2</t>
  </si>
  <si>
    <t>609895903</t>
  </si>
  <si>
    <t>https://podminky.urs.cz/item/CS_URS_2025_01/133212821</t>
  </si>
  <si>
    <t>"patky sloupky"0,4*0,4*0,9*2</t>
  </si>
  <si>
    <t>-527334128</t>
  </si>
  <si>
    <t>0,5+1,502+0,288</t>
  </si>
  <si>
    <t>60,712*0,15*0,15*3,14</t>
  </si>
  <si>
    <t>2050738281</t>
  </si>
  <si>
    <t>6,579*5 'Přepočtené koeficientem množství</t>
  </si>
  <si>
    <t>1876794518</t>
  </si>
  <si>
    <t>6,579*1,6 'Přepočtené koeficientem množství</t>
  </si>
  <si>
    <t>274313711</t>
  </si>
  <si>
    <t>Základy z betonu prostého pasy betonu kamenem neprokládaného tř. C 20/25</t>
  </si>
  <si>
    <t>631452798</t>
  </si>
  <si>
    <t>https://podminky.urs.cz/item/CS_URS_2025_01/274313711</t>
  </si>
  <si>
    <t>1,79*1,05 'Přepočtené koeficientem množství</t>
  </si>
  <si>
    <t>338171123</t>
  </si>
  <si>
    <t>Montáž sloupků a vzpěr plotových ocelových trubkových nebo profilovaných výšky přes 2 do 2,6 m se zabetonováním do 0,08 m3 do připravených jamek</t>
  </si>
  <si>
    <t>844654640</t>
  </si>
  <si>
    <t>https://podminky.urs.cz/item/CS_URS_2025_01/338171123</t>
  </si>
  <si>
    <t>55342255</t>
  </si>
  <si>
    <t>sloupek plotový průběžný Pz a komaxitový 2500/38x1,5mm</t>
  </si>
  <si>
    <t>1839139900</t>
  </si>
  <si>
    <t>55342188</t>
  </si>
  <si>
    <t>plotová profilovaná vzpěra D 30-40mm dl 1,5-2,0m bez hlavy a objímky pro svařované pletivo v návinu povrchová úprava Pz a komaxit</t>
  </si>
  <si>
    <t>1262046317</t>
  </si>
  <si>
    <t>15619210</t>
  </si>
  <si>
    <t>krytka plastová D 38/48mm</t>
  </si>
  <si>
    <t>1741556719</t>
  </si>
  <si>
    <t>348121221</t>
  </si>
  <si>
    <t>Osazení podhrabových desek na ocelové sloupky, délky desek přes 2 do 3 m</t>
  </si>
  <si>
    <t>-859779554</t>
  </si>
  <si>
    <t>https://podminky.urs.cz/item/CS_URS_2025_01/348121221</t>
  </si>
  <si>
    <t>59232543</t>
  </si>
  <si>
    <t>betonová podhrabová deska 2500x300x35mm se zámkem 15mm na ukotvení sloupků profilovaných oválných 50x70mm</t>
  </si>
  <si>
    <t>256006773</t>
  </si>
  <si>
    <t>sloupek*1,1</t>
  </si>
  <si>
    <t>59232550</t>
  </si>
  <si>
    <t>držák podhrabové desky typ U výšky 300mm koncový povrchová úprava žárový zinek</t>
  </si>
  <si>
    <t>417224961</t>
  </si>
  <si>
    <t>"vzpěry"8*2</t>
  </si>
  <si>
    <t>16*2 'Přepočtené koeficientem množství</t>
  </si>
  <si>
    <t>59232548</t>
  </si>
  <si>
    <t>držák podhrabové desky typ H pro sloupek D 40-50mm výšky 300mm průběžný povrchová úprava žárový zinek</t>
  </si>
  <si>
    <t>76139349</t>
  </si>
  <si>
    <t>"rohové"-8</t>
  </si>
  <si>
    <t>59232554</t>
  </si>
  <si>
    <t>kolík fixační pro ukotvení vzpěry do podhrabové desky</t>
  </si>
  <si>
    <t>-398442177</t>
  </si>
  <si>
    <t>59232555</t>
  </si>
  <si>
    <t>držák pletiva podhrabové desky</t>
  </si>
  <si>
    <t>-720925866</t>
  </si>
  <si>
    <t>348401130</t>
  </si>
  <si>
    <t>Montáž oplocení z pletiva strojového s napínacími dráty přes 1,6 do 2,0 m</t>
  </si>
  <si>
    <t>392100570</t>
  </si>
  <si>
    <t>https://podminky.urs.cz/item/CS_URS_2025_01/348401130</t>
  </si>
  <si>
    <t>31327515</t>
  </si>
  <si>
    <t>pletivo drátěné plastifikované se čtvercovými oky 55/2,5mm v 2000mm</t>
  </si>
  <si>
    <t>196072159</t>
  </si>
  <si>
    <t>136,81*1,05 'Přepočtené koeficientem množství</t>
  </si>
  <si>
    <t>348401350</t>
  </si>
  <si>
    <t>Montáž oplocení z pletiva doplňujících konstrukcí rozvinutí, uchycení a napnutí drátu napínacího</t>
  </si>
  <si>
    <t>674311541</t>
  </si>
  <si>
    <t>https://podminky.urs.cz/item/CS_URS_2025_01/348401350</t>
  </si>
  <si>
    <t>oplocení*3</t>
  </si>
  <si>
    <t>15619100</t>
  </si>
  <si>
    <t>drát kruhový poplastovaný napínací 2,5/3,5mm</t>
  </si>
  <si>
    <t>911661131</t>
  </si>
  <si>
    <t>410,43*1,05 'Přepočtené koeficientem množství</t>
  </si>
  <si>
    <t>napínák, poplastovaný</t>
  </si>
  <si>
    <t xml:space="preserve">vlastní </t>
  </si>
  <si>
    <t>1261844144</t>
  </si>
  <si>
    <t>171,428571428571*0,35 'Přepočtené koeficientem množství</t>
  </si>
  <si>
    <t>31-1</t>
  </si>
  <si>
    <t>Betonový plot</t>
  </si>
  <si>
    <t>338121123</t>
  </si>
  <si>
    <t>Osazování sloupků a vzpěr plotových železobetonových se zabetonováním patky, o objemu do 0,15 m3</t>
  </si>
  <si>
    <t>1413712001</t>
  </si>
  <si>
    <t>https://podminky.urs.cz/item/CS_URS_2025_01/338121123</t>
  </si>
  <si>
    <t>oplocení2/2</t>
  </si>
  <si>
    <t>59231042</t>
  </si>
  <si>
    <t>sloupek betonový plotový průběžný pro skládané plné ploty nat. 105x160x2900mm</t>
  </si>
  <si>
    <t>538558707</t>
  </si>
  <si>
    <t>24,64*0,6 'Přepočtené koeficientem množství</t>
  </si>
  <si>
    <t>59231051</t>
  </si>
  <si>
    <t>sloupek betonový plotový rohový pro skládané plné ploty barevný 160x180x2900mm</t>
  </si>
  <si>
    <t>497436616</t>
  </si>
  <si>
    <t>24,64*0,4 'Přepočtené koeficientem množství</t>
  </si>
  <si>
    <t>348121121</t>
  </si>
  <si>
    <t>Osazování desek plotových železobetonových prefabrikovaných do drážek předem osazených sloupků na cementovou maltu se zatřením ložných a styčných spár, při rozměru desek 300x50x2000 mm</t>
  </si>
  <si>
    <t>1930097351</t>
  </si>
  <si>
    <t>https://podminky.urs.cz/item/CS_URS_2025_01/348121121</t>
  </si>
  <si>
    <t>(oplocení2/2)*7</t>
  </si>
  <si>
    <t>59233119</t>
  </si>
  <si>
    <t>deska plotová betonová 2000x50x290mm</t>
  </si>
  <si>
    <t>553558408</t>
  </si>
  <si>
    <t>Stěna z pohledového betonu</t>
  </si>
  <si>
    <t>311321817</t>
  </si>
  <si>
    <t>Nadzákladové zdi z betonu železového (bez výztuže) nosné pohledového (v přírodní barvě drtí a přísad) tř. C 20/25</t>
  </si>
  <si>
    <t>275984305</t>
  </si>
  <si>
    <t>https://podminky.urs.cz/item/CS_URS_2025_01/311321817</t>
  </si>
  <si>
    <t>zídka*2*0,5</t>
  </si>
  <si>
    <t>2088751963</t>
  </si>
  <si>
    <t>zídka*2</t>
  </si>
  <si>
    <t>0,5*2*2</t>
  </si>
  <si>
    <t>"niky"5</t>
  </si>
  <si>
    <t>931733636</t>
  </si>
  <si>
    <t>542628463</t>
  </si>
  <si>
    <t>Poznámka k položce:_x000d_
rozpočtový předpoklad</t>
  </si>
  <si>
    <t>3,337*0,1 'Přepočtené koeficientem množství</t>
  </si>
  <si>
    <t>-1981492660</t>
  </si>
  <si>
    <t>0,5*zídka</t>
  </si>
  <si>
    <t>783827105</t>
  </si>
  <si>
    <t>Krycí (ochranný) nátěr omítek jednonásobný hladkých betonových povrchů nebo povrchů z desek na bázi dřeva (dřevovláknitých apod.) silikonový</t>
  </si>
  <si>
    <t>-1679346030</t>
  </si>
  <si>
    <t>https://podminky.urs.cz/item/CS_URS_2025_01/783827105</t>
  </si>
  <si>
    <t>649436480</t>
  </si>
  <si>
    <t>Branky, brány</t>
  </si>
  <si>
    <t>K001</t>
  </si>
  <si>
    <t>D+M branka ocelová, pozinkovaná, el. ovládání, kování, vč. sloupku</t>
  </si>
  <si>
    <t>-1422282999</t>
  </si>
  <si>
    <t>K002</t>
  </si>
  <si>
    <t>D+M brána ocelová, pozinkovaná, el. ovládání, kování, vč. sloupku</t>
  </si>
  <si>
    <t>1389674957</t>
  </si>
  <si>
    <t>K037</t>
  </si>
  <si>
    <t xml:space="preserve">D+M Zvonkové tablo, koordinace SLP </t>
  </si>
  <si>
    <t>1509127417</t>
  </si>
  <si>
    <t>K038</t>
  </si>
  <si>
    <t>D+M poštovní schránka</t>
  </si>
  <si>
    <t>1672930898</t>
  </si>
  <si>
    <t>K039</t>
  </si>
  <si>
    <t>Přístřešek na popelnice - typizovaný výrobek</t>
  </si>
  <si>
    <t>-1669382987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</si>
  <si>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</si>
  <si>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</si>
  <si>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1921955031</t>
  </si>
  <si>
    <t>https://podminky.urs.cz/item/CS_URS_2025_01/998232110</t>
  </si>
  <si>
    <t>4 - Slaboproud</t>
  </si>
  <si>
    <t>1 - STRUKTUROVANÁ KABELÁŽ - STC</t>
  </si>
  <si>
    <t>2 - SPOLEČNÁ TELEVIZNÍ ANTÉNA - STA</t>
  </si>
  <si>
    <t>3 - VSTUPNÍ AUDIOSYSTÉM (DT)</t>
  </si>
  <si>
    <t>4 - SYSTÉM PACIENT - SESTRA</t>
  </si>
  <si>
    <t>5 - AUTONOMNÍ DETEKCE KOUŘE</t>
  </si>
  <si>
    <t>6 - Ostatní náklady</t>
  </si>
  <si>
    <t>7 - Vedlejší náklady</t>
  </si>
  <si>
    <t>STRUKTUROVANÁ KABELÁŽ - STC</t>
  </si>
  <si>
    <t>900716311</t>
  </si>
  <si>
    <t>nástěnný datový rozvaděč RDAT 22U 600x600 komplet</t>
  </si>
  <si>
    <t>512</t>
  </si>
  <si>
    <t>-125230691</t>
  </si>
  <si>
    <t>900716501</t>
  </si>
  <si>
    <t>napájecí blok PDU 4x230V s PO T3</t>
  </si>
  <si>
    <t>-793916799</t>
  </si>
  <si>
    <t>900716502</t>
  </si>
  <si>
    <t>horizontální organizér kabelů 19" 1U</t>
  </si>
  <si>
    <t>1981932949</t>
  </si>
  <si>
    <t>900716503</t>
  </si>
  <si>
    <t>modulární patch panel 24 keystone 19" 1U</t>
  </si>
  <si>
    <t>-360342568</t>
  </si>
  <si>
    <t>900716505</t>
  </si>
  <si>
    <t>modul RJ45 formát keystone cat.6 UTP</t>
  </si>
  <si>
    <t>-842533977</t>
  </si>
  <si>
    <t>900716506</t>
  </si>
  <si>
    <t>pevná police hl. 360mm 2-bodové uchycení</t>
  </si>
  <si>
    <t>1177855658</t>
  </si>
  <si>
    <t>900716509</t>
  </si>
  <si>
    <t>datový patch kabel 1m modrý U/UTP nestíněný</t>
  </si>
  <si>
    <t>-1021204706</t>
  </si>
  <si>
    <t>900900101</t>
  </si>
  <si>
    <t>drobný materiál - spojovací,upevňovací,popisovací</t>
  </si>
  <si>
    <t>1969620196</t>
  </si>
  <si>
    <t>000421434</t>
  </si>
  <si>
    <t>zásuvka 1xRJ45/cat.6 UTP</t>
  </si>
  <si>
    <t>-2114828648</t>
  </si>
  <si>
    <t>000421435</t>
  </si>
  <si>
    <t>zásuvka 2xRJ45/cat.6 UTP</t>
  </si>
  <si>
    <t>-1936306540</t>
  </si>
  <si>
    <t>000421419</t>
  </si>
  <si>
    <t>zásuvka TV-RD-SAT 14dB průběžná</t>
  </si>
  <si>
    <t>1579983212</t>
  </si>
  <si>
    <t>000009999</t>
  </si>
  <si>
    <t>zásuvka HDMI</t>
  </si>
  <si>
    <t>-1671205765</t>
  </si>
  <si>
    <t>000209435</t>
  </si>
  <si>
    <t>kabel BELDEN Cat.6 UTP 4x2xAWG23 LSOH</t>
  </si>
  <si>
    <t>198955322</t>
  </si>
  <si>
    <t>000209436</t>
  </si>
  <si>
    <t>kabel Cat.6 FTP 4x2xAWG23 PVC</t>
  </si>
  <si>
    <t>-1715381604</t>
  </si>
  <si>
    <t>000209433</t>
  </si>
  <si>
    <t>kabel TCEPKPFLE 3x4x0,8</t>
  </si>
  <si>
    <t>-1274099380</t>
  </si>
  <si>
    <t>000321121</t>
  </si>
  <si>
    <t>trubka ohebná PVC pr. 20 na příchytkách UV stabilní, vč příchytek</t>
  </si>
  <si>
    <t>191398190</t>
  </si>
  <si>
    <t>000321113</t>
  </si>
  <si>
    <t>trubka ohebná PVC pr. 20 pod omítku</t>
  </si>
  <si>
    <t>1397718808</t>
  </si>
  <si>
    <t>000321115</t>
  </si>
  <si>
    <t>trubka ohebná PVC pr. 40 pod omítku</t>
  </si>
  <si>
    <t>363820245</t>
  </si>
  <si>
    <t>000000999</t>
  </si>
  <si>
    <t>rozvaděč sdělovacího vedení MIS do fasády vč osazení</t>
  </si>
  <si>
    <t>2115068976</t>
  </si>
  <si>
    <t>000000115</t>
  </si>
  <si>
    <t>-2083669811</t>
  </si>
  <si>
    <t>SPOLEČNÁ TELEVIZNÍ ANTÉNA - STA</t>
  </si>
  <si>
    <t>000000201</t>
  </si>
  <si>
    <t>digitální programovatelný zesilovač MONT BLANC</t>
  </si>
  <si>
    <t>-2126610207</t>
  </si>
  <si>
    <t>000000202</t>
  </si>
  <si>
    <t>rozbočovač 1/2 + instalační krabice pod omítku</t>
  </si>
  <si>
    <t>-591686364</t>
  </si>
  <si>
    <t>000000203</t>
  </si>
  <si>
    <t>Anténa UHF</t>
  </si>
  <si>
    <t>-1288049628</t>
  </si>
  <si>
    <t>000000204</t>
  </si>
  <si>
    <t>anténa FM</t>
  </si>
  <si>
    <t>982353163</t>
  </si>
  <si>
    <t>000000205</t>
  </si>
  <si>
    <t>PŘEPĚŤOVÁ OCHRANA KOAX</t>
  </si>
  <si>
    <t>-1108103959</t>
  </si>
  <si>
    <t>000000206</t>
  </si>
  <si>
    <t>KKRABICE VENKOVNÍ IP66, uchycení na stožár</t>
  </si>
  <si>
    <t>1299346073</t>
  </si>
  <si>
    <t>000000207</t>
  </si>
  <si>
    <t>ANTÉNNÍ STOŽÁR komplet vč uchycení</t>
  </si>
  <si>
    <t>282516333</t>
  </si>
  <si>
    <t>000000208</t>
  </si>
  <si>
    <t>ostatní materiál</t>
  </si>
  <si>
    <t>-682580657</t>
  </si>
  <si>
    <t>000421419.1</t>
  </si>
  <si>
    <t>-212363694</t>
  </si>
  <si>
    <t>000209351</t>
  </si>
  <si>
    <t>koaxiální kabel vnitřní 75-6,7</t>
  </si>
  <si>
    <t>-678790137</t>
  </si>
  <si>
    <t>000209351.1</t>
  </si>
  <si>
    <t>koaxiální kabel venkovníí 75-6,7</t>
  </si>
  <si>
    <t>652669157</t>
  </si>
  <si>
    <t>438323916</t>
  </si>
  <si>
    <t>1121794990</t>
  </si>
  <si>
    <t>281459759</t>
  </si>
  <si>
    <t>VSTUPNÍ AUDIOSYSTÉM (DT)</t>
  </si>
  <si>
    <t>000000301</t>
  </si>
  <si>
    <t>vstupní panel - elektronický modul + kryt, 12x tlačítko, antivandal, stříška proti dešti, komplet</t>
  </si>
  <si>
    <t>861953546</t>
  </si>
  <si>
    <t>000000302</t>
  </si>
  <si>
    <t>domovní telefon, nástěnná montáž, se sluchátkem</t>
  </si>
  <si>
    <t>-977811137</t>
  </si>
  <si>
    <t>000000303</t>
  </si>
  <si>
    <t>tlačítko 10A/230Vstř řaz. 1/0, rámeček, krabice</t>
  </si>
  <si>
    <t>738587765</t>
  </si>
  <si>
    <t>000000304</t>
  </si>
  <si>
    <t>napájecí zdroj 230VAC/27VDC (dle typu systému) na DIN lištu</t>
  </si>
  <si>
    <t>1706510329</t>
  </si>
  <si>
    <t>000000305</t>
  </si>
  <si>
    <t>vrátný elektromechanický 12V DC, max. 250mA</t>
  </si>
  <si>
    <t>1210379073</t>
  </si>
  <si>
    <t>000000306</t>
  </si>
  <si>
    <t>kabel JYTY 2x1</t>
  </si>
  <si>
    <t>-1861915882</t>
  </si>
  <si>
    <t>000000307</t>
  </si>
  <si>
    <t>trubka ohebná PVC pr. 20</t>
  </si>
  <si>
    <t>1775798499</t>
  </si>
  <si>
    <t>000000308</t>
  </si>
  <si>
    <t>drobný materiál – spojovací,upevňovací,popisovací, svorky atd.</t>
  </si>
  <si>
    <t>-928169686</t>
  </si>
  <si>
    <t>000000309</t>
  </si>
  <si>
    <t>krabice rozbočovací – komplet</t>
  </si>
  <si>
    <t>246764215</t>
  </si>
  <si>
    <t>SYSTÉM PACIENT - SESTRA</t>
  </si>
  <si>
    <t>Přivolávací systém - komplet dodávka, bezdrátový, 10x náramek, 2x pager, 5x brána</t>
  </si>
  <si>
    <t>-2020584617</t>
  </si>
  <si>
    <t>AUTONOMNÍ DETEKCE KOUŘE</t>
  </si>
  <si>
    <t>Autonomní detektor kouře, baterie 9V</t>
  </si>
  <si>
    <t>-38040848</t>
  </si>
  <si>
    <t>Ostatní náklady</t>
  </si>
  <si>
    <t>219002611</t>
  </si>
  <si>
    <t>vysekání rýhy/zeď cihla/ hl.do 30mm/š.do 30mm</t>
  </si>
  <si>
    <t>-1882827852</t>
  </si>
  <si>
    <t>219003691</t>
  </si>
  <si>
    <t>omítka hladká rýhy ve stěně do 30mm vč.malty MV</t>
  </si>
  <si>
    <t>-933966023</t>
  </si>
  <si>
    <t>219002623</t>
  </si>
  <si>
    <t>vysekání rýhy/zeď cihla/ hl.do 50mm/š.do 150mm</t>
  </si>
  <si>
    <t>659802587</t>
  </si>
  <si>
    <t>219003694</t>
  </si>
  <si>
    <t>omítka hladká rýhy ve stěně do 150mm vč.malty MV</t>
  </si>
  <si>
    <t>1266922105</t>
  </si>
  <si>
    <t>219001213</t>
  </si>
  <si>
    <t>vybour.otvoru ve zdi/cihla/ do pr.60mm/tl.do 0,45m</t>
  </si>
  <si>
    <t>504382814</t>
  </si>
  <si>
    <t>000000999.1</t>
  </si>
  <si>
    <t>proměření signálu TV</t>
  </si>
  <si>
    <t>1423162161</t>
  </si>
  <si>
    <t>000000999.2</t>
  </si>
  <si>
    <t>oživení systému, certifikáty, zaškolení obsluhy atd.</t>
  </si>
  <si>
    <t>-45864686</t>
  </si>
  <si>
    <t>219000212</t>
  </si>
  <si>
    <t>doprava materiálu</t>
  </si>
  <si>
    <t>-977706774</t>
  </si>
  <si>
    <t>219002111</t>
  </si>
  <si>
    <t>pomocné stavební práce</t>
  </si>
  <si>
    <t>836385757</t>
  </si>
  <si>
    <t>K003</t>
  </si>
  <si>
    <t>prořez</t>
  </si>
  <si>
    <t>1243909506</t>
  </si>
  <si>
    <t>K004</t>
  </si>
  <si>
    <t>materiál podružný</t>
  </si>
  <si>
    <t>1852232775</t>
  </si>
  <si>
    <t>K005</t>
  </si>
  <si>
    <t>PPV pro elektromontáže</t>
  </si>
  <si>
    <t>1271277314</t>
  </si>
  <si>
    <t>K007</t>
  </si>
  <si>
    <t>kompletační činnost</t>
  </si>
  <si>
    <t>-1717592434</t>
  </si>
  <si>
    <t>K008</t>
  </si>
  <si>
    <t>revize</t>
  </si>
  <si>
    <t>772461612</t>
  </si>
  <si>
    <t>K009</t>
  </si>
  <si>
    <t>projekt skutečného provedení</t>
  </si>
  <si>
    <t>-903202025</t>
  </si>
  <si>
    <t>K014</t>
  </si>
  <si>
    <t>autorský dozor</t>
  </si>
  <si>
    <t>1296214820</t>
  </si>
  <si>
    <t>K015</t>
  </si>
  <si>
    <t>rušení provozem investora</t>
  </si>
  <si>
    <t>-1940651141</t>
  </si>
  <si>
    <t>5 - Silnoproud</t>
  </si>
  <si>
    <t>OST - Ostatní</t>
  </si>
  <si>
    <t xml:space="preserve">    1 - Rozvaděče</t>
  </si>
  <si>
    <t xml:space="preserve">    2 - Osvětlení</t>
  </si>
  <si>
    <t xml:space="preserve">    3 - Ostatní</t>
  </si>
  <si>
    <t xml:space="preserve">    4 - Hybridní FVE 17,55 kWp</t>
  </si>
  <si>
    <t xml:space="preserve">    5 - Přístroje - vypínače, zásuvky, ovladače</t>
  </si>
  <si>
    <t xml:space="preserve">    6 - Instalační materiál - krabice, trubky, lišty, žlaby</t>
  </si>
  <si>
    <t xml:space="preserve">    7 - Kabeláž - uložení pevně/pod omítkou</t>
  </si>
  <si>
    <t xml:space="preserve">    8 - Hromosvod, uzemnění</t>
  </si>
  <si>
    <t xml:space="preserve">    9 - Ostatní</t>
  </si>
  <si>
    <t xml:space="preserve">    10 - Zemní práce</t>
  </si>
  <si>
    <t xml:space="preserve">    11 - Ostatní náklady</t>
  </si>
  <si>
    <t xml:space="preserve">    12 - vedlejší náklady</t>
  </si>
  <si>
    <t>OST</t>
  </si>
  <si>
    <t>Rozvaděče</t>
  </si>
  <si>
    <t>000000101</t>
  </si>
  <si>
    <t>Rozvaděč elektroměrový v plasto. pilíři, PERP 250TS/125/ČEZ/FVE + 2xPER 1 - 2/3f/40-63 (RE) 5.1.133 na skol, komplet dle schématu vč osazení, dle připojovacích podmínek distributora</t>
  </si>
  <si>
    <t>2092527276</t>
  </si>
  <si>
    <t xml:space="preserve">Poznámka k položce:_x000d_
Rozvaděče budou provedeny dle příslušných ČSN. Jedná se o komplexní dodávku dle schémat rozvaděčů včetně svorek, svorkovnic, vodičů, štítků, pomocných obvodů, zkoušek, prohlášení o shodě atd. Součástí ceny je osazení rozvaděče a pomocné stavební práce. </t>
  </si>
  <si>
    <t>000000102</t>
  </si>
  <si>
    <t>Rozvaděč RB dle schématu, výroba, montáž</t>
  </si>
  <si>
    <t>-865642920</t>
  </si>
  <si>
    <t>000000103</t>
  </si>
  <si>
    <t>Rozvaděč RS1 dle schématu, výroba, montáž</t>
  </si>
  <si>
    <t>308216659</t>
  </si>
  <si>
    <t>000000104</t>
  </si>
  <si>
    <t>Rozvaděč RS2 dle schématu, výroba, montáž</t>
  </si>
  <si>
    <t>-36125724</t>
  </si>
  <si>
    <t>000000105</t>
  </si>
  <si>
    <t>Rozvaděč R.ÚT dle schématu, výroba, montáž</t>
  </si>
  <si>
    <t>-1544585423</t>
  </si>
  <si>
    <t>000000106</t>
  </si>
  <si>
    <t>Rozvaděč R.EV dle schématu, výroba, montáž</t>
  </si>
  <si>
    <t>1159277832</t>
  </si>
  <si>
    <t>Osvětlení</t>
  </si>
  <si>
    <t>000000201.1</t>
  </si>
  <si>
    <t>Svítidlo A - Stropní kruhové 44,5W LED 3000K</t>
  </si>
  <si>
    <t>1165417903</t>
  </si>
  <si>
    <t>000000202.1</t>
  </si>
  <si>
    <t>Svítidlo D - Zavěšené kruhové LED svítidlo, pr. 1200mm, 124W, 3000K, 16400lm</t>
  </si>
  <si>
    <t>-1755283392</t>
  </si>
  <si>
    <t>000000203.1</t>
  </si>
  <si>
    <t>Svítidlo E - LED svítidlo přosazené kruhové, pr. 360mm, 27W, 3880lm, 3000K</t>
  </si>
  <si>
    <t>1666829207</t>
  </si>
  <si>
    <t>000000204.1</t>
  </si>
  <si>
    <t>Svítidla H - LED svítidlo vestavné kruhové IP44, pr. 244m, 20W, 2060lm</t>
  </si>
  <si>
    <t>1743383180</t>
  </si>
  <si>
    <t>000000205.1</t>
  </si>
  <si>
    <t>Svítidlo K- LED panel 46W, 5152lm, 4000K</t>
  </si>
  <si>
    <t>-1099475919</t>
  </si>
  <si>
    <t>000000206.1</t>
  </si>
  <si>
    <t>Svítidlo K- LED panel 41W, 4592lm, 4000K</t>
  </si>
  <si>
    <t>768673292</t>
  </si>
  <si>
    <t>000000207.1</t>
  </si>
  <si>
    <t>Svítidlo S1 - LED vestavné kruhové svítidlo - dle návrhu architekta</t>
  </si>
  <si>
    <t>1167711521</t>
  </si>
  <si>
    <t>000000208.1</t>
  </si>
  <si>
    <t>Svítidlo S2 - LED přisazené kruhové svítidlo - dle návrhu architekta</t>
  </si>
  <si>
    <t>-576119191</t>
  </si>
  <si>
    <t>000000209</t>
  </si>
  <si>
    <t>Svítidlo S3 - LED nástěnná lampička s vypínačem - dle návrhu architekta</t>
  </si>
  <si>
    <t>-1519678465</t>
  </si>
  <si>
    <t>000000210</t>
  </si>
  <si>
    <t>Svítidlo S4 - LED nástěnné svítidlo - dle návrhu architekta</t>
  </si>
  <si>
    <t>1836085420</t>
  </si>
  <si>
    <t>000000211</t>
  </si>
  <si>
    <t>Svítidlo S5 - LED lišta v nábytku, komplet - dle návrhu architekta</t>
  </si>
  <si>
    <t>-897284064</t>
  </si>
  <si>
    <t>000000212</t>
  </si>
  <si>
    <t>Svítidlo S6 - LED nástěnné svítidlo IP44 - dle návrhu architekta</t>
  </si>
  <si>
    <t>506681190</t>
  </si>
  <si>
    <t>000000213</t>
  </si>
  <si>
    <t>Svítidlo S7 - LED přisazené kruhové svítidlo - dle návrhu architekta</t>
  </si>
  <si>
    <t>687297450</t>
  </si>
  <si>
    <t>000000214</t>
  </si>
  <si>
    <t>Svítidlo S10 - LED přisazené kruhové svítidlo - dle návrhu architekta</t>
  </si>
  <si>
    <t>-1036578307</t>
  </si>
  <si>
    <t>000000215</t>
  </si>
  <si>
    <t>Svítidlo S11a - LED přisazené podélné svítidlo, kratší - dle návrhu architekta</t>
  </si>
  <si>
    <t>-216623357</t>
  </si>
  <si>
    <t>000000216</t>
  </si>
  <si>
    <t>Svítidlo S11b - LED přisazené podélné svítidlo, delší - dle návrhu architekta</t>
  </si>
  <si>
    <t>-100150835</t>
  </si>
  <si>
    <t>000000217</t>
  </si>
  <si>
    <t>Svítidlo S13 - LED nástěnné dekorativní svítidlo - dle návrhu architekta</t>
  </si>
  <si>
    <t>-1667099532</t>
  </si>
  <si>
    <t>000000218</t>
  </si>
  <si>
    <t>Svítidlo SE1 - LED svítidlo přisazené kruhové venkovní min. IP44 - dle návrhu architekta</t>
  </si>
  <si>
    <t>-1758551635</t>
  </si>
  <si>
    <t>000000219</t>
  </si>
  <si>
    <t>Svítidlo SE2 - kulaté LED svítidlo přisazené kruhové venkovní min. IP44 - dle návrhu architekta</t>
  </si>
  <si>
    <t>-196622194</t>
  </si>
  <si>
    <t>000000220</t>
  </si>
  <si>
    <t>Svítidlo SE2 - liniové LED svítidlo přisazené podélné venkovní min. IP44 - dle návrhu architekta</t>
  </si>
  <si>
    <t>-1153438749</t>
  </si>
  <si>
    <t>000000221</t>
  </si>
  <si>
    <t>Svítidlo SE3 - LED svítidlo nástěnné podélné venkovní min. IP44 - dle návrhu architekta</t>
  </si>
  <si>
    <t>1564825785</t>
  </si>
  <si>
    <t>000000222</t>
  </si>
  <si>
    <t>Svítidlo SE5 - LED svítidlo nástěnné venkovní min. IP44 - dle návrhu architekta</t>
  </si>
  <si>
    <t>94865403</t>
  </si>
  <si>
    <t>000000223</t>
  </si>
  <si>
    <t>Svítidlo SE6 - LED svítidlo zapuštěné venkovní min. IP44 - dle návrhu architekta</t>
  </si>
  <si>
    <t>-694701062</t>
  </si>
  <si>
    <t>000000224</t>
  </si>
  <si>
    <t>nouzové svítidlo Y - LED, přisazené, optika pro únikové cesty, 1W, 150lm</t>
  </si>
  <si>
    <t>274299292</t>
  </si>
  <si>
    <t>000000301.1</t>
  </si>
  <si>
    <t>Podlahová krabice 4x zás. 230V/16A, 2x zás.RJ45, 1x HDMI vč příslušenství</t>
  </si>
  <si>
    <t>988068844</t>
  </si>
  <si>
    <t>000000302.1</t>
  </si>
  <si>
    <t>MaR - komplet dodávka, montáž, realizační dokumentace</t>
  </si>
  <si>
    <t>-1863037063</t>
  </si>
  <si>
    <t>Hybridní FVE 17,55 kWp</t>
  </si>
  <si>
    <t>000000301.2</t>
  </si>
  <si>
    <t>FV panel 450Wp, 1762 x 1134 x 30</t>
  </si>
  <si>
    <t>2128091918</t>
  </si>
  <si>
    <t>000000205.2</t>
  </si>
  <si>
    <t>výkonový optimizér max. 700W</t>
  </si>
  <si>
    <t>-2082427562</t>
  </si>
  <si>
    <t>000000302.2</t>
  </si>
  <si>
    <t>Střídač hybridní 20 000 W</t>
  </si>
  <si>
    <t>-827409169</t>
  </si>
  <si>
    <t>000000303.1</t>
  </si>
  <si>
    <t>Bateriové uložiště 21,3 kWh, 288V, LiFePO4, včetně příslušenství</t>
  </si>
  <si>
    <t>318829895</t>
  </si>
  <si>
    <t>000000304.1</t>
  </si>
  <si>
    <t>DC solární rozvaděč, komplet, svodiče přepětí DC</t>
  </si>
  <si>
    <t>-1969358183</t>
  </si>
  <si>
    <t>000000305.1</t>
  </si>
  <si>
    <t>AC rozvaděč, komplet, přepěťová ochrana třídy B+C</t>
  </si>
  <si>
    <t>-1608866682</t>
  </si>
  <si>
    <t>000000306.1</t>
  </si>
  <si>
    <t>Instalační krabice s SPD</t>
  </si>
  <si>
    <t>-369738163</t>
  </si>
  <si>
    <t>000000307.1</t>
  </si>
  <si>
    <t>Kabeláž komplet</t>
  </si>
  <si>
    <t>-1943952063</t>
  </si>
  <si>
    <t>000000308.1</t>
  </si>
  <si>
    <t>Úložný materiál - žlaby, trubky, spojovací materiál</t>
  </si>
  <si>
    <t>253057121</t>
  </si>
  <si>
    <t>000000309.1</t>
  </si>
  <si>
    <t>Ostatní montážní a elektroinstalační materiál</t>
  </si>
  <si>
    <t>-766403142</t>
  </si>
  <si>
    <t>000000310</t>
  </si>
  <si>
    <t>Manipulace, montáž, doprava, revize</t>
  </si>
  <si>
    <t>-25006258</t>
  </si>
  <si>
    <t>000000311</t>
  </si>
  <si>
    <t>Realizační projektová dokumentace</t>
  </si>
  <si>
    <t>-1212535408</t>
  </si>
  <si>
    <t>000000312</t>
  </si>
  <si>
    <t>Konstrukce pro panely typ S-DOME 10° jih</t>
  </si>
  <si>
    <t>-788944728</t>
  </si>
  <si>
    <t>Přístroje - vypínače, zásuvky, ovladače</t>
  </si>
  <si>
    <t>000411201</t>
  </si>
  <si>
    <t>spínač 10A/250Vstř řaz.1</t>
  </si>
  <si>
    <t>2026783376</t>
  </si>
  <si>
    <t>000411204</t>
  </si>
  <si>
    <t>spínač 10A/250Vstř řaz.5</t>
  </si>
  <si>
    <t>-636561837</t>
  </si>
  <si>
    <t>000411202</t>
  </si>
  <si>
    <t>přepínač 10A/250Vstř řaz.6</t>
  </si>
  <si>
    <t>791660590</t>
  </si>
  <si>
    <t>000411205</t>
  </si>
  <si>
    <t>přepínač 10A/250Vstř řaz.6+6</t>
  </si>
  <si>
    <t>-549548931</t>
  </si>
  <si>
    <t>000411271</t>
  </si>
  <si>
    <t>spínač 10A/250Vstř/IP44 řaz.1 nástěnný</t>
  </si>
  <si>
    <t>435649302</t>
  </si>
  <si>
    <t>000411272</t>
  </si>
  <si>
    <t>spínač 10A/250Vstř řaz.5 IP44</t>
  </si>
  <si>
    <t>15349910</t>
  </si>
  <si>
    <t>000418312</t>
  </si>
  <si>
    <t>ovladač žaluziový 10A/230V</t>
  </si>
  <si>
    <t>1995329806</t>
  </si>
  <si>
    <t>000418311</t>
  </si>
  <si>
    <t>nástěnné pohybové čidlo 180st. pro osvětlení 230V/10A IP44</t>
  </si>
  <si>
    <t>407831378</t>
  </si>
  <si>
    <t>000411251</t>
  </si>
  <si>
    <t>sporáková kombinace 16A/400V</t>
  </si>
  <si>
    <t>2024859435</t>
  </si>
  <si>
    <t>000099999</t>
  </si>
  <si>
    <t>Termostat prostorový</t>
  </si>
  <si>
    <t>-796596496</t>
  </si>
  <si>
    <t>000421401</t>
  </si>
  <si>
    <t>zásuvka 16A/250Vstř +clonky</t>
  </si>
  <si>
    <t>-457892235</t>
  </si>
  <si>
    <t>000421406</t>
  </si>
  <si>
    <t>zásuvka 16A/230Vstř chráněná</t>
  </si>
  <si>
    <t>-782760109</t>
  </si>
  <si>
    <t>000423301</t>
  </si>
  <si>
    <t>zásuvka 16A/250Vstř nástěnná IP44</t>
  </si>
  <si>
    <t>-552145767</t>
  </si>
  <si>
    <t>000425213</t>
  </si>
  <si>
    <t>zásuvka 5pól/16A/400V/IP44</t>
  </si>
  <si>
    <t>-657340530</t>
  </si>
  <si>
    <t>000418611</t>
  </si>
  <si>
    <t>tlačítko nouzové pod sklem - TOTAL STOP/ FVE STOP</t>
  </si>
  <si>
    <t>-815822488</t>
  </si>
  <si>
    <t>000421491</t>
  </si>
  <si>
    <t>rámeček krycí 1přístroj</t>
  </si>
  <si>
    <t>1056271085</t>
  </si>
  <si>
    <t>000421492</t>
  </si>
  <si>
    <t>rámeček krycí 2přístroje</t>
  </si>
  <si>
    <t>1652088390</t>
  </si>
  <si>
    <t>000421493</t>
  </si>
  <si>
    <t>rámeček krycí 3přístroje</t>
  </si>
  <si>
    <t>1557224854</t>
  </si>
  <si>
    <t>000421494</t>
  </si>
  <si>
    <t>rámeček krycí 4přístroje</t>
  </si>
  <si>
    <t>964201331</t>
  </si>
  <si>
    <t>000421495</t>
  </si>
  <si>
    <t>rámeček krycí 5přístrojů</t>
  </si>
  <si>
    <t>1255243909</t>
  </si>
  <si>
    <t>Instalační materiál - krabice, trubky, lišty, žlaby</t>
  </si>
  <si>
    <t>000199095</t>
  </si>
  <si>
    <t>ekvipotenciální svorkovnice EPS 1 s krytem</t>
  </si>
  <si>
    <t>-316737914</t>
  </si>
  <si>
    <t>000199211</t>
  </si>
  <si>
    <t>svorky Wago (3-5) x 1,5-4mm2 krabicová bezšroubo</t>
  </si>
  <si>
    <t>-1473009219</t>
  </si>
  <si>
    <t>000311215</t>
  </si>
  <si>
    <t>krabice přístrojová KP67/1</t>
  </si>
  <si>
    <t>16578</t>
  </si>
  <si>
    <t>000311422</t>
  </si>
  <si>
    <t>krabice přístrojová KP64/2</t>
  </si>
  <si>
    <t>522008272</t>
  </si>
  <si>
    <t>000311423</t>
  </si>
  <si>
    <t>krabice přístrojová KP64/3</t>
  </si>
  <si>
    <t>2019671884</t>
  </si>
  <si>
    <t>000311424</t>
  </si>
  <si>
    <t>krabice přístrojová KP64/4</t>
  </si>
  <si>
    <t>799767531</t>
  </si>
  <si>
    <t>000311425</t>
  </si>
  <si>
    <t>krabice přístrojová KP64/5</t>
  </si>
  <si>
    <t>1398656167</t>
  </si>
  <si>
    <t>000311116</t>
  </si>
  <si>
    <t>krabice univerzální/odbočná KU68-1902 vč.KO68</t>
  </si>
  <si>
    <t>-809056293</t>
  </si>
  <si>
    <t>000312001</t>
  </si>
  <si>
    <t>krabice KSK80/IP66 81x81x51mm</t>
  </si>
  <si>
    <t>-2051408615</t>
  </si>
  <si>
    <t>000362022</t>
  </si>
  <si>
    <t>Drátěný kabelový žlab 54/100 na zdi, komplet vč výložníků, příslušenství</t>
  </si>
  <si>
    <t>598544666</t>
  </si>
  <si>
    <t>000322123</t>
  </si>
  <si>
    <t>trubka PVC tuhá střední namáhání 4020</t>
  </si>
  <si>
    <t>-1741325346</t>
  </si>
  <si>
    <t>000322173</t>
  </si>
  <si>
    <t>/trubka PVC tuhá/ příchytka 5320</t>
  </si>
  <si>
    <t>1686591255</t>
  </si>
  <si>
    <t>000322125</t>
  </si>
  <si>
    <t>trubka PVC tuhá střední namáhání 4032</t>
  </si>
  <si>
    <t>-655924308</t>
  </si>
  <si>
    <t>000322175</t>
  </si>
  <si>
    <t>/trubka PVC tuhá/ příchytka 5332</t>
  </si>
  <si>
    <t>-737102915</t>
  </si>
  <si>
    <t>000322235</t>
  </si>
  <si>
    <t>trubka PVC tuhá pr.32 vysoké namáhání UV odolná</t>
  </si>
  <si>
    <t>1645740486</t>
  </si>
  <si>
    <t>000322275</t>
  </si>
  <si>
    <t>/trubka PVC tuhá/ příchytka 5332HF</t>
  </si>
  <si>
    <t>977558634</t>
  </si>
  <si>
    <t>000321113.1</t>
  </si>
  <si>
    <t>549477128</t>
  </si>
  <si>
    <t>000321135</t>
  </si>
  <si>
    <t>trubka ohebná PVC pr. 32</t>
  </si>
  <si>
    <t>-1631160007</t>
  </si>
  <si>
    <t>000321500</t>
  </si>
  <si>
    <t>roura korugovaná KOPOFLEX KF09040 pr.40</t>
  </si>
  <si>
    <t>1215563628</t>
  </si>
  <si>
    <t>000321501</t>
  </si>
  <si>
    <t>roura korugovaná KOPOFLEX KF09063 pr.63</t>
  </si>
  <si>
    <t>713109284</t>
  </si>
  <si>
    <t>000321504</t>
  </si>
  <si>
    <t>roura korugovaná KOPOFLEX KF09160 pr.160</t>
  </si>
  <si>
    <t>291285690</t>
  </si>
  <si>
    <t>000009999.1</t>
  </si>
  <si>
    <t>spojovací materiál - vruty, hmoždinky atd.</t>
  </si>
  <si>
    <t>211416316</t>
  </si>
  <si>
    <t>Kabeláž - uložení pevně/pod omítkou</t>
  </si>
  <si>
    <t>000173108</t>
  </si>
  <si>
    <t>vodič CYA 6 ZŽ /H07V-K/</t>
  </si>
  <si>
    <t>1784516518</t>
  </si>
  <si>
    <t>000173110</t>
  </si>
  <si>
    <t>vodič CYA 16 ZŽ /H07V-K/</t>
  </si>
  <si>
    <t>-1272797817</t>
  </si>
  <si>
    <t>000101105</t>
  </si>
  <si>
    <t>kabel CYKY-O 3x1,5</t>
  </si>
  <si>
    <t>-1416237032</t>
  </si>
  <si>
    <t>000101105.1</t>
  </si>
  <si>
    <t>kabel CYKY-J 3x1,5</t>
  </si>
  <si>
    <t>465279497</t>
  </si>
  <si>
    <t>000101106</t>
  </si>
  <si>
    <t>kabel CYKY-J 3x2,5</t>
  </si>
  <si>
    <t>478813082</t>
  </si>
  <si>
    <t>000101306</t>
  </si>
  <si>
    <t>kabel CYKY-J 5x2,5</t>
  </si>
  <si>
    <t>-44751217</t>
  </si>
  <si>
    <t>000101305</t>
  </si>
  <si>
    <t>kabel CYKY-J 5x1,5</t>
  </si>
  <si>
    <t>-968414555</t>
  </si>
  <si>
    <t>000101308</t>
  </si>
  <si>
    <t>kabel CYKY-J 5x6</t>
  </si>
  <si>
    <t>284816802</t>
  </si>
  <si>
    <t>000101309</t>
  </si>
  <si>
    <t>kabel CYKY-J 5x10</t>
  </si>
  <si>
    <t>-1540415892</t>
  </si>
  <si>
    <t>000101310</t>
  </si>
  <si>
    <t>kabel CYKY-J 5x16</t>
  </si>
  <si>
    <t>-1977824092</t>
  </si>
  <si>
    <t>000101210</t>
  </si>
  <si>
    <t>kabel CYKY-J 4x16</t>
  </si>
  <si>
    <t>817978952</t>
  </si>
  <si>
    <t>000101209</t>
  </si>
  <si>
    <t>kabel CYKY-J 4x10</t>
  </si>
  <si>
    <t>909845301</t>
  </si>
  <si>
    <t>000101213</t>
  </si>
  <si>
    <t>kabel CYKY-J 4x50</t>
  </si>
  <si>
    <t>1738113098</t>
  </si>
  <si>
    <t>000209435.1</t>
  </si>
  <si>
    <t>solární kabel SOLAR 4, H1Z2Z2-K, UV stabilní</t>
  </si>
  <si>
    <t>-1960836812</t>
  </si>
  <si>
    <t>000132105</t>
  </si>
  <si>
    <t>kabel 1kV CXKH-V-O 3x1,5</t>
  </si>
  <si>
    <t>-128329514</t>
  </si>
  <si>
    <t>000203303</t>
  </si>
  <si>
    <t>kabel JYTY 4x1</t>
  </si>
  <si>
    <t>1283165670</t>
  </si>
  <si>
    <t>Hromosvod, uzemnění</t>
  </si>
  <si>
    <t>000295601</t>
  </si>
  <si>
    <t>drát AlMgSi pr.8mm</t>
  </si>
  <si>
    <t>1900598391</t>
  </si>
  <si>
    <t>000295404</t>
  </si>
  <si>
    <t>svorka spojovací SS FeZn</t>
  </si>
  <si>
    <t>404093015</t>
  </si>
  <si>
    <t>000295625</t>
  </si>
  <si>
    <t>svorka připojovací SP Al</t>
  </si>
  <si>
    <t>1999355666</t>
  </si>
  <si>
    <t>000295322</t>
  </si>
  <si>
    <t>podpěra vedení do zdiva hmoždi PV17 8/100mm FeZn</t>
  </si>
  <si>
    <t>510350137</t>
  </si>
  <si>
    <t>000295352</t>
  </si>
  <si>
    <t>podpěra vedení na ploché stř PV21 1kg beton/plast</t>
  </si>
  <si>
    <t>1446033682</t>
  </si>
  <si>
    <t>000295611</t>
  </si>
  <si>
    <t>jímací tyč hladká JR1,0 AlMgSi pr.19/1000mm, komplet na stojanu</t>
  </si>
  <si>
    <t>-1890827580</t>
  </si>
  <si>
    <t>000295612</t>
  </si>
  <si>
    <t>jímací tyč hladká JR1,5 AlMgSi pr.19/1500mm, komplet na stojanu</t>
  </si>
  <si>
    <t>1399352025</t>
  </si>
  <si>
    <t>000295635</t>
  </si>
  <si>
    <t>svorka k jímači/zkuš SJ1/SZ 16/8mm 2šrou Al 221330</t>
  </si>
  <si>
    <t>-87803792</t>
  </si>
  <si>
    <t>000295631</t>
  </si>
  <si>
    <t>svorka zkušební SZ 4šrouby Al trubková 222101</t>
  </si>
  <si>
    <t>1647604412</t>
  </si>
  <si>
    <t>000295451</t>
  </si>
  <si>
    <t>ochranný úhelník svodu OU délka 1,7m</t>
  </si>
  <si>
    <t>1721904366</t>
  </si>
  <si>
    <t>000295469</t>
  </si>
  <si>
    <t>držák úhelníku DUDb 200mm FeZn boční s vrutem</t>
  </si>
  <si>
    <t>-866192956</t>
  </si>
  <si>
    <t>000295882</t>
  </si>
  <si>
    <t>označovací štítek zemního svodu</t>
  </si>
  <si>
    <t>1596391471</t>
  </si>
  <si>
    <t>000295001</t>
  </si>
  <si>
    <t>vedení FeZn 30/4 (0,96kg/m)</t>
  </si>
  <si>
    <t>-1471298801</t>
  </si>
  <si>
    <t>000295011</t>
  </si>
  <si>
    <t>vedení FeZn pr.10mm(0,63kg/m)</t>
  </si>
  <si>
    <t>-1317273145</t>
  </si>
  <si>
    <t>000295071</t>
  </si>
  <si>
    <t>svorka pásku zemnící SR2b 4šrouby FeZn</t>
  </si>
  <si>
    <t>1239552834</t>
  </si>
  <si>
    <t>000295075</t>
  </si>
  <si>
    <t>svorka pásku drátu zemnící SR3b 4šrouby FeZn</t>
  </si>
  <si>
    <t>105127842</t>
  </si>
  <si>
    <t>210220441</t>
  </si>
  <si>
    <t>ochrana zemní svorky asfaltovým nátěrem</t>
  </si>
  <si>
    <t>-1972255453</t>
  </si>
  <si>
    <t>000000252</t>
  </si>
  <si>
    <t>bezpečnostní tabulka plast</t>
  </si>
  <si>
    <t>1788243963</t>
  </si>
  <si>
    <t>000000933</t>
  </si>
  <si>
    <t>požární zatěsnění prostupů</t>
  </si>
  <si>
    <t>-1650279666</t>
  </si>
  <si>
    <t>000199511</t>
  </si>
  <si>
    <t>štítek kabelový 30x10mm malý</t>
  </si>
  <si>
    <t>1981504997</t>
  </si>
  <si>
    <t>000199512</t>
  </si>
  <si>
    <t>štítek kabelový 40x15mm střední</t>
  </si>
  <si>
    <t>2105213267</t>
  </si>
  <si>
    <t>000999999</t>
  </si>
  <si>
    <t>materiál elektromontážní podružný</t>
  </si>
  <si>
    <t>1708293720</t>
  </si>
  <si>
    <t>000999999.1</t>
  </si>
  <si>
    <t>materiál podružný spojovací, popisovací atd.</t>
  </si>
  <si>
    <t>-1121049553</t>
  </si>
  <si>
    <t>000295441</t>
  </si>
  <si>
    <t>svorka zemnící Bernard/ZSA16</t>
  </si>
  <si>
    <t>352953129</t>
  </si>
  <si>
    <t>000295443</t>
  </si>
  <si>
    <t>páska měděná uzemňovací ZSA16-délka 0,5 m</t>
  </si>
  <si>
    <t>946436701</t>
  </si>
  <si>
    <t>000009999.2</t>
  </si>
  <si>
    <t>montáž svítidla včetně zapojení</t>
  </si>
  <si>
    <t>1785976561</t>
  </si>
  <si>
    <t>460200263</t>
  </si>
  <si>
    <t>výkop kabel.rýhy šířka 50/hloubka 80cm tz.3/ko1.0</t>
  </si>
  <si>
    <t>905966634</t>
  </si>
  <si>
    <t>460420022</t>
  </si>
  <si>
    <t>kabelové lože 2x10cm kopaný písek šířka do 65cm</t>
  </si>
  <si>
    <t>-761296404</t>
  </si>
  <si>
    <t>460490012</t>
  </si>
  <si>
    <t>výstražná fólie šířka nad 30cm</t>
  </si>
  <si>
    <t>757186727</t>
  </si>
  <si>
    <t>460560263</t>
  </si>
  <si>
    <t>zához kabelové rýhy šířka 50/hloubka 80cm tz.3</t>
  </si>
  <si>
    <t>325850136</t>
  </si>
  <si>
    <t>460600001</t>
  </si>
  <si>
    <t>odvoz zeminy do 10km vč.poplatku za skládku</t>
  </si>
  <si>
    <t>-1941877422</t>
  </si>
  <si>
    <t>460620013</t>
  </si>
  <si>
    <t>provizorní úprava terénu třída zeminy 3</t>
  </si>
  <si>
    <t>2094698668</t>
  </si>
  <si>
    <t>218009001</t>
  </si>
  <si>
    <t>poplatek za recyklaci svítidla přes 50cm</t>
  </si>
  <si>
    <t>230860859</t>
  </si>
  <si>
    <t>2035045779</t>
  </si>
  <si>
    <t>-332875128</t>
  </si>
  <si>
    <t>-365290214</t>
  </si>
  <si>
    <t>-1541573526</t>
  </si>
  <si>
    <t>219000212.1</t>
  </si>
  <si>
    <t>1383881123</t>
  </si>
  <si>
    <t>219000105</t>
  </si>
  <si>
    <t>zajištění provizorního napájení</t>
  </si>
  <si>
    <t>761461701</t>
  </si>
  <si>
    <t>219000104</t>
  </si>
  <si>
    <t>součinnost správce sítě(rozvodného závodu)</t>
  </si>
  <si>
    <t>1069889968</t>
  </si>
  <si>
    <t>219002111.1</t>
  </si>
  <si>
    <t>807581681</t>
  </si>
  <si>
    <t>vedlejší náklady</t>
  </si>
  <si>
    <t>K023</t>
  </si>
  <si>
    <t>1091881275</t>
  </si>
  <si>
    <t>K026</t>
  </si>
  <si>
    <t>-2036731302</t>
  </si>
  <si>
    <t>K027</t>
  </si>
  <si>
    <t>-296367140</t>
  </si>
  <si>
    <t>K028</t>
  </si>
  <si>
    <t>doprava a přesun dodávek</t>
  </si>
  <si>
    <t>-2104913184</t>
  </si>
  <si>
    <t>K029</t>
  </si>
  <si>
    <t>-1035376262</t>
  </si>
  <si>
    <t>K030</t>
  </si>
  <si>
    <t>787896090</t>
  </si>
  <si>
    <t>K031</t>
  </si>
  <si>
    <t>-1768782410</t>
  </si>
  <si>
    <t>K032</t>
  </si>
  <si>
    <t>PPV pro zemní práce</t>
  </si>
  <si>
    <t>-836860787</t>
  </si>
  <si>
    <t>6 - VZT</t>
  </si>
  <si>
    <t xml:space="preserve">HLINSKO P.Č. 3737/3, 3737/2 A 673/30 K.Ú. HLINSKO </t>
  </si>
  <si>
    <t>Ondřej Zikán</t>
  </si>
  <si>
    <t xml:space="preserve">    D1 - Ostatní náklady</t>
  </si>
  <si>
    <t xml:space="preserve">    751 - Vzduchotechnika</t>
  </si>
  <si>
    <t>D1</t>
  </si>
  <si>
    <t>0452000001.R01</t>
  </si>
  <si>
    <t>Návrh provozního řádu</t>
  </si>
  <si>
    <t>TRŽNÍ CENA 2025</t>
  </si>
  <si>
    <t>497366305</t>
  </si>
  <si>
    <t>0452000002.R01</t>
  </si>
  <si>
    <t>Skříňka provozního řádu</t>
  </si>
  <si>
    <t>-1621073903</t>
  </si>
  <si>
    <t>0950020016.R01</t>
  </si>
  <si>
    <t>Zaškolení obsluhy</t>
  </si>
  <si>
    <t>1297422513</t>
  </si>
  <si>
    <t>751101103.R01</t>
  </si>
  <si>
    <t>Zprovoznění zařízení, měření, zaregulování a uvedení do provozu rekuperačních VZT jednotek</t>
  </si>
  <si>
    <t>1068935884</t>
  </si>
  <si>
    <t>751101104.R02</t>
  </si>
  <si>
    <t>Zprovoznění zařízení, měření, zaregulování a uvedení do provozu zařízení odvodních ventilátorů</t>
  </si>
  <si>
    <t>-607916490</t>
  </si>
  <si>
    <t>751101106.R03</t>
  </si>
  <si>
    <t>Dopravní a režijní náklady</t>
  </si>
  <si>
    <t>-1181719784</t>
  </si>
  <si>
    <t>751101107.R04</t>
  </si>
  <si>
    <t>Drobné stavební přípomoci, sekání, vrtání drobných prostupů, drážkování, sádrování, stavební zapravení a zahození, úprava povrchů, ostatní pomocné práce, hodinová zúčtovací sazba včetně použitého materiálu a likvidace vzniklého odpadu</t>
  </si>
  <si>
    <t>-856827447</t>
  </si>
  <si>
    <t>751101108.R05</t>
  </si>
  <si>
    <t>Závěsový a montážní materiál pro uložení potrubí a zařízení</t>
  </si>
  <si>
    <t>-947762633</t>
  </si>
  <si>
    <t>200"odečteno z projektového modelu"</t>
  </si>
  <si>
    <t>751101108.R10</t>
  </si>
  <si>
    <t>Typové podpůrné konstrukce pro potrubí vedené nad střechou s roznášecími patkami</t>
  </si>
  <si>
    <t>1476377508</t>
  </si>
  <si>
    <t>"hliníkové podpůrné konstrukce s roznášecími patkami na střešní folii pro podporu potrubí nad střechou"</t>
  </si>
  <si>
    <t>150"odečteno z projektového modelu"</t>
  </si>
  <si>
    <t>751101109.R06</t>
  </si>
  <si>
    <t>Pomocné modulové pozinkované konstrukce pro uložení zařízení</t>
  </si>
  <si>
    <t>-421621144</t>
  </si>
  <si>
    <t>2"odečteno z výkresové dokumentace"</t>
  </si>
  <si>
    <t>751101110.R07</t>
  </si>
  <si>
    <t>Montážní plošina přenosná - instalace a zpětná demontáž</t>
  </si>
  <si>
    <t>-1766328100</t>
  </si>
  <si>
    <t>751101111.R08</t>
  </si>
  <si>
    <t>Pryžové podložky pro stacionární vzduchotechnickou jednotku</t>
  </si>
  <si>
    <t>-1735857073</t>
  </si>
  <si>
    <t>4*1"pro rekuperační jednotky - odečteno z výkresové dokumentace"</t>
  </si>
  <si>
    <t>751101111.R09</t>
  </si>
  <si>
    <t>Pryžové podložky pro stacionární ventilátor</t>
  </si>
  <si>
    <t>-1003452583</t>
  </si>
  <si>
    <t>2*1"odečteno z výkresové dokumentace"</t>
  </si>
  <si>
    <t>721101.R03</t>
  </si>
  <si>
    <t>Protipožární pěna těsnění prostupů požárních dělících konstrukcí</t>
  </si>
  <si>
    <t>1923875097</t>
  </si>
  <si>
    <t>721101.R04</t>
  </si>
  <si>
    <t>Protipožární ucpávka těsnění prostupů požárních dělících konstrukcí</t>
  </si>
  <si>
    <t>-1895483396</t>
  </si>
  <si>
    <t>751691111</t>
  </si>
  <si>
    <t>Zaregulování systému vzduchotechnického zařízení za 1 koncový (distribuční) prvek</t>
  </si>
  <si>
    <t>604330478</t>
  </si>
  <si>
    <t>https://podminky.urs.cz/item/CS_URS_2025_01/751691111</t>
  </si>
  <si>
    <t>54"odečteno z výkresové dokumentace"</t>
  </si>
  <si>
    <t>713210143.R01</t>
  </si>
  <si>
    <t>Oplechování vnějšího potrubí VZT poznkovaným plechem tl. 1mm - dodávka a montáž</t>
  </si>
  <si>
    <t>-1781925890</t>
  </si>
  <si>
    <t>20"odečteno z projektového modelu"</t>
  </si>
  <si>
    <t>20*1,3 "Přepočtené koeficientem množství</t>
  </si>
  <si>
    <t>713411121</t>
  </si>
  <si>
    <t>Montáž izolace tepelné potrubí a ohybů pásy nebo rohožemi s povrchovou úpravou hliníkovou fólií připevněnými ocelovým drátem potrubí jednovrstvá</t>
  </si>
  <si>
    <t>2146462095</t>
  </si>
  <si>
    <t>https://podminky.urs.cz/item/CS_URS_2025_01/713411121</t>
  </si>
  <si>
    <t>25+16"odečteno z projektového modelu"</t>
  </si>
  <si>
    <t>41*1,3 "Přepočtené koeficientem množství</t>
  </si>
  <si>
    <t>63153743</t>
  </si>
  <si>
    <t>deska izolační z minerální vlny pro technickou izolaci 45-55kg/m3 max.teplota do 400°C tl 60mm</t>
  </si>
  <si>
    <t>-152324144</t>
  </si>
  <si>
    <t>25"izolace tepelná - včetně přirážky 30% za řezání, odečteno z výkresové dokumentace"</t>
  </si>
  <si>
    <t>25*1,3 "Přepočtené koeficientem množství</t>
  </si>
  <si>
    <t>63153726</t>
  </si>
  <si>
    <t>deska izolační z minerální vlny pro technickou izolaci 150kg/m3 max.teplota do 650°C tl 60mm</t>
  </si>
  <si>
    <t>1845266765</t>
  </si>
  <si>
    <t>16"izolace požární - včetně přirážky 30% za řezání, odečteno z projektového modelu"</t>
  </si>
  <si>
    <t>16*1,3 "Přepočtené koeficientem množství</t>
  </si>
  <si>
    <t>700700191.R01</t>
  </si>
  <si>
    <t>Al páska šířky 50mm</t>
  </si>
  <si>
    <t>-1467900410</t>
  </si>
  <si>
    <t>751</t>
  </si>
  <si>
    <t>Vzduchotechnika</t>
  </si>
  <si>
    <t>751611119</t>
  </si>
  <si>
    <t>Montáž vzduchotechnické jednotky s rekuperací tepla centrální podstropní s výměnou vzduchu do 300 m3/h</t>
  </si>
  <si>
    <t>-811844267</t>
  </si>
  <si>
    <t>https://podminky.urs.cz/item/CS_URS_2025_01/751611119</t>
  </si>
  <si>
    <t>42944034.R01</t>
  </si>
  <si>
    <t>jednotka VZT podstropní s rekuperací tepla s předehřevem a ovládací jednotkou do 300m3/hod</t>
  </si>
  <si>
    <t>247131779</t>
  </si>
  <si>
    <t>"Rekuperační jednotka podstropní, protiproudý výměník pro ZZT s obtokem, s elektrickým ohřevem, filtry, vč. regulace"</t>
  </si>
  <si>
    <t>"V=50–200 m3/h; 25kg; tepelná účinost ZZT 84 %; Lwa=45 dBa; el.příkon pohonu ventilátoru=75 W / 230V; příkon el. dohřevu=750 W / 230V"</t>
  </si>
  <si>
    <t>"plynule regulovaný; 230 V/50 Hz"</t>
  </si>
  <si>
    <t>751611141</t>
  </si>
  <si>
    <t>Montáž vzduchotechnické jednotky s rekuperací tepla centrální nástřešní s výměnou vzduchu do 5000 m3/h</t>
  </si>
  <si>
    <t>-1106140912</t>
  </si>
  <si>
    <t>https://podminky.urs.cz/item/CS_URS_2025_01/751611141</t>
  </si>
  <si>
    <t>42944197</t>
  </si>
  <si>
    <t>jednotka VZT stojatá vnitřní/venkovní s rekuperací tepla s dohřevem a ovládací jednotkou do 1000m3/hod</t>
  </si>
  <si>
    <t>-1144614539</t>
  </si>
  <si>
    <t>"Rekuperační vzduchotechnická jednotka ve venkovním provedení, protiproudý výměník pro ZZT s obtokem, s elektrickým ohřevem, uzavírací klapky,"</t>
  </si>
  <si>
    <t>"filtr třídy F7 na straně přiváděného vzduchu a třídy M5 na straně ováděného vzduchu, by-pas, vč.příslušenství a digitální regulace"</t>
  </si>
  <si>
    <t>"( Parametry: Vp=800 m3/h,Vo=800m3/h,∆ppřív=450 Pa,∆podvod=450 Pa)"</t>
  </si>
  <si>
    <t>1"odečteno z výkresové dokumentace"</t>
  </si>
  <si>
    <t>"( Parametry: Vp=965 m3/h,Vo=965m3/h,?ppřív=450 Pa,?podvod=450 Pa)"</t>
  </si>
  <si>
    <t>75130015.R91</t>
  </si>
  <si>
    <t>Ochrana kondenzátního potrubí elektrickým topným kabelem ve venkovním prostředí</t>
  </si>
  <si>
    <t>1049621788</t>
  </si>
  <si>
    <t>751122051</t>
  </si>
  <si>
    <t>Montáž ventilátoru radiálního nízkotlakého podhledového základního, průměru do 100 mm</t>
  </si>
  <si>
    <t>1673524952</t>
  </si>
  <si>
    <t>https://podminky.urs.cz/item/CS_URS_2025_01/751122051</t>
  </si>
  <si>
    <t>54233101.R01</t>
  </si>
  <si>
    <t>Odvodní ventilátor se zpětnou klapkou a doběhem s montáží do podhledu/pod strop (V=50m3/h; 30Pa; 19W; 230V)</t>
  </si>
  <si>
    <t>470206742</t>
  </si>
  <si>
    <t>751322011</t>
  </si>
  <si>
    <t>Montáž talířových ventilů, anemostatů, dýz talířového ventilu, průměru do 100 mm</t>
  </si>
  <si>
    <t>-923130390</t>
  </si>
  <si>
    <t>https://podminky.urs.cz/item/CS_URS_2025_01/751322011</t>
  </si>
  <si>
    <t>42972212</t>
  </si>
  <si>
    <t>ventil talířový pro odvod vzduchu kovový D 100mm</t>
  </si>
  <si>
    <t>-1040097426</t>
  </si>
  <si>
    <t>19"odečteno z výkresové dokumentace"</t>
  </si>
  <si>
    <t>751322012</t>
  </si>
  <si>
    <t>Montáž talířových ventilů, anemostatů, dýz talířového ventilu, průměru přes 100 do 200 mm</t>
  </si>
  <si>
    <t>-2106852804</t>
  </si>
  <si>
    <t>https://podminky.urs.cz/item/CS_URS_2025_01/751322012</t>
  </si>
  <si>
    <t>42972213</t>
  </si>
  <si>
    <t>ventil talířový pro odvod vzduchu kovový D 125mm</t>
  </si>
  <si>
    <t>-1412320553</t>
  </si>
  <si>
    <t>8+4"odečteno z výkresové dokumentace"</t>
  </si>
  <si>
    <t>751322111</t>
  </si>
  <si>
    <t>Montáž talířových ventilů, anemostatů, dýz anemostatu kruhového bez skříně, průměru do 300 mm</t>
  </si>
  <si>
    <t>-1844094356</t>
  </si>
  <si>
    <t>https://podminky.urs.cz/item/CS_URS_2025_01/751322111</t>
  </si>
  <si>
    <t>42972808.R01</t>
  </si>
  <si>
    <t>Anemostat univerzální plastový pro přívod a odvod vzduchu pr. 125 mm</t>
  </si>
  <si>
    <t>459571325</t>
  </si>
  <si>
    <t>751322212</t>
  </si>
  <si>
    <t>Montáž talířových ventilů, anemostatů, dýz dýzy kruhové, průměru přes 100 do 200 mm</t>
  </si>
  <si>
    <t>346135534</t>
  </si>
  <si>
    <t>https://podminky.urs.cz/item/CS_URS_2025_01/751322212</t>
  </si>
  <si>
    <t>42972226</t>
  </si>
  <si>
    <t>dýza s dlouhým dosahem bílá D 125mm</t>
  </si>
  <si>
    <t>-1240106370</t>
  </si>
  <si>
    <t>751398041</t>
  </si>
  <si>
    <t>Montáž ostatních zařízení protidešťové žaluzie nebo žaluziové klapky na kruhové potrubí, průměru do 300 mm</t>
  </si>
  <si>
    <t>-373089605</t>
  </si>
  <si>
    <t>https://podminky.urs.cz/item/CS_URS_2025_01/751398041</t>
  </si>
  <si>
    <t>42972901.R01</t>
  </si>
  <si>
    <t>žaluzie protidešťová plastová s pevnými lamelami, pro potrubí D 100mm</t>
  </si>
  <si>
    <t>-2082477095</t>
  </si>
  <si>
    <t>1+1"odečteno z výkresové dokumentace"</t>
  </si>
  <si>
    <t>751398052</t>
  </si>
  <si>
    <t>Montáž ostatních zařízení protidešťové žaluzie nebo žaluziové klapky na čtyřhranné potrubí, průřezu přes 0,150 do 0,300 m2</t>
  </si>
  <si>
    <t>410725808</t>
  </si>
  <si>
    <t>https://podminky.urs.cz/item/CS_URS_2025_01/751398052</t>
  </si>
  <si>
    <t>42972921.R01</t>
  </si>
  <si>
    <t>žaluzie protidešťová s pevnými lamelami, pozink, pro potrubí 500x400mm</t>
  </si>
  <si>
    <t>-488697976</t>
  </si>
  <si>
    <t>2+2"odečteno z výkresové dokumentace"</t>
  </si>
  <si>
    <t>751398041.R59</t>
  </si>
  <si>
    <t>Montáž šikmého kusu 45° na kruhové potrubí D do 300 mm</t>
  </si>
  <si>
    <t>187129605</t>
  </si>
  <si>
    <t>751210137.R66</t>
  </si>
  <si>
    <t>Šikmý kus 45° se síťkou proti hmyzu D 125 mm</t>
  </si>
  <si>
    <t>-1894686825</t>
  </si>
  <si>
    <t>751344121.R01</t>
  </si>
  <si>
    <t>Montáž přefukového prvku s útlumem hluku</t>
  </si>
  <si>
    <t>1125936834</t>
  </si>
  <si>
    <t>10+3+1</t>
  </si>
  <si>
    <t>42976041.R02</t>
  </si>
  <si>
    <t>Přeslechový čtyřhranný stěnový tlumič hluku o rozměru 370x130 mm</t>
  </si>
  <si>
    <t>2006910365</t>
  </si>
  <si>
    <t>10"odečteno z výkresové dokumentace"</t>
  </si>
  <si>
    <t>42976041.R03</t>
  </si>
  <si>
    <t>Přeslechový čtyřhranný stěnový tlumič hluku o rozměru 570x130 mm</t>
  </si>
  <si>
    <t>-2109406281</t>
  </si>
  <si>
    <t>3"odečteno z výkresové dokumentace"</t>
  </si>
  <si>
    <t>42976041.R05</t>
  </si>
  <si>
    <t>Přeslechový čtyřhranný stěnový tlumič hluku o rozměru 920x130 mm</t>
  </si>
  <si>
    <t>-177376281</t>
  </si>
  <si>
    <t>751344121</t>
  </si>
  <si>
    <t>Montáž tlumičů hluku pro čtyřhranné potrubí, průřezu do 0,150 m2</t>
  </si>
  <si>
    <t>-690718669</t>
  </si>
  <si>
    <t>https://podminky.urs.cz/item/CS_URS_2025_01/751344121</t>
  </si>
  <si>
    <t>15+3+1</t>
  </si>
  <si>
    <t>42976030.R1</t>
  </si>
  <si>
    <t>tlumič hluku čtyřhranný Pz 315x315x1000mm</t>
  </si>
  <si>
    <t>-1239791626</t>
  </si>
  <si>
    <t>15"odečteno z výkresové dokumentace"</t>
  </si>
  <si>
    <t>42976030.R2</t>
  </si>
  <si>
    <t>tlumič hluku čtyřhranný Pz 315x315x500mm</t>
  </si>
  <si>
    <t>-588559935</t>
  </si>
  <si>
    <t>42976030.R3</t>
  </si>
  <si>
    <t>hluk tlumící koleno čtyřhranné Pz 315x315mm</t>
  </si>
  <si>
    <t>-1726153840</t>
  </si>
  <si>
    <t>751514662</t>
  </si>
  <si>
    <t>Montáž škrtící klapky nebo zpětné klapky do plechového potrubí kruhové s přírubou, průměru přes 100 do 200 mm</t>
  </si>
  <si>
    <t>798173926</t>
  </si>
  <si>
    <t>https://podminky.urs.cz/item/CS_URS_2025_01/751514662</t>
  </si>
  <si>
    <t>16 "montáž regulátoru variabilního průtoku vzduchu"</t>
  </si>
  <si>
    <t>42981004.R02</t>
  </si>
  <si>
    <t>Pokojové regulátory průtoku vzduchu pr.125mm - dodávka sady 2ks regulátorů průtoku vzduchu pr. 125mm a modulu rozvodnice, systémové řešení spjaté s centrální vzduchotechnickou jednotkou</t>
  </si>
  <si>
    <t>-1124192145</t>
  </si>
  <si>
    <t>8"odečteno z výkresové dokumentace"</t>
  </si>
  <si>
    <t>735REG100</t>
  </si>
  <si>
    <t>Pokojový mechanický ovladač ventilace s CO2 čidlem vč. hluboké elektroinstalační krabice a kabelové chráničky do podhledu - dodávka a montáž</t>
  </si>
  <si>
    <t>-1629629292</t>
  </si>
  <si>
    <t>735REG102</t>
  </si>
  <si>
    <t>Kabelové propojení pokojového ovladače ventilace s modulem rozvodnice</t>
  </si>
  <si>
    <t>-2048862332</t>
  </si>
  <si>
    <t>735REG103</t>
  </si>
  <si>
    <t>Kabelové propojení modulu rozvodnice s komunikačním boxem vzduchotechnické jednotky</t>
  </si>
  <si>
    <t>2016365434</t>
  </si>
  <si>
    <t>751614121</t>
  </si>
  <si>
    <t>Montáž monitorovacího, řídícího a ovládacího zařízení čidla CO2</t>
  </si>
  <si>
    <t>851007223</t>
  </si>
  <si>
    <t>https://podminky.urs.cz/item/CS_URS_2025_01/751614121</t>
  </si>
  <si>
    <t>40461005</t>
  </si>
  <si>
    <t>čidlo oxidu uhličitého CO2 IP30</t>
  </si>
  <si>
    <t>-1757368183</t>
  </si>
  <si>
    <t>751614131</t>
  </si>
  <si>
    <t>Montáž monitorovacího, řídícího a ovládacího zařízení regulace, ovladače, dotykového ovladače, mechanického ovladače VZT jednotky pod omítku</t>
  </si>
  <si>
    <t>1384644420</t>
  </si>
  <si>
    <t>https://podminky.urs.cz/item/CS_URS_2025_01/751614131</t>
  </si>
  <si>
    <t>40565003</t>
  </si>
  <si>
    <t>ovladač manuální VZT jednotky pod omítku</t>
  </si>
  <si>
    <t>-116664832</t>
  </si>
  <si>
    <t>2"pokojový ovladač s CO2 čidlem pro zařízení č.2"</t>
  </si>
  <si>
    <t>751514679</t>
  </si>
  <si>
    <t>Montáž škrtící klapky nebo zpětné klapky do plechového potrubí kruhové bez příruby, průměru přes 100 do 200 mm</t>
  </si>
  <si>
    <t>-106891672</t>
  </si>
  <si>
    <t>https://podminky.urs.cz/item/CS_URS_2025_01/751514679</t>
  </si>
  <si>
    <t>1+7</t>
  </si>
  <si>
    <t>42981002</t>
  </si>
  <si>
    <t>klapka kruhová regulační Pz D 125mm</t>
  </si>
  <si>
    <t>-766148725</t>
  </si>
  <si>
    <t>42981004</t>
  </si>
  <si>
    <t>klapka kruhová regulační Pz D 160mm</t>
  </si>
  <si>
    <t>497881289</t>
  </si>
  <si>
    <t>7"odečteno z výkresové dokumentace"</t>
  </si>
  <si>
    <t>751510013</t>
  </si>
  <si>
    <t>Vzduchotechnické potrubí z pozinkovaného plechu čtyřhranné s přírubou, průřezu přes 0,07 do 0,13 m2</t>
  </si>
  <si>
    <t>656350807</t>
  </si>
  <si>
    <t>https://podminky.urs.cz/item/CS_URS_2025_01/751510013</t>
  </si>
  <si>
    <t>2"odečteno z výkresové dokumentace, přirážka +20% tvarovky a +10%prořez"</t>
  </si>
  <si>
    <t>2*1,3 "Přepočtené koeficientem množství</t>
  </si>
  <si>
    <t>751510014</t>
  </si>
  <si>
    <t>Vzduchotechnické potrubí z pozinkovaného plechu čtyřhranné s přírubou, průřezu přes 0,13 do 0,28 m2</t>
  </si>
  <si>
    <t>1029617726</t>
  </si>
  <si>
    <t>https://podminky.urs.cz/item/CS_URS_2025_01/751510014</t>
  </si>
  <si>
    <t>1"odečteno z výkresové dokumentace, přirážka +20% tvarovky a +10%prořez"</t>
  </si>
  <si>
    <t>1*1,3 "Přepočtené koeficientem množství</t>
  </si>
  <si>
    <t>751510042</t>
  </si>
  <si>
    <t>Vzduchotechnické potrubí z pozinkovaného plechu kruhové, trouba spirálně vinutá bez příruby, průměru přes 100 do 200 mm</t>
  </si>
  <si>
    <t>594020638</t>
  </si>
  <si>
    <t>https://podminky.urs.cz/item/CS_URS_2025_01/751510042</t>
  </si>
  <si>
    <t>14"pr. 100mm - odečteno z výkresové dokumentace, přirážka +20% tvarovky a +10%prořez"</t>
  </si>
  <si>
    <t>62"pr. 125mm - odečteno z výkresové dokumentace, přirážka +20% tvarovky a +10%prořez"</t>
  </si>
  <si>
    <t>66"pr. 160mm - odečteno z výkresové dokumentace, přirážka +20% tvarovky a +10%prořez"</t>
  </si>
  <si>
    <t>142*1,3 "Přepočtené koeficientem množství</t>
  </si>
  <si>
    <t>751510043</t>
  </si>
  <si>
    <t>Vzduchotechnické potrubí z pozinkovaného plechu kruhové, trouba spirálně vinutá bez příruby, průměru přes 200 do 300 mm</t>
  </si>
  <si>
    <t>1635233983</t>
  </si>
  <si>
    <t>https://podminky.urs.cz/item/CS_URS_2025_01/751510043</t>
  </si>
  <si>
    <t>23"pr. 200mm - odečteno z výkresové dokumentace, přirážka +20% tvarovky a +10%prořez"</t>
  </si>
  <si>
    <t>6"pr. 225mm - odečteno z výkresové dokumentace, přirážka +20% tvarovky a +10%prořez"</t>
  </si>
  <si>
    <t>5"pr. 250mm - odečteno z výkresové dokumentace, přirážka +20% tvarovky a +10%prořez"</t>
  </si>
  <si>
    <t>34*1,3 "Přepočtené koeficientem množství</t>
  </si>
  <si>
    <t>751537145</t>
  </si>
  <si>
    <t>Montáž potrubí ohebného kruhového izolovaného minerální vatou Al hadice (izolace tepelná i hluková), průměru do 100 mm</t>
  </si>
  <si>
    <t>626705635</t>
  </si>
  <si>
    <t>https://podminky.urs.cz/item/CS_URS_2025_01/751537145</t>
  </si>
  <si>
    <t>42981728</t>
  </si>
  <si>
    <t>hadice ohebná z Al s tepelnou a hlukovou izolací 25mm, délka 10m D 82mm</t>
  </si>
  <si>
    <t>1706336715</t>
  </si>
  <si>
    <t>751537146</t>
  </si>
  <si>
    <t>Montáž potrubí ohebného kruhového izolovaného minerální vatou Al hadice (izolace tepelná i hluková), průměru přes 100 do 150 mm</t>
  </si>
  <si>
    <t>-716322025</t>
  </si>
  <si>
    <t>https://podminky.urs.cz/item/CS_URS_2025_01/751537146</t>
  </si>
  <si>
    <t>10"pr. 100mm - odečteno z výkresové dokumentace, přirážka 30% za řezání"</t>
  </si>
  <si>
    <t>80"pr. 125mm - odečteno z výkresové dokumentace, přirážka +30% za řezání"</t>
  </si>
  <si>
    <t>90*1,3 "Přepočtené koeficientem množství</t>
  </si>
  <si>
    <t>42981729</t>
  </si>
  <si>
    <t>hadice ohebná z Al s tepelnou a hlukovou izolací 25mm, délka 10m D 102mm</t>
  </si>
  <si>
    <t>-785197389</t>
  </si>
  <si>
    <t>42981730</t>
  </si>
  <si>
    <t>hadice ohebná z Al s tepelnou a hlukovou izolací 25mm, délka 10m D 127mm</t>
  </si>
  <si>
    <t>1852022289</t>
  </si>
  <si>
    <t>751537147</t>
  </si>
  <si>
    <t>Montáž potrubí ohebného kruhového izolovaného minerální vatou Al hadice (izolace tepelná i hluková), průměru přes 150 do 200 mm</t>
  </si>
  <si>
    <t>-1489266628</t>
  </si>
  <si>
    <t>https://podminky.urs.cz/item/CS_URS_2025_01/751537147</t>
  </si>
  <si>
    <t>5"pr. 160mm - odečteno z výkresové dokumentace, přirážka +30% za řezání"</t>
  </si>
  <si>
    <t>5*1,3 "Přepočtené koeficientem množství</t>
  </si>
  <si>
    <t>42981732</t>
  </si>
  <si>
    <t>hadice ohebná z Al s tepelnou a hlukovou izolací 25mm, délka 10m D 160mm</t>
  </si>
  <si>
    <t>-1597839930</t>
  </si>
  <si>
    <t>998751201</t>
  </si>
  <si>
    <t>Přesun hmot pro vzduchotechniku stanovený procentní sazbou (%) z ceny vodorovná dopravní vzdálenost do 50 m v objektech výšky do 12 m</t>
  </si>
  <si>
    <t>%</t>
  </si>
  <si>
    <t>1648957086</t>
  </si>
  <si>
    <t>https://podminky.urs.cz/item/CS_URS_2025_01/998751201</t>
  </si>
  <si>
    <t>998751291</t>
  </si>
  <si>
    <t>Přesun hmot pro vzduchotechniku stanovený procentní sazbou (%) z ceny Příplatek k cenám za zvětšený přesun přes vymezenou největší dopravní vzdálenost do 500 m</t>
  </si>
  <si>
    <t>60432683</t>
  </si>
  <si>
    <t>https://podminky.urs.cz/item/CS_URS_2025_01/998751291</t>
  </si>
  <si>
    <t>1805196778</t>
  </si>
  <si>
    <t>7 - ZTI</t>
  </si>
  <si>
    <t xml:space="preserve">    8 - Vedení trubní dálková a přípojná</t>
  </si>
  <si>
    <t xml:space="preserve">    92 - Zednické přípomoci pro ZTI, VZT,  Elektro</t>
  </si>
  <si>
    <t xml:space="preserve">    92-1 - Suť po přípomocí</t>
  </si>
  <si>
    <t xml:space="preserve">    722 - Zdravotechnika - vnitřní vodovod</t>
  </si>
  <si>
    <t xml:space="preserve">    724 - Zdravotechnika - strojní vybavení</t>
  </si>
  <si>
    <t xml:space="preserve">    726 - Zdravotechnika - předstěnové instalace</t>
  </si>
  <si>
    <t xml:space="preserve">    732 - Ústřední vytápění - strojovny</t>
  </si>
  <si>
    <t>HZS - Hodinové zúčtovací sazby</t>
  </si>
  <si>
    <t>132251103</t>
  </si>
  <si>
    <t>Hloubení nezapažených rýh šířky do 800 mm strojně s urovnáním dna do předepsaného profilu a spádu v hornině třídy těžitelnosti I skupiny 3 přes 50 do 100 m3</t>
  </si>
  <si>
    <t>-366162383</t>
  </si>
  <si>
    <t>https://podminky.urs.cz/item/CS_URS_2025_01/132251103</t>
  </si>
  <si>
    <t>"pod objekt, průměrná hl.</t>
  </si>
  <si>
    <t>200*0,5*0,6</t>
  </si>
  <si>
    <t>451572111</t>
  </si>
  <si>
    <t>Lože pod potrubí, stoky a drobné objekty v otevřeném výkopu z kameniva drobného těženého 0 až 4 mm</t>
  </si>
  <si>
    <t>-1349810733</t>
  </si>
  <si>
    <t>https://podminky.urs.cz/item/CS_URS_2025_01/451572111</t>
  </si>
  <si>
    <t>200*0,1*0,6</t>
  </si>
  <si>
    <t>1494376178</t>
  </si>
  <si>
    <t>200*0,4*0,6</t>
  </si>
  <si>
    <t>58337310</t>
  </si>
  <si>
    <t>štěrkopísek frakce 0/4</t>
  </si>
  <si>
    <t>1624971240</t>
  </si>
  <si>
    <t>48*2 'Přepočtené koeficientem množství</t>
  </si>
  <si>
    <t>1706760262</t>
  </si>
  <si>
    <t>815120481</t>
  </si>
  <si>
    <t xml:space="preserve">Poznámka k položce:_x000d_
15 km celkem_x000d_
</t>
  </si>
  <si>
    <t>60*15 'Přepočtené koeficientem množství</t>
  </si>
  <si>
    <t>-205558210</t>
  </si>
  <si>
    <t xml:space="preserve">Poznámka k položce:_x000d_
1600 kg/m3_x000d_
</t>
  </si>
  <si>
    <t>60*1,8 'Přepočtené koeficientem množství</t>
  </si>
  <si>
    <t>Vedení trubní dálková a přípojná</t>
  </si>
  <si>
    <t>871151301</t>
  </si>
  <si>
    <t>Montáž potrubí z trub plastových předizolovaných spojovaných lisováním nebo svěrnými tvarovkami jednotrubkových PN 0,6-0,1 MPa, t = 80-95°C d 25, vnějšího pláště DA 76-125 mm</t>
  </si>
  <si>
    <t>1147496707</t>
  </si>
  <si>
    <t>https://podminky.urs.cz/item/CS_URS_2025_01/871151301</t>
  </si>
  <si>
    <t>vnější rozměr potrubí = 25 mm</t>
  </si>
  <si>
    <t>"studená" 29,1</t>
  </si>
  <si>
    <t>"teplá" 29,1</t>
  </si>
  <si>
    <t>28636010R</t>
  </si>
  <si>
    <t>trubka plastová Pe-Xa předizolovaná teplovodní, iz. PUR pěna, plášť HDPE, PN6 d 25/125</t>
  </si>
  <si>
    <t>-666935455</t>
  </si>
  <si>
    <t>871151301R1</t>
  </si>
  <si>
    <t>569725810</t>
  </si>
  <si>
    <t>https://podminky.urs.cz/item/CS_URS_2025_01/871151301R1</t>
  </si>
  <si>
    <t>vnější rozměr potrubí = 20 mm</t>
  </si>
  <si>
    <t>"studená" 44,3</t>
  </si>
  <si>
    <t>"cirkulace" 55</t>
  </si>
  <si>
    <t>28636010R1</t>
  </si>
  <si>
    <t>-136524520</t>
  </si>
  <si>
    <t>871161301</t>
  </si>
  <si>
    <t>Montáž potrubí z trub plastových předizolovaných spojovaných lisováním nebo svěrnými tvarovkami jednotrubkových PN 0,6-0,1 MPa, t = 80-95°C d 32, vnějšího pláště DA 76-125 mm</t>
  </si>
  <si>
    <t>755031620</t>
  </si>
  <si>
    <t>https://podminky.urs.cz/item/CS_URS_2025_01/871161301</t>
  </si>
  <si>
    <t>vnější rozměr potrubí = 32 mm</t>
  </si>
  <si>
    <t>"studená" 10,9</t>
  </si>
  <si>
    <t>"teplá" 10,9</t>
  </si>
  <si>
    <t>28636011R</t>
  </si>
  <si>
    <t>trubka plastová Pe-Xa předizolovaná teplovodní, iz. PUR pěna, plášť HDPE, PN6 d 32/125</t>
  </si>
  <si>
    <t>-966196454</t>
  </si>
  <si>
    <t>871171301</t>
  </si>
  <si>
    <t>Montáž potrubí z trub plastových předizolovaných spojovaných lisováním nebo svěrnými tvarovkami jednotrubkových PN 0,6-0,1 MPa, t = 80-95°C d 40, vnějšího pláště DA 90-145 mm</t>
  </si>
  <si>
    <t>-1635620781</t>
  </si>
  <si>
    <t>https://podminky.urs.cz/item/CS_URS_2025_01/871171301</t>
  </si>
  <si>
    <t>vnější rozměr potrubí = 40 mm</t>
  </si>
  <si>
    <t>"studená" 25,7</t>
  </si>
  <si>
    <t>"teplá" 25,7</t>
  </si>
  <si>
    <t>28636012R</t>
  </si>
  <si>
    <t>trubka plastová Pe-Xa předizolovaná teplovodní, iz. PUR pěna, plášť HDPE, PN6 d 40/145</t>
  </si>
  <si>
    <t>-1751635075</t>
  </si>
  <si>
    <t>877151301</t>
  </si>
  <si>
    <t>Montáž tvarovek na plastovém předizolovaném potrubí jednotrubkových, spojovaných lisováním nebo svěrnými tvarovkami spojek nebo kolen 90° d 20</t>
  </si>
  <si>
    <t>1549046751</t>
  </si>
  <si>
    <t>https://podminky.urs.cz/item/CS_URS_2025_01/877151301</t>
  </si>
  <si>
    <t>19761138</t>
  </si>
  <si>
    <t>koleno 90° lisované mosazné pro plastové předizolované potrubí PE-Xa SDR 7,4, PN10, d 20</t>
  </si>
  <si>
    <t>1854551204</t>
  </si>
  <si>
    <t>877151310</t>
  </si>
  <si>
    <t>Montáž tvarovek na plastovém předizolovaném potrubí jednotrubkových, spojovaných lisováním nebo svěrnými tvarovkami T-kusů d 20</t>
  </si>
  <si>
    <t>-1372879623</t>
  </si>
  <si>
    <t>https://podminky.urs.cz/item/CS_URS_2025_01/877151310</t>
  </si>
  <si>
    <t>19761271</t>
  </si>
  <si>
    <t>T-kus lisovaný mosazný pro plastové předizolované potrubí PE-Xa SDR 7,4, PN10, d 20</t>
  </si>
  <si>
    <t>-136989785</t>
  </si>
  <si>
    <t>877161301</t>
  </si>
  <si>
    <t>Montáž tvarovek na plastovém předizolovaném potrubí jednotrubkových, spojovaných lisováním nebo svěrnými tvarovkami spojek nebo kolen 90° d 25</t>
  </si>
  <si>
    <t>462889128</t>
  </si>
  <si>
    <t>https://podminky.urs.cz/item/CS_URS_2025_01/877161301</t>
  </si>
  <si>
    <t>19761130</t>
  </si>
  <si>
    <t>koleno 90° lisované mosazné pro plastové předizolované potrubí PE-Xa SDR 11, PN6, d 25</t>
  </si>
  <si>
    <t>-1884815061</t>
  </si>
  <si>
    <t>877161310</t>
  </si>
  <si>
    <t>Montáž tvarovek na plastovém předizolovaném potrubí jednotrubkových, spojovaných lisováním nebo svěrnými tvarovkami T-kusů d 25</t>
  </si>
  <si>
    <t>-1562568638</t>
  </si>
  <si>
    <t>https://podminky.urs.cz/item/CS_URS_2025_01/877161310</t>
  </si>
  <si>
    <t>19761263</t>
  </si>
  <si>
    <t>T-kus lisovaný mosazný pro plastové předizolované potrubí PE-Xa SDR 11, PN6, d 25</t>
  </si>
  <si>
    <t>-550291642</t>
  </si>
  <si>
    <t>877161311</t>
  </si>
  <si>
    <t>Montáž tvarovek na plastovém předizolovaném potrubí jednotrubkových, spojovaných lisováním nebo svěrnými tvarovkami přechodů s kovovým závitem vnějším nebo vnitřním d 25 x 3/4"</t>
  </si>
  <si>
    <t>570744429</t>
  </si>
  <si>
    <t>https://podminky.urs.cz/item/CS_URS_2025_01/877161311</t>
  </si>
  <si>
    <t>31611111</t>
  </si>
  <si>
    <t>přechodka lisovaná na vnější závit ocelová pro termoplasticky zesílené potrubí (TRSP), max 95 °C, PN10, d 25x3/4"</t>
  </si>
  <si>
    <t>1241322124</t>
  </si>
  <si>
    <t>877171301</t>
  </si>
  <si>
    <t>Montáž tvarovek na plastovém předizolovaném potrubí jednotrubkových, spojovaných lisováním nebo svěrnými tvarovkami spojek nebo kolen 90° d 32</t>
  </si>
  <si>
    <t>-1456950910</t>
  </si>
  <si>
    <t>https://podminky.urs.cz/item/CS_URS_2025_01/877171301</t>
  </si>
  <si>
    <t>19761131</t>
  </si>
  <si>
    <t>koleno 90° lisované mosazné pro plastové předizolované potrubí PE-Xa SDR 11, PN6, d 32</t>
  </si>
  <si>
    <t>-751741340</t>
  </si>
  <si>
    <t>877171310</t>
  </si>
  <si>
    <t>Montáž tvarovek na plastovém předizolovaném potrubí jednotrubkových, spojovaných lisováním nebo svěrnými tvarovkami T-kusů d 32</t>
  </si>
  <si>
    <t>-1460817516</t>
  </si>
  <si>
    <t>https://podminky.urs.cz/item/CS_URS_2025_01/877171310</t>
  </si>
  <si>
    <t>19761264</t>
  </si>
  <si>
    <t>T-kus lisovaný mosazný pro plastové předizolované potrubí PE-Xa SDR 11, PN6, d 32</t>
  </si>
  <si>
    <t>-1593204008</t>
  </si>
  <si>
    <t>877181301</t>
  </si>
  <si>
    <t>Montáž tvarovek na plastovém předizolovaném potrubí jednotrubkových, spojovaných lisováním nebo svěrnými tvarovkami spojek nebo kolen 90° d 40</t>
  </si>
  <si>
    <t>-74132058</t>
  </si>
  <si>
    <t>https://podminky.urs.cz/item/CS_URS_2025_01/877181301</t>
  </si>
  <si>
    <t>19761132</t>
  </si>
  <si>
    <t>koleno 90° lisované mosazné pro plastové předizolované potrubí PE-Xa SDR 11, PN6, d 40</t>
  </si>
  <si>
    <t>148527153</t>
  </si>
  <si>
    <t>877181310</t>
  </si>
  <si>
    <t>Montáž tvarovek na plastovém předizolovaném potrubí jednotrubkových, spojovaných lisováním nebo svěrnými tvarovkami T-kusů d 40</t>
  </si>
  <si>
    <t>1888788987</t>
  </si>
  <si>
    <t>https://podminky.urs.cz/item/CS_URS_2025_01/877181310</t>
  </si>
  <si>
    <t>19761265</t>
  </si>
  <si>
    <t>T-kus lisovaný mosazný pro plastové předizolované potrubí PE-Xa SDR 11, PN6, d 40</t>
  </si>
  <si>
    <t>108179753</t>
  </si>
  <si>
    <t>877211311</t>
  </si>
  <si>
    <t>Montáž tvarovek na plastovém předizolovaném potrubí jednotrubkových, spojovaných lisováním nebo svěrnými tvarovkami přechodů s kovovým závitem vnějším nebo vnitřním d 50 x 6/4"</t>
  </si>
  <si>
    <t>27720459</t>
  </si>
  <si>
    <t>https://podminky.urs.cz/item/CS_URS_2025_01/877211311</t>
  </si>
  <si>
    <t>31611114</t>
  </si>
  <si>
    <t>přechodka lisovaná na vnější závit ocelová pro termoplasticky zesílené potrubí (TRSP), max 115 °C, PN16, d 50x1 1/2"</t>
  </si>
  <si>
    <t>245302422</t>
  </si>
  <si>
    <t>19761354</t>
  </si>
  <si>
    <t>redukce lisovaná mosazná pro plastové předizolované potrubí PE-Xa SDR 11, PN6, d 40x25</t>
  </si>
  <si>
    <t>-1722644112</t>
  </si>
  <si>
    <t>19761180</t>
  </si>
  <si>
    <t>redukce lisovaná mosazná pro plastové předizolované potrubí PE-Xa SDR 11, PN6, d 32x25</t>
  </si>
  <si>
    <t>512998766</t>
  </si>
  <si>
    <t>kpkl</t>
  </si>
  <si>
    <t>-1686956396</t>
  </si>
  <si>
    <t>971042341</t>
  </si>
  <si>
    <t>Vybourání otvorů v betonových příčkách a zdech pl do 0,09 m2 tl do 300 mm</t>
  </si>
  <si>
    <t>-478208320</t>
  </si>
  <si>
    <t>https://podminky.urs.cz/item/CS_URS_2025_01/971042341</t>
  </si>
  <si>
    <t xml:space="preserve">Zednické přípomoci pro ZTI, VZT,  Elektro</t>
  </si>
  <si>
    <t>612325101</t>
  </si>
  <si>
    <t>Vápenocementová hrubá omítka rýh ve stěnách š do 150 mm</t>
  </si>
  <si>
    <t>-677636417</t>
  </si>
  <si>
    <t>https://podminky.urs.cz/item/CS_URS_2025_01/612325101</t>
  </si>
  <si>
    <t>65*0,15</t>
  </si>
  <si>
    <t>612325121</t>
  </si>
  <si>
    <t>Vápenocementová štuková omítka rýh ve stěnách š do 150 mm</t>
  </si>
  <si>
    <t>-617258591</t>
  </si>
  <si>
    <t>https://podminky.urs.cz/item/CS_URS_2025_01/612325121</t>
  </si>
  <si>
    <t>974032164</t>
  </si>
  <si>
    <t>Vysekání rýh ve stěnách nebo příčkách z dutých cihel nebo tvárnic hl do 150 mm š do 150 mm</t>
  </si>
  <si>
    <t>1347624646</t>
  </si>
  <si>
    <t>https://podminky.urs.cz/item/CS_URS_2025_01/974032164</t>
  </si>
  <si>
    <t>977131219</t>
  </si>
  <si>
    <t>Vrty dovrchní příklepovými vrtáky D přes 28 do 32 mm do cihelného zdiva nebo prostého betonu</t>
  </si>
  <si>
    <t>967857273</t>
  </si>
  <si>
    <t>https://podminky.urs.cz/item/CS_URS_2025_01/977131219</t>
  </si>
  <si>
    <t>92-1</t>
  </si>
  <si>
    <t>Suť po přípomocí</t>
  </si>
  <si>
    <t>997013211</t>
  </si>
  <si>
    <t>Vnitrostaveništní doprava suti a vybouraných hmot pro budovy v do 6 m ručně</t>
  </si>
  <si>
    <t>1275081377</t>
  </si>
  <si>
    <t>https://podminky.urs.cz/item/CS_URS_2025_01/997013211</t>
  </si>
  <si>
    <t>Odvoz suti a vybouraných hmot na skládku nebo meziskládku do 1 km se složením</t>
  </si>
  <si>
    <t>1452433112</t>
  </si>
  <si>
    <t>Příplatek k odvozu suti a vybouraných hmot na skládku ZKD 1 km přes 1 km</t>
  </si>
  <si>
    <t>1145522789</t>
  </si>
  <si>
    <t>3,988*15 "Přepočtené koeficientem množství</t>
  </si>
  <si>
    <t>997013871</t>
  </si>
  <si>
    <t>Poplatek za uložení stavebního odpadu na recyklační skládce (skládkovné) směsného stavebního a demoličního kód odpadu 17 09 04</t>
  </si>
  <si>
    <t>1194497507</t>
  </si>
  <si>
    <t>https://podminky.urs.cz/item/CS_URS_2025_01/997013871</t>
  </si>
  <si>
    <t>998011001</t>
  </si>
  <si>
    <t>Přesun hmot pro budovy zděné v do 6 m</t>
  </si>
  <si>
    <t>-902258082</t>
  </si>
  <si>
    <t>https://podminky.urs.cz/item/CS_URS_2025_01/998011001</t>
  </si>
  <si>
    <t>713463121</t>
  </si>
  <si>
    <t>Montáž izolace tepelné potrubí a ohybů tvarovkami nebo deskami potrubními pouzdry bez povrchové úpravy (izolační materiál ve specifikaci) uchycenými sponami potrubí jednovrstvá</t>
  </si>
  <si>
    <t>1900387287</t>
  </si>
  <si>
    <t>https://podminky.urs.cz/item/CS_URS_2025_01/713463121</t>
  </si>
  <si>
    <t>345+110+90+29+24+7</t>
  </si>
  <si>
    <t>28377142</t>
  </si>
  <si>
    <t>pouzdro izolační potrubní z pěnového polyetylenu 20/13mm</t>
  </si>
  <si>
    <t>572588190</t>
  </si>
  <si>
    <t>345*1,02 "Přepočtené koeficientem množství</t>
  </si>
  <si>
    <t>28377046</t>
  </si>
  <si>
    <t>pouzdro izolační potrubní z pěnového polyetylenu 22/25mm</t>
  </si>
  <si>
    <t>-1120366827</t>
  </si>
  <si>
    <t>110*1,02 "Přepočtené koeficientem množství</t>
  </si>
  <si>
    <t>28377013</t>
  </si>
  <si>
    <t>pouzdro izolační potrubní z pěnového polyetylenu 25/20mm</t>
  </si>
  <si>
    <t>1489127777</t>
  </si>
  <si>
    <t>90*1,02 "Přepočtené koeficientem množství</t>
  </si>
  <si>
    <t>28377053</t>
  </si>
  <si>
    <t>pouzdro izolační potrubní z pěnového polyetylenu 32/20mm</t>
  </si>
  <si>
    <t>1459417322</t>
  </si>
  <si>
    <t>29*1,02 "Přepočtené koeficientem množství</t>
  </si>
  <si>
    <t>28377059</t>
  </si>
  <si>
    <t>pouzdro izolační potrubní z pěnového polyetylenu 40/20mm</t>
  </si>
  <si>
    <t>-2127689266</t>
  </si>
  <si>
    <t>24*1,02 "Přepočtené koeficientem množství</t>
  </si>
  <si>
    <t>28377018</t>
  </si>
  <si>
    <t>pouzdro izolační potrubní z pěnového polyetylenu 50/20mm</t>
  </si>
  <si>
    <t>-1969803268</t>
  </si>
  <si>
    <t>7*1,02 "Přepočtené koeficientem množství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</si>
  <si>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</si>
  <si>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</si>
  <si>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-1414703417</t>
  </si>
  <si>
    <t>https://podminky.urs.cz/item/CS_URS_2025_01/713463211</t>
  </si>
  <si>
    <t>99+22+19</t>
  </si>
  <si>
    <t>63154531</t>
  </si>
  <si>
    <t>pouzdro izolační potrubní z minerální vlny s Al fólií max. 250/100°C 28/30mm</t>
  </si>
  <si>
    <t>697432433</t>
  </si>
  <si>
    <t>99*1,02 "Přepočtené koeficientem množství</t>
  </si>
  <si>
    <t>63154572</t>
  </si>
  <si>
    <t>pouzdro izolační potrubní z minerální vlny s Al fólií max. 250/100°C 35/40mm</t>
  </si>
  <si>
    <t>-1943576922</t>
  </si>
  <si>
    <t>22*1,02 "Přepočtené koeficientem množství</t>
  </si>
  <si>
    <t>63154573</t>
  </si>
  <si>
    <t>pouzdro izolační potrubní z minerální vlny s Al fólií max. 250/100°C 42/40mm</t>
  </si>
  <si>
    <t>2065640581</t>
  </si>
  <si>
    <t>19*1,02 "Přepočtené koeficientem množství</t>
  </si>
  <si>
    <t>998713101</t>
  </si>
  <si>
    <t>Přesun hmot pro izolace tepelné stanovený z hmotnosti přesunovaného materiálu vodorovná dopravní vzdálenost do 50 m s užitím mechanizace v objektech výšky do 6 m</t>
  </si>
  <si>
    <t>678235375</t>
  </si>
  <si>
    <t>https://podminky.urs.cz/item/CS_URS_2025_01/998713101</t>
  </si>
  <si>
    <t>998713121</t>
  </si>
  <si>
    <t>Přesun hmot pro izolace tepelné stanovený z hmotnosti přesunovaného materiálu vodorovná dopravní vzdálenost do 50 m ruční (bez užití mechanizace) v objektech výšky do 6 m</t>
  </si>
  <si>
    <t>449406891</t>
  </si>
  <si>
    <t>https://podminky.urs.cz/item/CS_URS_2025_01/998713121</t>
  </si>
  <si>
    <t>721173316</t>
  </si>
  <si>
    <t>Potrubí z trub PVC SN4 dešťové DN 125</t>
  </si>
  <si>
    <t>-1505573674</t>
  </si>
  <si>
    <t>https://podminky.urs.cz/item/CS_URS_2025_01/721173316</t>
  </si>
  <si>
    <t>721173317</t>
  </si>
  <si>
    <t>Potrubí z trub PVC SN4 dešťové DN 160</t>
  </si>
  <si>
    <t>-1835686398</t>
  </si>
  <si>
    <t>https://podminky.urs.cz/item/CS_URS_2025_01/721173317</t>
  </si>
  <si>
    <t>721173402</t>
  </si>
  <si>
    <t>Potrubí z trub PVC SN4 svodné (ležaté) DN 125</t>
  </si>
  <si>
    <t>1266551454</t>
  </si>
  <si>
    <t>https://podminky.urs.cz/item/CS_URS_2025_01/721173402</t>
  </si>
  <si>
    <t>721173403</t>
  </si>
  <si>
    <t>Potrubí z trub PVC SN4 svodné (ležaté) DN 160</t>
  </si>
  <si>
    <t>-287192804</t>
  </si>
  <si>
    <t>https://podminky.urs.cz/item/CS_URS_2025_01/721173403</t>
  </si>
  <si>
    <t>28611356</t>
  </si>
  <si>
    <t>koleno kanalizační PVC KG 125x45°</t>
  </si>
  <si>
    <t>-678892088</t>
  </si>
  <si>
    <t>159+23</t>
  </si>
  <si>
    <t>28611361</t>
  </si>
  <si>
    <t>koleno kanalizační PVC KG 160x45°</t>
  </si>
  <si>
    <t>1703767119</t>
  </si>
  <si>
    <t>1+2</t>
  </si>
  <si>
    <t>28611366</t>
  </si>
  <si>
    <t>koleno kanalizační PVC KG 200x45°</t>
  </si>
  <si>
    <t>1725782083</t>
  </si>
  <si>
    <t>28611506</t>
  </si>
  <si>
    <t>redukce kanalizační PVC 160/125</t>
  </si>
  <si>
    <t>-1458184490</t>
  </si>
  <si>
    <t>2+2</t>
  </si>
  <si>
    <t>28611508</t>
  </si>
  <si>
    <t>redukce kanalizační PVC 200/160</t>
  </si>
  <si>
    <t>533427400</t>
  </si>
  <si>
    <t>28611512</t>
  </si>
  <si>
    <t>redukce kanalizační PVC 250/200</t>
  </si>
  <si>
    <t>-693360464</t>
  </si>
  <si>
    <t>28611914</t>
  </si>
  <si>
    <t>odbočka kanalizační plastová s hrdlem KG 160/125/45°</t>
  </si>
  <si>
    <t>-1695623587</t>
  </si>
  <si>
    <t>3+9</t>
  </si>
  <si>
    <t>28611389</t>
  </si>
  <si>
    <t>odbočka kanalizační plastová s hrdlem KG 125/125/45°</t>
  </si>
  <si>
    <t>-1385881093</t>
  </si>
  <si>
    <t>28611394</t>
  </si>
  <si>
    <t>odbočka kanalizační plastová s hrdlem KG 200/125/45°</t>
  </si>
  <si>
    <t>-454107606</t>
  </si>
  <si>
    <t>28611398</t>
  </si>
  <si>
    <t>odbočka kanalizační plastová s hrdlem KG 250/125/45°</t>
  </si>
  <si>
    <t>723392150</t>
  </si>
  <si>
    <t>28611399</t>
  </si>
  <si>
    <t>odbočka kanalizační plastová s hrdlem KG 250/160/45°</t>
  </si>
  <si>
    <t>1070796309</t>
  </si>
  <si>
    <t>721173404R</t>
  </si>
  <si>
    <t>Potrubí z trub PVC SN4 svodné (ležaté) DN 200</t>
  </si>
  <si>
    <t>-839270388</t>
  </si>
  <si>
    <t>https://podminky.urs.cz/item/CS_URS_2025_01/721173404R</t>
  </si>
  <si>
    <t>721173405R</t>
  </si>
  <si>
    <t>Potrubí z trub PVC SN4 svodné (ležaté) DN 250</t>
  </si>
  <si>
    <t>-906349680</t>
  </si>
  <si>
    <t>https://podminky.urs.cz/item/CS_URS_2025_01/721173405R</t>
  </si>
  <si>
    <t>721174043</t>
  </si>
  <si>
    <t>Potrubí z trub polypropylenových připojovací DN 50</t>
  </si>
  <si>
    <t>-913910157</t>
  </si>
  <si>
    <t>https://podminky.urs.cz/item/CS_URS_2025_01/721174043</t>
  </si>
  <si>
    <t>vč. tvarovek</t>
  </si>
  <si>
    <t>721174045</t>
  </si>
  <si>
    <t>Potrubí z trub polypropylenových připojovací DN 110</t>
  </si>
  <si>
    <t>25102874</t>
  </si>
  <si>
    <t>https://podminky.urs.cz/item/CS_URS_2025_01/721174045</t>
  </si>
  <si>
    <t>721212125</t>
  </si>
  <si>
    <t>Odtokové sprchové žlaby se zápachovou uzávěrkou a krycím roštem délky 900 mm</t>
  </si>
  <si>
    <t>2072788148</t>
  </si>
  <si>
    <t>https://podminky.urs.cz/item/CS_URS_2025_01/721212125</t>
  </si>
  <si>
    <t>dle PD interiéru</t>
  </si>
  <si>
    <t>721212128R</t>
  </si>
  <si>
    <t>Odtokové sprchové žlaby se zápachovou uzávěrkou a krycím roštem délky 1050 mm</t>
  </si>
  <si>
    <t>1092107576</t>
  </si>
  <si>
    <t>https://podminky.urs.cz/item/CS_URS_2025_01/721212128R</t>
  </si>
  <si>
    <t>721212128R2</t>
  </si>
  <si>
    <t>1005116930</t>
  </si>
  <si>
    <t>https://podminky.urs.cz/item/CS_URS_2025_01/721212128R2</t>
  </si>
  <si>
    <t>721233143</t>
  </si>
  <si>
    <t>Střešní vtoky (vpusti) polypropylenové (PP) pro ploché střechy s odtokem svislým s vyhříváním asfaltová manžeta nebo PVC příruba DN 125</t>
  </si>
  <si>
    <t>-1211439235</t>
  </si>
  <si>
    <t>https://podminky.urs.cz/item/CS_URS_2025_01/721233143</t>
  </si>
  <si>
    <t>721273153</t>
  </si>
  <si>
    <t>Ventilační hlavice z polypropylenu (PP) DN 110</t>
  </si>
  <si>
    <t>-1342583071</t>
  </si>
  <si>
    <t>https://podminky.urs.cz/item/CS_URS_2025_01/721273153</t>
  </si>
  <si>
    <t>721274121</t>
  </si>
  <si>
    <t>Ventily přivzdušňovací odpadních potrubí vnitřní od DN 32 do DN 50</t>
  </si>
  <si>
    <t>-1281469577</t>
  </si>
  <si>
    <t>https://podminky.urs.cz/item/CS_URS_2025_01/721274121</t>
  </si>
  <si>
    <t>721274126</t>
  </si>
  <si>
    <t>Ventily přivzdušňovací odpadních potrubí vnitřní DN 110</t>
  </si>
  <si>
    <t>475110996</t>
  </si>
  <si>
    <t>https://podminky.urs.cz/item/CS_URS_2025_01/721274126</t>
  </si>
  <si>
    <t>721290111</t>
  </si>
  <si>
    <t>Zkouška těsnosti kanalizace v objektech vodou do DN 125</t>
  </si>
  <si>
    <t>1912712421</t>
  </si>
  <si>
    <t>https://podminky.urs.cz/item/CS_URS_2025_01/721290111</t>
  </si>
  <si>
    <t>53+98+127</t>
  </si>
  <si>
    <t>721290112</t>
  </si>
  <si>
    <t>Zkouška těsnosti kanalizace v objektech vodou DN 150 nebo DN 200</t>
  </si>
  <si>
    <t>-1938252409</t>
  </si>
  <si>
    <t>https://podminky.urs.cz/item/CS_URS_2025_01/721290112</t>
  </si>
  <si>
    <t>6+31+16</t>
  </si>
  <si>
    <t>721290113</t>
  </si>
  <si>
    <t>Zkouška těsnosti kanalizace v objektech vodou DN 250 nebo DN 300</t>
  </si>
  <si>
    <t>-981542718</t>
  </si>
  <si>
    <t>https://podminky.urs.cz/item/CS_URS_2025_01/721290113</t>
  </si>
  <si>
    <t>998721101</t>
  </si>
  <si>
    <t>Přesun hmot pro vnitřní kanalizaci stanovený z hmotnosti přesunovaného materiálu vodorovná dopravní vzdálenost do 50 m základní v objektech výšky do 6 m</t>
  </si>
  <si>
    <t>2108459678</t>
  </si>
  <si>
    <t>https://podminky.urs.cz/item/CS_URS_2025_01/998721101</t>
  </si>
  <si>
    <t>998721121</t>
  </si>
  <si>
    <t>Přesun hmot pro vnitřní kanalizaci stanovený z hmotnosti přesunovaného materiálu vodorovná dopravní vzdálenost do 50 m ruční (bez užití mechanizace) v objektech výšky do 6 m</t>
  </si>
  <si>
    <t>451871901</t>
  </si>
  <si>
    <t>https://podminky.urs.cz/item/CS_URS_2025_01/998721121</t>
  </si>
  <si>
    <t>722</t>
  </si>
  <si>
    <t>Zdravotechnika - vnitřní vodovod</t>
  </si>
  <si>
    <t>722175002R</t>
  </si>
  <si>
    <t>Potrubí z plastových trubek z polypropylenu PP-RCT svařovaných polyfúzně D 20 x 2,8</t>
  </si>
  <si>
    <t>-1777345537</t>
  </si>
  <si>
    <t>https://podminky.urs.cz/item/CS_URS_2025_01/722175002R</t>
  </si>
  <si>
    <t>"studená" 344,7</t>
  </si>
  <si>
    <t>"cirkulace" 107</t>
  </si>
  <si>
    <t>"teplá" 206</t>
  </si>
  <si>
    <t>722175003R</t>
  </si>
  <si>
    <t>Potrubí z plastových trubek z polypropylenu PP-RCT svařovaných polyfúzně D 25 x 3,5</t>
  </si>
  <si>
    <t>551576533</t>
  </si>
  <si>
    <t>https://podminky.urs.cz/item/CS_URS_2025_01/722175003R</t>
  </si>
  <si>
    <t>"studená" 89,9</t>
  </si>
  <si>
    <t>"teplá" 98,9</t>
  </si>
  <si>
    <t>722175004R</t>
  </si>
  <si>
    <t>Potrubí z plastových trubek z polypropylenu PP-RCT svařovaných polyfúzně D 32 x 4,4</t>
  </si>
  <si>
    <t>-940711603</t>
  </si>
  <si>
    <t>https://podminky.urs.cz/item/CS_URS_2025_01/722175004R</t>
  </si>
  <si>
    <t>"studená" 28,2</t>
  </si>
  <si>
    <t>"teplá" 21,7</t>
  </si>
  <si>
    <t>722175005R</t>
  </si>
  <si>
    <t>Potrubí z plastových trubek z polypropylenu PP-RCT svařovaných polyfúzně D 40 x 5,5</t>
  </si>
  <si>
    <t>858576286</t>
  </si>
  <si>
    <t>https://podminky.urs.cz/item/CS_URS_2025_01/722175005R</t>
  </si>
  <si>
    <t>"studená" 23,3</t>
  </si>
  <si>
    <t>"teplá" 18,3</t>
  </si>
  <si>
    <t>722175006R</t>
  </si>
  <si>
    <t>Potrubí z plastových trubek z polypropylenu PP-RCT svařovaných polyfúzně D 50 x 6,9</t>
  </si>
  <si>
    <t>1055651832</t>
  </si>
  <si>
    <t>https://podminky.urs.cz/item/CS_URS_2025_01/722175006R</t>
  </si>
  <si>
    <t>"studená" 7</t>
  </si>
  <si>
    <t>722220111</t>
  </si>
  <si>
    <t>Armatury s jedním závitem nástěnky pro výtokový ventil G 1/2"</t>
  </si>
  <si>
    <t>509828533</t>
  </si>
  <si>
    <t>https://podminky.urs.cz/item/CS_URS_2025_01/722220111</t>
  </si>
  <si>
    <t>722220121</t>
  </si>
  <si>
    <t>Armatury s jedním závitem nástěnky pro baterii G 1/2"</t>
  </si>
  <si>
    <t>pár</t>
  </si>
  <si>
    <t>-2103351608</t>
  </si>
  <si>
    <t>https://podminky.urs.cz/item/CS_URS_2025_01/722220121</t>
  </si>
  <si>
    <t>722224115</t>
  </si>
  <si>
    <t>Armatury s jedním závitem kohouty plnicí a vypouštěcí PN 10 G 1/2"</t>
  </si>
  <si>
    <t>1892834443</t>
  </si>
  <si>
    <t>https://podminky.urs.cz/item/CS_URS_2025_01/722224115</t>
  </si>
  <si>
    <t>722230101</t>
  </si>
  <si>
    <t>Armatury se dvěma závity ventily přímé G 1/2"</t>
  </si>
  <si>
    <t>-681186665</t>
  </si>
  <si>
    <t>https://podminky.urs.cz/item/CS_URS_2025_01/722230101</t>
  </si>
  <si>
    <t>722230104</t>
  </si>
  <si>
    <t>Armatury se dvěma závity ventily přímé G 5/4"</t>
  </si>
  <si>
    <t>-1086074917</t>
  </si>
  <si>
    <t>https://podminky.urs.cz/item/CS_URS_2025_01/722230104</t>
  </si>
  <si>
    <t>722230105</t>
  </si>
  <si>
    <t>Armatury se dvěma závity ventily přímé G 6/4"</t>
  </si>
  <si>
    <t>-1378410934</t>
  </si>
  <si>
    <t>https://podminky.urs.cz/item/CS_URS_2025_01/722230105</t>
  </si>
  <si>
    <t>722230113</t>
  </si>
  <si>
    <t>Armatury se dvěma závity ventily přímé s odvodňovacím ventilem G 1"</t>
  </si>
  <si>
    <t>-357912052</t>
  </si>
  <si>
    <t>https://podminky.urs.cz/item/CS_URS_2025_01/722230113</t>
  </si>
  <si>
    <t>722231072</t>
  </si>
  <si>
    <t>Armatury se dvěma závity ventily zpětné mosazné PN 10 do 110°C G 1/2"</t>
  </si>
  <si>
    <t>417060236</t>
  </si>
  <si>
    <t>https://podminky.urs.cz/item/CS_URS_2025_01/722231072</t>
  </si>
  <si>
    <t>722231074</t>
  </si>
  <si>
    <t>Armatury se dvěma závity ventily zpětné mosazné PN 10 do 110°C G 1"</t>
  </si>
  <si>
    <t>-2034793783</t>
  </si>
  <si>
    <t>https://podminky.urs.cz/item/CS_URS_2025_01/722231074</t>
  </si>
  <si>
    <t>722231075</t>
  </si>
  <si>
    <t>Armatury se dvěma závity ventily zpětné mosazné PN 10 do 110°C G 5/4"</t>
  </si>
  <si>
    <t>-1753091198</t>
  </si>
  <si>
    <t>https://podminky.urs.cz/item/CS_URS_2025_01/722231075</t>
  </si>
  <si>
    <t>722231221</t>
  </si>
  <si>
    <t>Armatury se dvěma závity ventily pojistné k bojleru mosazné PN 6 do 100°C G 1/2"</t>
  </si>
  <si>
    <t>1320099885</t>
  </si>
  <si>
    <t>https://podminky.urs.cz/item/CS_URS_2025_01/722231221</t>
  </si>
  <si>
    <t>722234263</t>
  </si>
  <si>
    <t>Armatury se dvěma závity filtry mosazný PN 20 do 80 °C G 1/2"</t>
  </si>
  <si>
    <t>-917828868</t>
  </si>
  <si>
    <t>https://podminky.urs.cz/item/CS_URS_2025_01/722234263</t>
  </si>
  <si>
    <t>722250133R</t>
  </si>
  <si>
    <t>Požární příslušenství a armatury hydrantový systém s tvarově stálou hadicí celoplechový D 25 x 30 m</t>
  </si>
  <si>
    <t>soubor</t>
  </si>
  <si>
    <t>701690687</t>
  </si>
  <si>
    <t>https://podminky.urs.cz/item/CS_URS_2025_01/722250133R</t>
  </si>
  <si>
    <t>722263205</t>
  </si>
  <si>
    <t>Vodoměry pro vodu do 100°C závitové horizontální jednovtokové suchoběžné G 1/2"x 80 mm Qn 1,5</t>
  </si>
  <si>
    <t>1204430962</t>
  </si>
  <si>
    <t>https://podminky.urs.cz/item/CS_URS_2025_01/722263205</t>
  </si>
  <si>
    <t>vodoměry budou umožňovat dálkový odečet</t>
  </si>
  <si>
    <t>722290234</t>
  </si>
  <si>
    <t>Zkoušky, proplach a desinfekce vodovodního potrubí proplach a desinfekce vodovodního potrubí do DN 80</t>
  </si>
  <si>
    <t>-1944760807</t>
  </si>
  <si>
    <t>https://podminky.urs.cz/item/CS_URS_2025_01/722290234</t>
  </si>
  <si>
    <t>657,7+188,8+49,9+41,6+7</t>
  </si>
  <si>
    <t>722290246</t>
  </si>
  <si>
    <t>Zkoušky, proplach a desinfekce vodovodního potrubí zkoušky těsnosti vodovodního potrubí plastového do DN 40</t>
  </si>
  <si>
    <t>1914185819</t>
  </si>
  <si>
    <t>https://podminky.urs.cz/item/CS_URS_2025_01/722290246</t>
  </si>
  <si>
    <t>657,7+188,8+49,9+41,6</t>
  </si>
  <si>
    <t>722290249</t>
  </si>
  <si>
    <t>Zkoušky, proplach a desinfekce vodovodního potrubí zkoušky těsnosti vodovodního potrubí plastového přes DN 40 do DN 90</t>
  </si>
  <si>
    <t>-1406423393</t>
  </si>
  <si>
    <t>https://podminky.urs.cz/item/CS_URS_2025_01/722290249</t>
  </si>
  <si>
    <t>998722101</t>
  </si>
  <si>
    <t>Přesun hmot pro vnitřní vodovod stanovený z hmotnosti přesunovaného materiálu vodorovná dopravní vzdálenost do 50 m základní v objektech výšky do 6 m</t>
  </si>
  <si>
    <t>-1119498509</t>
  </si>
  <si>
    <t>https://podminky.urs.cz/item/CS_URS_2025_01/998722101</t>
  </si>
  <si>
    <t>998722121</t>
  </si>
  <si>
    <t>Přesun hmot pro vnitřní vodovod stanovený z hmotnosti přesunovaného materiálu vodorovná dopravní vzdálenost do 50 m ruční (bez užití mechanizace) v objektech výšky do 6 m</t>
  </si>
  <si>
    <t>-1935332254</t>
  </si>
  <si>
    <t>https://podminky.urs.cz/item/CS_URS_2025_01/998722121</t>
  </si>
  <si>
    <t>724</t>
  </si>
  <si>
    <t>Zdravotechnika - strojní vybavení</t>
  </si>
  <si>
    <t>724233013</t>
  </si>
  <si>
    <t>Nádoby expanzní tlakové pro rozvody pitné vody s membránou bez pojistného ventilu se závitovým připojením průtočné PN 1,0 o objemu 18 l</t>
  </si>
  <si>
    <t>678119740</t>
  </si>
  <si>
    <t>https://podminky.urs.cz/item/CS_URS_2025_01/724233013</t>
  </si>
  <si>
    <t>998724101</t>
  </si>
  <si>
    <t>Přesun hmot pro strojní vybavení stanovený z hmotnosti přesunovaného materiálu vodorovná dopravní vzdálenost do 50 m základní v objektech výšky do 6 m</t>
  </si>
  <si>
    <t>872032310</t>
  </si>
  <si>
    <t>https://podminky.urs.cz/item/CS_URS_2025_01/998724101</t>
  </si>
  <si>
    <t>998724121</t>
  </si>
  <si>
    <t>Přesun hmot pro strojní vybavení stanovený z hmotnosti přesunovaného materiálu vodorovná dopravní vzdálenost do 50 m ruční (bez užití mechanizace) v objektech výšky do 6 m</t>
  </si>
  <si>
    <t>-57848974</t>
  </si>
  <si>
    <t>https://podminky.urs.cz/item/CS_URS_2025_01/998724121</t>
  </si>
  <si>
    <t>725112022</t>
  </si>
  <si>
    <t>Zařízení záchodů klozety keramické závěsné na nosné stěny s hlubokým splachováním odpad vodorovný</t>
  </si>
  <si>
    <t>-1434061935</t>
  </si>
  <si>
    <t>https://podminky.urs.cz/item/CS_URS_2025_01/725112022</t>
  </si>
  <si>
    <t>"klasické" 12</t>
  </si>
  <si>
    <t>"invalidní" 3</t>
  </si>
  <si>
    <t>55167390</t>
  </si>
  <si>
    <t>sedátko klozetové duroplastové pro handicapované</t>
  </si>
  <si>
    <t>-1264201937</t>
  </si>
  <si>
    <t>55166827</t>
  </si>
  <si>
    <t>sedátko záchodové plastové bílé</t>
  </si>
  <si>
    <t>-1307858358</t>
  </si>
  <si>
    <t>725211603R</t>
  </si>
  <si>
    <t>Umyvadla keramická bílá bez výtokových armatur připevněná na stěnu šrouby bez sloupu nebo krytu na sifon, šířka umyvadla 600 mm</t>
  </si>
  <si>
    <t>-1456329097</t>
  </si>
  <si>
    <t>https://podminky.urs.cz/item/CS_URS_2025_01/725211603R</t>
  </si>
  <si>
    <t>725211681R</t>
  </si>
  <si>
    <t>Umyvadla keramická bílá bez výtokových armatur připevněná na stěnu šrouby zdravotní, šířka umyvadla 640 mm</t>
  </si>
  <si>
    <t>-891022538</t>
  </si>
  <si>
    <t>https://podminky.urs.cz/item/CS_URS_2025_01/725211681R</t>
  </si>
  <si>
    <t>725244506</t>
  </si>
  <si>
    <t>Sprchové dveře a zástěny zástěny sprchové rohové čtvercové/obdélníkové rámové se skleněnou výplní tl. 4 a 5 mm dveře posuvné jednodílné, vstup z čela, na vaničku 1000x900 mm</t>
  </si>
  <si>
    <t>-2147226011</t>
  </si>
  <si>
    <t>https://podminky.urs.cz/item/CS_URS_2025_01/725244506</t>
  </si>
  <si>
    <t>725244509R</t>
  </si>
  <si>
    <t>Sprchové dveře a zástěny zástěny sprchové rohové čtvercové/obdélníkové rámové se skleněnou výplní tl. 4 a 5 mm dveře posuvné jednodílné, vstup z čela, na vaničku 1400x800 mm - dle PD interieru</t>
  </si>
  <si>
    <t>728344080</t>
  </si>
  <si>
    <t>https://podminky.urs.cz/item/CS_URS_2025_01/725244509R</t>
  </si>
  <si>
    <t>725311121</t>
  </si>
  <si>
    <t>Dřezy bez výtokových armatur jednoduché se zápachovou uzávěrkou nerezové s odkapávací plochou 560x480 mm a miskou</t>
  </si>
  <si>
    <t>1179082061</t>
  </si>
  <si>
    <t>https://podminky.urs.cz/item/CS_URS_2025_01/725311121</t>
  </si>
  <si>
    <t>725331112</t>
  </si>
  <si>
    <t>Výlevky bez výtokových armatur a splachovací nádrže keramické se sklopnou plastovou mřížkou závěsné, výšky 500 mm</t>
  </si>
  <si>
    <t>-1674521351</t>
  </si>
  <si>
    <t>https://podminky.urs.cz/item/CS_URS_2025_01/725331112</t>
  </si>
  <si>
    <t>725813111</t>
  </si>
  <si>
    <t>Ventily rohové bez připojovací trubičky nebo flexi hadičky G 1/2"</t>
  </si>
  <si>
    <t>-55442970</t>
  </si>
  <si>
    <t>https://podminky.urs.cz/item/CS_URS_2025_01/725813111</t>
  </si>
  <si>
    <t>6000005114R</t>
  </si>
  <si>
    <t>Ventil nezámrzný 1/2" s rukojetí</t>
  </si>
  <si>
    <t>-706162113</t>
  </si>
  <si>
    <t>725821312</t>
  </si>
  <si>
    <t>Baterie dřezové nástěnné pákové s otáčivým kulatým ústím a délkou ramínka 300 mm</t>
  </si>
  <si>
    <t>1405843672</t>
  </si>
  <si>
    <t>https://podminky.urs.cz/item/CS_URS_2025_01/725821312</t>
  </si>
  <si>
    <t>725822611</t>
  </si>
  <si>
    <t>Baterie umyvadlové stojánkové pákové bez výpusti</t>
  </si>
  <si>
    <t>-812557747</t>
  </si>
  <si>
    <t>https://podminky.urs.cz/item/CS_URS_2025_01/725822611</t>
  </si>
  <si>
    <t>55161830</t>
  </si>
  <si>
    <t>uzávěrka zápachová pro pračku a myčku podomítková DN 40/50 nerez</t>
  </si>
  <si>
    <t>-51187150</t>
  </si>
  <si>
    <t>55162001</t>
  </si>
  <si>
    <t>uzávěrka zápachová umyvadlová s celokovovým kulatým designem DN 32</t>
  </si>
  <si>
    <t>864429398</t>
  </si>
  <si>
    <t>55161007</t>
  </si>
  <si>
    <t>ventil odpadní umyvadlový celokovový CLICK/CLACK s přepadem a připojovacím závitem 5/4"</t>
  </si>
  <si>
    <t>1456848798</t>
  </si>
  <si>
    <t>725822613R</t>
  </si>
  <si>
    <t>Baterie umyvadlové stojánkové pákové s výpustí</t>
  </si>
  <si>
    <t>131918171</t>
  </si>
  <si>
    <t>https://podminky.urs.cz/item/CS_URS_2025_01/725822613R</t>
  </si>
  <si>
    <t>725841312</t>
  </si>
  <si>
    <t>Baterie sprchové nástěnné pákové</t>
  </si>
  <si>
    <t>1465509695</t>
  </si>
  <si>
    <t>https://podminky.urs.cz/item/CS_URS_2025_01/725841312</t>
  </si>
  <si>
    <t>725841322</t>
  </si>
  <si>
    <t>Baterie sprchové klasické s roztečí 150 mm</t>
  </si>
  <si>
    <t>-352355787</t>
  </si>
  <si>
    <t>https://podminky.urs.cz/item/CS_URS_2025_01/725841322</t>
  </si>
  <si>
    <t>pro výlevku</t>
  </si>
  <si>
    <t>725862103</t>
  </si>
  <si>
    <t>Zápachové uzávěrky zařizovacích předmětů pro dřezy DN 40/50</t>
  </si>
  <si>
    <t>-1338841445</t>
  </si>
  <si>
    <t>https://podminky.urs.cz/item/CS_URS_2025_01/725862103</t>
  </si>
  <si>
    <t>725862113</t>
  </si>
  <si>
    <t>Zápachové uzávěrky zařizovacích předmětů pro dřezy s přípojkou pro pračku nebo myčku DN 40/50</t>
  </si>
  <si>
    <t>-1081382504</t>
  </si>
  <si>
    <t>https://podminky.urs.cz/item/CS_URS_2025_01/725862113</t>
  </si>
  <si>
    <t>998725101</t>
  </si>
  <si>
    <t>Přesun hmot pro zařizovací předměty stanovený z hmotnosti přesunovaného materiálu vodorovná dopravní vzdálenost do 50 m základní v objektech výšky do 6 m</t>
  </si>
  <si>
    <t>-1214172552</t>
  </si>
  <si>
    <t>https://podminky.urs.cz/item/CS_URS_2025_01/998725101</t>
  </si>
  <si>
    <t>998725121</t>
  </si>
  <si>
    <t>Přesun hmot pro zařizovací předměty stanovený z hmotnosti přesunovaného materiálu vodorovná dopravní vzdálenost do 50 m ruční (bez užití mechanizace) v objektech výšky do 6 m</t>
  </si>
  <si>
    <t>-340689665</t>
  </si>
  <si>
    <t>https://podminky.urs.cz/item/CS_URS_2025_01/998725121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</si>
  <si>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</si>
  <si>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</si>
  <si>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</si>
  <si>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</si>
  <si>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1971667011</t>
  </si>
  <si>
    <t>https://podminky.urs.cz/item/CS_URS_2025_01/726111031</t>
  </si>
  <si>
    <t>726191001</t>
  </si>
  <si>
    <t>Ostatní příslušenství instalačních systémů zvukoizolační souprava pro WC a bidet</t>
  </si>
  <si>
    <t>973514895</t>
  </si>
  <si>
    <t>https://podminky.urs.cz/item/CS_URS_2025_01/726191001</t>
  </si>
  <si>
    <t>726191002</t>
  </si>
  <si>
    <t>Ostatní příslušenství instalačních systémů souprava pro předstěnovou montáž</t>
  </si>
  <si>
    <t>1412023279</t>
  </si>
  <si>
    <t>https://podminky.urs.cz/item/CS_URS_2025_01/726191002</t>
  </si>
  <si>
    <t>726191011</t>
  </si>
  <si>
    <t>Ostatní příslušenství instalačních systémů montáž ovládacích tlačítek k WC</t>
  </si>
  <si>
    <t>-1043992497</t>
  </si>
  <si>
    <t>https://podminky.urs.cz/item/CS_URS_2025_01/726191011</t>
  </si>
  <si>
    <t>55281794</t>
  </si>
  <si>
    <t>tlačítko pro ovládání WC zepředu plast dvě množství vody 246x164mm</t>
  </si>
  <si>
    <t>-1822759503</t>
  </si>
  <si>
    <t>998726111</t>
  </si>
  <si>
    <t>Přesun hmot pro instalační prefabrikáty stanovený z hmotnosti přesunovaného materiálu vodorovná dopravní vzdálenost do 50 m základní v objektech výšky do 6 m</t>
  </si>
  <si>
    <t>471852190</t>
  </si>
  <si>
    <t>https://podminky.urs.cz/item/CS_URS_2025_01/998726111</t>
  </si>
  <si>
    <t>998726131</t>
  </si>
  <si>
    <t>Přesun hmot pro instalační prefabrikáty stanovený z hmotnosti přesunovaného materiálu vodorovná dopravní vzdálenost do 50 m ruční (bez užití mechanizace) v objektech výšky do 6 m</t>
  </si>
  <si>
    <t>-478753091</t>
  </si>
  <si>
    <t>https://podminky.urs.cz/item/CS_URS_2025_01/998726131</t>
  </si>
  <si>
    <t>732</t>
  </si>
  <si>
    <t>Ústřední vytápění - strojovny</t>
  </si>
  <si>
    <t>732421201</t>
  </si>
  <si>
    <t>Čerpadla teplovodní mokroběžná závitová cirkulační pro TUV (elektronicky řízená) PN 10, do 80°C DN přípojky/dopravní výška H (m) - čerpací výkon Q (m3/h) DN 15 / do 0,9 m / 0,35 m3/h</t>
  </si>
  <si>
    <t>-1144796785</t>
  </si>
  <si>
    <t>https://podminky.urs.cz/item/CS_URS_2025_01/732421201</t>
  </si>
  <si>
    <t>998732101</t>
  </si>
  <si>
    <t>Přesun hmot pro strojovny stanovený z hmotnosti přesunovaného materiálu vodorovná dopravní vzdálenost do 50 m základní v objektech výšky do 6 m</t>
  </si>
  <si>
    <t>1040592128</t>
  </si>
  <si>
    <t>https://podminky.urs.cz/item/CS_URS_2025_01/998732101</t>
  </si>
  <si>
    <t>998732121</t>
  </si>
  <si>
    <t>Přesun hmot pro strojovny stanovený z hmotnosti přesunovaného materiálu vodorovná dopravní vzdálenost do 50 m ruční (bez užití mechanizace) v objektech výšky do 6 m</t>
  </si>
  <si>
    <t>1270006229</t>
  </si>
  <si>
    <t>https://podminky.urs.cz/item/CS_URS_2025_01/998732121</t>
  </si>
  <si>
    <t>HZS</t>
  </si>
  <si>
    <t>Hodinové zúčtovací sazby</t>
  </si>
  <si>
    <t>HZS2161</t>
  </si>
  <si>
    <t>Hodinové zúčtovací sazby profesí PSV provádění stavebních konstrukcí izolatér</t>
  </si>
  <si>
    <t>1605419904</t>
  </si>
  <si>
    <t>https://podminky.urs.cz/item/CS_URS_2025_01/HZS2161</t>
  </si>
  <si>
    <t>HZS2212</t>
  </si>
  <si>
    <t>Hodinové zúčtovací sazby profesí PSV provádění stavebních instalací instalatér odborný</t>
  </si>
  <si>
    <t>871861875</t>
  </si>
  <si>
    <t>https://podminky.urs.cz/item/CS_URS_2025_01/HZS2212</t>
  </si>
  <si>
    <t>HZS2222</t>
  </si>
  <si>
    <t>Hodinové zúčtovací sazby profesí PSV provádění stavebních instalací topenář odborný</t>
  </si>
  <si>
    <t>511290938</t>
  </si>
  <si>
    <t>https://podminky.urs.cz/item/CS_URS_2025_01/HZS2222</t>
  </si>
  <si>
    <t>OST1</t>
  </si>
  <si>
    <t>Termostatický směšovací ventil pro teplou vodu (certifikace pro pitnou vodu) DN 32, - °C</t>
  </si>
  <si>
    <t>-1201223390</t>
  </si>
  <si>
    <t>vč. montáže</t>
  </si>
  <si>
    <t>OST2</t>
  </si>
  <si>
    <t>Ventil vyvažovací automatický cirkulační DN 15</t>
  </si>
  <si>
    <t>soub</t>
  </si>
  <si>
    <t>730920666</t>
  </si>
  <si>
    <t>OST3</t>
  </si>
  <si>
    <t>Jednotka pro možnost splachování dešťovou vodou. Jednotka bude vybavena přívodem vody ze studny a přívodem dešťové vody.</t>
  </si>
  <si>
    <t>411355847</t>
  </si>
  <si>
    <t xml:space="preserve">Rozměry (š x v x h) = 550 x 595 x 265 mm, hmotnost = 32 kg, příkon = 0,8 kW, </t>
  </si>
  <si>
    <t>Max. průtok = 90 l/min</t>
  </si>
  <si>
    <t>OST4</t>
  </si>
  <si>
    <t>Sprchové zástěny dle PD interiéru!</t>
  </si>
  <si>
    <t>1852395060</t>
  </si>
  <si>
    <t>8 -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</si>
  <si>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</si>
  <si>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</si>
  <si>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</si>
  <si>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736 - Ústřední vytápění - plošné vytápění a chlazení</t>
  </si>
  <si>
    <t xml:space="preserve">    TČ - Tepelné čerpadlo</t>
  </si>
  <si>
    <t>M - Práce a dodávky M</t>
  </si>
  <si>
    <t xml:space="preserve">    23-M - Montáže potrubí</t>
  </si>
  <si>
    <t>871241141</t>
  </si>
  <si>
    <t>Montáž vodovodního potrubí z polyetylenu PE100 RC v otevřeném výkopu svařovaných na tupo SDR 11/PN16 d 90 x 8,2 mm</t>
  </si>
  <si>
    <t>1945694088</t>
  </si>
  <si>
    <t>https://podminky.urs.cz/item/CS_URS_2025_01/871241141</t>
  </si>
  <si>
    <t>28613556</t>
  </si>
  <si>
    <t>potrubí vodovodní dvouvrstvé PE100 RC SDR11 90x8,2mm</t>
  </si>
  <si>
    <t>-1693785536</t>
  </si>
  <si>
    <t>6*1,015 "Přepočtené koeficientem množství</t>
  </si>
  <si>
    <t>891249951</t>
  </si>
  <si>
    <t>Montáž opravných armatur na potrubí z trub litinových, ocelových nebo plastických hmot potrubních spojek hrdlo/příruba DN 80</t>
  </si>
  <si>
    <t>1000573599</t>
  </si>
  <si>
    <t>https://podminky.urs.cz/item/CS_URS_2025_01/891249951</t>
  </si>
  <si>
    <t>31951003</t>
  </si>
  <si>
    <t>potrubní spojka jištěná proti posuvu hrdlo-příruba DN 80</t>
  </si>
  <si>
    <t>1135336418</t>
  </si>
  <si>
    <t>819409686</t>
  </si>
  <si>
    <t>-1550381048</t>
  </si>
  <si>
    <t>40*0,15</t>
  </si>
  <si>
    <t>1188280511</t>
  </si>
  <si>
    <t>1256356958</t>
  </si>
  <si>
    <t>-1128347072</t>
  </si>
  <si>
    <t>249219825</t>
  </si>
  <si>
    <t>59041076</t>
  </si>
  <si>
    <t>655139180</t>
  </si>
  <si>
    <t>2,752*15 "Přepočtené koeficientem množství</t>
  </si>
  <si>
    <t>-35056767</t>
  </si>
  <si>
    <t>-354695576</t>
  </si>
  <si>
    <t>732112225</t>
  </si>
  <si>
    <t>Rozdělovače a sběrače sdružené hydraulické závitové (průtok Q m3/h - výkon kW) DN 50 (6 m3/h - 120 kW)</t>
  </si>
  <si>
    <t>1165995396</t>
  </si>
  <si>
    <t>https://podminky.urs.cz/item/CS_URS_2025_01/732112225</t>
  </si>
  <si>
    <t>732199100</t>
  </si>
  <si>
    <t>Montáž štítků orientačních</t>
  </si>
  <si>
    <t>-243294032</t>
  </si>
  <si>
    <t>https://podminky.urs.cz/item/CS_URS_2025_01/732199100</t>
  </si>
  <si>
    <t>732231005</t>
  </si>
  <si>
    <t>Akumulační nádrže bez přípravy TUV bez teplosměnného výměníku PN 0,3 MPa / t = 95°C objem nádrže 500 l</t>
  </si>
  <si>
    <t>1520332270</t>
  </si>
  <si>
    <t>https://podminky.urs.cz/item/CS_URS_2025_01/732231005</t>
  </si>
  <si>
    <t>732294118</t>
  </si>
  <si>
    <t>Elektrické topné jednotky šroubovací 6/4" o výkonu 9,0 kW</t>
  </si>
  <si>
    <t>1405356012</t>
  </si>
  <si>
    <t>https://podminky.urs.cz/item/CS_URS_2025_01/732294118</t>
  </si>
  <si>
    <t>s termostatem</t>
  </si>
  <si>
    <t>732331109</t>
  </si>
  <si>
    <t>Nádoby expanzní tlakové pro solární, topné a chladicí soustavy s membránou bez pojistného ventilu se závitovým připojením PN 1,0 o objemu 140 l</t>
  </si>
  <si>
    <t>780535477</t>
  </si>
  <si>
    <t>https://podminky.urs.cz/item/CS_URS_2025_01/732331109</t>
  </si>
  <si>
    <t>42667204R</t>
  </si>
  <si>
    <t>čerpadlová skupina s inteligentním regulátorem 14</t>
  </si>
  <si>
    <t>1404981563</t>
  </si>
  <si>
    <t>732331634R</t>
  </si>
  <si>
    <t>Nádoby expanzní tlakové pro topné a chladicí soustavy s membránou bez pojistného ventilu se závitovým připojením PN 0,6 o objemu 40 l</t>
  </si>
  <si>
    <t>-1597723174</t>
  </si>
  <si>
    <t>https://podminky.urs.cz/item/CS_URS_2025_01/732331634R</t>
  </si>
  <si>
    <t>908982027</t>
  </si>
  <si>
    <t>661729288</t>
  </si>
  <si>
    <t>733</t>
  </si>
  <si>
    <t>Ústřední vytápění - rozvodné potrubí</t>
  </si>
  <si>
    <t>733222102</t>
  </si>
  <si>
    <t>Potrubí z trubek měděných polotvrdých spojovaných měkkým pájením Ø 15/1</t>
  </si>
  <si>
    <t>-73740187</t>
  </si>
  <si>
    <t>https://podminky.urs.cz/item/CS_URS_2025_01/733222102</t>
  </si>
  <si>
    <t>733222104</t>
  </si>
  <si>
    <t>Potrubí z trubek měděných polotvrdých spojovaných měkkým pájením Ø 22/1</t>
  </si>
  <si>
    <t>-803293370</t>
  </si>
  <si>
    <t>https://podminky.urs.cz/item/CS_URS_2025_01/733222104</t>
  </si>
  <si>
    <t>733223106</t>
  </si>
  <si>
    <t>Potrubí z trubek měděných tvrdých spojovaných měkkým pájením Ø 35/1,5</t>
  </si>
  <si>
    <t>-971516080</t>
  </si>
  <si>
    <t>https://podminky.urs.cz/item/CS_URS_2025_01/733223106</t>
  </si>
  <si>
    <t>733223107</t>
  </si>
  <si>
    <t>Potrubí z trubek měděných tvrdých spojovaných měkkým pájením Ø 42/1,5</t>
  </si>
  <si>
    <t>-931847112</t>
  </si>
  <si>
    <t>https://podminky.urs.cz/item/CS_URS_2025_01/733223107</t>
  </si>
  <si>
    <t>733322311</t>
  </si>
  <si>
    <t>Potrubí z trubek plastových z vícevrstvého polyethylenu (PE-Xb/Al/PE-Xb) spojovaných lisováním PN 10 do 100°C D 18/2,0</t>
  </si>
  <si>
    <t>437800172</t>
  </si>
  <si>
    <t>https://podminky.urs.cz/item/CS_URS_2025_01/733322311</t>
  </si>
  <si>
    <t>733811251</t>
  </si>
  <si>
    <t>Ochrana potrubí termoizolačními trubicemi z pěnového polyetylenu PE přilepenými v příčných a podélných spojích, tloušťky izolace přes 20 do 25 mm, vnitřního průměru izolace DN do 22 mm</t>
  </si>
  <si>
    <t>1105757869</t>
  </si>
  <si>
    <t>https://podminky.urs.cz/item/CS_URS_2025_01/733811251</t>
  </si>
  <si>
    <t>733811252</t>
  </si>
  <si>
    <t>Ochrana potrubí termoizolačními trubicemi z pěnového polyetylenu PE přilepenými v příčných a podélných spojích, tloušťky izolace přes 20 do 25 mm, vnitřního průměru izolace DN přes 22 do 45 mm</t>
  </si>
  <si>
    <t>-865382525</t>
  </si>
  <si>
    <t>https://podminky.urs.cz/item/CS_URS_2025_01/733811252</t>
  </si>
  <si>
    <t>33+46+74,4</t>
  </si>
  <si>
    <t>998733101</t>
  </si>
  <si>
    <t>Přesun hmot pro rozvody potrubí stanovený z hmotnosti přesunovaného materiálu vodorovná dopravní vzdálenost do 50 m základní v objektech výšky do 6 m</t>
  </si>
  <si>
    <t>-1140563049</t>
  </si>
  <si>
    <t>https://podminky.urs.cz/item/CS_URS_2025_01/998733101</t>
  </si>
  <si>
    <t>998733121</t>
  </si>
  <si>
    <t>Přesun hmot pro rozvody potrubí stanovený z hmotnosti přesunovaného materiálu vodorovná dopravní vzdálenost do 50 m ruční (bez užití mechanizace) v objektech výšky do 6 m</t>
  </si>
  <si>
    <t>-1564694643</t>
  </si>
  <si>
    <t>https://podminky.urs.cz/item/CS_URS_2025_01/998733121</t>
  </si>
  <si>
    <t>734</t>
  </si>
  <si>
    <t>Ústřední vytápění - armatury</t>
  </si>
  <si>
    <t>734111417</t>
  </si>
  <si>
    <t>Ventily uzavírací přírubové přímé ovládané ručně PN 16 do 300°C (V 30 111 616) DN 80</t>
  </si>
  <si>
    <t>-1100722393</t>
  </si>
  <si>
    <t>https://podminky.urs.cz/item/CS_URS_2025_01/734111417</t>
  </si>
  <si>
    <t>734163428</t>
  </si>
  <si>
    <t>Filtry z uhlíkové oceli s čístícím víkem nebo vypouštěcí zátkou PN 16 do 300°C DN 80</t>
  </si>
  <si>
    <t>-1854491121</t>
  </si>
  <si>
    <t>https://podminky.urs.cz/item/CS_URS_2025_01/734163428</t>
  </si>
  <si>
    <t>734211120</t>
  </si>
  <si>
    <t>Ventily odvzdušňovací závitové automatické PN 14 do 120°C G 1/2</t>
  </si>
  <si>
    <t>-1899957424</t>
  </si>
  <si>
    <t>https://podminky.urs.cz/item/CS_URS_2025_01/734211120</t>
  </si>
  <si>
    <t>734220111</t>
  </si>
  <si>
    <t>Ventily regulační závitové vyvažovací přímé bez vypouštění PN 25 do 120°C G 3/8</t>
  </si>
  <si>
    <t>-2073426463</t>
  </si>
  <si>
    <t>https://podminky.urs.cz/item/CS_URS_2025_01/734220111</t>
  </si>
  <si>
    <t>734220112</t>
  </si>
  <si>
    <t>Ventily regulační závitové vyvažovací přímé bez vypouštění PN 25 do 120°C G 1/2</t>
  </si>
  <si>
    <t>1140867562</t>
  </si>
  <si>
    <t>https://podminky.urs.cz/item/CS_URS_2025_01/734220112</t>
  </si>
  <si>
    <t>734221533R</t>
  </si>
  <si>
    <t>Ventil závitový termostatický rohový jednoregulační G 3/4 PN 16 do 110°C bez hlavice ovládání</t>
  </si>
  <si>
    <t>1690276984</t>
  </si>
  <si>
    <t>734242414</t>
  </si>
  <si>
    <t>Ventily zpětné závitové PN 16 do 110°C přímé G 1</t>
  </si>
  <si>
    <t>1452825158</t>
  </si>
  <si>
    <t>https://podminky.urs.cz/item/CS_URS_2025_01/734242414</t>
  </si>
  <si>
    <t>734242415</t>
  </si>
  <si>
    <t>Ventily zpětné závitové PN 16 do 110°C přímé G 5/4</t>
  </si>
  <si>
    <t>-980670955</t>
  </si>
  <si>
    <t>https://podminky.urs.cz/item/CS_URS_2025_01/734242415</t>
  </si>
  <si>
    <t>734251135</t>
  </si>
  <si>
    <t>Ventily pojistné závitové a čepové rohové PN 16 do 200°C (P 10 287 616) G 1</t>
  </si>
  <si>
    <t>1330265671</t>
  </si>
  <si>
    <t>https://podminky.urs.cz/item/CS_URS_2025_01/734251135</t>
  </si>
  <si>
    <t>734291123</t>
  </si>
  <si>
    <t>Ostatní armatury kohouty plnicí a vypouštěcí PN 10 do 90°C G 1/2</t>
  </si>
  <si>
    <t>-615819133</t>
  </si>
  <si>
    <t>https://podminky.urs.cz/item/CS_URS_2025_01/734291123</t>
  </si>
  <si>
    <t>734291256</t>
  </si>
  <si>
    <t>Ostatní armatury filtry závitové pro topné a chladicí systémy PN 16 do 160°C přímé s vnitřními závity G 1 1/4</t>
  </si>
  <si>
    <t>-853650472</t>
  </si>
  <si>
    <t>https://podminky.urs.cz/item/CS_URS_2025_01/734291256</t>
  </si>
  <si>
    <t>734291257</t>
  </si>
  <si>
    <t>Ostatní armatury filtry závitové pro topné a chladicí systémy PN 16 do 160°C přímé s vnitřními závity G 1 1/2</t>
  </si>
  <si>
    <t>-1756398689</t>
  </si>
  <si>
    <t>https://podminky.urs.cz/item/CS_URS_2025_01/734291257</t>
  </si>
  <si>
    <t>734291314</t>
  </si>
  <si>
    <t>Ostatní armatury absorpční odlučovače vzduchu PN 10 do 120°C přímé s vnitřními závity G 1</t>
  </si>
  <si>
    <t>1214846826</t>
  </si>
  <si>
    <t>https://podminky.urs.cz/item/CS_URS_2025_01/734291314</t>
  </si>
  <si>
    <t>734292715</t>
  </si>
  <si>
    <t>Ostatní armatury kulové kohouty PN 42 do 185°C přímé vnitřní závit G 1</t>
  </si>
  <si>
    <t>-1062422061</t>
  </si>
  <si>
    <t>https://podminky.urs.cz/item/CS_URS_2025_01/734292715</t>
  </si>
  <si>
    <t>734292716</t>
  </si>
  <si>
    <t>Ostatní armatury kulové kohouty PN 42 do 185°C přímé vnitřní závit G 1 1/4</t>
  </si>
  <si>
    <t>-1103362259</t>
  </si>
  <si>
    <t>https://podminky.urs.cz/item/CS_URS_2025_01/734292716</t>
  </si>
  <si>
    <t>734292717</t>
  </si>
  <si>
    <t>Ostatní armatury kulové kohouty PN 42 do 185°C přímé vnitřní závit G 1 1/2</t>
  </si>
  <si>
    <t>-1164059006</t>
  </si>
  <si>
    <t>https://podminky.urs.cz/item/CS_URS_2025_01/734292717</t>
  </si>
  <si>
    <t>734292725</t>
  </si>
  <si>
    <t>Ostatní armatury kulové kohouty PN 42 do 185°C přímé vnitřní závit s vypouštěním G 1</t>
  </si>
  <si>
    <t>-6344420</t>
  </si>
  <si>
    <t>https://podminky.urs.cz/item/CS_URS_2025_01/734292725</t>
  </si>
  <si>
    <t>734421101</t>
  </si>
  <si>
    <t>Tlakoměry s pevným stonkem a zpětnou klapkou spodní připojení (radiální) tlaku 0-16 bar průměru 50 mm</t>
  </si>
  <si>
    <t>403910195</t>
  </si>
  <si>
    <t>https://podminky.urs.cz/item/CS_URS_2025_01/734421101</t>
  </si>
  <si>
    <t>998734101</t>
  </si>
  <si>
    <t>Přesun hmot pro armatury stanovený z hmotnosti přesunovaného materiálu vodorovná dopravní vzdálenost do 50 m základní v objektech výšky do 6 m</t>
  </si>
  <si>
    <t>-651206699</t>
  </si>
  <si>
    <t>https://podminky.urs.cz/item/CS_URS_2025_01/998734101</t>
  </si>
  <si>
    <t>998734121</t>
  </si>
  <si>
    <t>Přesun hmot pro armatury stanovený z hmotnosti přesunovaného materiálu vodorovná dopravní vzdálenost do 50 m ruční (bez užití mechanizace) v objektech výšky do 6 m</t>
  </si>
  <si>
    <t>-1031228020</t>
  </si>
  <si>
    <t>https://podminky.urs.cz/item/CS_URS_2025_01/998734121</t>
  </si>
  <si>
    <t>735</t>
  </si>
  <si>
    <t>Ústřední vytápění - otopná tělesa</t>
  </si>
  <si>
    <t>735164272</t>
  </si>
  <si>
    <t>Otopná tělesa trubková přímotopná elektrická na stěnu výšky tělesa 1810 mm, délky 600 mm</t>
  </si>
  <si>
    <t>703125305</t>
  </si>
  <si>
    <t>https://podminky.urs.cz/item/CS_URS_2025_01/735164272</t>
  </si>
  <si>
    <t>998735101</t>
  </si>
  <si>
    <t>Přesun hmot pro otopná tělesa stanovený z hmotnosti přesunovaného materiálu vodorovná dopravní vzdálenost do 50 m základní v objektech výšky do 6 m</t>
  </si>
  <si>
    <t>1820496044</t>
  </si>
  <si>
    <t>https://podminky.urs.cz/item/CS_URS_2025_01/998735101</t>
  </si>
  <si>
    <t>998735121</t>
  </si>
  <si>
    <t>Přesun hmot pro otopná tělesa stanovený z hmotnosti přesunovaného materiálu vodorovná dopravní vzdálenost do 50 m ruční (bez užití mechanizace) v objektech výšky do 6 m</t>
  </si>
  <si>
    <t>1006490287</t>
  </si>
  <si>
    <t>https://podminky.urs.cz/item/CS_URS_2025_01/998735121</t>
  </si>
  <si>
    <t>736</t>
  </si>
  <si>
    <t>Ústřední vytápění - plošné vytápění a chlazení</t>
  </si>
  <si>
    <t>736110261</t>
  </si>
  <si>
    <t>Trubkové teplovodní podlahové vytápění systémová deska s tepelnou izolací, výšky 30 až 31 mm</t>
  </si>
  <si>
    <t>-823853316</t>
  </si>
  <si>
    <t>https://podminky.urs.cz/item/CS_URS_2025_01/736110261</t>
  </si>
  <si>
    <t>736110652</t>
  </si>
  <si>
    <t>Trubkové teplovodní podlahové vytápění doplňkové prvky okrajový izolační pruh</t>
  </si>
  <si>
    <t>-1805693556</t>
  </si>
  <si>
    <t>https://podminky.urs.cz/item/CS_URS_2025_01/736110652</t>
  </si>
  <si>
    <t>736110653</t>
  </si>
  <si>
    <t>Trubkové teplovodní podlahové vytápění doplňkové prvky ochranná trubka</t>
  </si>
  <si>
    <t>-1842426118</t>
  </si>
  <si>
    <t>https://podminky.urs.cz/item/CS_URS_2025_01/736110653</t>
  </si>
  <si>
    <t>736110654</t>
  </si>
  <si>
    <t>Trubkové teplovodní podlahové vytápění doplňkové prvky spárový (dilatační) profil</t>
  </si>
  <si>
    <t>-1744820775</t>
  </si>
  <si>
    <t>https://podminky.urs.cz/item/CS_URS_2025_01/736110654</t>
  </si>
  <si>
    <t>736111002</t>
  </si>
  <si>
    <t>Trubkové teplovodní podlahové vytápění rozdělovače mosazné s průtokoměry tříokruhové</t>
  </si>
  <si>
    <t>1944332277</t>
  </si>
  <si>
    <t>https://podminky.urs.cz/item/CS_URS_2025_01/736111002</t>
  </si>
  <si>
    <t>736111007</t>
  </si>
  <si>
    <t>Trubkové teplovodní podlahové vytápění rozdělovače mosazné s průtokoměry osmiokruhové</t>
  </si>
  <si>
    <t>2061529110</t>
  </si>
  <si>
    <t>https://podminky.urs.cz/item/CS_URS_2025_01/736111007</t>
  </si>
  <si>
    <t>736111008</t>
  </si>
  <si>
    <t>Trubkové teplovodní podlahové vytápění rozdělovače mosazné s průtokoměry devítiokruhové</t>
  </si>
  <si>
    <t>-1906689876</t>
  </si>
  <si>
    <t>https://podminky.urs.cz/item/CS_URS_2025_01/736111008</t>
  </si>
  <si>
    <t>736111035</t>
  </si>
  <si>
    <t>Trubkové teplovodní podlahové vytápění připojovací šroubení rozdělovače, potrubí 18x2,0 mm</t>
  </si>
  <si>
    <t>231435906</t>
  </si>
  <si>
    <t>https://podminky.urs.cz/item/CS_URS_2025_01/736111035</t>
  </si>
  <si>
    <t>736111104</t>
  </si>
  <si>
    <t>Trubkové teplovodní podlahové vytápění skříně rozdělovače pod omítku, pro rozdělovač s počtem okruhů 8-12</t>
  </si>
  <si>
    <t>-1563867615</t>
  </si>
  <si>
    <t>https://podminky.urs.cz/item/CS_URS_2025_01/736111104</t>
  </si>
  <si>
    <t>736111111</t>
  </si>
  <si>
    <t>Trubkové teplovodní podlahové vytápění skříně rozdělovače na omítku, pro rozdělovač s počtem okruhů 2-3</t>
  </si>
  <si>
    <t>-279064449</t>
  </si>
  <si>
    <t>https://podminky.urs.cz/item/CS_URS_2025_01/736111111</t>
  </si>
  <si>
    <t>736111114</t>
  </si>
  <si>
    <t>Trubkové teplovodní podlahové vytápění skříně rozdělovače na omítku, pro rozdělovač s počtem okruhů 9-12</t>
  </si>
  <si>
    <t>-1976766467</t>
  </si>
  <si>
    <t>https://podminky.urs.cz/item/CS_URS_2025_01/736111114</t>
  </si>
  <si>
    <t>736111132</t>
  </si>
  <si>
    <t>Trubkové teplovodní podlahové vytápění regulační zařízení prostorový termostat programovatelný</t>
  </si>
  <si>
    <t>-1182006981</t>
  </si>
  <si>
    <t>https://podminky.urs.cz/item/CS_URS_2025_01/736111132</t>
  </si>
  <si>
    <t>736111133R</t>
  </si>
  <si>
    <t>Trubkové teplovodní podlahové vytápění regulační zařízení elektrotermická hlavice</t>
  </si>
  <si>
    <t>1220571740</t>
  </si>
  <si>
    <t>https://podminky.urs.cz/item/CS_URS_2025_01/736111133R</t>
  </si>
  <si>
    <t>998736101</t>
  </si>
  <si>
    <t>Přesun hmot pro plošné vytápění stanovený z hmotnosti přesunovaného materiálu vodorovná dopravní vzdálenost do 50 m základní v objektech výšky do 6 m</t>
  </si>
  <si>
    <t>-1265270657</t>
  </si>
  <si>
    <t>https://podminky.urs.cz/item/CS_URS_2025_01/998736101</t>
  </si>
  <si>
    <t>998736121</t>
  </si>
  <si>
    <t>Přesun hmot pro plošné vytápění stanovený z hmotnosti přesunovaného materiálu vodorovná dopravní vzdálenost do 50 m ruční (bez užití mechanizace) v objektech výšky do 6 m</t>
  </si>
  <si>
    <t>-641940541</t>
  </si>
  <si>
    <t>https://podminky.urs.cz/item/CS_URS_2025_01/998736121</t>
  </si>
  <si>
    <t>TČ</t>
  </si>
  <si>
    <t>Tepelné čerpadlo</t>
  </si>
  <si>
    <t>Pol1</t>
  </si>
  <si>
    <t>Tepelné cerpadlo zeme/voda s dvema kompresory s EVI technologií s topným výkonem (kW) / topným faktorem (-) 15,02 / 4,95 (pro 1. stupen) a 28,90 / 4,59 (pro 2. stupen) dle EN 14511, A+++ dle EN 14825 mírné klima, obsahuje: 3 uzavíratelné filtry, obehová cerpadla sekundárního i primárního okruhu, trojcestný ventil TV, elektrický dotop 6/9/15 kW, regulaci: s internetovým, MODbus, BACnet rozhraním, rízení až 5 jednotek v kaskáde, až 9 topných okruhu (24V) Obsahuje fluorované skleníkové plyny R410A/5,000 kg/GWP/2.088 /10,440 toCO2e Hermeticky uzavreno</t>
  </si>
  <si>
    <t>1892968371</t>
  </si>
  <si>
    <t>Pol2</t>
  </si>
  <si>
    <t>Čidlo PT1000</t>
  </si>
  <si>
    <t>1414027804</t>
  </si>
  <si>
    <t>Pol3</t>
  </si>
  <si>
    <t>Plnící řada DN 40</t>
  </si>
  <si>
    <t>-676331110</t>
  </si>
  <si>
    <t>Pol4</t>
  </si>
  <si>
    <t>Filtr magnetický DN 50 Montuje se na zpátečku. Používá se při připojení TČ do stávajícího systému</t>
  </si>
  <si>
    <t>2027056052</t>
  </si>
  <si>
    <t>Pol5</t>
  </si>
  <si>
    <t>Akumulační zásobník, objem 749 l, s průtokovou přípravou teplé vody, bílá barva</t>
  </si>
  <si>
    <t>-564002223</t>
  </si>
  <si>
    <t>Pol6</t>
  </si>
  <si>
    <t>Úprava topné vody Sada obsahující patronu s kapacitou 16000 l x°dH, náhradní náplň 14 l, připojovací sestavu Profi s digitálním měřičem vodivosti a elektronickým vodoměrem, madlo. Připojovací sada je bez tepelné izolace. Výdrž náplně při 20°dH vstupní vody : 800 l upravené vody</t>
  </si>
  <si>
    <t>-8037972</t>
  </si>
  <si>
    <t>Práce a dodávky M</t>
  </si>
  <si>
    <t>23-M</t>
  </si>
  <si>
    <t>Montáže potrubí</t>
  </si>
  <si>
    <t>230197013</t>
  </si>
  <si>
    <t>Montáž potrubí teplovodů z trub ocelových předizolovaných DN 20, vnějšího průměru D 125 mm</t>
  </si>
  <si>
    <t>955253871</t>
  </si>
  <si>
    <t>https://podminky.urs.cz/item/CS_URS_2025_01/230197013</t>
  </si>
  <si>
    <t>14391003R</t>
  </si>
  <si>
    <t>potrubí horkovodní ocelové předizolované kompaktní systém s antidifúzní barierou DN 20/125</t>
  </si>
  <si>
    <t>-50755345</t>
  </si>
  <si>
    <t>40*1,05 "Přepočtené koeficientem množství</t>
  </si>
  <si>
    <t>230197017</t>
  </si>
  <si>
    <t>Montáž potrubí teplovodů z trub ocelových předizolovaných DN 25, vnějšího průměru D 125 mm</t>
  </si>
  <si>
    <t>639746851</t>
  </si>
  <si>
    <t>https://podminky.urs.cz/item/CS_URS_2025_01/230197017</t>
  </si>
  <si>
    <t>14391006R</t>
  </si>
  <si>
    <t>potrubí horkovodní ocelové předizolované kompaktní systém s antidifúzní barierou DN 25/125</t>
  </si>
  <si>
    <t>-410571339</t>
  </si>
  <si>
    <t>10*1,05 "Přepočtené koeficientem množství</t>
  </si>
  <si>
    <t>230197023</t>
  </si>
  <si>
    <t>Montáž potrubí teplovodů z trub ocelových předizolovaných DN 32, vnějšího průměru D 140 mm</t>
  </si>
  <si>
    <t>-2059496250</t>
  </si>
  <si>
    <t>https://podminky.urs.cz/item/CS_URS_2025_01/230197023</t>
  </si>
  <si>
    <t>14391009R</t>
  </si>
  <si>
    <t>potrubí horkovodní ocelové předizolované kompaktní systém s antidifúzní barierou DN 32/140</t>
  </si>
  <si>
    <t>-823113011</t>
  </si>
  <si>
    <t>11*1,05 "Přepočtené koeficientem množství</t>
  </si>
  <si>
    <t>230197027</t>
  </si>
  <si>
    <t>Montáž potrubí teplovodů z trub ocelových předizolovaných DN 40, vnějšího průměru D 140 mm</t>
  </si>
  <si>
    <t>1380128263</t>
  </si>
  <si>
    <t>https://podminky.urs.cz/item/CS_URS_2025_01/230197027</t>
  </si>
  <si>
    <t>14391012R</t>
  </si>
  <si>
    <t>potrubí horkovodní ocelové předizolované kompaktní systém s antidifúzní barierou DN 40/140</t>
  </si>
  <si>
    <t>242076755</t>
  </si>
  <si>
    <t>32,8*1,05 "Přepočtené koeficientem množství</t>
  </si>
  <si>
    <t>1844731401</t>
  </si>
  <si>
    <t>montáž tepelného čerpadla</t>
  </si>
  <si>
    <t>Elektrický přímotop 500 W</t>
  </si>
  <si>
    <t>354604487</t>
  </si>
  <si>
    <t>Drobný materiál, příchytky, fitinky apod.</t>
  </si>
  <si>
    <t>-1340549133</t>
  </si>
  <si>
    <t>Plnící souprava pro primár</t>
  </si>
  <si>
    <t>805577548</t>
  </si>
  <si>
    <t>Sběrná jímka PjV primáru</t>
  </si>
  <si>
    <t>-1377381472</t>
  </si>
  <si>
    <t>-50485765</t>
  </si>
  <si>
    <t xml:space="preserve">9 - Primárná okruh TČ </t>
  </si>
  <si>
    <t>1 - A) Organizační, projektové, administrativní a provozní náklady spojené s provedením díla</t>
  </si>
  <si>
    <t>2 - B) Vrtné práce včetně vystrojení geotermálních vertikálních vrtů</t>
  </si>
  <si>
    <t>3 - C) Materiál pro dopojení geotermálních vertikálních vrtů do technické místnosti</t>
  </si>
  <si>
    <t>4 - D) Práce - napojení vrtů do technické místnosti</t>
  </si>
  <si>
    <t>5 - E) Zemní práce, likvidace odpadu</t>
  </si>
  <si>
    <t>A) Organizační, projektové, administrativní a provozní náklady spojené s provedením díla</t>
  </si>
  <si>
    <t>K018</t>
  </si>
  <si>
    <t>Prohlídka a převzetí staveniště</t>
  </si>
  <si>
    <t>-2083114271</t>
  </si>
  <si>
    <t>K036</t>
  </si>
  <si>
    <t>Zpracování dokumentace pro provádění vrtů hornickým způsobem, ve smyslu přílohy č. 1 vyhlášky č. 239/1998 - nutný pro kontrolní orgán - OBÚ</t>
  </si>
  <si>
    <t>119007075</t>
  </si>
  <si>
    <t>K049</t>
  </si>
  <si>
    <t>Hlášení prací na OBÚ (báňský úřad)</t>
  </si>
  <si>
    <t>842905816</t>
  </si>
  <si>
    <t>K050</t>
  </si>
  <si>
    <t>Doprava materiálu na stavbu</t>
  </si>
  <si>
    <t>-221905841</t>
  </si>
  <si>
    <t>K051</t>
  </si>
  <si>
    <t>Doprava techniky na stavbu - vrtná souprava, technika</t>
  </si>
  <si>
    <t>-344960960</t>
  </si>
  <si>
    <t>K052</t>
  </si>
  <si>
    <t>Režijní náklady (ubytování pracovníků, případně cestovní náklady)</t>
  </si>
  <si>
    <t>682669333</t>
  </si>
  <si>
    <t>K053</t>
  </si>
  <si>
    <t>Autorský dozor projektanta vč. cestovních nákladů, koordinace/sled/řízení</t>
  </si>
  <si>
    <t>834250214</t>
  </si>
  <si>
    <t>K054</t>
  </si>
  <si>
    <t>Geodetické vytyčení geotermálních vrtů, tras, vč. dopravy</t>
  </si>
  <si>
    <t>2065189699</t>
  </si>
  <si>
    <t>K055</t>
  </si>
  <si>
    <t>Závěrečná technická zpráva primárního okruhu (kompletní dokladová část díla nutná k získání kolaudačního sohlasu stavby)</t>
  </si>
  <si>
    <t>764667649</t>
  </si>
  <si>
    <t>B) Vrtné práce včetně vystrojení geotermálních vertikálních vrtů</t>
  </si>
  <si>
    <t>K056</t>
  </si>
  <si>
    <t>Vrtné práce - 4 x 180 m</t>
  </si>
  <si>
    <t>2027249227</t>
  </si>
  <si>
    <t xml:space="preserve">Poznámka k položce:_x000d_
• vrtání do vyprojektované hloubky - vrtaný průměr cca  Ø140-160mm_x000d_
• průběžné pracovní pažení vrtaný průměr cca Ø160 - 200 mm - předpokládaná úroveň_x000d_
0-25 m_x000d_
• instalace (zapuštění) geotermální vertikální sondy_x000d_
• průtočná zkouška sondy před zapuštěním, tlaková a průtočná zkouška po zapuštění, tlaková a průtočná zkouška po injetáži vrtu</t>
  </si>
  <si>
    <t>K057</t>
  </si>
  <si>
    <t>Vystrojení vrtů - Geotermální vertikální sonda</t>
  </si>
  <si>
    <t>1680017745</t>
  </si>
  <si>
    <t>Poznámka k položce:_x000d_
• délka normované sondy 180 m_x000d_
• typ vystrojení: 4 x 40 x 3,7-3,9 mm s proměnnou tloušťkou stěny, PE 100 RC, PN18_x000d_
• vratné U-koleno se separační jímkou z PE 100 RC, PN25_x000d_
• bezpečnostní separační jímka u dna vrtu o objemu 40 cm3_x000d_
• sonda splňuje požadavky VDI4640_x000d_
• certifikace sondy dle SKZ HR 3.26 a KIWA KOMO_x000d_
• zvýšená ochranná funkce při zapouštění sondy - NOPY_x000d_
• signatura směru proudění, signatura zauštěné hloubky!</t>
  </si>
  <si>
    <t>K058</t>
  </si>
  <si>
    <t>Závaží pro snadné zapuštění sondy</t>
  </si>
  <si>
    <t>-1150715936</t>
  </si>
  <si>
    <t>Poznámka k položce:_x000d_
• délka 615 mm, vnější Ø 94 mm, hmotnost 19 kg_x000d_
• s otvorem skrz závaží zabraňujícím pístovému efektu_x000d_
• easy CLIP pro snadné přichycení na GVS_x000d_
• spodní závit pro napojení přídavného závaží</t>
  </si>
  <si>
    <t>K059</t>
  </si>
  <si>
    <t>Injekční potrubí</t>
  </si>
  <si>
    <t>1178261489</t>
  </si>
  <si>
    <t>Poznámka k položce:_x000d_
• Ø 32 x 3,0mm, PE 100+, SDR 11</t>
  </si>
  <si>
    <t>K060</t>
  </si>
  <si>
    <t>Tlaková injektáž vrtu</t>
  </si>
  <si>
    <t>-1517336208</t>
  </si>
  <si>
    <t>Poznámka k položce:_x000d_
• vodivé spojení podloží s geotermální vertikální sondou_x000d_
• tepelná vodivost injektážní směsi 2,0 W/mK_x000d_
• zamezení propojení jednotlivých horizontů spodních vod_x000d_
• ochrana spodních vod před kontaminací povrchovou vodou_x000d_
• množství směsi kalkulováno pro Ø vrtu 168 mm pro úvodní horizont 0-25 m a Ø 146 mm pro horizont 25 -180 m, celkové množství upřesní vybraný dodavatel dle skutečnosti</t>
  </si>
  <si>
    <t>C) Materiál pro dopojení geotermálních vertikálních vrtů do technické místnosti</t>
  </si>
  <si>
    <t>K074</t>
  </si>
  <si>
    <t>Redukce počtu větví vrtů - přímá (snížení počtu okruhů)</t>
  </si>
  <si>
    <t>-891947923</t>
  </si>
  <si>
    <t>Poznámka k položce:_x000d_
• redukce HOSE 2 x Ø 40 → 1 x Ø 50 mm, PE 100 RC, SRD 11, PN16_x000d_
• 2 x elektrospojka: Ø 40 mm, PE 100, SDR 11_x000d_
• 1 x elektrospojka: Ø 50 mm, PE 100, SDR 11</t>
  </si>
  <si>
    <t>K075</t>
  </si>
  <si>
    <t>Potrubí PE100 RC - horizontální od vrtů</t>
  </si>
  <si>
    <t>-1625832046</t>
  </si>
  <si>
    <t>Poznámka k položce:_x000d_
• Ø 50 x 4,6 mm, tlaková odolnost 16 bar (SDR11, PN16)_x000d_
• vnější ochranná vrstva_x000d_
• vyrobeno dle normy PAS 1075 typ 2_x000d_
• 100 m návin</t>
  </si>
  <si>
    <t>K076</t>
  </si>
  <si>
    <t>Elektrotvarovka pro spojení potrubí - napojení na jímku</t>
  </si>
  <si>
    <t>909576637</t>
  </si>
  <si>
    <t>Poznámka k položce:_x000d_
• elektrospojka: Ø 50 mm, PE 100, SDR 11</t>
  </si>
  <si>
    <t>K077</t>
  </si>
  <si>
    <t>Elektrotvarovka pro spojení potrubí</t>
  </si>
  <si>
    <t>1198036863</t>
  </si>
  <si>
    <t>Poznámka k položce:_x000d_
• elektroredukce: Ø 50-40 mm, PE 100, SDR 11</t>
  </si>
  <si>
    <t>K078</t>
  </si>
  <si>
    <t>Tvarovka na tupo</t>
  </si>
  <si>
    <t>63110030</t>
  </si>
  <si>
    <t>Poznámka k položce:_x000d_
• koleno 45° d50, PE 100, SDR 11</t>
  </si>
  <si>
    <t>K079</t>
  </si>
  <si>
    <t>Plně vybavená jímka s vývody 4/4</t>
  </si>
  <si>
    <t>-1873442892</t>
  </si>
  <si>
    <t>Poznámka k položce:_x000d_
• orientace vývodů: L2/P2, provedení DUO_x000d_
• 1 x rozdělovač , PVC kulové kohouty DN25 – 4 výstupy_x000d_
• 1 x sběrač, regulační ventil vč. PP průtokoměru o rozsahu 5-42 l/min– 4 vstupy_x000d_
• 2 x napouštěcí / odvzdušňovací kohout_x000d_
• 8 x vývod z jímky potrubí Ø 40 mm_x000d_
• 2 x vývod z jímky potrubí Ø 90 mm_x000d_
• 2 x uzavírací kulový kohout DN80_x000d_
• pojezdová pro zatížení A15 (nosnost 1,5t)</t>
  </si>
  <si>
    <t>K080</t>
  </si>
  <si>
    <t>Potrubí PE100 RC - páteřní vedení</t>
  </si>
  <si>
    <t>-1034728406</t>
  </si>
  <si>
    <t>Poznámka k položce:_x000d_
• Ø 90 x 5,4 mm, tlaková odolnost 10 bar (SDR17, PN10)_x000d_
• vnější ochranná vrstva_x000d_
• vyrobeno dle normy PAS 1075 typ 2_x000d_
• 6 m tyč_x000d_
• ukládka BEZ pískového lože</t>
  </si>
  <si>
    <t>K081</t>
  </si>
  <si>
    <t>-535654815</t>
  </si>
  <si>
    <t>Poznámka k položce:_x000d_
• elektrospojka: Ø 90 mm, PE 100, SDR 11</t>
  </si>
  <si>
    <t>K082</t>
  </si>
  <si>
    <t>25560711</t>
  </si>
  <si>
    <t>Poznámka k položce:_x000d_
• elektrokoleno: 90° Ø 90 mm, PE 100, SDR 11</t>
  </si>
  <si>
    <t>K083</t>
  </si>
  <si>
    <t>884170223</t>
  </si>
  <si>
    <t>Poznámka k položce:_x000d_
• elektrokoleno: 45° Ø 90 mm, PE 100, SDR 11</t>
  </si>
  <si>
    <t>K084</t>
  </si>
  <si>
    <t>Příslušenství k otočné přírubě</t>
  </si>
  <si>
    <t>1064095134</t>
  </si>
  <si>
    <t>Poznámka k položce:_x000d_
• lemový nákružek: Ø 90, PE 100, SDR 17</t>
  </si>
  <si>
    <t>K085</t>
  </si>
  <si>
    <t>Otočná příruba</t>
  </si>
  <si>
    <t>-291520419</t>
  </si>
  <si>
    <t>Poznámka k položce:_x000d_
• otočná příruba: Ø 90 (DN 100), 8 x M16, PP - ocel</t>
  </si>
  <si>
    <t>K086</t>
  </si>
  <si>
    <t>Mezipřírubová uzavírací klapka</t>
  </si>
  <si>
    <t>709861263</t>
  </si>
  <si>
    <t>Poznámka k položce:_x000d_
• uzavírací klapka Ø 90 mm (DN 80), _x000d_
• PVC-U těsnení kulového členu PTFE</t>
  </si>
  <si>
    <t>K087</t>
  </si>
  <si>
    <t>Spojovací materiál k otočným přírubám DN80</t>
  </si>
  <si>
    <t>-1570754007</t>
  </si>
  <si>
    <t>Poznámka k položce:_x000d_
• šrouby 170 mm, matice, podložky</t>
  </si>
  <si>
    <t>K088</t>
  </si>
  <si>
    <t>Izolace potrubí - horizontální rozvody</t>
  </si>
  <si>
    <t>-218597076</t>
  </si>
  <si>
    <t>Poznámka k položce:_x000d_
• Ø 89 x 13 mm, kaučuková izolace s komůrkovou strukturou</t>
  </si>
  <si>
    <t>K089</t>
  </si>
  <si>
    <t>Chránička izolace potrubí</t>
  </si>
  <si>
    <t>1718970765</t>
  </si>
  <si>
    <t>Poznámka k položce:_x000d_
• Ø 160 mm (vnější), PEHD</t>
  </si>
  <si>
    <t>K090</t>
  </si>
  <si>
    <t>Pryžová těsnicí manžeta EPDM pro systémové ukončení chráničky a izolace - 160/90</t>
  </si>
  <si>
    <t>-2083737480</t>
  </si>
  <si>
    <t>Poznámka k položce:_x000d_
• ochrana proti "zatečení" do tepelné izolace</t>
  </si>
  <si>
    <t>K091</t>
  </si>
  <si>
    <t>Hladké potrubí KG systém - prostup skrze základový pas</t>
  </si>
  <si>
    <t>1235122287</t>
  </si>
  <si>
    <t>Poznámka k položce:_x000d_
• DN200, SN4, dl. 0,5m</t>
  </si>
  <si>
    <t>K092</t>
  </si>
  <si>
    <t>Trasová fólie do výkopu</t>
  </si>
  <si>
    <t>1491822389</t>
  </si>
  <si>
    <t>Poznámka k položce:_x000d_
• dl. 250 m, š. 22 cm</t>
  </si>
  <si>
    <t>K093</t>
  </si>
  <si>
    <t>Nemrznoucí směs- KONCENTRÁT</t>
  </si>
  <si>
    <t>l</t>
  </si>
  <si>
    <t>1917537548</t>
  </si>
  <si>
    <t>Poznámka k položce:_x000d_
• chemická báze - monoethylenglykol, bez zápachu_x000d_
• koncentrát – poměr ředění 1 : 2,5 (nemrznoucí směr / voda)_x000d_
• teplonosná antikorozní kapalina, šetrná k pryžovým těsněním_x000d_
• delší životnost oběhových čerpadel, doporučená výrobci TČ v EU_x000d_
• množství koncentrátu počítáno pouze pro primární okruh (ukončeno za prostupem do objektu)</t>
  </si>
  <si>
    <t>K094</t>
  </si>
  <si>
    <t>Prostupová tvarovka Typ KG: 160/500</t>
  </si>
  <si>
    <t>-1260981482</t>
  </si>
  <si>
    <t xml:space="preserve">Poznámka k položce:_x000d_
• pro vodorovné i svislé konstrukce, plnostěnné PVC  _x000d_
• vnější průměr potrubí: DN/OD 160  • 1× systémové hrdlo (KG/HT)_x000d_
• kruhový límec: pro modifikované asfaltové pásy, nátěry a PVC Fólie_x000d_
  šířka kruhového límce 150 mm  _x000d_
  tlaková odolnost: vodotěsnost, plynotěsnost do 1,5 bar_x000d_
• délka tvarovky 500 mm (možnost zkrácení na stavbě)</t>
  </si>
  <si>
    <t>K095</t>
  </si>
  <si>
    <t>Nedělená těsnící vložka: 150/90</t>
  </si>
  <si>
    <t>1847838086</t>
  </si>
  <si>
    <t xml:space="preserve">Poznámka k položce:_x000d_
• pro hladké potrubí a kabely s pevnou stěnou_x000d_
• vnitřní průměr pažnice, nebo jádrového vývrtu: DN/ID 150_x000d_
• vnější průměr potrubí, nebo kabelu: 1× Ø 90 mm_x000d_
• přítlačné kroužky: nerez V2A – certifikát  Rost Frei, tloušťka 5 mm_x000d_
• pryžový segment: EPDM, protiskluzový, nepodléhá stárnutí, otěruodolný_x000d_
• šířka pryžového těsnícího prvku 40 mm_x000d_
• tlaková odolnost: vodotěsnost, plynotěsnost do 5,0 bar_x000d_
• utahovací matice systém DKM: optimální utahovací moment (montáž bez použití momentového klíče)</t>
  </si>
  <si>
    <t>K096</t>
  </si>
  <si>
    <t>Těsnící a fixační tmel PU 50</t>
  </si>
  <si>
    <t>-1308838876</t>
  </si>
  <si>
    <t>Poznámka k položce:_x000d_
• vysoce kvalitní, trvale elastický a přilnavý tmel pro těsnění a fixaci fóliového límce na podklad_x000d_
• použitelný i na vlhký betonový podklad_x000d_
• kartuš 290 ml</t>
  </si>
  <si>
    <t>D) Práce - napojení vrtů do technické místnosti</t>
  </si>
  <si>
    <t>K061</t>
  </si>
  <si>
    <t>Montážní práce - pokládka a elektrosvařování potrubí: horizontální rozvody od vrtů k jímce (manipulace s náviny, svařování, pokládka, dočištění-odkopání zhlaví vrtu) - od každého vrtu 2x potrubí d50, pokládka a elektrosvařování páteřního potrubí 2x d90 o</t>
  </si>
  <si>
    <t>-898182710</t>
  </si>
  <si>
    <t>K062</t>
  </si>
  <si>
    <t>Montáž - osazení sběrné jímky včetně hutěného lože</t>
  </si>
  <si>
    <t>-433555222</t>
  </si>
  <si>
    <t>K063</t>
  </si>
  <si>
    <t>Tepelné izolování potrubí - potrubí v interiéru</t>
  </si>
  <si>
    <t>-786062497</t>
  </si>
  <si>
    <t>K064</t>
  </si>
  <si>
    <t>Tepelné izolování potrubí + ukládání do chráničky</t>
  </si>
  <si>
    <t>-1851383428</t>
  </si>
  <si>
    <t>K065</t>
  </si>
  <si>
    <t>Tlakové zkoušky systému v rozsahu dle projektové dokumentace</t>
  </si>
  <si>
    <t>-2036859271</t>
  </si>
  <si>
    <t>K066</t>
  </si>
  <si>
    <t>Míchání nemrznoucí kapaliny a plnění celého systému (celkový objem 2 880 l)</t>
  </si>
  <si>
    <t>-1702046294</t>
  </si>
  <si>
    <t>K067</t>
  </si>
  <si>
    <t>Osazení dodaných systémových pažnic pro potrubí 2xd90 + osazení těsnících vložek</t>
  </si>
  <si>
    <t>-787178523</t>
  </si>
  <si>
    <t>K068</t>
  </si>
  <si>
    <t>Osazení KG hladké potrubí pro prostup potrubí d90 skrze základový pas (celkem 4 ks)</t>
  </si>
  <si>
    <t>1663952977</t>
  </si>
  <si>
    <t>E) Zemní práce, likvidace odpadu</t>
  </si>
  <si>
    <t>K069</t>
  </si>
  <si>
    <t>Zemní práce - strojní výkopy - rýhy š. cca 800 mm, hl. cca 1,2 m od stávajícího terénu pro horizontální potrubí, pod objektem hl. 0,185 m od roviny HTÚ pro páteřní vedení, předpokládaná těžitelnost tř.I, svahování 1:0,5</t>
  </si>
  <si>
    <t>-267117698</t>
  </si>
  <si>
    <t>K070</t>
  </si>
  <si>
    <t>Zemní práce - přesuny výkopku v rámci stavby do 100 m vzdálenosti</t>
  </si>
  <si>
    <t>1587331716</t>
  </si>
  <si>
    <t>K071</t>
  </si>
  <si>
    <t>Zemní práce - záhrn výkopu hutnitelným materiálem (předpoklad vytěženým vytříděným výkopkem fr 0/63) + hutnění po vrstvách</t>
  </si>
  <si>
    <t>756362608</t>
  </si>
  <si>
    <t>K072</t>
  </si>
  <si>
    <t>Odvoz a likvidace vytěženého materiálu z vrtání včetně poplatků za skládkovné (cca 8 ks kontejneru 7m3 od vrtů)</t>
  </si>
  <si>
    <t>-1213852603</t>
  </si>
  <si>
    <t>K073</t>
  </si>
  <si>
    <t>Odvoz a likvidace podzemní vody vytlačené vody z vrtů v případě, že nebude tuto vodu možné likvidovat na stavbě (dopředu nelze množství stanovit)</t>
  </si>
  <si>
    <t>1156760813</t>
  </si>
  <si>
    <t>tráva</t>
  </si>
  <si>
    <t>Plocha k zatravnění</t>
  </si>
  <si>
    <t>630</t>
  </si>
  <si>
    <t>10 - Sadové úpravy, náhradní výsadba</t>
  </si>
  <si>
    <t xml:space="preserve">    17 - Výsadba - stromy, keře</t>
  </si>
  <si>
    <t xml:space="preserve">    19 - Zatravnění</t>
  </si>
  <si>
    <t xml:space="preserve">    20 - Následná péče</t>
  </si>
  <si>
    <t>Výsadba - stromy, keře</t>
  </si>
  <si>
    <t>183101215</t>
  </si>
  <si>
    <t>Hloubení jamek pro vysazování rostlin v zemině skupiny 1 až 4 s výměnou půdy z 50% v rovině nebo na svahu do 1:5, objemu přes 0,125 do 0,40 m3</t>
  </si>
  <si>
    <t>1409218551</t>
  </si>
  <si>
    <t>https://podminky.urs.cz/item/CS_URS_2025_01/183101215</t>
  </si>
  <si>
    <t>3+1</t>
  </si>
  <si>
    <t>184102116</t>
  </si>
  <si>
    <t>Výsadba dřeviny s balem do předem vyhloubené jamky se zalitím v rovině nebo na svahu do 1:5, při průměru balu přes 600 do 800 mm</t>
  </si>
  <si>
    <t>-430427412</t>
  </si>
  <si>
    <t>https://podminky.urs.cz/item/CS_URS_2025_01/184102116</t>
  </si>
  <si>
    <t>M001</t>
  </si>
  <si>
    <t xml:space="preserve">Javor klen, prům. kmene cca 140-160 mm </t>
  </si>
  <si>
    <t>-1886210156</t>
  </si>
  <si>
    <t>M002</t>
  </si>
  <si>
    <t xml:space="preserve">Lípa malolistá prům. kmene cca 140-160 mm </t>
  </si>
  <si>
    <t>400980423</t>
  </si>
  <si>
    <t>M003</t>
  </si>
  <si>
    <t xml:space="preserve">Javor červený, prům. kmene cca 140-160 mm </t>
  </si>
  <si>
    <t>-553195643</t>
  </si>
  <si>
    <t>10321100</t>
  </si>
  <si>
    <t>zahradní substrát pro výsadbu VL</t>
  </si>
  <si>
    <t>834346574</t>
  </si>
  <si>
    <t>4*0,4*0,50</t>
  </si>
  <si>
    <t>0,8*0,2 'Přepočtené koeficientem množství</t>
  </si>
  <si>
    <t>184215133</t>
  </si>
  <si>
    <t>Ukotvení dřeviny kůly v rovině nebo na svahu do 1:5 třemi kůly, délky přes 2 do 3 m</t>
  </si>
  <si>
    <t>-278237933</t>
  </si>
  <si>
    <t>https://podminky.urs.cz/item/CS_URS_2025_01/184215133</t>
  </si>
  <si>
    <t>60591257</t>
  </si>
  <si>
    <t>kůl vyvazovací dřevěný impregnovaný D 8cm dl 3m</t>
  </si>
  <si>
    <t>887984537</t>
  </si>
  <si>
    <t>4*3 'Přepočtené koeficientem množství</t>
  </si>
  <si>
    <t>Zatravnění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</si>
  <si>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</si>
  <si>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</si>
  <si>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804622404</t>
  </si>
  <si>
    <t>https://podminky.urs.cz/item/CS_URS_2025_01/181151311</t>
  </si>
  <si>
    <t>181411131</t>
  </si>
  <si>
    <t>Založení trávníku na půdě předem připravené plochy do 1000 m2 výsevem včetně utažení parkového v rovině nebo na svahu do 1:5</t>
  </si>
  <si>
    <t>-706480056</t>
  </si>
  <si>
    <t>https://podminky.urs.cz/item/CS_URS_2025_01/181411131</t>
  </si>
  <si>
    <t>183552413</t>
  </si>
  <si>
    <t>Úprava zemědělské půdy - hnojení tekutými hnojivy na ploše jednotlivě bez zapravení hnojiva do půdy do 5 ha, o sklonu do 5°</t>
  </si>
  <si>
    <t>ha</t>
  </si>
  <si>
    <t>-1139269226</t>
  </si>
  <si>
    <t>https://podminky.urs.cz/item/CS_URS_2025_01/183552413</t>
  </si>
  <si>
    <t>tráva/1000</t>
  </si>
  <si>
    <t>25191155</t>
  </si>
  <si>
    <t>hnojivo průmyslové</t>
  </si>
  <si>
    <t>1667490617</t>
  </si>
  <si>
    <t>0,63*250 'Přepočtené koeficientem množství</t>
  </si>
  <si>
    <t>00572410</t>
  </si>
  <si>
    <t>osivo směs travní parková</t>
  </si>
  <si>
    <t>-1391225074</t>
  </si>
  <si>
    <t>630*0,02 'Přepočtené koeficientem množství</t>
  </si>
  <si>
    <t>185804311</t>
  </si>
  <si>
    <t xml:space="preserve">Zalití rostlin vodou plochy </t>
  </si>
  <si>
    <t>-1763307327</t>
  </si>
  <si>
    <t>https://podminky.urs.cz/item/CS_URS_2025_01/185804311</t>
  </si>
  <si>
    <t>"vč. následné péče</t>
  </si>
  <si>
    <t>tráva*0,01*6</t>
  </si>
  <si>
    <t>Následná péče</t>
  </si>
  <si>
    <t>K047</t>
  </si>
  <si>
    <t>Následná péče o stromy a travnaté plochy po dobu 3 let vč. zálivky, výživy, střihu aj.</t>
  </si>
  <si>
    <t>402166315</t>
  </si>
  <si>
    <t>-2108803143</t>
  </si>
  <si>
    <t>SO02 - Likvidace dešťových vod</t>
  </si>
  <si>
    <t xml:space="preserve">    3 - Jímky a nádrže</t>
  </si>
  <si>
    <t xml:space="preserve">    7221 - Dešťová kanalizace - potrubí</t>
  </si>
  <si>
    <t xml:space="preserve">    7222 - Dešťová kanalizace - šachty</t>
  </si>
  <si>
    <t>119001406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</si>
  <si>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přes 200 do 500 mm</t>
  </si>
  <si>
    <t>173790639</t>
  </si>
  <si>
    <t>https://podminky.urs.cz/item/CS_URS_2025_01/119001406</t>
  </si>
  <si>
    <t>119001422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</si>
  <si>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</si>
  <si>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-1701292936</t>
  </si>
  <si>
    <t>https://podminky.urs.cz/item/CS_URS_2025_01/119001422</t>
  </si>
  <si>
    <t>132254204</t>
  </si>
  <si>
    <t>Hloubení zapažených rýh šířky přes 800 do 2 000 mm strojně s urovnáním dna do předepsaného profilu a spádu v hornině třídy těžitelnosti I skupiny 3 přes 100 do 500 m3</t>
  </si>
  <si>
    <t>672223788</t>
  </si>
  <si>
    <t>https://podminky.urs.cz/item/CS_URS_2025_01/132254204</t>
  </si>
  <si>
    <t>131251204</t>
  </si>
  <si>
    <t>Hloubení zapažených jam a zářezů strojně s urovnáním dna do předepsaného profilu a spádu v hornině třídy těžitelnosti I skupiny 3 přes 100 do 500 m3</t>
  </si>
  <si>
    <t>-550848307</t>
  </si>
  <si>
    <t>https://podminky.urs.cz/item/CS_URS_2025_01/131251204</t>
  </si>
  <si>
    <t>129001101</t>
  </si>
  <si>
    <t>Příplatek k cenám vykopávek za ztížení vykopávky v blízkosti podzemního vedení nebo výbušnin v horninách jakékoliv třídy</t>
  </si>
  <si>
    <t>-1376682039</t>
  </si>
  <si>
    <t>https://podminky.urs.cz/item/CS_URS_2025_01/129001101</t>
  </si>
  <si>
    <t>Poznámka k položce:_x000d_
cca 40 % v blízkosti vedení, nebo budovy</t>
  </si>
  <si>
    <t>70,1*0,1 'Přepočtené koeficientem množství</t>
  </si>
  <si>
    <t>151101102</t>
  </si>
  <si>
    <t>Zřízení pažení a rozepření stěn rýh pro podzemní vedení příložné pro jakoukoliv mezerovitost, hloubky přes 2 do 4 m</t>
  </si>
  <si>
    <t>1292945626</t>
  </si>
  <si>
    <t>https://podminky.urs.cz/item/CS_URS_2025_01/151101102</t>
  </si>
  <si>
    <t>151101112</t>
  </si>
  <si>
    <t>Odstranění pažení a rozepření stěn rýh pro podzemní vedení s uložením materiálu na vzdálenost do 3 m od kraje výkopu příložné, hloubky přes 2 do 4 m</t>
  </si>
  <si>
    <t>-2050883774</t>
  </si>
  <si>
    <t>https://podminky.urs.cz/item/CS_URS_2025_01/151101112</t>
  </si>
  <si>
    <t>2006779714</t>
  </si>
  <si>
    <t>146,5</t>
  </si>
  <si>
    <t>-1345938883</t>
  </si>
  <si>
    <t>1068887795</t>
  </si>
  <si>
    <t>-1809143971</t>
  </si>
  <si>
    <t>20,5-29,1*0,1*0,6</t>
  </si>
  <si>
    <t>58341341</t>
  </si>
  <si>
    <t>kamenivo drcené drobné frakce 0/4</t>
  </si>
  <si>
    <t>988302816</t>
  </si>
  <si>
    <t>18,754*1,9 'Přepočtené koeficientem množství</t>
  </si>
  <si>
    <t>-585081574</t>
  </si>
  <si>
    <t>-848889249</t>
  </si>
  <si>
    <t>65,7*5 'Přepočtené koeficientem množství</t>
  </si>
  <si>
    <t>1030580087</t>
  </si>
  <si>
    <t>65,7*1,6 'Přepočtené koeficientem množství</t>
  </si>
  <si>
    <t>Jímky a nádrže</t>
  </si>
  <si>
    <t>K041</t>
  </si>
  <si>
    <t>D+M betonová akumulační nádrž 1,8x2,3x2,17 m, poklop A15 + šachtový komín</t>
  </si>
  <si>
    <t>-1589888388</t>
  </si>
  <si>
    <t>K042</t>
  </si>
  <si>
    <t>D+M Retenční nádrž 5,8x2,3x2,17 m, poklop A15 + šachtový komín</t>
  </si>
  <si>
    <t>327499213</t>
  </si>
  <si>
    <t>1389305492</t>
  </si>
  <si>
    <t>29,1*0,1*0,6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</si>
  <si>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</si>
  <si>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</si>
  <si>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717819406</t>
  </si>
  <si>
    <t>https://podminky.urs.cz/item/CS_URS_2025_01/998276101</t>
  </si>
  <si>
    <t>7221</t>
  </si>
  <si>
    <t>Dešťová kanalizace - potrubí</t>
  </si>
  <si>
    <t>871363121</t>
  </si>
  <si>
    <t>Montáž kanalizačního potrubí z tvrdého PVC-U hladkého plnostěnného tuhost SN 8 DN 250</t>
  </si>
  <si>
    <t>-688242924</t>
  </si>
  <si>
    <t>https://podminky.urs.cz/item/CS_URS_2025_01/871363121</t>
  </si>
  <si>
    <t>28611152</t>
  </si>
  <si>
    <t>trubka kanalizační PVC-U plnostěnná jednovrstvá DN 250x1000mm SN8</t>
  </si>
  <si>
    <t>878173659</t>
  </si>
  <si>
    <t>871353121</t>
  </si>
  <si>
    <t>Montáž kanalizačního potrubí z tvrdého PVC-U hladkého plnostěnného tuhost SN 8 DN 200</t>
  </si>
  <si>
    <t>-795805182</t>
  </si>
  <si>
    <t>https://podminky.urs.cz/item/CS_URS_2025_01/871353121</t>
  </si>
  <si>
    <t>28611167</t>
  </si>
  <si>
    <t>trubka kanalizační PVC-U plnostěnná jednovrstvá DN 200x1000mm SN8</t>
  </si>
  <si>
    <t>-1033513527</t>
  </si>
  <si>
    <t>212755214</t>
  </si>
  <si>
    <t>Trativody bez lože a obsypu z drenážních trubek plastových flexibilních DN 100 mm</t>
  </si>
  <si>
    <t>1456265653</t>
  </si>
  <si>
    <t>https://podminky.urs.cz/item/CS_URS_2025_01/212755214</t>
  </si>
  <si>
    <t>871161211R</t>
  </si>
  <si>
    <t>Montáž vodovodního potrubí z polyetylenu PE100 RC v otevřeném výkopu svařovaných elektrotvarovkou SDR 11/PN16 d 25x 2,3 mm</t>
  </si>
  <si>
    <t>793235782</t>
  </si>
  <si>
    <t>28613500R</t>
  </si>
  <si>
    <t>potrubí vodovodní dvouvrstvé PE100 RC SDR11 25x2,3mm</t>
  </si>
  <si>
    <t>1674528760</t>
  </si>
  <si>
    <t>15,3*1,015 'Přepočtené koeficientem množství</t>
  </si>
  <si>
    <t>892351111</t>
  </si>
  <si>
    <t>Tlakové zkoušky vodou na potrubí DN 150 nebo 200</t>
  </si>
  <si>
    <t>-755025999</t>
  </si>
  <si>
    <t>https://podminky.urs.cz/item/CS_URS_2025_01/892351111</t>
  </si>
  <si>
    <t>892381111</t>
  </si>
  <si>
    <t>Tlakové zkoušky vodou na potrubí DN 250, 300 nebo 350</t>
  </si>
  <si>
    <t>-668337083</t>
  </si>
  <si>
    <t>https://podminky.urs.cz/item/CS_URS_2025_01/892381111</t>
  </si>
  <si>
    <t>899722112</t>
  </si>
  <si>
    <t>Krytí potrubí z plastů výstražnou fólií z PVC šířky přes 20 do 25 cm</t>
  </si>
  <si>
    <t>2029282716</t>
  </si>
  <si>
    <t>https://podminky.urs.cz/item/CS_URS_2025_01/899722112</t>
  </si>
  <si>
    <t>89235111R</t>
  </si>
  <si>
    <t>Čištění stoky potrubí DN 150 nebo 200</t>
  </si>
  <si>
    <t>969903300</t>
  </si>
  <si>
    <t>89235111RR</t>
  </si>
  <si>
    <t>Čištění stoky potrubí DN 250 nebo 300</t>
  </si>
  <si>
    <t>-834540508</t>
  </si>
  <si>
    <t>892372111</t>
  </si>
  <si>
    <t>Tlakové zkoušky vodou zabezpečení konců potrubí při tlakových zkouškách DN do 300</t>
  </si>
  <si>
    <t>-1354124048</t>
  </si>
  <si>
    <t>https://podminky.urs.cz/item/CS_URS_2025_01/892372111</t>
  </si>
  <si>
    <t>K040</t>
  </si>
  <si>
    <t>D+M regulátor odtoku DN 200, 0,5 l /s</t>
  </si>
  <si>
    <t>-265761428</t>
  </si>
  <si>
    <t>7222</t>
  </si>
  <si>
    <t>Dešťová kanalizace - šachty</t>
  </si>
  <si>
    <t>894414111</t>
  </si>
  <si>
    <t>Osazení betonových nebo železobetonových dílců pro šachty skruží základových (dno)</t>
  </si>
  <si>
    <t>540257360</t>
  </si>
  <si>
    <t>https://podminky.urs.cz/item/CS_URS_2025_01/894414111</t>
  </si>
  <si>
    <t>59224063</t>
  </si>
  <si>
    <t>dno betonové šachtové DN 1000 100x100x15cm výtok 25-40cm</t>
  </si>
  <si>
    <t>-367374119</t>
  </si>
  <si>
    <t>894411311</t>
  </si>
  <si>
    <t>Osazení betonových nebo železobetonových dílců pro šachty skruží rovných</t>
  </si>
  <si>
    <t>-556386718</t>
  </si>
  <si>
    <t>https://podminky.urs.cz/item/CS_URS_2025_01/894411311</t>
  </si>
  <si>
    <t>59224161</t>
  </si>
  <si>
    <t>skruž betonová kanalizační se stupadly 100x50x12cm</t>
  </si>
  <si>
    <t>85940064</t>
  </si>
  <si>
    <t>59224160</t>
  </si>
  <si>
    <t>skruž betonová kanalizační se stupadly 100x25x12cm</t>
  </si>
  <si>
    <t>1023815923</t>
  </si>
  <si>
    <t>894412411</t>
  </si>
  <si>
    <t>Osazení betonových nebo železobetonových dílců pro šachty skruží přechodových</t>
  </si>
  <si>
    <t>-1266797409</t>
  </si>
  <si>
    <t>https://podminky.urs.cz/item/CS_URS_2025_01/894412411</t>
  </si>
  <si>
    <t>59224168</t>
  </si>
  <si>
    <t>skruž betonová přechodová 62,5/100x60x12cm stupadla poplastovaná kapsová</t>
  </si>
  <si>
    <t>-1167750351</t>
  </si>
  <si>
    <t>452112112</t>
  </si>
  <si>
    <t>Osazení betonových dílců prstenců nebo rámů pod poklopy a mříže, výšky do 100 mm</t>
  </si>
  <si>
    <t>-1692934800</t>
  </si>
  <si>
    <t>https://podminky.urs.cz/item/CS_URS_2025_01/452112112</t>
  </si>
  <si>
    <t>59224176</t>
  </si>
  <si>
    <t>prstenec šachtový vyrovnávací betonový 625x120x80mm</t>
  </si>
  <si>
    <t>-1047910013</t>
  </si>
  <si>
    <t>899102113</t>
  </si>
  <si>
    <t>Osazení poklopů šachtových litinových, ocelových nebo železobetonových bez rámů hmotnosti jednotlivě přes 50 kg do 100 kg</t>
  </si>
  <si>
    <t>1236344424</t>
  </si>
  <si>
    <t>https://podminky.urs.cz/item/CS_URS_2025_01/899102113</t>
  </si>
  <si>
    <t>28661766</t>
  </si>
  <si>
    <t>poklop šachtový litinový plný do teleskopu DN 425 pro třídu zatížení D400</t>
  </si>
  <si>
    <t>1266395456</t>
  </si>
  <si>
    <t>chodník</t>
  </si>
  <si>
    <t>Plocha chodníku</t>
  </si>
  <si>
    <t>komunikace</t>
  </si>
  <si>
    <t>Plocha komunikace</t>
  </si>
  <si>
    <t xml:space="preserve">Plocha k zatravnění </t>
  </si>
  <si>
    <t>163,96</t>
  </si>
  <si>
    <t>SO03 - Dopravní řešení</t>
  </si>
  <si>
    <t xml:space="preserve">      19 - Zatravnění</t>
  </si>
  <si>
    <t xml:space="preserve">    5 - Komunikace pozemní</t>
  </si>
  <si>
    <t xml:space="preserve">      50 - Stabilizace podloží - čerpat po dohodě s investorem</t>
  </si>
  <si>
    <t xml:space="preserve">      51 - Podkladní vrstvy</t>
  </si>
  <si>
    <t xml:space="preserve">      52 - Finální povrch</t>
  </si>
  <si>
    <t xml:space="preserve">      53 - Česaný beton</t>
  </si>
  <si>
    <t xml:space="preserve">      911 - Rigoly, žlaby</t>
  </si>
  <si>
    <t xml:space="preserve">      913 - Značka</t>
  </si>
  <si>
    <t>113107442</t>
  </si>
  <si>
    <t>Odstranění podkladů nebo krytů při překopech inženýrských sítí s přemístěním hmot na skládku ve vzdálenosti do 3 m nebo s naložením na dopravní prostředek strojně plochy jednotlivě do 15 m2 živičných, o tl. vrstvy přes 50 do 100 mm</t>
  </si>
  <si>
    <t>1302612336</t>
  </si>
  <si>
    <t>https://podminky.urs.cz/item/CS_URS_2025_01/113107442</t>
  </si>
  <si>
    <t>"sjezd"8</t>
  </si>
  <si>
    <t>113107424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</si>
  <si>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300 do 400 mm</t>
  </si>
  <si>
    <t>-209176345</t>
  </si>
  <si>
    <t>https://podminky.urs.cz/item/CS_URS_2025_01/113107424</t>
  </si>
  <si>
    <t>113106343</t>
  </si>
  <si>
    <t>Rozebrání dlažeb a dílců při překopech inženýrských sítí s přemístěním hmot na skládku na vzdálenost do 3 m nebo s naložením na dopravní prostředek strojně plochy jednotlivě do 15 m2 komunikací pro pěší s ložem z kameniva nebo živice a s výplní spár ze zámkové dlažby</t>
  </si>
  <si>
    <t>1824368386</t>
  </si>
  <si>
    <t>https://podminky.urs.cz/item/CS_URS_2025_01/113106343</t>
  </si>
  <si>
    <t>113107423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</si>
  <si>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</si>
  <si>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472663862</t>
  </si>
  <si>
    <t>https://podminky.urs.cz/item/CS_URS_2025_01/113107423</t>
  </si>
  <si>
    <t>113201112</t>
  </si>
  <si>
    <t>Vytrhání obrub s vybouráním lože, s přemístěním hmot na skládku na vzdálenost do 3 m nebo s naložením na dopravní prostředek silničních ležatých</t>
  </si>
  <si>
    <t>834388400</t>
  </si>
  <si>
    <t>https://podminky.urs.cz/item/CS_URS_2025_01/113201112</t>
  </si>
  <si>
    <t>919735112</t>
  </si>
  <si>
    <t>Řezání stávajícího živičného krytu nebo podkladu hloubky přes 50 do 100 mm</t>
  </si>
  <si>
    <t>193102156</t>
  </si>
  <si>
    <t>https://podminky.urs.cz/item/CS_URS_2025_01/919735112</t>
  </si>
  <si>
    <t>-961482415</t>
  </si>
  <si>
    <t>-1659089314</t>
  </si>
  <si>
    <t>1400922515</t>
  </si>
  <si>
    <t>17,99*29 'Přepočtené koeficientem množství</t>
  </si>
  <si>
    <t>997013875</t>
  </si>
  <si>
    <t>Poplatek za uložení stavebního odpadu na recyklační skládce (skládkovné) asfaltového bez obsahu dehtu zatříděného do Katalogu odpadů pod kódem 17 03 02</t>
  </si>
  <si>
    <t>-523812120</t>
  </si>
  <si>
    <t>https://podminky.urs.cz/item/CS_URS_2025_01/997013875</t>
  </si>
  <si>
    <t>-1408782395</t>
  </si>
  <si>
    <t>17,99-1,76-8,23</t>
  </si>
  <si>
    <t>1392933304</t>
  </si>
  <si>
    <t>121151113</t>
  </si>
  <si>
    <t>Sejmutí ornice strojně při souvislé ploše přes 100 do 500 m2, tl. vrstvy do 200 mm</t>
  </si>
  <si>
    <t>1814078559</t>
  </si>
  <si>
    <t>https://podminky.urs.cz/item/CS_URS_2025_01/121151113</t>
  </si>
  <si>
    <t>181351103</t>
  </si>
  <si>
    <t>Rozprostření a urovnání ornice v rovině nebo ve svahu sklonu do 1:5 strojně při souvislé ploše přes 100 do 500 m2, tl. vrstvy do 200 mm</t>
  </si>
  <si>
    <t>-1117075737</t>
  </si>
  <si>
    <t>https://podminky.urs.cz/item/CS_URS_2025_01/181351103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</si>
  <si>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</si>
  <si>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</si>
  <si>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-1565602459</t>
  </si>
  <si>
    <t>https://podminky.urs.cz/item/CS_URS_2025_01/162351104</t>
  </si>
  <si>
    <t xml:space="preserve">Poznámka k položce:_x000d_
naložení a dovoz pro zásyp ze stavby MVN_x000d_
</t>
  </si>
  <si>
    <t>150*0,2</t>
  </si>
  <si>
    <t>1910200235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</si>
  <si>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</si>
  <si>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</si>
  <si>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-1256328844</t>
  </si>
  <si>
    <t>https://podminky.urs.cz/item/CS_URS_2025_01/181111111</t>
  </si>
  <si>
    <t>181411132</t>
  </si>
  <si>
    <t>Založení trávníku na půdě předem připravené plochy do 1000 m2 výsevem včetně utažení parkového na svahu přes 1:5 do 1:2</t>
  </si>
  <si>
    <t>1705083704</t>
  </si>
  <si>
    <t>https://podminky.urs.cz/item/CS_URS_2025_01/181411132</t>
  </si>
  <si>
    <t>00572474</t>
  </si>
  <si>
    <t>osivo směs travní krajinná-svahová</t>
  </si>
  <si>
    <t>1269333448</t>
  </si>
  <si>
    <t>90*0,009 'Přepočtené koeficientem množství</t>
  </si>
  <si>
    <t>122252204</t>
  </si>
  <si>
    <t>Odkopávky a prokopávky nezapažené pro silnice a dálnice strojně v hornině třídy těžitelnosti I přes 100 do 500 m3</t>
  </si>
  <si>
    <t>811459248</t>
  </si>
  <si>
    <t>https://podminky.urs.cz/item/CS_URS_2025_01/122252204</t>
  </si>
  <si>
    <t>komunikace*0,25</t>
  </si>
  <si>
    <t>chodník *1,2</t>
  </si>
  <si>
    <t>75*0,15*1,2</t>
  </si>
  <si>
    <t>-1635757927</t>
  </si>
  <si>
    <t>"drenáž"0,4*0,4*41</t>
  </si>
  <si>
    <t>171151103</t>
  </si>
  <si>
    <t>Uložení sypanin do násypů strojně s rozprostřením sypaniny ve vrstvách a s hrubým urovnáním zhutněných z hornin soudržných jakékoliv třídy těžitelnosti</t>
  </si>
  <si>
    <t>992625150</t>
  </si>
  <si>
    <t>https://podminky.urs.cz/item/CS_URS_2025_01/171151103</t>
  </si>
  <si>
    <t>2049387841</t>
  </si>
  <si>
    <t>"drenáž"5,27</t>
  </si>
  <si>
    <t>181252305</t>
  </si>
  <si>
    <t>Úprava pláně na stavbách silnic a dálnic strojně na násypech se zhutněním</t>
  </si>
  <si>
    <t>1536224</t>
  </si>
  <si>
    <t>https://podminky.urs.cz/item/CS_URS_2025_01/181252305</t>
  </si>
  <si>
    <t>-652535362</t>
  </si>
  <si>
    <t>nakypření se neuvažuje</t>
  </si>
  <si>
    <t>"výkop"225,5+6,56</t>
  </si>
  <si>
    <t>"zásyp"-65-5,27</t>
  </si>
  <si>
    <t>-75918930</t>
  </si>
  <si>
    <t xml:space="preserve">Poznámka k položce:_x000d_
30 km celkem_x000d_
</t>
  </si>
  <si>
    <t>161,79*20 'Přepočtené koeficientem množství</t>
  </si>
  <si>
    <t>703492201</t>
  </si>
  <si>
    <t>161,79*1,6 'Přepočtené koeficientem množství</t>
  </si>
  <si>
    <t>181111131</t>
  </si>
  <si>
    <t>Plošná úprava terénu v zemině skupiny 1 až 4 s urovnáním povrchu bez doplnění ornice souvislé plochy do 500 m2 při nerovnostech terénu přes 150 do 200 mm v rovině nebo na svahu do 1:5</t>
  </si>
  <si>
    <t>1069926676</t>
  </si>
  <si>
    <t>https://podminky.urs.cz/item/CS_URS_2025_01/181111131</t>
  </si>
  <si>
    <t>-1406372166</t>
  </si>
  <si>
    <t>-573196904</t>
  </si>
  <si>
    <t>-1984853987</t>
  </si>
  <si>
    <t>0,09*250 'Přepočtené koeficientem množství</t>
  </si>
  <si>
    <t>-325936039</t>
  </si>
  <si>
    <t>90*0,02 'Přepočtené koeficientem množství</t>
  </si>
  <si>
    <t xml:space="preserve">Zalití rostlin vodou </t>
  </si>
  <si>
    <t>-1475664750</t>
  </si>
  <si>
    <t>tráva*0,01*2</t>
  </si>
  <si>
    <t>331199976</t>
  </si>
  <si>
    <t>41*0,4*0,25</t>
  </si>
  <si>
    <t>-1569425782</t>
  </si>
  <si>
    <t>4,1*1,8 'Přepočtené koeficientem množství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</si>
  <si>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</si>
  <si>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</si>
  <si>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-1782959859</t>
  </si>
  <si>
    <t>https://podminky.urs.cz/item/CS_URS_2025_01/211971121</t>
  </si>
  <si>
    <t>41*0,5*4</t>
  </si>
  <si>
    <t>69311059</t>
  </si>
  <si>
    <t>geotextilie netkaná separační, ochranná, filtrační, drenážní PP 150g/m2</t>
  </si>
  <si>
    <t>-2018817016</t>
  </si>
  <si>
    <t>82*1,2 'Přepočtené koeficientem množství</t>
  </si>
  <si>
    <t>212755218</t>
  </si>
  <si>
    <t>Trativody bez lože a obsypu z drenážních trubek plastových flexibilních DN 200 mm</t>
  </si>
  <si>
    <t>-579968124</t>
  </si>
  <si>
    <t>https://podminky.urs.cz/item/CS_URS_2025_01/212755218</t>
  </si>
  <si>
    <t>Komunikace pozemní</t>
  </si>
  <si>
    <t>Stabilizace podloží - čerpat po dohodě s investorem</t>
  </si>
  <si>
    <t>561081111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</si>
  <si>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450 do 500 mm</t>
  </si>
  <si>
    <t>-1045159931</t>
  </si>
  <si>
    <t>https://podminky.urs.cz/item/CS_URS_2025_01/561081111</t>
  </si>
  <si>
    <t>58530170</t>
  </si>
  <si>
    <t>vápno nehašené CL 90-Q pro úpravu zemin standardní</t>
  </si>
  <si>
    <t>2018172266</t>
  </si>
  <si>
    <t xml:space="preserve">"cca 4 % hmotnosti </t>
  </si>
  <si>
    <t>763*0,5*1,8*0,04</t>
  </si>
  <si>
    <t>16896579</t>
  </si>
  <si>
    <t xml:space="preserve">"pro zlepšování zemin, upřesní se dle skutečnosti </t>
  </si>
  <si>
    <t>763*0,5</t>
  </si>
  <si>
    <t>919726201</t>
  </si>
  <si>
    <t>Geotextilie tkaná pro vyztužení, separaci nebo filtraci z polypropylenu, podélná pevnost v tahu do 15 kN/m</t>
  </si>
  <si>
    <t>-1159908506</t>
  </si>
  <si>
    <t>https://podminky.urs.cz/item/CS_URS_2025_01/919726201</t>
  </si>
  <si>
    <t>567123814</t>
  </si>
  <si>
    <t>Podklad ze směsi stmelené cementem na dálnici a letištních plochách bez dilatačních spár, s rozprostřením a zhutněním SC C 8/10 (KSC I), po zhutnění tl. 150 mm</t>
  </si>
  <si>
    <t>-508483821</t>
  </si>
  <si>
    <t>https://podminky.urs.cz/item/CS_URS_2025_01/567123814</t>
  </si>
  <si>
    <t>564851111</t>
  </si>
  <si>
    <t>Podklad ze štěrkodrti ŠDb dle specifikace PD s rozprostřením a zhutněním plochy přes 100 m2, po zhutnění tl. 150 mm</t>
  </si>
  <si>
    <t>286291582</t>
  </si>
  <si>
    <t>https://podminky.urs.cz/item/CS_URS_2025_01/564851111</t>
  </si>
  <si>
    <t>"pod obruby"350*0,5</t>
  </si>
  <si>
    <t>"skladba6"11</t>
  </si>
  <si>
    <t>"skladba1"8</t>
  </si>
  <si>
    <t>564861111</t>
  </si>
  <si>
    <t>Podklad ze štěrkodrti ŠDa dle specifikace PD s rozprostřením a zhutněním plochy přes 100 m2, po zhutnění tl. 200 mm, 0/63</t>
  </si>
  <si>
    <t>683705786</t>
  </si>
  <si>
    <t>https://podminky.urs.cz/item/CS_URS_2025_01/564861111</t>
  </si>
  <si>
    <t>"skladba2"18</t>
  </si>
  <si>
    <t>"skladba3"374</t>
  </si>
  <si>
    <t>"skladba4"207</t>
  </si>
  <si>
    <t>573231107</t>
  </si>
  <si>
    <t>Postřik spojovací PS bez posypu kamenivem ze silniční emulze, v množství 0,35 kg/m2</t>
  </si>
  <si>
    <t>551119072</t>
  </si>
  <si>
    <t>https://podminky.urs.cz/item/CS_URS_2025_01/573231107</t>
  </si>
  <si>
    <t>577135031</t>
  </si>
  <si>
    <t>Asfaltový beton vrstva obrusná ACO 16 (ABH) s rozprostřením a zhutněním z modifikovaného asfaltu v pruhu šířky do 1,5 m, po zhutnění tl. 40 mm</t>
  </si>
  <si>
    <t>1617073425</t>
  </si>
  <si>
    <t>https://podminky.urs.cz/item/CS_URS_2025_01/577135031</t>
  </si>
  <si>
    <t xml:space="preserve">"celkem 80 mm </t>
  </si>
  <si>
    <t>565136101</t>
  </si>
  <si>
    <t>Asfaltový beton vrstva podkladní ACP 22 (obalované kamenivo hrubozrnné - OKH) s rozprostřením a zhutněním v pruhu šířky do 1,5 m, po zhutnění tl. 50 mm</t>
  </si>
  <si>
    <t>1476340138</t>
  </si>
  <si>
    <t>https://podminky.urs.cz/item/CS_URS_2025_01/565136101</t>
  </si>
  <si>
    <t>Finální povrch</t>
  </si>
  <si>
    <t>577134031</t>
  </si>
  <si>
    <t>Asfaltový beton vrstva obrusná ACO 11 (ABS) s rozprostřením a se zhutněním z modifikovaného asfaltu v pruhu šířky do 1,5 m, po zhutnění tl. 40 mm</t>
  </si>
  <si>
    <t>744771431</t>
  </si>
  <si>
    <t>https://podminky.urs.cz/item/CS_URS_2025_01/577134031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</si>
  <si>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</si>
  <si>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</si>
  <si>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-1575558908</t>
  </si>
  <si>
    <t>https://podminky.urs.cz/item/CS_URS_2025_01/596211120</t>
  </si>
  <si>
    <t>59245018</t>
  </si>
  <si>
    <t>dlažba skladebná betonová 200x100mm tl 60mm přírodní</t>
  </si>
  <si>
    <t>-2146087321</t>
  </si>
  <si>
    <t>5*1,02 'Přepočtené koeficientem množství</t>
  </si>
  <si>
    <t>596211210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</si>
  <si>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do 50 m2</t>
  </si>
  <si>
    <t>-1564963546</t>
  </si>
  <si>
    <t>https://podminky.urs.cz/item/CS_URS_2025_01/596211210</t>
  </si>
  <si>
    <t>59245020</t>
  </si>
  <si>
    <t>dlažba skladebná betonová 200x100mm tl 80mm přírodní</t>
  </si>
  <si>
    <t>-2040311785</t>
  </si>
  <si>
    <t>4,38*1,03 'Přepočtené koeficientem množství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</si>
  <si>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</si>
  <si>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</si>
  <si>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-246667665</t>
  </si>
  <si>
    <t>https://podminky.urs.cz/item/CS_URS_2025_01/591211111</t>
  </si>
  <si>
    <t>58381007</t>
  </si>
  <si>
    <t>kostka štípaná dlažební žula drobná 8/10</t>
  </si>
  <si>
    <t>-1782206360</t>
  </si>
  <si>
    <t>374+18</t>
  </si>
  <si>
    <t>392*1,01 'Přepočtené koeficientem množství</t>
  </si>
  <si>
    <t>58381005</t>
  </si>
  <si>
    <t>kostka štípaná dlažební mozaika žula 4/6 šedá</t>
  </si>
  <si>
    <t>-1193369537</t>
  </si>
  <si>
    <t>207*1,01 'Přepočtené koeficientem množství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</si>
  <si>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</si>
  <si>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</si>
  <si>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-1553444589</t>
  </si>
  <si>
    <t>https://podminky.urs.cz/item/CS_URS_2025_01/596212210</t>
  </si>
  <si>
    <t>59246091</t>
  </si>
  <si>
    <t>dlažba pro nevidomé vsakovací betonová 200x200mm tl 80mm barevná</t>
  </si>
  <si>
    <t>1021763334</t>
  </si>
  <si>
    <t>6*1,03 'Přepočtené koeficientem množství</t>
  </si>
  <si>
    <t>Česaný beton</t>
  </si>
  <si>
    <t>1403656032</t>
  </si>
  <si>
    <t>0,5*(1,75+0,2+7,655+3,995+4)</t>
  </si>
  <si>
    <t>0,5*(46,2)</t>
  </si>
  <si>
    <t>153118289</t>
  </si>
  <si>
    <t>631311135</t>
  </si>
  <si>
    <t>Mazanina z betonu prostého bez zvýšených nároků na prostředí tl. přes 120 do 240 mm tř. C 20/25</t>
  </si>
  <si>
    <t>1802124201</t>
  </si>
  <si>
    <t>https://podminky.urs.cz/item/CS_URS_2025_01/631311135</t>
  </si>
  <si>
    <t>KB*0,15</t>
  </si>
  <si>
    <t>-1102719375</t>
  </si>
  <si>
    <t>1942340016</t>
  </si>
  <si>
    <t>-1017132407</t>
  </si>
  <si>
    <t>(KB)*(3,03/1000)*1,15</t>
  </si>
  <si>
    <t>693302410</t>
  </si>
  <si>
    <t>1400874307</t>
  </si>
  <si>
    <t>-567122505</t>
  </si>
  <si>
    <t>-1708234664</t>
  </si>
  <si>
    <t>564851011</t>
  </si>
  <si>
    <t>Podklad ze štěrkodrti ŠD dle specifikace PD s rozprostřením a zhutněním plochy jednotlivě do 100 m2, po zhutnění tl. 150 mm</t>
  </si>
  <si>
    <t>400997911</t>
  </si>
  <si>
    <t>https://podminky.urs.cz/item/CS_URS_2025_01/564851011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</si>
  <si>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</si>
  <si>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</si>
  <si>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-243312243</t>
  </si>
  <si>
    <t>https://podminky.urs.cz/item/CS_URS_2025_01/916131213</t>
  </si>
  <si>
    <t>59217072</t>
  </si>
  <si>
    <t>obrubník silniční betonový 1000x100x250mm</t>
  </si>
  <si>
    <t>1030013637</t>
  </si>
  <si>
    <t>205*1,1 'Přepočtené koeficientem množství</t>
  </si>
  <si>
    <t>916991121</t>
  </si>
  <si>
    <t>Lože pod obrubníky, krajníky nebo obruby z dlažebních kostek z betonu prostého</t>
  </si>
  <si>
    <t>141256243</t>
  </si>
  <si>
    <t>https://podminky.urs.cz/item/CS_URS_2025_01/916991121</t>
  </si>
  <si>
    <t>"patky"(145/1,5)*0,2*0,2*0,2</t>
  </si>
  <si>
    <t>205*0,25*0,2</t>
  </si>
  <si>
    <t>K043</t>
  </si>
  <si>
    <t>D+M ocelový obrubník, pásovice 200/6 mm + tyčovina D 10 mm á 1,5 m</t>
  </si>
  <si>
    <t>789483985</t>
  </si>
  <si>
    <t>919122121</t>
  </si>
  <si>
    <t>Utěsnění dilatačních spár zálivkou za tepla v cementobetonovém nebo živičném krytu včetně adhezního nátěru s těsnicím profilem pod zálivkou, pro komůrky šířky 15 mm, hloubky 25 mm</t>
  </si>
  <si>
    <t>-306135275</t>
  </si>
  <si>
    <t>https://podminky.urs.cz/item/CS_URS_2025_01/919122121</t>
  </si>
  <si>
    <t>899132212</t>
  </si>
  <si>
    <t>Výměna (výšková úprava) poklopu vodovodního samonivelačního nebo pevného šoupátkového</t>
  </si>
  <si>
    <t>-2033832750</t>
  </si>
  <si>
    <t>https://podminky.urs.cz/item/CS_URS_2025_01/899132212</t>
  </si>
  <si>
    <t>899132111</t>
  </si>
  <si>
    <t>Výměna (výšková úprava) poklopu kanalizačního s rámem samonivelačním s ošetřením podkladních vrstev hloubky do 25 cm</t>
  </si>
  <si>
    <t>572994303</t>
  </si>
  <si>
    <t>https://podminky.urs.cz/item/CS_URS_2025_01/899132111</t>
  </si>
  <si>
    <t>911</t>
  </si>
  <si>
    <t>Rigoly, žlaby</t>
  </si>
  <si>
    <t>935113112</t>
  </si>
  <si>
    <t>Osazení odvodňovacího žlabu s krycím roštem polymerbetonového šířky přes 200 mm</t>
  </si>
  <si>
    <t>-1038492740</t>
  </si>
  <si>
    <t>https://podminky.urs.cz/item/CS_URS_2025_01/935113112</t>
  </si>
  <si>
    <t>59227110R</t>
  </si>
  <si>
    <t>žlab odvodňovací z polymerbetonu bez spádu dna pozinkovaná hrana š 250mm dle specifikace PD</t>
  </si>
  <si>
    <t>1333987078</t>
  </si>
  <si>
    <t>56241042R</t>
  </si>
  <si>
    <t xml:space="preserve">rošt můstkový D400 litina pro žlab  250mm dle specifikace PD</t>
  </si>
  <si>
    <t>1896902766</t>
  </si>
  <si>
    <t>59227028R</t>
  </si>
  <si>
    <t xml:space="preserve">čelo plné na začátek a konec odvodňovacího žlabu polymerbeton pozink hrana  250mm dle specifikace PD</t>
  </si>
  <si>
    <t>29808852</t>
  </si>
  <si>
    <t>935923218</t>
  </si>
  <si>
    <t>Osazení odvodňovacího žlabu s krycím roštem vpusti pro žlab šířky přes 200 mm</t>
  </si>
  <si>
    <t>359744519</t>
  </si>
  <si>
    <t>https://podminky.urs.cz/item/CS_URS_2025_01/935923218</t>
  </si>
  <si>
    <t>59223073¨R</t>
  </si>
  <si>
    <t>vpusť odtoková polymerbetonová s integrovaným těsněním pozinkovaná hrana, pro žlab 250mm dle specifikace PD</t>
  </si>
  <si>
    <t>1139872026</t>
  </si>
  <si>
    <t>913</t>
  </si>
  <si>
    <t>Značka</t>
  </si>
  <si>
    <t>914111111</t>
  </si>
  <si>
    <t>Montáž svislé dopravní značky základní velikosti do 1 m2 objímkami na sloupky nebo konzoly</t>
  </si>
  <si>
    <t>-860963348</t>
  </si>
  <si>
    <t>https://podminky.urs.cz/item/CS_URS_2025_01/914111111</t>
  </si>
  <si>
    <t>40445625</t>
  </si>
  <si>
    <t>informativní značky provozní IP8, IP9, IP11-IP13 500x700mm</t>
  </si>
  <si>
    <t>-532694587</t>
  </si>
  <si>
    <t>914511111</t>
  </si>
  <si>
    <t>Montáž sloupku dopravních značek délky do 3,5 m do betonového základu</t>
  </si>
  <si>
    <t>364171090</t>
  </si>
  <si>
    <t>https://podminky.urs.cz/item/CS_URS_2025_01/914511111</t>
  </si>
  <si>
    <t>40445225</t>
  </si>
  <si>
    <t>sloupek pro dopravní značku Zn D 60mm v 3,5m</t>
  </si>
  <si>
    <t>-738033215</t>
  </si>
  <si>
    <t>915311111</t>
  </si>
  <si>
    <t>Vodorovné značení předformovaným termoplastem dopravní značky barevné velikosti do 1 m2</t>
  </si>
  <si>
    <t>-2045949752</t>
  </si>
  <si>
    <t>https://podminky.urs.cz/item/CS_URS_2025_01/915311111</t>
  </si>
  <si>
    <t>998225111</t>
  </si>
  <si>
    <t>Přesun hmot pro komunikace s krytem z kameniva, monolitickým betonovým nebo živičným dopravní vzdálenost do 200 m jakékoliv délky objektu</t>
  </si>
  <si>
    <t>475390047</t>
  </si>
  <si>
    <t>https://podminky.urs.cz/item/CS_URS_2025_01/998225111</t>
  </si>
  <si>
    <t>K044</t>
  </si>
  <si>
    <t>Zkouška míry zhutnění modulem přetvárnosti na hotové vrstvě</t>
  </si>
  <si>
    <t>-562919512</t>
  </si>
  <si>
    <t>K045</t>
  </si>
  <si>
    <t>Test na obsah dehtu</t>
  </si>
  <si>
    <t>1557320531</t>
  </si>
  <si>
    <t>K046</t>
  </si>
  <si>
    <t>Provizorní dopravní značení</t>
  </si>
  <si>
    <t>90896604</t>
  </si>
  <si>
    <t>IO01 - Kanalizační přípojka</t>
  </si>
  <si>
    <t xml:space="preserve">    721-2 - Kanalizace vnější, splašková</t>
  </si>
  <si>
    <t xml:space="preserve">      721-2-1 - Potrubí</t>
  </si>
  <si>
    <t xml:space="preserve">      721-2-2 - Šachty</t>
  </si>
  <si>
    <t>1176296851</t>
  </si>
  <si>
    <t>-48694680</t>
  </si>
  <si>
    <t>-1490554281</t>
  </si>
  <si>
    <t>105,3</t>
  </si>
  <si>
    <t>186906707</t>
  </si>
  <si>
    <t>105,3*0,1 'Přepočtené koeficientem množství</t>
  </si>
  <si>
    <t>-733236940</t>
  </si>
  <si>
    <t>1790265983</t>
  </si>
  <si>
    <t>837465099</t>
  </si>
  <si>
    <t>-1959747741</t>
  </si>
  <si>
    <t>17,2-38,6*0,1*0,8</t>
  </si>
  <si>
    <t>70394622</t>
  </si>
  <si>
    <t>14,112*1,8 'Přepočtené koeficientem množství</t>
  </si>
  <si>
    <t>944976313</t>
  </si>
  <si>
    <t>1611869864</t>
  </si>
  <si>
    <t>17,9*12 'Přepočtené koeficientem množství</t>
  </si>
  <si>
    <t>639565107</t>
  </si>
  <si>
    <t>17,9*1,8 'Přepočtené koeficientem množství</t>
  </si>
  <si>
    <t>1214661260</t>
  </si>
  <si>
    <t>38,6*0,1*0,8</t>
  </si>
  <si>
    <t>-1136895745</t>
  </si>
  <si>
    <t>721-2</t>
  </si>
  <si>
    <t>Kanalizace vnější, splašková</t>
  </si>
  <si>
    <t>721-2-1</t>
  </si>
  <si>
    <t>Potrubí</t>
  </si>
  <si>
    <t>871313121</t>
  </si>
  <si>
    <t>Montáž kanalizačního potrubí z tvrdého PVC-U hladkého plnostěnného tuhost SN 8 DN 160</t>
  </si>
  <si>
    <t>61380668</t>
  </si>
  <si>
    <t>https://podminky.urs.cz/item/CS_URS_2025_01/871313121</t>
  </si>
  <si>
    <t>28611164</t>
  </si>
  <si>
    <t>trubka kanalizační PVC-U plnostěnná jednovrstvá DN 160x1000mm SN8</t>
  </si>
  <si>
    <t>1044014611</t>
  </si>
  <si>
    <t>877310310</t>
  </si>
  <si>
    <t>Montáž tvarovek na kanalizačním plastovém potrubí z PP nebo PVC-U hladkého plnostěnného kolen, víček nebo hrdlových uzávěrů DN 150</t>
  </si>
  <si>
    <t>-397078299</t>
  </si>
  <si>
    <t>https://podminky.urs.cz/item/CS_URS_2025_01/877310310</t>
  </si>
  <si>
    <t>-956194124</t>
  </si>
  <si>
    <t>1692828292</t>
  </si>
  <si>
    <t>429219213</t>
  </si>
  <si>
    <t>27,1844660194175*1,03 'Přepočtené koeficientem množství</t>
  </si>
  <si>
    <t>437651495</t>
  </si>
  <si>
    <t>K033</t>
  </si>
  <si>
    <t>D+M připojení na stávající šachtu</t>
  </si>
  <si>
    <t>590875975</t>
  </si>
  <si>
    <t>1819978802</t>
  </si>
  <si>
    <t>-561651432</t>
  </si>
  <si>
    <t>960093013</t>
  </si>
  <si>
    <t>721-2-2</t>
  </si>
  <si>
    <t>Šachty</t>
  </si>
  <si>
    <t>894812034</t>
  </si>
  <si>
    <t>Revizní a čistící šachta z polypropylenu PP pro hladké trouby DN 400 roura šachtová korugovaná bez hrdla, světlé hloubky 3000 mm</t>
  </si>
  <si>
    <t>428515727</t>
  </si>
  <si>
    <t>https://podminky.urs.cz/item/CS_URS_2025_01/894812034</t>
  </si>
  <si>
    <t>894812035</t>
  </si>
  <si>
    <t>Revizní a čistící šachta z polypropylenu PP pro hladké trouby DN 400 roura šachtová korugovaná bez hrdla, světlé hloubky 6000 mm</t>
  </si>
  <si>
    <t>566804434</t>
  </si>
  <si>
    <t>https://podminky.urs.cz/item/CS_URS_2025_01/894812035</t>
  </si>
  <si>
    <t>894812051</t>
  </si>
  <si>
    <t>Revizní a čistící šachta z polypropylenu PP pro hladké trouby DN 400 poklop plastový (pro třídu zatížení) pochůzí (A15)</t>
  </si>
  <si>
    <t>-1658440468</t>
  </si>
  <si>
    <t>https://podminky.urs.cz/item/CS_URS_2025_01/894812051</t>
  </si>
  <si>
    <t>894812001</t>
  </si>
  <si>
    <t>Revizní a čistící šachta z polypropylenu PP pro hladké trouby DN 400 šachtové dno (DN šachty / DN trubního vedení) DN 400/150 přímý tok</t>
  </si>
  <si>
    <t>-1195931644</t>
  </si>
  <si>
    <t>https://podminky.urs.cz/item/CS_URS_2025_01/894812001</t>
  </si>
  <si>
    <t>IO02 - Vodovodní přípojka</t>
  </si>
  <si>
    <t xml:space="preserve">    722-2 - Vodovodní přípojka</t>
  </si>
  <si>
    <t xml:space="preserve">      722-2-1 - Potrubí</t>
  </si>
  <si>
    <t xml:space="preserve">      722-2-2 - Šachta</t>
  </si>
  <si>
    <t xml:space="preserve">      722-2-3 - Vystrojení šachty</t>
  </si>
  <si>
    <t>316739467</t>
  </si>
  <si>
    <t>-622398225</t>
  </si>
  <si>
    <t>754738600</t>
  </si>
  <si>
    <t>106,5</t>
  </si>
  <si>
    <t>-854706131</t>
  </si>
  <si>
    <t>-1153968083</t>
  </si>
  <si>
    <t>106,5*0,1 'Přepočtené koeficientem množství</t>
  </si>
  <si>
    <t>151101101</t>
  </si>
  <si>
    <t>Zřízení pažení a rozepření stěn rýh pro podzemní vedení příložné pro jakoukoliv mezerovitost, hloubky do 2 m</t>
  </si>
  <si>
    <t>1200681587</t>
  </si>
  <si>
    <t>https://podminky.urs.cz/item/CS_URS_2025_01/151101101</t>
  </si>
  <si>
    <t>221,4</t>
  </si>
  <si>
    <t>151101111</t>
  </si>
  <si>
    <t>Odstranění pažení a rozepření stěn rýh pro podzemní vedení s uložením materiálu na vzdálenost do 3 m od kraje výkopu příložné, hloubky do 2 m</t>
  </si>
  <si>
    <t>-1789854230</t>
  </si>
  <si>
    <t>https://podminky.urs.cz/item/CS_URS_2025_01/151101111</t>
  </si>
  <si>
    <t>2051242682</t>
  </si>
  <si>
    <t>167151101</t>
  </si>
  <si>
    <t>Nakládání, skládání a překládání neulehlého výkopku nebo sypaniny strojně nakládání, množství do 100 m3, z horniny třídy těžitelnosti I, skupiny 1 až 3</t>
  </si>
  <si>
    <t>-1959104130</t>
  </si>
  <si>
    <t>https://podminky.urs.cz/item/CS_URS_2025_01/167151101</t>
  </si>
  <si>
    <t>1663073334</t>
  </si>
  <si>
    <t>24-69,2*0,8*0,1</t>
  </si>
  <si>
    <t>18,464*1,8 'Přepočtené koeficientem množství</t>
  </si>
  <si>
    <t>24,6*12 'Přepočtené koeficientem množství</t>
  </si>
  <si>
    <t>24,6*1,8 'Přepočtené koeficientem množství</t>
  </si>
  <si>
    <t>69,2*0,8*0,1</t>
  </si>
  <si>
    <t>722-2</t>
  </si>
  <si>
    <t>722-2-1</t>
  </si>
  <si>
    <t>722219191</t>
  </si>
  <si>
    <t>Armatury přírubové montáž zemních souprav ostatních typů</t>
  </si>
  <si>
    <t>2092399275</t>
  </si>
  <si>
    <t>https://podminky.urs.cz/item/CS_URS_2025_01/722219191</t>
  </si>
  <si>
    <t>42291078</t>
  </si>
  <si>
    <t>souprava zemní pro šoupátka DN 40-50mm Rd 2,0m</t>
  </si>
  <si>
    <t>1764748597</t>
  </si>
  <si>
    <t>891181324</t>
  </si>
  <si>
    <t>Montáž vodovodních armatur na potrubí šoupátek pro domovní přípojky s nástrčnými ISO konci PN16 DN 40</t>
  </si>
  <si>
    <t>1260170749</t>
  </si>
  <si>
    <t>https://podminky.urs.cz/item/CS_URS_2025_01/891181324</t>
  </si>
  <si>
    <t>42221559</t>
  </si>
  <si>
    <t>šoupátko domovní přípojky litinové ISO hrdlo PN16 40x40</t>
  </si>
  <si>
    <t>-1749620446</t>
  </si>
  <si>
    <t>899401112</t>
  </si>
  <si>
    <t>Osazení poklopů uličních s pevným rámem litinových šoupátkových</t>
  </si>
  <si>
    <t>66440262</t>
  </si>
  <si>
    <t>https://podminky.urs.cz/item/CS_URS_2025_01/899401112</t>
  </si>
  <si>
    <t>42291352</t>
  </si>
  <si>
    <t>poklop litinový šoupátkový pro zemní soupravy osazení do terénu a do vozovky</t>
  </si>
  <si>
    <t>976683097</t>
  </si>
  <si>
    <t>871181211</t>
  </si>
  <si>
    <t>Montáž vodovodního potrubí z polyetylenu PE100 RC v otevřeném výkopu svařovaných elektrotvarovkou SDR 11/PN16 d 50 x 4,6 mm</t>
  </si>
  <si>
    <t>125189150</t>
  </si>
  <si>
    <t>https://podminky.urs.cz/item/CS_URS_2025_01/871181211</t>
  </si>
  <si>
    <t>28613502</t>
  </si>
  <si>
    <t>potrubí vodovodní dvouvrstvé PE100 RC SDR11 50x4,6mm</t>
  </si>
  <si>
    <t>1099864830</t>
  </si>
  <si>
    <t>69,2*1,015 'Přepočtené koeficientem množství</t>
  </si>
  <si>
    <t>K034</t>
  </si>
  <si>
    <t>D+M napojení na stávající řad</t>
  </si>
  <si>
    <t>112261207</t>
  </si>
  <si>
    <t>892233122</t>
  </si>
  <si>
    <t>Proplach a dezinfekce vodovodního potrubí DN od 40 do 70</t>
  </si>
  <si>
    <t>-1672601588</t>
  </si>
  <si>
    <t>https://podminky.urs.cz/item/CS_URS_2025_01/892233122</t>
  </si>
  <si>
    <t>892241111</t>
  </si>
  <si>
    <t>Tlakové zkoušky vodou na potrubí DN do 80</t>
  </si>
  <si>
    <t>1352373611</t>
  </si>
  <si>
    <t>https://podminky.urs.cz/item/CS_URS_2025_01/892241111</t>
  </si>
  <si>
    <t>899721111</t>
  </si>
  <si>
    <t>Signalizační vodič na potrubí DN do 150 mm</t>
  </si>
  <si>
    <t>1541049967</t>
  </si>
  <si>
    <t>https://podminky.urs.cz/item/CS_URS_2025_01/899721111</t>
  </si>
  <si>
    <t>680272665</t>
  </si>
  <si>
    <t>722-2-2</t>
  </si>
  <si>
    <t>Šachta</t>
  </si>
  <si>
    <t>893811163</t>
  </si>
  <si>
    <t>Osazení vodoměrné šachty z polypropylenu PP samonosné pro běžné zatížení kruhové, průměru D do 1,2 m, světlé hloubky přes 1,4 m do 1,6 m</t>
  </si>
  <si>
    <t>-124285992</t>
  </si>
  <si>
    <t>https://podminky.urs.cz/item/CS_URS_2025_01/893811163</t>
  </si>
  <si>
    <t>56230594</t>
  </si>
  <si>
    <t>šachta plastová vodoměrná samonosná kruhová 1,2/1,5m</t>
  </si>
  <si>
    <t>-965312471</t>
  </si>
  <si>
    <t>894201113</t>
  </si>
  <si>
    <t>Ostatní konstrukce na trubním vedení z prostého betonu dno šachet tloušťky přes 200 mm z betonu bez zvýšených nároků na prostředí tř. C 16/20</t>
  </si>
  <si>
    <t>1655237297</t>
  </si>
  <si>
    <t>https://podminky.urs.cz/item/CS_URS_2025_01/894201113</t>
  </si>
  <si>
    <t>894201193</t>
  </si>
  <si>
    <t>Ostatní konstrukce na trubním vedení z prostého betonu dno šachet tloušťky přes 200 mm Příplatek k ceně za tloušťku dna do 200 mm</t>
  </si>
  <si>
    <t>1232317461</t>
  </si>
  <si>
    <t>https://podminky.urs.cz/item/CS_URS_2025_01/894201193</t>
  </si>
  <si>
    <t>0,75*0,75*3,14*0,2</t>
  </si>
  <si>
    <t>894608211</t>
  </si>
  <si>
    <t>Výztuž šachet ze svařovaných sítí typu Kari</t>
  </si>
  <si>
    <t>-1778160463</t>
  </si>
  <si>
    <t>https://podminky.urs.cz/item/CS_URS_2025_01/894608211</t>
  </si>
  <si>
    <t>899111113</t>
  </si>
  <si>
    <t>Osazení poklopů šachtových plastových nebo kompozitních bez rámů hmotnosti jednotlivě do 50 kg</t>
  </si>
  <si>
    <t>1931327255</t>
  </si>
  <si>
    <t>https://podminky.urs.cz/item/CS_URS_2025_01/899111113</t>
  </si>
  <si>
    <t>28661733</t>
  </si>
  <si>
    <t>poklop plastový třídy A15 pro šachtu DN 600</t>
  </si>
  <si>
    <t>1442173822</t>
  </si>
  <si>
    <t>722-2-3</t>
  </si>
  <si>
    <t>Vystrojení šachty</t>
  </si>
  <si>
    <t>722220234</t>
  </si>
  <si>
    <t>Armatury s jedním závitem přechodové tvarovky PPR, PN 20 (SDR 6) s kovovým závitem vnitřním přechodky dGK D 40 x G 5/4"</t>
  </si>
  <si>
    <t>-421321226</t>
  </si>
  <si>
    <t>https://podminky.urs.cz/item/CS_URS_2025_01/722220234</t>
  </si>
  <si>
    <t>722232047</t>
  </si>
  <si>
    <t>Armatury se dvěma závity kulové kohouty PN 42 do 185 °C přímé vnitřní závit G 6/4"</t>
  </si>
  <si>
    <t>-1647785174</t>
  </si>
  <si>
    <t>https://podminky.urs.cz/item/CS_URS_2025_01/722232047</t>
  </si>
  <si>
    <t>722270102</t>
  </si>
  <si>
    <t>Vodoměrové sestavy závitové G 1"</t>
  </si>
  <si>
    <t>723157315</t>
  </si>
  <si>
    <t>https://podminky.urs.cz/item/CS_URS_2025_01/722270102</t>
  </si>
  <si>
    <t>9 - Vedlejší náklady</t>
  </si>
  <si>
    <t>Tomáš Hrdlička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</si>
  <si>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</si>
  <si>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</si>
  <si>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</si>
  <si>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</si>
  <si>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</si>
  <si>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</si>
  <si>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</si>
  <si>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</si>
  <si>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</si>
  <si>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</si>
  <si>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</si>
  <si>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</si>
  <si>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</si>
  <si>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-606289245</t>
  </si>
  <si>
    <t>https://podminky.urs.cz/item/CS_URS_2025_01/012103000</t>
  </si>
  <si>
    <t>012303000</t>
  </si>
  <si>
    <t xml:space="preserve">Geodetické zaměření skutečného provedení </t>
  </si>
  <si>
    <t>1433969535</t>
  </si>
  <si>
    <t>https://podminky.urs.cz/item/CS_URS_2025_01/012303000</t>
  </si>
  <si>
    <t>Poznámka k položce:_x000d_
Náklady na provedení skutečného zaměření stavby (stavebních objektů i dopravní a technické infrastruktury) v rozsahu nezbytném pro zápis změny do katastru nemovitostí a dle návrhu SOD_x000d_
Jedná se o vyhotovení geometrického plánu pro zápis staveb do katastru nemovitostí a zaměření celé stavby (rozsah komunikací a zpevněných ploch, skutečná trasa inženýrských sítí atd.) pro jejich zápis do GIS._x000d_
Vlastní budova s přístavbami				_x000d_
Komunikace a zpevněné plochy				_x000d_
Sítě technické infrastruktury				_x000d_
Geometrický plán bude ověřen Katastrálním úřadem	</t>
  </si>
  <si>
    <t>013254000</t>
  </si>
  <si>
    <t xml:space="preserve">Dokumentace skutečného provedení dle vyhl. 499/2006 Sb. ve třech listinných vyhotoveních a jednom elektronickém vyhotovení na CD-Rom </t>
  </si>
  <si>
    <t>-1489111981</t>
  </si>
  <si>
    <t>https://podminky.urs.cz/item/CS_URS_2025_01/013254000</t>
  </si>
  <si>
    <t>013294000</t>
  </si>
  <si>
    <t>Ostatní dokumentace - dílenská</t>
  </si>
  <si>
    <t>-528437111</t>
  </si>
  <si>
    <t>https://podminky.urs.cz/item/CS_URS_2025_01/013294000</t>
  </si>
  <si>
    <t>091003000</t>
  </si>
  <si>
    <t xml:space="preserve">Ostatní náklady bez rozlišení - vzorokování </t>
  </si>
  <si>
    <t>-1173155621</t>
  </si>
  <si>
    <t>https://podminky.urs.cz/item/CS_URS_2025_01/091003000</t>
  </si>
  <si>
    <t>VRN3</t>
  </si>
  <si>
    <t>Zařízení staveniště</t>
  </si>
  <si>
    <t>030001000</t>
  </si>
  <si>
    <t>Náklady spojené s vybudováním, provozem a likvidací zařízení staveniště vč. zdvihacího zařízení po celou dobu stavby, oplocení a dalších nezbytných nákladů</t>
  </si>
  <si>
    <t>-22640525</t>
  </si>
  <si>
    <t>https://podminky.urs.cz/item/CS_URS_2025_01/030001000</t>
  </si>
  <si>
    <t>Poznámka k položce:_x000d_
Současně kryje náklady na zdvihací prostředky po celou dobu stavby, spotřebu médií, zabezpečení a plnění podmínek BOZP a další nezbytné náklady.</t>
  </si>
  <si>
    <t>034103000</t>
  </si>
  <si>
    <t>Oplocení staveniště</t>
  </si>
  <si>
    <t>-1387878946</t>
  </si>
  <si>
    <t>https://podminky.urs.cz/item/CS_URS_2025_01/034103000</t>
  </si>
  <si>
    <t>039002000</t>
  </si>
  <si>
    <t>Zrušení zařízení staveniště</t>
  </si>
  <si>
    <t>-1957337813</t>
  </si>
  <si>
    <t>https://podminky.urs.cz/item/CS_URS_2025_01/039002000</t>
  </si>
  <si>
    <t>VRN4</t>
  </si>
  <si>
    <t>Inženýrská činnost</t>
  </si>
  <si>
    <t>044002000</t>
  </si>
  <si>
    <t>Revize</t>
  </si>
  <si>
    <t>1508070102</t>
  </si>
  <si>
    <t>https://podminky.urs.cz/item/CS_URS_2025_01/044002000</t>
  </si>
  <si>
    <t>K126</t>
  </si>
  <si>
    <t>Akreditované měření hladiny akustického tlaku VZT pro potřeby hygienické stanice</t>
  </si>
  <si>
    <t>-1872456495</t>
  </si>
  <si>
    <t>045002000</t>
  </si>
  <si>
    <t>Kompletační a koordinační činnost</t>
  </si>
  <si>
    <t>-886410400</t>
  </si>
  <si>
    <t>https://podminky.urs.cz/item/CS_URS_2025_01/045002000</t>
  </si>
  <si>
    <t>091504000</t>
  </si>
  <si>
    <t>Náklady související s publikační činností - publicita projektu</t>
  </si>
  <si>
    <t>609400389</t>
  </si>
  <si>
    <t>https://podminky.urs.cz/item/CS_URS_2025_01/091504000</t>
  </si>
  <si>
    <t xml:space="preserve">Poznámka k položce:_x000d_
Zhotovení a montáž stálé pamětní desky pro venkovní prostředí dle odsouhlaseného vzoru objednatele, technické parametry dle pravidel publicity IROP: _x000d_
Rozměry při orientaci na výšku: 300 x 400 mm _x000d_
Rozměry při orientaci na šířku: 400 x 300 mm_x000d_
</t>
  </si>
  <si>
    <t>091503000.1</t>
  </si>
  <si>
    <t>Náklady související s publikační činností - v průběhu stavby</t>
  </si>
  <si>
    <t>822903159</t>
  </si>
  <si>
    <t>https://podminky.urs.cz/item/CS_URS_2025_01/091503000.1</t>
  </si>
  <si>
    <t>Poznámka k položce:_x000d_
Zhotovení a montáž velkoplošného informačního panelu umístěný po dobu realizace projektu v místě realizace projektu a dle odsouhlaseného vzoru objednatele, technické parametry dle pravidel publicity IROP: _x000d_
Rozměry:_x000d_
minimální 2100 x 2200 mm, maximální při vertikálním rozložení 5100 x 2400 mm</t>
  </si>
  <si>
    <t>VRN5</t>
  </si>
  <si>
    <t>Finanční náklady</t>
  </si>
  <si>
    <t>051002000R</t>
  </si>
  <si>
    <t>Náklady spojené s pojištěním odpovědnosti za škodu a stavebně-montážní pojištění zhotovovaného díla, jak je uvedeno v návrhu smlouvy o dílo.</t>
  </si>
  <si>
    <t>-1038281646</t>
  </si>
  <si>
    <t>056002000</t>
  </si>
  <si>
    <t>Náklady spojené se zřízením bankovní záruky po dobu realizace stavby, jak je uvedeno v návrhu smlouvy o dílo</t>
  </si>
  <si>
    <t xml:space="preserve">soubor </t>
  </si>
  <si>
    <t>1758549854</t>
  </si>
  <si>
    <t>https://podminky.urs.cz/item/CS_URS_2025_01/056002000</t>
  </si>
  <si>
    <t>056002000.1</t>
  </si>
  <si>
    <t>Náklady spojené se zřízením bankovní záruky po dobu záruční doby, jak je uvedeno v návrhu smlouvy o dílo</t>
  </si>
  <si>
    <t>-647126687</t>
  </si>
  <si>
    <t>https://podminky.urs.cz/item/CS_URS_2025_01/056002000.1</t>
  </si>
  <si>
    <t>VRN7</t>
  </si>
  <si>
    <t>Provozní vlivy</t>
  </si>
  <si>
    <t>072002000</t>
  </si>
  <si>
    <t>Silniční provoz, provizorní dopravní značení</t>
  </si>
  <si>
    <t>349774048</t>
  </si>
  <si>
    <t>https://podminky.urs.cz/item/CS_URS_2025_01/072002000</t>
  </si>
  <si>
    <t>SEZNAM FIGUR</t>
  </si>
  <si>
    <t>Výměra</t>
  </si>
  <si>
    <t>SO01/ 1</t>
  </si>
  <si>
    <t>"102"9,4</t>
  </si>
  <si>
    <t>"103"6,7</t>
  </si>
  <si>
    <t>"109"11,7</t>
  </si>
  <si>
    <t>"110"11,7</t>
  </si>
  <si>
    <t>"111"2,4</t>
  </si>
  <si>
    <t>"112"7,6</t>
  </si>
  <si>
    <t>"113"12</t>
  </si>
  <si>
    <t>"114"15,8</t>
  </si>
  <si>
    <t>"115"4,1</t>
  </si>
  <si>
    <t>"117"11,1</t>
  </si>
  <si>
    <t>"119"10,9</t>
  </si>
  <si>
    <t>"120"6,1</t>
  </si>
  <si>
    <t>"124"15,7</t>
  </si>
  <si>
    <t>"127"15,7-2,1*2,6</t>
  </si>
  <si>
    <t>"130"15,6-2,1*2,6</t>
  </si>
  <si>
    <t>"133"15,6-2,1*2,6</t>
  </si>
  <si>
    <t>"136"15,6-2,1*2,6</t>
  </si>
  <si>
    <t>"139"15,6-2,1*2,6</t>
  </si>
  <si>
    <t>"140"10,6</t>
  </si>
  <si>
    <t>"201"5,9</t>
  </si>
  <si>
    <t>"203"28,5</t>
  </si>
  <si>
    <t>"204"23</t>
  </si>
  <si>
    <t>"209"11,7</t>
  </si>
  <si>
    <t>"210"39,7</t>
  </si>
  <si>
    <t>"213"15,6-2,1*2,65</t>
  </si>
  <si>
    <t>"216"15,6-2,1*2,65</t>
  </si>
  <si>
    <t>"219"15,6-2,1*2,65</t>
  </si>
  <si>
    <t>"222"15,6-2,1*2,65</t>
  </si>
  <si>
    <t>Použití figury:</t>
  </si>
  <si>
    <t>Příplatek k cenám bednění stropů za pohledový beton</t>
  </si>
  <si>
    <t>Zakrytí vnitřních ploch konstrukcí nebo prvků v místnostech v do 3,80 m</t>
  </si>
  <si>
    <t>drenáž</t>
  </si>
  <si>
    <t>Délka drenáže vč. náběhů u zlomů vedení</t>
  </si>
  <si>
    <t>"v úrovni zásypu"</t>
  </si>
  <si>
    <t>(7,15+23,45+3)*2</t>
  </si>
  <si>
    <t>(3,85+5,1+2)*2</t>
  </si>
  <si>
    <t>(10,8+6,95+3)*2</t>
  </si>
  <si>
    <t>(23,2+13,3+5)*2</t>
  </si>
  <si>
    <t>dveře11+dveře12+dveře13</t>
  </si>
  <si>
    <t>Tmelení spar a rohů šířky do 3 mm akrylátovým tmelem v místnostech v do 3,80 m</t>
  </si>
  <si>
    <t>"114"(1*(2,1+0,35))*2</t>
  </si>
  <si>
    <t>"104"0,9*(2,15+0,35)</t>
  </si>
  <si>
    <t>"121"1*(2,15+0,35)</t>
  </si>
  <si>
    <t>"120"1*(2,15+0,35)</t>
  </si>
  <si>
    <t>"118"1*(2,15+0,35)</t>
  </si>
  <si>
    <t>"116"1*(2,15+0,35)</t>
  </si>
  <si>
    <t>"117"1*(2,15+0,35)</t>
  </si>
  <si>
    <t>Zdivo z vápenopískových přesných plných tvárnic 8DF přes P15 do P25 tl 240 mm</t>
  </si>
  <si>
    <t>"137"2,15*(2,210+0,35)</t>
  </si>
  <si>
    <t>"135"2,15*(2,210+0,35)</t>
  </si>
  <si>
    <t>"132"2,15*(2,210+0,35)</t>
  </si>
  <si>
    <t>"129"2,15*(2,210+0,35)</t>
  </si>
  <si>
    <t>"126" 1,95*(2,21+0,35)</t>
  </si>
  <si>
    <t>"123"1,95*(2,21+0,35)</t>
  </si>
  <si>
    <t>"115"0,9*(2,15+0,35)</t>
  </si>
  <si>
    <t>"114"2,15*(2,210+0,35)</t>
  </si>
  <si>
    <t>"108"0,9*(2,15+0,35)+(0,8*(2,15+0,35))*2</t>
  </si>
  <si>
    <t>"107"0,9*(2,15+0,35)</t>
  </si>
  <si>
    <t>"105"0,9*(2,15+0,35)</t>
  </si>
  <si>
    <t>"106"0,9*(2,15+0,35)</t>
  </si>
  <si>
    <t>"119"1*(2,15+0,35)</t>
  </si>
  <si>
    <t>"pouzdra"-7*(2,21+0,35)*1</t>
  </si>
  <si>
    <t>Příčka z vápenopískových přesných plných tvárnic 5DF přes P15 do P25 tl 150 mm</t>
  </si>
  <si>
    <t>"113"0,9*(2,15+0,35)</t>
  </si>
  <si>
    <t>Zdivo z vápenopískových přesných plných tvárnic 7DF přes P15 do P25 tl 200 mm</t>
  </si>
  <si>
    <t>0+dveře22+dveře23</t>
  </si>
  <si>
    <t>"212"2,15*(2,21+0,15)</t>
  </si>
  <si>
    <t>"214"2,15*(2,21+0,15)</t>
  </si>
  <si>
    <t>"218"2,15*(2,21+0,15)</t>
  </si>
  <si>
    <t>"221"2,15*(2,21+0,15)</t>
  </si>
  <si>
    <t>"208"0,9*(2,15+0,15)</t>
  </si>
  <si>
    <t>"207"1,2*(2,725+0,15)</t>
  </si>
  <si>
    <t>"106"0,9*(2,15+0,15)</t>
  </si>
  <si>
    <t>"105"0,9*(2,15+0,15)</t>
  </si>
  <si>
    <t>"204"0,9*(2,15+0,15)</t>
  </si>
  <si>
    <t>"203"0,9*(2,15+0,15)</t>
  </si>
  <si>
    <t>"pouzdra"-4*2,21</t>
  </si>
  <si>
    <t>"206"(0,7*(2,15+0,15))*2</t>
  </si>
  <si>
    <t>Příčka z vápenopískových přesných plných tvárnic P7 do P15 tl 70 mm</t>
  </si>
  <si>
    <t>"101"14,9</t>
  </si>
  <si>
    <t>"105"5,9</t>
  </si>
  <si>
    <t>"108"8,6</t>
  </si>
  <si>
    <t>"116"4,5</t>
  </si>
  <si>
    <t>"118"30,7</t>
  </si>
  <si>
    <t>"121"66,3</t>
  </si>
  <si>
    <t>"122"5,4</t>
  </si>
  <si>
    <t>"123"5,6</t>
  </si>
  <si>
    <t>"125"5,4</t>
  </si>
  <si>
    <t>"126"5,6</t>
  </si>
  <si>
    <t>"127"15,7</t>
  </si>
  <si>
    <t>"128"5,5</t>
  </si>
  <si>
    <t>"129"5,5</t>
  </si>
  <si>
    <t>"130"15,6</t>
  </si>
  <si>
    <t>"131"5,5</t>
  </si>
  <si>
    <t>"132"5,5"</t>
  </si>
  <si>
    <t>"133"15,6</t>
  </si>
  <si>
    <t>"134"5,5</t>
  </si>
  <si>
    <t>"135"5,5</t>
  </si>
  <si>
    <t>"136"15,6</t>
  </si>
  <si>
    <t>"137"5,5</t>
  </si>
  <si>
    <t>"138"5,5</t>
  </si>
  <si>
    <t>"139"15,6</t>
  </si>
  <si>
    <t>Olepování vnitřních ploch páskou v místnostech v do 3,80 m</t>
  </si>
  <si>
    <t>Zakrytí vnitřních podlah včetně pozdějšího odkrytí</t>
  </si>
  <si>
    <t>Lešení pomocné pro objekty pozemních staveb s lešeňovou podlahou v do 1,9 m zatížení do 150 kg/m2</t>
  </si>
  <si>
    <t>Separační vrstva z PE fólie</t>
  </si>
  <si>
    <t>Násyp tl do 20 mm pod plovoucí nebo tepelně izolační vrstvy podlah z písku prosátého</t>
  </si>
  <si>
    <t>"104"1,9+(0,9*0,15)*3+(0,9*0,25)</t>
  </si>
  <si>
    <t>"105"5,9+(0,9*0,15)</t>
  </si>
  <si>
    <t>"109"11,7+(1,1*0,25)</t>
  </si>
  <si>
    <t>"110"11,7+(1,1*0,25)</t>
  </si>
  <si>
    <t>"111"2,4+(1,1*0,25)</t>
  </si>
  <si>
    <t>"112"7,6+(1,1*0,25)+1,2*5,5</t>
  </si>
  <si>
    <t>Potěr anhydritový samonivelační litý C20 tl přes 45 do 50 mm</t>
  </si>
  <si>
    <t>Vysátí podkladu před pokládkou dlažby</t>
  </si>
  <si>
    <t>Nátěr penetrační na podlahu</t>
  </si>
  <si>
    <t>Montáž podlah keramických hladkých lepených cementovým flexibilním lepidlem přes 0,5 do 2 ks/m2</t>
  </si>
  <si>
    <t>"101"14,9+(2*0,25+1*0,25)</t>
  </si>
  <si>
    <t>"102"9,4+(1*0,25+1*0,25+1*0,25)</t>
  </si>
  <si>
    <t>"118"30,7+(1*0,15)*2</t>
  </si>
  <si>
    <t>"121"66,3+(1*0,25)+(1*0,25)+(5*0,25)+(3,25*0,25)+(4*0,25)</t>
  </si>
  <si>
    <t>"122"5,4+(1*0,25)+(1*0,15/2)</t>
  </si>
  <si>
    <t>"125"5,4+(1*0,25)+(1*0,15/2)</t>
  </si>
  <si>
    <t>"128"5,5+(1*0,15)+(1*0,15/2)</t>
  </si>
  <si>
    <t>"131"5,5+(1*0,25)+(1,1*0,15/2)</t>
  </si>
  <si>
    <t>"134"5,5+(1*0,25)+(1,1*0,15/2)</t>
  </si>
  <si>
    <t>"137"5,5+(1*0,25)+(1,1*0,15/2)</t>
  </si>
  <si>
    <t>Cementový samonivelační potěr ze suchých směsí tl přes 2 do 5 mm</t>
  </si>
  <si>
    <t>Vysátí podkladu před provedením lité podlahy</t>
  </si>
  <si>
    <t>D+M provedení betoové stěrky dle specifikace v PD na podklad s anhydridu vč. penetrace, stěrky, uzavíracího laku</t>
  </si>
  <si>
    <t>Mazanina tl přes 80 do 120 mm z betonu prostého bez zvýšených nároků na prostředí tř. C 20/25</t>
  </si>
  <si>
    <t>Výztuž mazanin svařovanými sítěmi Kari</t>
  </si>
  <si>
    <t>Položení podložky pod koberec podlah</t>
  </si>
  <si>
    <t>Volné položení textilních pásů s podlepením spojů páskou</t>
  </si>
  <si>
    <t>"202"15,9</t>
  </si>
  <si>
    <t>"206"7,8</t>
  </si>
  <si>
    <t>"207"8,4</t>
  </si>
  <si>
    <t>"211"5,5</t>
  </si>
  <si>
    <t>"212"5,5</t>
  </si>
  <si>
    <t>"213"15,6</t>
  </si>
  <si>
    <t>"214"5,5</t>
  </si>
  <si>
    <t>"215"5,5</t>
  </si>
  <si>
    <t>"216"15,6</t>
  </si>
  <si>
    <t>"217"5,5</t>
  </si>
  <si>
    <t>"218"5,5</t>
  </si>
  <si>
    <t>"219"15,6</t>
  </si>
  <si>
    <t>"220"5,5</t>
  </si>
  <si>
    <t>"221"5,5</t>
  </si>
  <si>
    <t>"222"15,6</t>
  </si>
  <si>
    <t>F021+F023</t>
  </si>
  <si>
    <t>"202"15,9+(0,9*0,15)*5+(1,2*0,15)</t>
  </si>
  <si>
    <t>"211"5,7+(1*0,25)+(1,1*0,15/2)</t>
  </si>
  <si>
    <t>"214"5,7+(1*0,25)+(1,1*0,15/2)</t>
  </si>
  <si>
    <t>"217"57+(1*0,25)+(1,1*0,15/2)</t>
  </si>
  <si>
    <t>"220"5,7+(1*0,25)+(1,1*0,15/2)</t>
  </si>
  <si>
    <t>"Plocha omítky fasády - etics 300 mm</t>
  </si>
  <si>
    <t>"1NP - z venku"3,6*(23,25+36,8)*2-3,6*(9,235+3,12+3,995+4-1,5+7,05+2,8)</t>
  </si>
  <si>
    <t>"1NP - uvnitř"2,8*(7,05-0,25+0,3+19,85+0,3+7+7+10,85+23,25)</t>
  </si>
  <si>
    <t>0,8*10,25</t>
  </si>
  <si>
    <t>"odpočet otvorů 1NP"-okno1</t>
  </si>
  <si>
    <t>"2NP"2,725*(0,3+19,85+0,2+6+0,25)</t>
  </si>
  <si>
    <t>-sokl</t>
  </si>
  <si>
    <t>-plochá15</t>
  </si>
  <si>
    <t>Penetrační nátěr vnějších stěn nanášený ručně</t>
  </si>
  <si>
    <t>Penetrační akrylátový nátěr vnějších pastovitých tenkovrstvých omítek stěn</t>
  </si>
  <si>
    <t>Montáž kontaktního zateplení vnějších stěn lepením a mechanickým kotvením desek z minerální vlny s podélnou orientací do zdiva a betonu tl přes 240mm</t>
  </si>
  <si>
    <t>Příplatek k cenám kontaktního zateplení vnějších stěn za zápustnou montáž a použití tepelněizolačních zátek z minerální vlny</t>
  </si>
  <si>
    <t>Příplatek k cenám kontaktního zateplení vnějších stěn za zesílení vyztužení základní vrstvy</t>
  </si>
  <si>
    <t>Zakrytí výplní otvorů a svislých ploch fólií přilepenou lepící páskou</t>
  </si>
  <si>
    <t>"2NP - pohledová část"</t>
  </si>
  <si>
    <t>"levá část objektu"3,15*(0,3+19,85+0,25+0,07+6,45+0,22)</t>
  </si>
  <si>
    <t>"pravá část objektu z venku"3,1*(13,39+11,42)*2</t>
  </si>
  <si>
    <t>Montáž izolace tepelné stěn lepením celoplošně rohoží, pásů, dílců, desek</t>
  </si>
  <si>
    <t>Montáž provětrávané fasády pl do 5 m2 z dřevěných profilů š přes 80 mm do 100 mm tl do 20 mm</t>
  </si>
  <si>
    <t>Montáž difúzní paropropustné fólie pro dřevěnou provětrávanou fasádu s lepenými přesahy</t>
  </si>
  <si>
    <t>Montáž konzol roštu fasád, stěn a podhledů do betonu tvaru "A" pro uchycení vodorovného profilu roštu</t>
  </si>
  <si>
    <t>Montáž vodorovného profilu roštu fasád, stěn a podhledů připevněného na konzolu tvaru "A"</t>
  </si>
  <si>
    <t>Montáž svislého profilu roštu fasád, stěn a podhledů připevněného na vodorovný profil</t>
  </si>
  <si>
    <t>"1NP - sklad"2,8*(3,12+4,64)*2</t>
  </si>
  <si>
    <t>"2 NP u schodiště a na pavlači"3,15*(2,735+0,3+1,6)</t>
  </si>
  <si>
    <t>"2 NP u terasy</t>
  </si>
  <si>
    <t>2,725*(0,37+0,2+1,63)*2</t>
  </si>
  <si>
    <t>Penetrační syntetický nátěr hladkých betonových povrchů</t>
  </si>
  <si>
    <t xml:space="preserve">"1 NP schodiště </t>
  </si>
  <si>
    <t>3,6*(1,5+2,2+2,79+2,2+1,5)*2</t>
  </si>
  <si>
    <t>-1,5*2,8*2</t>
  </si>
  <si>
    <t>0,29*(1,5+2,8*2)</t>
  </si>
  <si>
    <t>Sklovláknité pletivo vnějších stěn vtlačené do tmelu</t>
  </si>
  <si>
    <t>0,8*(6,325+3,125+3,995+4+8,6+2,8)</t>
  </si>
  <si>
    <t>Montáž kontaktního zateplení vnějších stěn lepením a mechanickým kotvením TI z minerální vlny s podélnou orientací do zdiva a betonu tl přes 80 do 120 mm</t>
  </si>
  <si>
    <t>0,8*(13,18+9,95)*2</t>
  </si>
  <si>
    <t>1,2*(9+10)</t>
  </si>
  <si>
    <t>1,2*(8+9)</t>
  </si>
  <si>
    <t>Schodišťová konstrukce a rampa ze ŽB tř. C 25/30</t>
  </si>
  <si>
    <t>Zřízení bednění stupňů přímočarých schodišť</t>
  </si>
  <si>
    <t>"osa A u schodiště"7,05*2,8</t>
  </si>
  <si>
    <t>6,5*19,85</t>
  </si>
  <si>
    <t>2,98*4,5</t>
  </si>
  <si>
    <t>10,25*6,4</t>
  </si>
  <si>
    <t>12,75*22,65</t>
  </si>
  <si>
    <t>Zřízení vrstvy z geotextilie v rovině nebo ve sklonu do 1:5 š do 3 m</t>
  </si>
  <si>
    <t>Mazanina tl přes 120 do 240 mm z betonu prostého bez zvýšených nároků na prostředí tř. C 25/30</t>
  </si>
  <si>
    <t>Provedení izolace proti zemní vlhkosti vodorovné za studena nátěrem penetračním</t>
  </si>
  <si>
    <t>Provedení izolace proti zemní vlhkosti pásy přitavením vodorovné NAIP</t>
  </si>
  <si>
    <t>"osa A u schodiště"2,8+7,05+2,8</t>
  </si>
  <si>
    <t>(2,98+4,5)*2</t>
  </si>
  <si>
    <t>Zřízení bednění rýh a hran v podlahách</t>
  </si>
  <si>
    <t>Izolace proti zemní vlhkosti nopovou fólií svislá, výška nopu 8,0 mm, tl do 0,6 mm</t>
  </si>
  <si>
    <t>Izolace proti zemní vlhkosti nopovou fólií ukončení provětrávací lištou</t>
  </si>
  <si>
    <t>Izolace proti zemní vlhkosti připevnění folie hřeby</t>
  </si>
  <si>
    <t>Izolace proti vodě provedení spojů přitavením pásu NAIP 500 mm</t>
  </si>
  <si>
    <t>"osa A u schodiště"(2,8+7,05+2,8)*1,5</t>
  </si>
  <si>
    <t>(6,5+19,85)*2*1,4</t>
  </si>
  <si>
    <t>(2,98+4,5)*2*1,1</t>
  </si>
  <si>
    <t>(10,25+6,4)*2*1,4</t>
  </si>
  <si>
    <t>(12,75+22,65)*2*1,4</t>
  </si>
  <si>
    <t>Provedení izolace proti zemní vlhkosti svislé za studena nátěrem penetračním</t>
  </si>
  <si>
    <t>Provedení izolace proti zemní vlhkosti pásy přitavením svislé NAIP</t>
  </si>
  <si>
    <t>(7,73)*22,285</t>
  </si>
  <si>
    <t>10,38*12,05</t>
  </si>
  <si>
    <t>Provedení drenážní vrstvy vegetační střechy z kameniva tl do 100 mm sklon do 5°</t>
  </si>
  <si>
    <t>0,5*(0,847+8,415+6,087+3,2+8,525+2,499+2,99+2,99+2,721-0,5*2+3,11+2,721*2+5,535+4,814+3,442+3,442+1,412-0,5*2)</t>
  </si>
  <si>
    <t>"u okna" 3</t>
  </si>
  <si>
    <t>((14,82*2)+2*(1,4+2,45-0,5*2))*0,5</t>
  </si>
  <si>
    <t>Provedení drenážní vrstvy vegetační střechy z plastových nopových fólií v nopů do 25 mm do 5°</t>
  </si>
  <si>
    <t>Provedení vegetační vrstvy ze substrátu tl přes 300 mm vegetační střechy sklon do 5°</t>
  </si>
  <si>
    <t>Položení vegetační nebo trávníkové rohože vegetační střechy sklon do 5°</t>
  </si>
  <si>
    <t>"P12</t>
  </si>
  <si>
    <t>2,2*2,55</t>
  </si>
  <si>
    <t>Separační vrstva z geotextilie</t>
  </si>
  <si>
    <t>Zdrsnění povrchu betonových podlah kartáčováním strojně s předchozím přehlazením</t>
  </si>
  <si>
    <t>Penetrační akrylátový nátěr hrubých betonových podlah</t>
  </si>
  <si>
    <t>Krycí jednonásobný akrylátový nátěr betonové podlahy</t>
  </si>
  <si>
    <t>"snířeno o pracovní výšku 1,5 m, v rozích uvažována převazba 1 m na kažkou stranu</t>
  </si>
  <si>
    <t xml:space="preserve">"do úrovně 2 NP </t>
  </si>
  <si>
    <t>(6,725-1,5)*(13,39+1+1+11,42+1+1+8,77+1+23,275+1+1+8,77+1)</t>
  </si>
  <si>
    <t>"v úrovni 1 NP</t>
  </si>
  <si>
    <t>(3,6-1,5)*((14,66+1+1)*4+(13,35+1+1+23,275-11,42+1+1))</t>
  </si>
  <si>
    <t xml:space="preserve">"založení na střeše 1 NP </t>
  </si>
  <si>
    <t>(6,725-3,05-1,5)*(11,42+1+1+13,39+1+1+22,275+1+1+4)</t>
  </si>
  <si>
    <t>Montáž lešení řadového trubkového lehkého s podlahami zatížení do 200 kg/m2 š od 0,6 do 0,9 m v do 10 m</t>
  </si>
  <si>
    <t>Příplatek k lešení řadovému trubkovému lehkému s podlahami do 200 kg/m2 š od 0,6 do 0,9 m v do 10 m za každý den použití</t>
  </si>
  <si>
    <t>Demontáž lešení řadového trubkového lehkého s podlahami zatížení do 200 kg/m2 š od 0,6 do 0,9 m v do 10 m</t>
  </si>
  <si>
    <t>Montáž ochranné sítě z textilie z umělých vláken</t>
  </si>
  <si>
    <t>Příplatek k ochranné síti za každý den použití</t>
  </si>
  <si>
    <t>Demontáž ochranné sítě z textilie z umělých vláken</t>
  </si>
  <si>
    <t>Dovoz a odvoz lešení řadového do 10 km včetně naložení a složení</t>
  </si>
  <si>
    <t>Příplatek k ceně dovozu a odvozu lešení řadového ZKD 10 km přes 10 km</t>
  </si>
  <si>
    <t>"o139"2,65</t>
  </si>
  <si>
    <t>"d137"1,1</t>
  </si>
  <si>
    <t>"o136"2,65</t>
  </si>
  <si>
    <t>"d134"1,1</t>
  </si>
  <si>
    <t>"o133"2,65</t>
  </si>
  <si>
    <t>"d131"1,1</t>
  </si>
  <si>
    <t>"o130"2,65</t>
  </si>
  <si>
    <t>"d128"1,1</t>
  </si>
  <si>
    <t>"o127"3</t>
  </si>
  <si>
    <t>"d125"1,1</t>
  </si>
  <si>
    <t>"o124"3</t>
  </si>
  <si>
    <t>"d122"1,1</t>
  </si>
  <si>
    <t>"o121"3,25</t>
  </si>
  <si>
    <t>"o121"5</t>
  </si>
  <si>
    <t>"o121"4,1</t>
  </si>
  <si>
    <t>"o118"3</t>
  </si>
  <si>
    <t>"d101"2</t>
  </si>
  <si>
    <t>"d109"1,1</t>
  </si>
  <si>
    <t>"d110"1,1</t>
  </si>
  <si>
    <t>"d111"1,1</t>
  </si>
  <si>
    <t>"d112"1,1</t>
  </si>
  <si>
    <t>"o114"1,05</t>
  </si>
  <si>
    <t>"d102"2</t>
  </si>
  <si>
    <t>"otvory v nezatepleném zdivu"</t>
  </si>
  <si>
    <t>"d schodiště"1,5</t>
  </si>
  <si>
    <t>"d140"1</t>
  </si>
  <si>
    <t>Pletivo sklovláknité vnitřních stěn vtlačené do tmelu</t>
  </si>
  <si>
    <t>Montáž omítkových samolepících začišťovacích profilů pro spojení s okenním rámem</t>
  </si>
  <si>
    <t>Montáž kontaktního zateplení vnějšího ostění, nadpraží nebo parapetu hl. špalety do 400 mm lepením desek z polystyrenu tl do 40 mm</t>
  </si>
  <si>
    <t>Připojovací spára oken a stěn parotěsnou páskou interiérovou</t>
  </si>
  <si>
    <t>"o213"2,65</t>
  </si>
  <si>
    <t>"d211"1,1</t>
  </si>
  <si>
    <t>"o216"2,65</t>
  </si>
  <si>
    <t>"d214"1,1</t>
  </si>
  <si>
    <t>"o219"2,65</t>
  </si>
  <si>
    <t>"d217"1,1</t>
  </si>
  <si>
    <t>"o222"2,65</t>
  </si>
  <si>
    <t>"d220"1,1</t>
  </si>
  <si>
    <t>"o202"1,3</t>
  </si>
  <si>
    <t>"o203"4,4</t>
  </si>
  <si>
    <t>"o201"1,2</t>
  </si>
  <si>
    <t>"204"3,6</t>
  </si>
  <si>
    <t>nadpraží3</t>
  </si>
  <si>
    <t>Nadpraží otvorů 3 NP</t>
  </si>
  <si>
    <t>"318"1,2</t>
  </si>
  <si>
    <t>"316"1,2</t>
  </si>
  <si>
    <t>"otvor pro výtah"1,6</t>
  </si>
  <si>
    <t>"306"1,365</t>
  </si>
  <si>
    <t>"306"1,38</t>
  </si>
  <si>
    <t>"306"1,265</t>
  </si>
  <si>
    <t>"306"1,35</t>
  </si>
  <si>
    <t>"301"1,0</t>
  </si>
  <si>
    <t>"303"0,9</t>
  </si>
  <si>
    <t>"305"1,7</t>
  </si>
  <si>
    <t>"302"1,7</t>
  </si>
  <si>
    <t>"302"1,5</t>
  </si>
  <si>
    <t>"302"2,0</t>
  </si>
  <si>
    <t>"308"1,5</t>
  </si>
  <si>
    <t>"311"1,5</t>
  </si>
  <si>
    <t>"314"1,5</t>
  </si>
  <si>
    <t>"319"1,5</t>
  </si>
  <si>
    <t>"319"1,2</t>
  </si>
  <si>
    <t>"106"(1,7*2+2,3*2)*2,55</t>
  </si>
  <si>
    <t>"107"(1,8+2,6)*2*2,55</t>
  </si>
  <si>
    <t>"108"(2,1*2+2,55*2+(1*2+1,5*2)*2)*2,55</t>
  </si>
  <si>
    <t>"116"(2,1*2+2,15*2)*2,45</t>
  </si>
  <si>
    <t>"123"(2,3*2+2,45*2)*2,45</t>
  </si>
  <si>
    <t>"126"(2,45*2+2,3*2)*2,45</t>
  </si>
  <si>
    <t>"129"(2,5*2+2,2*2)*2,45</t>
  </si>
  <si>
    <t>"132"(2,5*2+2,2*2)*2,45</t>
  </si>
  <si>
    <t>"135"(2,5*2+2,2*2)*2,45</t>
  </si>
  <si>
    <t>"138"(2,5*2+2,2*2)*2,45</t>
  </si>
  <si>
    <t>"205"(1,75*2+2,1*2)*2,35</t>
  </si>
  <si>
    <t>"206"(1,9*2+2,1*2+(1*2+1,8*2)*2)*2,35</t>
  </si>
  <si>
    <t>"212"(2,5*2+2,2*2)*2,45</t>
  </si>
  <si>
    <t>"215"(2,5*2+2,2*2)*2,45</t>
  </si>
  <si>
    <t>"218"(2,5*2+2,2*2)*2,45</t>
  </si>
  <si>
    <t>"221"(2,5*2+2,2*2)*2,45</t>
  </si>
  <si>
    <t>"za kuch. linky, umyvadla dle skutečnosti"10</t>
  </si>
  <si>
    <t>"106"-(0,9*2,1)</t>
  </si>
  <si>
    <t>"107"-(0,9*2,1)</t>
  </si>
  <si>
    <t>"108"-((0,8*2,1)*4+(0,9*2,1))</t>
  </si>
  <si>
    <t>"116"-(1*2,1)</t>
  </si>
  <si>
    <t>"123"-(1*2,1)</t>
  </si>
  <si>
    <t>"126"-(1*2,1)</t>
  </si>
  <si>
    <t>"129"-(1*2,1)</t>
  </si>
  <si>
    <t>"132"-(1*2,1)</t>
  </si>
  <si>
    <t>"135"-(1*2,1)</t>
  </si>
  <si>
    <t>"138"-(1*2,1)</t>
  </si>
  <si>
    <t>"205"-(0,9*2,1)</t>
  </si>
  <si>
    <t>"206"-((0,8*2,1)*4+(0,9*2,1))</t>
  </si>
  <si>
    <t>"212"-(1*2,1)</t>
  </si>
  <si>
    <t>"215"-(1*2,1)</t>
  </si>
  <si>
    <t>"218"-(1*2,1)</t>
  </si>
  <si>
    <t>"221"-(1*2,1)</t>
  </si>
  <si>
    <t>Vápenocementový štuk vnitřních stěn tloušťky do 3 mm</t>
  </si>
  <si>
    <t>Nátěr penetrační na stěnu</t>
  </si>
  <si>
    <t>Oprášení (ometení ) podkladu v místnostech v do 3,80 m</t>
  </si>
  <si>
    <t>"117"3,75*2+2,95*2</t>
  </si>
  <si>
    <t>"106"1,7*2+2,3*2</t>
  </si>
  <si>
    <t>"108"2,1*2+2,55*2+(1*2+1,5*2)*2</t>
  </si>
  <si>
    <t>"116"2,1*2+2,15*2</t>
  </si>
  <si>
    <t>"123"2,3*2+2,45*2</t>
  </si>
  <si>
    <t>"126"2,45*2+2,3*2</t>
  </si>
  <si>
    <t>"129"2,5*2+2,2*2</t>
  </si>
  <si>
    <t>"132"2,5*2+2,2*2</t>
  </si>
  <si>
    <t>"135"2,5*2+2,2*2</t>
  </si>
  <si>
    <t>"138"2,5*2+2,2*2</t>
  </si>
  <si>
    <t>Montáž těsnícího pásu pro styčné nebo dilatační spáry</t>
  </si>
  <si>
    <t>Montáž izolace nátěrem nebo stěrkou ve dvou vrstvách</t>
  </si>
  <si>
    <t>Spárování vnitřních obkladů silikonem</t>
  </si>
  <si>
    <t>"205"1,75*2+2,1*2</t>
  </si>
  <si>
    <t>"206"1,9*2+2,1*2+(1*2+1,8*2)*2</t>
  </si>
  <si>
    <t>"212"2,5*2+2,2*2</t>
  </si>
  <si>
    <t>"215"2,5*2+2,2*2</t>
  </si>
  <si>
    <t>"218"2,5*2+2,2*2</t>
  </si>
  <si>
    <t>"221"2,5*2+2,2*2</t>
  </si>
  <si>
    <t>obvodS</t>
  </si>
  <si>
    <t>Obvodová dilatace podlahovým páskem z pěnového PE mezi stěnou a mazaninou nebo potěrem v 80 mm</t>
  </si>
  <si>
    <t>"104"1,3*2+1,45*2</t>
  </si>
  <si>
    <t>"105"2,3*2+2,55*2</t>
  </si>
  <si>
    <t>"109"4*2+2,925*2</t>
  </si>
  <si>
    <t>"110"2,925*2+4*2</t>
  </si>
  <si>
    <t>"111"1,2*2+2*2</t>
  </si>
  <si>
    <t>"112"4*2+(1,65+1,2)*2</t>
  </si>
  <si>
    <t>"113"3*2+4*2</t>
  </si>
  <si>
    <t>"114"2,25*2+4,4*2</t>
  </si>
  <si>
    <t>"115"1,7*2+2,25*2</t>
  </si>
  <si>
    <t>Montáž soklů z dlaždic keramických rovných lepených cementovým flexibilním lepidlem v přes 65 do 90 mm</t>
  </si>
  <si>
    <t>"101"2*2+(1,2+2,7+0,9+2,9)*2</t>
  </si>
  <si>
    <t>"102"2*2+(2,25+0,15+2,25)*2</t>
  </si>
  <si>
    <t>"103"(4,4+0,2+0,25)*2</t>
  </si>
  <si>
    <t>"118"5,5*2+(2,1+0,1+3,75)*2</t>
  </si>
  <si>
    <t>"119"2,9*2+3,75*2</t>
  </si>
  <si>
    <t>"120"2,9*2+2,1*2</t>
  </si>
  <si>
    <t>"121"11,05*2+6*2</t>
  </si>
  <si>
    <t>"122"2,55*2+1,5*2-1,5</t>
  </si>
  <si>
    <t>"124"4,75*2+3,3*2-1,5</t>
  </si>
  <si>
    <t>"125"2,1*2+2,55*2-1,5</t>
  </si>
  <si>
    <t>"127"3,3*2+4,75*2</t>
  </si>
  <si>
    <t>"128"52,6*2+2,1*2</t>
  </si>
  <si>
    <t>"130"4,65*2+3,35*2</t>
  </si>
  <si>
    <t>"131"2,6*2+2,1*2</t>
  </si>
  <si>
    <t>"133"3,35*2+4,65*2</t>
  </si>
  <si>
    <t>"134"2,6*2+2,1*2</t>
  </si>
  <si>
    <t>"136"4,65*2+3,35*2</t>
  </si>
  <si>
    <t>"137"2,1*2+2,6*2</t>
  </si>
  <si>
    <t>"139"4,65*2+3,35*2</t>
  </si>
  <si>
    <t>Tuhé napojení lité podlahy na stěnu nebo sokl</t>
  </si>
  <si>
    <t>"140"4,1*2+2,58*2</t>
  </si>
  <si>
    <t>Napínání textilních pásů</t>
  </si>
  <si>
    <t>Montáž kobercových napínacích lišt do betonového podkladu šroubováním</t>
  </si>
  <si>
    <t>ObvodS</t>
  </si>
  <si>
    <t>"208"2,1*2+1,85*2</t>
  </si>
  <si>
    <t>"202"12,25*2</t>
  </si>
  <si>
    <t>"203"6*2+4,95*2</t>
  </si>
  <si>
    <t>"204"4,95*2+3,65*2</t>
  </si>
  <si>
    <t>"207"2,1*2+4*2</t>
  </si>
  <si>
    <t>"211"2,5*2+2,2*2-1,5</t>
  </si>
  <si>
    <t>"213"4,65*2+3,35*2-1,5</t>
  </si>
  <si>
    <t>"214"2,6*2+2,1*2-1,5</t>
  </si>
  <si>
    <t>"216"4,65*2+3,35*2</t>
  </si>
  <si>
    <t>"217"2,1*2+2,6*2</t>
  </si>
  <si>
    <t>"219"4,65*2+3,35*2</t>
  </si>
  <si>
    <t>"220"2,1*2+2,6*2</t>
  </si>
  <si>
    <t>"222"4,65*2+3,35*2</t>
  </si>
  <si>
    <t>obvods</t>
  </si>
  <si>
    <t xml:space="preserve">Obvod schodiště </t>
  </si>
  <si>
    <t>"201"4,95*2</t>
  </si>
  <si>
    <t>Okapový chodník z kačírku tl 200 mm s udusáním</t>
  </si>
  <si>
    <t>"otvory ve zdivu s tepelnou izolací"</t>
  </si>
  <si>
    <t>"o139"2,65*1,85</t>
  </si>
  <si>
    <t>"d137"1,1*2,8</t>
  </si>
  <si>
    <t>"o136"2,65*1,85</t>
  </si>
  <si>
    <t>"d134"1,1*2,8</t>
  </si>
  <si>
    <t>"o133"2,65*1,85</t>
  </si>
  <si>
    <t>"d131"1,1*2,8</t>
  </si>
  <si>
    <t>"o130"2,65*1,85</t>
  </si>
  <si>
    <t>"d128"1,1*2,8</t>
  </si>
  <si>
    <t>"o127"3*1,85</t>
  </si>
  <si>
    <t>"d125"1,1*2,8</t>
  </si>
  <si>
    <t>"o124"3*1,85</t>
  </si>
  <si>
    <t>"d122"1,1*2,8</t>
  </si>
  <si>
    <t>"o121"3,25*2,8</t>
  </si>
  <si>
    <t>"o121"5*2,8</t>
  </si>
  <si>
    <t>"o121"4,1*2,8</t>
  </si>
  <si>
    <t>"o118"3*1,6</t>
  </si>
  <si>
    <t>"d101"2*2,8</t>
  </si>
  <si>
    <t>"d109"1,1*2,8</t>
  </si>
  <si>
    <t>"d110"1,1*2,8</t>
  </si>
  <si>
    <t>"d111"1,1*2,8</t>
  </si>
  <si>
    <t>"d112"1,1*2,8</t>
  </si>
  <si>
    <t>"o114"1,05*2,8</t>
  </si>
  <si>
    <t>"d102"2*2,8</t>
  </si>
  <si>
    <t>"d schodiště"1,5*2,8</t>
  </si>
  <si>
    <t>Zatření spár cementovou maltou vnějších stěn z tvárnic nebo kamene</t>
  </si>
  <si>
    <t>Zakrytí výplní otvorů fólií přilepenou na začišťovací lišty</t>
  </si>
  <si>
    <t>"d140"1*2,15</t>
  </si>
  <si>
    <t>"d211"1,1*2,725</t>
  </si>
  <si>
    <t>"d214"1,1*2,725</t>
  </si>
  <si>
    <t>"d217"1,1*2,725</t>
  </si>
  <si>
    <t>"d220"1,1*2,725</t>
  </si>
  <si>
    <t>"o213"2,65*1,85</t>
  </si>
  <si>
    <t>"o216"2,65*1,85</t>
  </si>
  <si>
    <t>"o219"2,65*1,85</t>
  </si>
  <si>
    <t>"o222"2,65*1,85</t>
  </si>
  <si>
    <t>"o202"1,3*2,325</t>
  </si>
  <si>
    <t>"o203"4,4*2,325</t>
  </si>
  <si>
    <t>"o201"1,2*2,325</t>
  </si>
  <si>
    <t>"204"3,6*2,325</t>
  </si>
  <si>
    <t>obvod01*(0,35+2,8)</t>
  </si>
  <si>
    <t>-okno1-okno11</t>
  </si>
  <si>
    <t>-dveře1*2</t>
  </si>
  <si>
    <t>0,25*(nadpraží1+ostění1)</t>
  </si>
  <si>
    <t>obvod02*(0,15+2,725)</t>
  </si>
  <si>
    <t>-okno2-okno21</t>
  </si>
  <si>
    <t>-dveře2*2</t>
  </si>
  <si>
    <t>0,25*(nadpraží2+ostění2)</t>
  </si>
  <si>
    <t>Vápenocementová omítka hrubá jednovrstvá zatřená vnitřních stěn nanášená strojně</t>
  </si>
  <si>
    <t xml:space="preserve">" v ploše celé stavby + 1 m na každou stranu vč. nádvoří </t>
  </si>
  <si>
    <t>(1+36,75+1)*(23,2+1+1)</t>
  </si>
  <si>
    <t>Sejmutí ornice plochy přes 500 m2 tl vrstvy do 200 mm strojně</t>
  </si>
  <si>
    <t>Vodorovné přemístění přes 20 do 50 m výkopku/sypaniny z horniny třídy těžitelnosti I skupiny 1 až 3</t>
  </si>
  <si>
    <t>1+2,15</t>
  </si>
  <si>
    <t>4*(2+1,85*2)</t>
  </si>
  <si>
    <t>1,3+2,325*2</t>
  </si>
  <si>
    <t>3,6+2,325*2</t>
  </si>
  <si>
    <t>4,4+2,325*2</t>
  </si>
  <si>
    <t>1,2+2,325*2</t>
  </si>
  <si>
    <t>D+M vyložení ostění/nadpraží otvorů v dřevěném obkladu deskou vč. pomocných profilů</t>
  </si>
  <si>
    <t>"d137"2,8*2</t>
  </si>
  <si>
    <t>"o139"1,85*2</t>
  </si>
  <si>
    <t>"o136"1,85*2</t>
  </si>
  <si>
    <t>"d134"2,8*2</t>
  </si>
  <si>
    <t>"o133"1,85*2</t>
  </si>
  <si>
    <t>"d131"2,8*2</t>
  </si>
  <si>
    <t>"o130"1,85*2</t>
  </si>
  <si>
    <t>"d128"2,8*2</t>
  </si>
  <si>
    <t>"o127"1,85*2</t>
  </si>
  <si>
    <t>"d125"2,8*2</t>
  </si>
  <si>
    <t>"o124"1,85*2</t>
  </si>
  <si>
    <t>"d122"2,8*2</t>
  </si>
  <si>
    <t>"o121"2,8</t>
  </si>
  <si>
    <t>"o121"2,8*2</t>
  </si>
  <si>
    <t>"o118"1,6*2</t>
  </si>
  <si>
    <t>"d109"2*2,8</t>
  </si>
  <si>
    <t>"d110"2*2,8</t>
  </si>
  <si>
    <t>"d111"2*2,8</t>
  </si>
  <si>
    <t>"d112"2*2,8</t>
  </si>
  <si>
    <t>"o114"2*2,8</t>
  </si>
  <si>
    <t>"d schodiště"2*2,8</t>
  </si>
  <si>
    <t>"d140"2,15*2</t>
  </si>
  <si>
    <t>"o213"2*1,85</t>
  </si>
  <si>
    <t>"d211"2*2,725</t>
  </si>
  <si>
    <t>"o216"2*1,85</t>
  </si>
  <si>
    <t>"d214"2*2,725</t>
  </si>
  <si>
    <t>"o219"2*1,85</t>
  </si>
  <si>
    <t>"d217"2*2,725</t>
  </si>
  <si>
    <t>"o222"2*1,85</t>
  </si>
  <si>
    <t>"d220"2*2,725</t>
  </si>
  <si>
    <t>"o202"2*2,325</t>
  </si>
  <si>
    <t>"o203"2*2,325</t>
  </si>
  <si>
    <t>"o201"2*2,325</t>
  </si>
  <si>
    <t>"204"2*2,325</t>
  </si>
  <si>
    <t>"139"2,65</t>
  </si>
  <si>
    <t>"136"2,65</t>
  </si>
  <si>
    <t>"133"2,65</t>
  </si>
  <si>
    <t>"130"2,65</t>
  </si>
  <si>
    <t>"127"3</t>
  </si>
  <si>
    <t>"124"3</t>
  </si>
  <si>
    <t>"118"3</t>
  </si>
  <si>
    <t>Vyrovnávací cementový potěr tl přes 10 do 20 mm ze suchých směsí provedený v pásu</t>
  </si>
  <si>
    <t>"213"2,65</t>
  </si>
  <si>
    <t>"216"2,65</t>
  </si>
  <si>
    <t>"219"2,65</t>
  </si>
  <si>
    <t>"2,22"2,65</t>
  </si>
  <si>
    <t>"220"1,3+1,3</t>
  </si>
  <si>
    <t>"201"1,2</t>
  </si>
  <si>
    <t>"D01 VEGETAČNÍ STŘECHY NAD 1NP</t>
  </si>
  <si>
    <t>3,9*14,6</t>
  </si>
  <si>
    <t>Provedení povlakové krytiny střech do 10° za studena lakem penetračním nebo asfaltovým</t>
  </si>
  <si>
    <t>Provedení povlakové krytiny střech do 10° pásy NAIP přitavením bodově</t>
  </si>
  <si>
    <t>Provedení povlakové krytiny střech do 10° termoplastickou fólií PVC rozvinutím a natažením v ploše</t>
  </si>
  <si>
    <t>Provedení povlakové krytiny střech do 10° ochranné textilní vrstvy</t>
  </si>
  <si>
    <t>Montáž izolace tepelné střech plochých lepené za studena nízkoexpanzní (PUR) pěnou, spádová vrstva</t>
  </si>
  <si>
    <t>3,9+14,6*2</t>
  </si>
  <si>
    <t>Provedení povlakové krytiny vytažením na konstrukce pásy přitavením NAIP</t>
  </si>
  <si>
    <t>Provedení povlakové krytiny vytažením na konstrukce fólií přilepenou bodově</t>
  </si>
  <si>
    <t>Montáž izolace tepelné střech plochých lepené nízkoexpanzní (PUR) pěnou atikový klín</t>
  </si>
  <si>
    <t>Montáž spádové izolace na zhlaví atiky š přes 500 do 1000 mm lepené za studena nízkoexpanzní (PUR) pěnou</t>
  </si>
  <si>
    <t>"pavlač</t>
  </si>
  <si>
    <t>19,85*0,3</t>
  </si>
  <si>
    <t>"D02 VEGETAČNÍ STŘECHY NAD 1NP</t>
  </si>
  <si>
    <t>7,65*27,25+12,05*3,55</t>
  </si>
  <si>
    <t>7,65+27,25+11,15+3,55+15,2</t>
  </si>
  <si>
    <t>"D03 POCHOZÍ TERASY 2NP</t>
  </si>
  <si>
    <t>12,11*1,63</t>
  </si>
  <si>
    <t>12,11+1,63*2</t>
  </si>
  <si>
    <t>"DO6 POCHOZÍ PAVLAČE 2NP</t>
  </si>
  <si>
    <t>39,7</t>
  </si>
  <si>
    <t>4*0,3*1,1</t>
  </si>
  <si>
    <t>Kladení keramické dlažby 600x600 mm na rektifikační terče výšky přes 30 do 50 mm</t>
  </si>
  <si>
    <t>Příplatek k cenám keramické dlažby 600x600 mm na rektifikačních terčích za vyrovnání spádu podkladu sklonovými korektory</t>
  </si>
  <si>
    <t>"DO4 POCHOZÍ PAVLAČE 2NP</t>
  </si>
  <si>
    <t>3,7+23,275-0,255-0,25</t>
  </si>
  <si>
    <t>1,4+23,275-0,25-2,55+3,7-1,4</t>
  </si>
  <si>
    <t>7,73*22,285+0,25*1,16+0,3*2,13</t>
  </si>
  <si>
    <t>(8,03+22,285)*2+0,15*2</t>
  </si>
  <si>
    <t>"D06 STŘEŠNÍHO PLÁŠTĚ NAD 2NP</t>
  </si>
  <si>
    <t>(12,05+10,83)*2</t>
  </si>
  <si>
    <t>2,5*2,8</t>
  </si>
  <si>
    <t>2,45*2,8</t>
  </si>
  <si>
    <t>"116"</t>
  </si>
  <si>
    <t>2,1*2,8</t>
  </si>
  <si>
    <t>(1+1)*2,8</t>
  </si>
  <si>
    <t>"107"</t>
  </si>
  <si>
    <t>1,3*2,8</t>
  </si>
  <si>
    <t>2,5*2,725</t>
  </si>
  <si>
    <t>"218</t>
  </si>
  <si>
    <t>"206"</t>
  </si>
  <si>
    <t>(1+1)*2,725</t>
  </si>
  <si>
    <t>"205"</t>
  </si>
  <si>
    <t>2,1*2,725</t>
  </si>
  <si>
    <t>SDK stěna předsazená tl 87,5 mm profil CW+UW 75 deska 1xH2 12,5 bez izolace EI 15</t>
  </si>
  <si>
    <t>SDK stěna předsazená základní penetrační nátěr</t>
  </si>
  <si>
    <t>8*4,6</t>
  </si>
  <si>
    <t>4*4,4</t>
  </si>
  <si>
    <t>4*20,6</t>
  </si>
  <si>
    <t>Obsypání potrubí ručně sypaninou bez prohození, uloženou do 3 m</t>
  </si>
  <si>
    <t>Odvětrání radonu vodorovné drenážní kladené do štěrkového podsypu z plastových perforovaných trubek DN přes 60 do 80 mm</t>
  </si>
  <si>
    <t>17,8+8+20,6</t>
  </si>
  <si>
    <t>Odvětrání radonu vodorovné sběrné kladené do štěrkového podsypu z plastových trubek DN přes 80 do 110 mm</t>
  </si>
  <si>
    <t>"odpočet pavlače"-39,7</t>
  </si>
  <si>
    <t>"odpočet ploch s pohledovým betonem"-beton</t>
  </si>
  <si>
    <t>SDK podhled desky 1xA 12,5 bez izolace dvouvrstvá spodní kce profil CD+UD</t>
  </si>
  <si>
    <t>SDK podhled deska 1xH2 12,5 bez izolace dvouvrstvá spodní kce profil CD+UD</t>
  </si>
  <si>
    <t>(6,5+19,85)*2*0,3</t>
  </si>
  <si>
    <t>(10,25+6,4)*2*0,3</t>
  </si>
  <si>
    <t>(12,75+22,65)*2*0,3</t>
  </si>
  <si>
    <t>stěna_sdk</t>
  </si>
  <si>
    <t>PLocha SDK stěny tl. 100 mm</t>
  </si>
  <si>
    <t>"lze odpočet dveří přes figuru</t>
  </si>
  <si>
    <t>stěna_sdk2</t>
  </si>
  <si>
    <t>Plocha SDK stěny tl. 155 mm</t>
  </si>
  <si>
    <t>1,63*12,11</t>
  </si>
  <si>
    <t>0,37*(3,6+4,4)</t>
  </si>
  <si>
    <t>Montáž podkladního roštu terasy ze šroubovaných dřevoplastových profilů osové vzdálenosti podpěr do 500 mm</t>
  </si>
  <si>
    <t>Příplatek k montáži podkladního roštu terasy za výškové vyrovnání roštu terči do 65 mm</t>
  </si>
  <si>
    <t>Montáž teras z prken š do 140 mm z dřevoplastu skrytým spojem na podkladní dřevoplastový rošt</t>
  </si>
  <si>
    <t>terasa2</t>
  </si>
  <si>
    <t>Plocha dlažby na podložkách</t>
  </si>
  <si>
    <t>"210"39,7+(1,1*0,25)*4</t>
  </si>
  <si>
    <t>SO01/ 3</t>
  </si>
  <si>
    <t>Montáž oplocení ze strojového pletiva s napínacími dráty v přes 1,6 do 2,0 m</t>
  </si>
  <si>
    <t>Rozvinutí, montáž a napnutí napínacího drátu na oplocení</t>
  </si>
  <si>
    <t>Vrtání jamek pro plotové sloupky D přes 200 do 300 mm ručně s motorovým vrtákem</t>
  </si>
  <si>
    <t>Osazování sloupků a vzpěr ŽB plotových zabetonováním patky o obj do 0,15 m3</t>
  </si>
  <si>
    <t>Osazování ŽB desek plotových na MC 300x50x2000 mm</t>
  </si>
  <si>
    <t>oplocení/2,5</t>
  </si>
  <si>
    <t>Osazování sloupků a vzpěr plotových ocelových v přes 2 do 2,6 m se zabetonováním</t>
  </si>
  <si>
    <t>Osazení podhrabových desek dl přes 2 do 3 m na ocelové plotové sloupky</t>
  </si>
  <si>
    <t>"rohové"8</t>
  </si>
  <si>
    <t>"každých 25 m"8</t>
  </si>
  <si>
    <t>Hloubení rýh nezapažených š do 800 mm v hornině třídy těžitelnosti I skupiny 3 objem do 50 m3 strojně</t>
  </si>
  <si>
    <t>Základové pasy z betonu tř. C 20/25</t>
  </si>
  <si>
    <t>Nosná zeď ze ŽB pohledového tř. C 20/25 bez výztuže</t>
  </si>
  <si>
    <t>Zřízení oboustranného bednění nosných nadzákladových zdí</t>
  </si>
  <si>
    <t>Příplatek k cenám bednění obkladových nadzákladových zdí za pohledový beton</t>
  </si>
  <si>
    <t>SO01/ 10</t>
  </si>
  <si>
    <t>720-90</t>
  </si>
  <si>
    <t>Plošná úprava terénu přes 500 m2 zemina skupiny 1 až 4 nerovnosti přes 50 do 100 mm v rovinně a svahu do 1:5</t>
  </si>
  <si>
    <t>Založení parkového trávníku výsevem pl do 1000 m2 v rovině a ve svahu do 1:5</t>
  </si>
  <si>
    <t>Hnojení tekutými hnojivy bez zapravení do půdy v množství do 2 t/ha ploch do 5 ha sklonu do 5°</t>
  </si>
  <si>
    <t>Zalití rostlin vodou plocha do 20 m2</t>
  </si>
  <si>
    <t>Trativody z drenážních trubek plastových flexibilních DN 100 mm bez lože a obsypu</t>
  </si>
  <si>
    <t>Odkopávky a prokopávky nezapažené pro silnice a dálnice v hornině třídy těžitelnosti I objem do 500 m3 strojně</t>
  </si>
  <si>
    <t>Podklad ze štěrkodrtě ŠD plochy do 100 m2 tl 150 mm</t>
  </si>
  <si>
    <t>Mazanina tl přes 120 do 240 mm z betonu prostého bez zvýšených nároků na prostředí tř. C 20/25</t>
  </si>
  <si>
    <t>Postřik živičný spojovací ze silniční emulze v množství 0,40 kg/m2</t>
  </si>
  <si>
    <t>lem</t>
  </si>
  <si>
    <t>Kamenný lem - jednořádek/dvojřádek</t>
  </si>
  <si>
    <t>napojení</t>
  </si>
  <si>
    <t>Délka napojení ke stáv. komunikaci</t>
  </si>
  <si>
    <t>Těsnění spár zálivkou za tepla pro komůrky š 15 mm hl 25 mm s těsnicím profilem</t>
  </si>
  <si>
    <t>obrubník1</t>
  </si>
  <si>
    <t>Silniční obrubník</t>
  </si>
  <si>
    <t>Osazení silničního obrubníku betonového stojatého s boční opěrou do lože z betonu prostého</t>
  </si>
  <si>
    <t>obrubník2</t>
  </si>
  <si>
    <t>Chodníkový obrubník</t>
  </si>
  <si>
    <t>obrubník3</t>
  </si>
  <si>
    <t>Nájezdový obrubník</t>
  </si>
  <si>
    <t>Plošná úprava terénu do 500 m2 zemina skupiny 1 až 4 nerovnosti přes 50 do 100 mm v rovinně a svahu do 1:5</t>
  </si>
  <si>
    <t>Plošná úprava terénu do 500 m2 zemina skupiny 1 až 4 nerovnosti přes 150 do 200 mm v rovinně a svahu do 1:5</t>
  </si>
  <si>
    <t>Založení parkového trávníku výsevem pl do 1000 m2 ve svahu přes 1:5 do 1:2</t>
  </si>
  <si>
    <t>tráva_1</t>
  </si>
  <si>
    <t>"pod panely"(161,915+178+449,659)</t>
  </si>
  <si>
    <t>"deponie zeminy"20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</si>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</sst>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6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color rgb="FF000000"/>
      <name val="Arial CE"/>
    </font>
    <font>
      <sz val="12"/>
      <color rgb="FF000000"/>
      <name val="Arial CE"/>
    </font>
    <font>
      <sz val="10"/>
      <color rgb="FF000000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8" fillId="0" borderId="0" applyNumberFormat="0" applyFill="0" applyBorder="0" applyAlignment="0" applyProtection="0"/>
  </cellStyleXfs>
  <cellXfs count="4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1" fillId="0" borderId="15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166" fontId="31" fillId="0" borderId="21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3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4" fillId="0" borderId="23" xfId="0" applyFont="1" applyBorder="1" applyAlignment="1" applyProtection="1">
      <alignment horizontal="center" vertical="center"/>
    </xf>
    <xf numFmtId="49" fontId="44" fillId="0" borderId="23" xfId="0" applyNumberFormat="1" applyFont="1" applyBorder="1" applyAlignment="1" applyProtection="1">
      <alignment horizontal="left" vertical="center" wrapText="1"/>
    </xf>
    <xf numFmtId="0" fontId="44" fillId="0" borderId="23" xfId="0" applyFont="1" applyBorder="1" applyAlignment="1" applyProtection="1">
      <alignment horizontal="left" vertical="center" wrapText="1"/>
    </xf>
    <xf numFmtId="0" fontId="44" fillId="0" borderId="23" xfId="0" applyFont="1" applyBorder="1" applyAlignment="1" applyProtection="1">
      <alignment horizontal="center" vertical="center" wrapText="1"/>
    </xf>
    <xf numFmtId="167" fontId="44" fillId="0" borderId="23" xfId="0" applyNumberFormat="1" applyFont="1" applyBorder="1" applyAlignment="1" applyProtection="1">
      <alignment vertical="center"/>
    </xf>
    <xf numFmtId="4" fontId="44" fillId="2" borderId="23" xfId="0" applyNumberFormat="1" applyFont="1" applyFill="1" applyBorder="1" applyAlignment="1" applyProtection="1">
      <alignment vertical="center"/>
      <protection locked="0"/>
    </xf>
    <xf numFmtId="4" fontId="44" fillId="0" borderId="23" xfId="0" applyNumberFormat="1" applyFont="1" applyBorder="1" applyAlignment="1" applyProtection="1">
      <alignment vertical="center"/>
    </xf>
    <xf numFmtId="0" fontId="45" fillId="0" borderId="4" xfId="0" applyFont="1" applyBorder="1" applyAlignment="1">
      <alignment vertical="center"/>
    </xf>
    <xf numFmtId="0" fontId="44" fillId="2" borderId="15" xfId="0" applyFont="1" applyFill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44" fillId="2" borderId="20" xfId="0" applyFont="1" applyFill="1" applyBorder="1" applyAlignment="1" applyProtection="1">
      <alignment horizontal="left" vertical="center"/>
      <protection locked="0"/>
    </xf>
    <xf numFmtId="0" fontId="44" fillId="0" borderId="21" xfId="0" applyFont="1" applyBorder="1" applyAlignment="1" applyProtection="1">
      <alignment horizontal="center" vertical="center"/>
    </xf>
    <xf numFmtId="166" fontId="25" fillId="0" borderId="21" xfId="0" applyNumberFormat="1" applyFont="1" applyBorder="1" applyAlignment="1" applyProtection="1">
      <alignment vertical="center"/>
    </xf>
    <xf numFmtId="166" fontId="25" fillId="0" borderId="22" xfId="0" applyNumberFormat="1" applyFont="1" applyBorder="1" applyAlignment="1" applyProtection="1">
      <alignment vertical="center"/>
    </xf>
    <xf numFmtId="0" fontId="25" fillId="2" borderId="20" xfId="0" applyFont="1" applyFill="1" applyBorder="1" applyAlignment="1" applyProtection="1">
      <alignment horizontal="left" vertical="center"/>
      <protection locked="0"/>
    </xf>
    <xf numFmtId="0" fontId="25" fillId="0" borderId="21" xfId="0" applyFont="1" applyBorder="1" applyAlignment="1" applyProtection="1">
      <alignment horizontal="center" vertical="center"/>
    </xf>
    <xf numFmtId="167" fontId="24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6" fillId="0" borderId="17" xfId="0" applyFont="1" applyBorder="1" applyAlignment="1">
      <alignment horizontal="left" vertical="center" wrapText="1"/>
    </xf>
    <xf numFmtId="0" fontId="46" fillId="0" borderId="23" xfId="0" applyFont="1" applyBorder="1" applyAlignment="1">
      <alignment horizontal="left" vertical="center" wrapText="1"/>
    </xf>
    <xf numFmtId="0" fontId="46" fillId="0" borderId="23" xfId="0" applyFont="1" applyBorder="1" applyAlignment="1">
      <alignment horizontal="left" vertical="center"/>
    </xf>
    <xf numFmtId="167" fontId="46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7" fillId="0" borderId="24" xfId="0" applyFont="1" applyBorder="1" applyAlignment="1">
      <alignment vertical="center" wrapText="1"/>
    </xf>
    <xf numFmtId="0" fontId="47" fillId="0" borderId="25" xfId="0" applyFont="1" applyBorder="1" applyAlignment="1">
      <alignment vertical="center" wrapText="1"/>
    </xf>
    <xf numFmtId="0" fontId="47" fillId="0" borderId="26" xfId="0" applyFont="1" applyBorder="1" applyAlignment="1">
      <alignment vertical="center" wrapText="1"/>
    </xf>
    <xf numFmtId="0" fontId="47" fillId="0" borderId="27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27" xfId="0" applyFont="1" applyBorder="1" applyAlignment="1">
      <alignment vertical="center" wrapText="1"/>
    </xf>
    <xf numFmtId="0" fontId="49" fillId="0" borderId="29" xfId="0" applyFont="1" applyBorder="1" applyAlignment="1">
      <alignment horizontal="left" wrapText="1"/>
    </xf>
    <xf numFmtId="0" fontId="47" fillId="0" borderId="28" xfId="0" applyFont="1" applyBorder="1" applyAlignment="1">
      <alignment vertical="center" wrapText="1"/>
    </xf>
    <xf numFmtId="0" fontId="49" fillId="0" borderId="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 wrapText="1"/>
    </xf>
    <xf numFmtId="0" fontId="51" fillId="0" borderId="27" xfId="0" applyFont="1" applyBorder="1" applyAlignment="1">
      <alignment vertical="center" wrapText="1"/>
    </xf>
    <xf numFmtId="0" fontId="50" fillId="0" borderId="1" xfId="0" applyFont="1" applyBorder="1" applyAlignment="1">
      <alignment vertical="center" wrapText="1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vertical="center"/>
    </xf>
    <xf numFmtId="49" fontId="50" fillId="0" borderId="1" xfId="0" applyNumberFormat="1" applyFont="1" applyBorder="1" applyAlignment="1">
      <alignment horizontal="left" vertical="center" wrapText="1"/>
    </xf>
    <xf numFmtId="49" fontId="50" fillId="0" borderId="1" xfId="0" applyNumberFormat="1" applyFont="1" applyBorder="1" applyAlignment="1">
      <alignment vertical="center" wrapText="1"/>
    </xf>
    <xf numFmtId="0" fontId="47" fillId="0" borderId="30" xfId="0" applyFont="1" applyBorder="1" applyAlignment="1">
      <alignment vertical="center" wrapText="1"/>
    </xf>
    <xf numFmtId="0" fontId="52" fillId="0" borderId="29" xfId="0" applyFont="1" applyBorder="1" applyAlignment="1">
      <alignment vertical="center" wrapText="1"/>
    </xf>
    <xf numFmtId="0" fontId="47" fillId="0" borderId="31" xfId="0" applyFont="1" applyBorder="1" applyAlignment="1">
      <alignment vertical="center" wrapText="1"/>
    </xf>
    <xf numFmtId="0" fontId="47" fillId="0" borderId="1" xfId="0" applyFont="1" applyBorder="1" applyAlignment="1">
      <alignment vertical="top"/>
    </xf>
    <xf numFmtId="0" fontId="47" fillId="0" borderId="0" xfId="0" applyFont="1" applyAlignment="1">
      <alignment vertical="top"/>
    </xf>
    <xf numFmtId="0" fontId="47" fillId="0" borderId="24" xfId="0" applyFont="1" applyBorder="1" applyAlignment="1">
      <alignment horizontal="left" vertical="center"/>
    </xf>
    <xf numFmtId="0" fontId="47" fillId="0" borderId="25" xfId="0" applyFont="1" applyBorder="1" applyAlignment="1">
      <alignment horizontal="left" vertical="center"/>
    </xf>
    <xf numFmtId="0" fontId="47" fillId="0" borderId="26" xfId="0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47" fillId="0" borderId="28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9" fillId="0" borderId="29" xfId="0" applyFont="1" applyBorder="1" applyAlignment="1">
      <alignment horizontal="center" vertical="center"/>
    </xf>
    <xf numFmtId="0" fontId="53" fillId="0" borderId="29" xfId="0" applyFont="1" applyBorder="1" applyAlignment="1">
      <alignment horizontal="left" vertical="center"/>
    </xf>
    <xf numFmtId="0" fontId="54" fillId="0" borderId="1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5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0" fontId="50" fillId="0" borderId="1" xfId="0" applyFont="1" applyFill="1" applyBorder="1" applyAlignment="1">
      <alignment horizontal="left" vertical="center"/>
    </xf>
    <xf numFmtId="0" fontId="50" fillId="0" borderId="1" xfId="0" applyFont="1" applyFill="1" applyBorder="1" applyAlignment="1">
      <alignment horizontal="center" vertical="center"/>
    </xf>
    <xf numFmtId="0" fontId="47" fillId="0" borderId="30" xfId="0" applyFont="1" applyBorder="1" applyAlignment="1">
      <alignment horizontal="left" vertical="center"/>
    </xf>
    <xf numFmtId="0" fontId="52" fillId="0" borderId="29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51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center" vertical="center" wrapText="1"/>
    </xf>
    <xf numFmtId="0" fontId="47" fillId="0" borderId="24" xfId="0" applyFont="1" applyBorder="1" applyAlignment="1">
      <alignment horizontal="left" vertical="center" wrapText="1"/>
    </xf>
    <xf numFmtId="0" fontId="47" fillId="0" borderId="25" xfId="0" applyFont="1" applyBorder="1" applyAlignment="1">
      <alignment horizontal="left" vertical="center" wrapText="1"/>
    </xf>
    <xf numFmtId="0" fontId="47" fillId="0" borderId="26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53" fillId="0" borderId="27" xfId="0" applyFont="1" applyBorder="1" applyAlignment="1">
      <alignment horizontal="left" vertical="center" wrapText="1"/>
    </xf>
    <xf numFmtId="0" fontId="53" fillId="0" borderId="28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/>
    </xf>
    <xf numFmtId="0" fontId="51" fillId="0" borderId="30" xfId="0" applyFont="1" applyBorder="1" applyAlignment="1">
      <alignment horizontal="left" vertical="center" wrapText="1"/>
    </xf>
    <xf numFmtId="0" fontId="51" fillId="0" borderId="29" xfId="0" applyFont="1" applyBorder="1" applyAlignment="1">
      <alignment horizontal="left" vertical="center" wrapText="1"/>
    </xf>
    <xf numFmtId="0" fontId="51" fillId="0" borderId="3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top"/>
    </xf>
    <xf numFmtId="0" fontId="50" fillId="0" borderId="1" xfId="0" applyFont="1" applyBorder="1" applyAlignment="1">
      <alignment horizontal="center" vertical="top"/>
    </xf>
    <xf numFmtId="0" fontId="51" fillId="0" borderId="30" xfId="0" applyFont="1" applyBorder="1" applyAlignment="1">
      <alignment horizontal="left" vertical="center"/>
    </xf>
    <xf numFmtId="0" fontId="51" fillId="0" borderId="31" xfId="0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49" fillId="0" borderId="1" xfId="0" applyFont="1" applyBorder="1" applyAlignment="1">
      <alignment vertical="center"/>
    </xf>
    <xf numFmtId="0" fontId="53" fillId="0" borderId="29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50" fillId="0" borderId="1" xfId="0" applyFont="1" applyBorder="1" applyAlignment="1">
      <alignment vertical="top"/>
    </xf>
    <xf numFmtId="49" fontId="50" fillId="0" borderId="1" xfId="0" applyNumberFormat="1" applyFont="1" applyBorder="1" applyAlignment="1">
      <alignment horizontal="left" vertical="center"/>
    </xf>
    <xf numFmtId="0" fontId="56" fillId="0" borderId="27" xfId="0" applyFont="1" applyBorder="1" applyAlignment="1" applyProtection="1">
      <alignment horizontal="left" vertical="center"/>
    </xf>
    <xf numFmtId="0" fontId="57" fillId="0" borderId="1" xfId="0" applyFont="1" applyBorder="1" applyAlignment="1" applyProtection="1">
      <alignment vertical="top"/>
    </xf>
    <xf numFmtId="0" fontId="57" fillId="0" borderId="1" xfId="0" applyFont="1" applyBorder="1" applyAlignment="1" applyProtection="1">
      <alignment horizontal="left" vertical="center"/>
    </xf>
    <xf numFmtId="0" fontId="57" fillId="0" borderId="1" xfId="0" applyFont="1" applyBorder="1" applyAlignment="1" applyProtection="1">
      <alignment horizontal="center" vertical="center"/>
    </xf>
    <xf numFmtId="49" fontId="57" fillId="0" borderId="1" xfId="0" applyNumberFormat="1" applyFont="1" applyBorder="1" applyAlignment="1" applyProtection="1">
      <alignment horizontal="left" vertical="center"/>
    </xf>
    <xf numFmtId="0" fontId="5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9" fillId="0" borderId="29" xfId="0" applyFont="1" applyBorder="1" applyAlignment="1">
      <alignment horizontal="left"/>
    </xf>
    <xf numFmtId="0" fontId="53" fillId="0" borderId="29" xfId="0" applyFont="1" applyBorder="1" applyAlignment="1"/>
    <xf numFmtId="0" fontId="47" fillId="0" borderId="27" xfId="0" applyFont="1" applyBorder="1" applyAlignment="1">
      <alignment vertical="top"/>
    </xf>
    <xf numFmtId="0" fontId="47" fillId="0" borderId="28" xfId="0" applyFont="1" applyBorder="1" applyAlignment="1">
      <alignment vertical="top"/>
    </xf>
    <xf numFmtId="0" fontId="47" fillId="0" borderId="30" xfId="0" applyFont="1" applyBorder="1" applyAlignment="1">
      <alignment vertical="top"/>
    </xf>
    <xf numFmtId="0" fontId="47" fillId="0" borderId="29" xfId="0" applyFont="1" applyBorder="1" applyAlignment="1">
      <alignment vertical="top"/>
    </xf>
    <xf numFmtId="0" fontId="4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162" TargetMode="External" /><Relationship Id="rId2" Type="http://schemas.openxmlformats.org/officeDocument/2006/relationships/hyperlink" Target="https://podminky.urs.cz/item/CS_URS_2025_01/113107176" TargetMode="External" /><Relationship Id="rId3" Type="http://schemas.openxmlformats.org/officeDocument/2006/relationships/hyperlink" Target="https://podminky.urs.cz/item/CS_URS_2025_01/997221611" TargetMode="External" /><Relationship Id="rId4" Type="http://schemas.openxmlformats.org/officeDocument/2006/relationships/hyperlink" Target="https://podminky.urs.cz/item/CS_URS_2025_01/997013501" TargetMode="External" /><Relationship Id="rId5" Type="http://schemas.openxmlformats.org/officeDocument/2006/relationships/hyperlink" Target="https://podminky.urs.cz/item/CS_URS_2025_01/997013509" TargetMode="External" /><Relationship Id="rId6" Type="http://schemas.openxmlformats.org/officeDocument/2006/relationships/hyperlink" Target="https://podminky.urs.cz/item/CS_URS_2025_01/997013861" TargetMode="External" /><Relationship Id="rId7" Type="http://schemas.openxmlformats.org/officeDocument/2006/relationships/hyperlink" Target="https://podminky.urs.cz/item/CS_URS_2025_01/997013873" TargetMode="External" /><Relationship Id="rId8" Type="http://schemas.openxmlformats.org/officeDocument/2006/relationships/hyperlink" Target="https://podminky.urs.cz/item/CS_URS_2025_01/111212361" TargetMode="External" /><Relationship Id="rId9" Type="http://schemas.openxmlformats.org/officeDocument/2006/relationships/hyperlink" Target="https://podminky.urs.cz/item/CS_URS_2025_01/112151116" TargetMode="External" /><Relationship Id="rId10" Type="http://schemas.openxmlformats.org/officeDocument/2006/relationships/hyperlink" Target="https://podminky.urs.cz/item/CS_URS_2025_01/112201116" TargetMode="External" /><Relationship Id="rId11" Type="http://schemas.openxmlformats.org/officeDocument/2006/relationships/hyperlink" Target="https://podminky.urs.cz/item/CS_URS_2025_01/184818244" TargetMode="External" /><Relationship Id="rId12" Type="http://schemas.openxmlformats.org/officeDocument/2006/relationships/hyperlink" Target="https://podminky.urs.cz/item/CS_URS_2025_01/998231311" TargetMode="External" /><Relationship Id="rId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23" TargetMode="External" /><Relationship Id="rId2" Type="http://schemas.openxmlformats.org/officeDocument/2006/relationships/hyperlink" Target="https://podminky.urs.cz/item/CS_URS_2025_01/162251102" TargetMode="External" /><Relationship Id="rId3" Type="http://schemas.openxmlformats.org/officeDocument/2006/relationships/hyperlink" Target="https://podminky.urs.cz/item/CS_URS_2025_01/167151111" TargetMode="External" /><Relationship Id="rId4" Type="http://schemas.openxmlformats.org/officeDocument/2006/relationships/hyperlink" Target="https://podminky.urs.cz/item/CS_URS_2025_01/181351113" TargetMode="External" /><Relationship Id="rId5" Type="http://schemas.openxmlformats.org/officeDocument/2006/relationships/hyperlink" Target="https://podminky.urs.cz/item/CS_URS_2025_01/131251106" TargetMode="External" /><Relationship Id="rId6" Type="http://schemas.openxmlformats.org/officeDocument/2006/relationships/hyperlink" Target="https://podminky.urs.cz/item/CS_URS_2025_01/132212131" TargetMode="External" /><Relationship Id="rId7" Type="http://schemas.openxmlformats.org/officeDocument/2006/relationships/hyperlink" Target="https://podminky.urs.cz/item/CS_URS_2025_01/132251104" TargetMode="External" /><Relationship Id="rId8" Type="http://schemas.openxmlformats.org/officeDocument/2006/relationships/hyperlink" Target="https://podminky.urs.cz/item/CS_URS_2025_01/132251255" TargetMode="External" /><Relationship Id="rId9" Type="http://schemas.openxmlformats.org/officeDocument/2006/relationships/hyperlink" Target="https://podminky.urs.cz/item/CS_URS_2025_01/174111101" TargetMode="External" /><Relationship Id="rId10" Type="http://schemas.openxmlformats.org/officeDocument/2006/relationships/hyperlink" Target="https://podminky.urs.cz/item/CS_URS_2025_01/162251101" TargetMode="External" /><Relationship Id="rId11" Type="http://schemas.openxmlformats.org/officeDocument/2006/relationships/hyperlink" Target="https://podminky.urs.cz/item/CS_URS_2025_01/167151111" TargetMode="External" /><Relationship Id="rId12" Type="http://schemas.openxmlformats.org/officeDocument/2006/relationships/hyperlink" Target="https://podminky.urs.cz/item/CS_URS_2025_01/162751117" TargetMode="External" /><Relationship Id="rId13" Type="http://schemas.openxmlformats.org/officeDocument/2006/relationships/hyperlink" Target="https://podminky.urs.cz/item/CS_URS_2025_01/162751119" TargetMode="External" /><Relationship Id="rId14" Type="http://schemas.openxmlformats.org/officeDocument/2006/relationships/hyperlink" Target="https://podminky.urs.cz/item/CS_URS_2025_01/997013873" TargetMode="External" /><Relationship Id="rId15" Type="http://schemas.openxmlformats.org/officeDocument/2006/relationships/hyperlink" Target="https://podminky.urs.cz/item/CS_URS_2025_01/271532212" TargetMode="External" /><Relationship Id="rId16" Type="http://schemas.openxmlformats.org/officeDocument/2006/relationships/hyperlink" Target="https://podminky.urs.cz/item/CS_URS_2025_01/213141111" TargetMode="External" /><Relationship Id="rId17" Type="http://schemas.openxmlformats.org/officeDocument/2006/relationships/hyperlink" Target="https://podminky.urs.cz/item/CS_URS_2025_01/274313611" TargetMode="External" /><Relationship Id="rId18" Type="http://schemas.openxmlformats.org/officeDocument/2006/relationships/hyperlink" Target="https://podminky.urs.cz/item/CS_URS_2025_01/279113153" TargetMode="External" /><Relationship Id="rId19" Type="http://schemas.openxmlformats.org/officeDocument/2006/relationships/hyperlink" Target="https://podminky.urs.cz/item/CS_URS_2025_01/279361821" TargetMode="External" /><Relationship Id="rId20" Type="http://schemas.openxmlformats.org/officeDocument/2006/relationships/hyperlink" Target="https://podminky.urs.cz/item/CS_URS_2025_01/631311136" TargetMode="External" /><Relationship Id="rId21" Type="http://schemas.openxmlformats.org/officeDocument/2006/relationships/hyperlink" Target="https://podminky.urs.cz/item/CS_URS_2025_01/631319013" TargetMode="External" /><Relationship Id="rId22" Type="http://schemas.openxmlformats.org/officeDocument/2006/relationships/hyperlink" Target="https://podminky.urs.cz/item/CS_URS_2025_01/631319175" TargetMode="External" /><Relationship Id="rId23" Type="http://schemas.openxmlformats.org/officeDocument/2006/relationships/hyperlink" Target="https://podminky.urs.cz/item/CS_URS_2025_01/631351101" TargetMode="External" /><Relationship Id="rId24" Type="http://schemas.openxmlformats.org/officeDocument/2006/relationships/hyperlink" Target="https://podminky.urs.cz/item/CS_URS_2025_01/631351102" TargetMode="External" /><Relationship Id="rId25" Type="http://schemas.openxmlformats.org/officeDocument/2006/relationships/hyperlink" Target="https://podminky.urs.cz/item/CS_URS_2025_01/631362021.2" TargetMode="External" /><Relationship Id="rId26" Type="http://schemas.openxmlformats.org/officeDocument/2006/relationships/hyperlink" Target="https://podminky.urs.cz/item/CS_URS_2025_01/175111101" TargetMode="External" /><Relationship Id="rId27" Type="http://schemas.openxmlformats.org/officeDocument/2006/relationships/hyperlink" Target="https://podminky.urs.cz/item/CS_URS_2025_01/218111112" TargetMode="External" /><Relationship Id="rId28" Type="http://schemas.openxmlformats.org/officeDocument/2006/relationships/hyperlink" Target="https://podminky.urs.cz/item/CS_URS_2025_01/218111121" TargetMode="External" /><Relationship Id="rId29" Type="http://schemas.openxmlformats.org/officeDocument/2006/relationships/hyperlink" Target="https://podminky.urs.cz/item/CS_URS_2025_01/218121112" TargetMode="External" /><Relationship Id="rId30" Type="http://schemas.openxmlformats.org/officeDocument/2006/relationships/hyperlink" Target="https://podminky.urs.cz/item/CS_URS_2025_01/311270331" TargetMode="External" /><Relationship Id="rId31" Type="http://schemas.openxmlformats.org/officeDocument/2006/relationships/hyperlink" Target="https://podminky.urs.cz/item/CS_URS_2025_01/311273951" TargetMode="External" /><Relationship Id="rId32" Type="http://schemas.openxmlformats.org/officeDocument/2006/relationships/hyperlink" Target="https://podminky.urs.cz/item/CS_URS_2025_01/311270531" TargetMode="External" /><Relationship Id="rId33" Type="http://schemas.openxmlformats.org/officeDocument/2006/relationships/hyperlink" Target="https://podminky.urs.cz/item/CS_URS_2025_01/311273953" TargetMode="External" /><Relationship Id="rId34" Type="http://schemas.openxmlformats.org/officeDocument/2006/relationships/hyperlink" Target="https://podminky.urs.cz/item/CS_URS_2025_01/311321814" TargetMode="External" /><Relationship Id="rId35" Type="http://schemas.openxmlformats.org/officeDocument/2006/relationships/hyperlink" Target="https://podminky.urs.cz/item/CS_URS_2025_01/311351121" TargetMode="External" /><Relationship Id="rId36" Type="http://schemas.openxmlformats.org/officeDocument/2006/relationships/hyperlink" Target="https://podminky.urs.cz/item/CS_URS_2025_01/311351122" TargetMode="External" /><Relationship Id="rId37" Type="http://schemas.openxmlformats.org/officeDocument/2006/relationships/hyperlink" Target="https://podminky.urs.cz/item/CS_URS_2025_01/311361821" TargetMode="External" /><Relationship Id="rId38" Type="http://schemas.openxmlformats.org/officeDocument/2006/relationships/hyperlink" Target="https://podminky.urs.cz/item/CS_URS_2025_01/313351911" TargetMode="External" /><Relationship Id="rId39" Type="http://schemas.openxmlformats.org/officeDocument/2006/relationships/hyperlink" Target="https://podminky.urs.cz/item/CS_URS_2025_01/783826605" TargetMode="External" /><Relationship Id="rId40" Type="http://schemas.openxmlformats.org/officeDocument/2006/relationships/hyperlink" Target="https://podminky.urs.cz/item/CS_URS_2025_01/612111001" TargetMode="External" /><Relationship Id="rId41" Type="http://schemas.openxmlformats.org/officeDocument/2006/relationships/hyperlink" Target="https://podminky.urs.cz/item/CS_URS_2025_01/342271531" TargetMode="External" /><Relationship Id="rId42" Type="http://schemas.openxmlformats.org/officeDocument/2006/relationships/hyperlink" Target="https://podminky.urs.cz/item/CS_URS_2025_01/342279114" TargetMode="External" /><Relationship Id="rId43" Type="http://schemas.openxmlformats.org/officeDocument/2006/relationships/hyperlink" Target="https://podminky.urs.cz/item/CS_URS_2025_01/342271321" TargetMode="External" /><Relationship Id="rId44" Type="http://schemas.openxmlformats.org/officeDocument/2006/relationships/hyperlink" Target="https://podminky.urs.cz/item/CS_URS_2025_01/342279113" TargetMode="External" /><Relationship Id="rId45" Type="http://schemas.openxmlformats.org/officeDocument/2006/relationships/hyperlink" Target="https://podminky.urs.cz/item/CS_URS_2025_01/342272205" TargetMode="External" /><Relationship Id="rId46" Type="http://schemas.openxmlformats.org/officeDocument/2006/relationships/hyperlink" Target="https://podminky.urs.cz/item/CS_URS_2025_01/342291112" TargetMode="External" /><Relationship Id="rId47" Type="http://schemas.openxmlformats.org/officeDocument/2006/relationships/hyperlink" Target="https://podminky.urs.cz/item/CS_URS_2025_01/342291111" TargetMode="External" /><Relationship Id="rId48" Type="http://schemas.openxmlformats.org/officeDocument/2006/relationships/hyperlink" Target="https://podminky.urs.cz/item/CS_URS_2025_01/342291121" TargetMode="External" /><Relationship Id="rId49" Type="http://schemas.openxmlformats.org/officeDocument/2006/relationships/hyperlink" Target="https://podminky.urs.cz/item/CS_URS_2025_01/411324444" TargetMode="External" /><Relationship Id="rId50" Type="http://schemas.openxmlformats.org/officeDocument/2006/relationships/hyperlink" Target="https://podminky.urs.cz/item/CS_URS_2025_01/411361821.1" TargetMode="External" /><Relationship Id="rId51" Type="http://schemas.openxmlformats.org/officeDocument/2006/relationships/hyperlink" Target="https://podminky.urs.cz/item/CS_URS_2025_01/411351011" TargetMode="External" /><Relationship Id="rId52" Type="http://schemas.openxmlformats.org/officeDocument/2006/relationships/hyperlink" Target="https://podminky.urs.cz/item/CS_URS_2025_01/411351012" TargetMode="External" /><Relationship Id="rId53" Type="http://schemas.openxmlformats.org/officeDocument/2006/relationships/hyperlink" Target="https://podminky.urs.cz/item/CS_URS_2025_01/411354313" TargetMode="External" /><Relationship Id="rId54" Type="http://schemas.openxmlformats.org/officeDocument/2006/relationships/hyperlink" Target="https://podminky.urs.cz/item/CS_URS_2025_01/411354314" TargetMode="External" /><Relationship Id="rId55" Type="http://schemas.openxmlformats.org/officeDocument/2006/relationships/hyperlink" Target="https://podminky.urs.cz/item/CS_URS_2025_01/345321515" TargetMode="External" /><Relationship Id="rId56" Type="http://schemas.openxmlformats.org/officeDocument/2006/relationships/hyperlink" Target="https://podminky.urs.cz/item/CS_URS_2025_01/345351005" TargetMode="External" /><Relationship Id="rId57" Type="http://schemas.openxmlformats.org/officeDocument/2006/relationships/hyperlink" Target="https://podminky.urs.cz/item/CS_URS_2025_01/345351006" TargetMode="External" /><Relationship Id="rId58" Type="http://schemas.openxmlformats.org/officeDocument/2006/relationships/hyperlink" Target="https://podminky.urs.cz/item/CS_URS_2025_01/953241111" TargetMode="External" /><Relationship Id="rId59" Type="http://schemas.openxmlformats.org/officeDocument/2006/relationships/hyperlink" Target="https://podminky.urs.cz/item/CS_URS_2025_01/411359111" TargetMode="External" /><Relationship Id="rId60" Type="http://schemas.openxmlformats.org/officeDocument/2006/relationships/hyperlink" Target="https://podminky.urs.cz/item/CS_URS_2025_01/783826605" TargetMode="External" /><Relationship Id="rId61" Type="http://schemas.openxmlformats.org/officeDocument/2006/relationships/hyperlink" Target="https://podminky.urs.cz/item/CS_URS_2025_01/611111001" TargetMode="External" /><Relationship Id="rId62" Type="http://schemas.openxmlformats.org/officeDocument/2006/relationships/hyperlink" Target="https://podminky.urs.cz/item/CS_URS_2025_01/430321414" TargetMode="External" /><Relationship Id="rId63" Type="http://schemas.openxmlformats.org/officeDocument/2006/relationships/hyperlink" Target="https://podminky.urs.cz/item/CS_URS_2025_01/431351121" TargetMode="External" /><Relationship Id="rId64" Type="http://schemas.openxmlformats.org/officeDocument/2006/relationships/hyperlink" Target="https://podminky.urs.cz/item/CS_URS_2025_01/431351122" TargetMode="External" /><Relationship Id="rId65" Type="http://schemas.openxmlformats.org/officeDocument/2006/relationships/hyperlink" Target="https://podminky.urs.cz/item/CS_URS_2025_01/434351141" TargetMode="External" /><Relationship Id="rId66" Type="http://schemas.openxmlformats.org/officeDocument/2006/relationships/hyperlink" Target="https://podminky.urs.cz/item/CS_URS_2025_01/434351142" TargetMode="External" /><Relationship Id="rId67" Type="http://schemas.openxmlformats.org/officeDocument/2006/relationships/hyperlink" Target="https://podminky.urs.cz/item/CS_URS_2025_01/953611125" TargetMode="External" /><Relationship Id="rId68" Type="http://schemas.openxmlformats.org/officeDocument/2006/relationships/hyperlink" Target="https://podminky.urs.cz/item/CS_URS_2025_01/953611211" TargetMode="External" /><Relationship Id="rId69" Type="http://schemas.openxmlformats.org/officeDocument/2006/relationships/hyperlink" Target="https://podminky.urs.cz/item/CS_URS_2025_01/953611151" TargetMode="External" /><Relationship Id="rId70" Type="http://schemas.openxmlformats.org/officeDocument/2006/relationships/hyperlink" Target="https://podminky.urs.cz/item/CS_URS_2025_01/629991012" TargetMode="External" /><Relationship Id="rId71" Type="http://schemas.openxmlformats.org/officeDocument/2006/relationships/hyperlink" Target="https://podminky.urs.cz/item/CS_URS_2025_01/622143004" TargetMode="External" /><Relationship Id="rId72" Type="http://schemas.openxmlformats.org/officeDocument/2006/relationships/hyperlink" Target="https://podminky.urs.cz/item/CS_URS_2025_01/622143005" TargetMode="External" /><Relationship Id="rId73" Type="http://schemas.openxmlformats.org/officeDocument/2006/relationships/hyperlink" Target="https://podminky.urs.cz/item/CS_URS_2025_01/612142001" TargetMode="External" /><Relationship Id="rId74" Type="http://schemas.openxmlformats.org/officeDocument/2006/relationships/hyperlink" Target="https://podminky.urs.cz/item/CS_URS_2025_01/632450121" TargetMode="External" /><Relationship Id="rId75" Type="http://schemas.openxmlformats.org/officeDocument/2006/relationships/hyperlink" Target="https://podminky.urs.cz/item/CS_URS_2025_01/612321311" TargetMode="External" /><Relationship Id="rId76" Type="http://schemas.openxmlformats.org/officeDocument/2006/relationships/hyperlink" Target="https://podminky.urs.cz/item/CS_URS_2025_01/612321131" TargetMode="External" /><Relationship Id="rId77" Type="http://schemas.openxmlformats.org/officeDocument/2006/relationships/hyperlink" Target="https://podminky.urs.cz/item/CS_URS_2025_01/622131121" TargetMode="External" /><Relationship Id="rId78" Type="http://schemas.openxmlformats.org/officeDocument/2006/relationships/hyperlink" Target="https://podminky.urs.cz/item/CS_URS_2025_01/622121111" TargetMode="External" /><Relationship Id="rId79" Type="http://schemas.openxmlformats.org/officeDocument/2006/relationships/hyperlink" Target="https://podminky.urs.cz/item/CS_URS_2025_01/629991011" TargetMode="External" /><Relationship Id="rId80" Type="http://schemas.openxmlformats.org/officeDocument/2006/relationships/hyperlink" Target="https://podminky.urs.cz/item/CS_URS_2025_01/629991012" TargetMode="External" /><Relationship Id="rId81" Type="http://schemas.openxmlformats.org/officeDocument/2006/relationships/hyperlink" Target="https://podminky.urs.cz/item/CS_URS_2025_01/622221021" TargetMode="External" /><Relationship Id="rId82" Type="http://schemas.openxmlformats.org/officeDocument/2006/relationships/hyperlink" Target="https://podminky.urs.cz/item/CS_URS_2025_01/622221061" TargetMode="External" /><Relationship Id="rId83" Type="http://schemas.openxmlformats.org/officeDocument/2006/relationships/hyperlink" Target="https://podminky.urs.cz/item/CS_URS_2025_01/622251105" TargetMode="External" /><Relationship Id="rId84" Type="http://schemas.openxmlformats.org/officeDocument/2006/relationships/hyperlink" Target="https://podminky.urs.cz/item/CS_URS_2025_01/6425r" TargetMode="External" /><Relationship Id="rId85" Type="http://schemas.openxmlformats.org/officeDocument/2006/relationships/hyperlink" Target="https://podminky.urs.cz/item/CS_URS_2025_01/622143004" TargetMode="External" /><Relationship Id="rId86" Type="http://schemas.openxmlformats.org/officeDocument/2006/relationships/hyperlink" Target="https://podminky.urs.cz/item/CS_URS_2025_01/622252001" TargetMode="External" /><Relationship Id="rId87" Type="http://schemas.openxmlformats.org/officeDocument/2006/relationships/hyperlink" Target="https://podminky.urs.cz/item/CS_URS_2025_01/622252001" TargetMode="External" /><Relationship Id="rId88" Type="http://schemas.openxmlformats.org/officeDocument/2006/relationships/hyperlink" Target="https://podminky.urs.cz/item/CS_URS_2025_01/622252002" TargetMode="External" /><Relationship Id="rId89" Type="http://schemas.openxmlformats.org/officeDocument/2006/relationships/hyperlink" Target="https://podminky.urs.cz/item/CS_URS_2025_01/622212051" TargetMode="External" /><Relationship Id="rId90" Type="http://schemas.openxmlformats.org/officeDocument/2006/relationships/hyperlink" Target="https://podminky.urs.cz/item/CS_URS_2025_01/622212051" TargetMode="External" /><Relationship Id="rId91" Type="http://schemas.openxmlformats.org/officeDocument/2006/relationships/hyperlink" Target="https://podminky.urs.cz/item/CS_URS_2025_01/622251211" TargetMode="External" /><Relationship Id="rId92" Type="http://schemas.openxmlformats.org/officeDocument/2006/relationships/hyperlink" Target="https://podminky.urs.cz/item/CS_URS_2025_01/622142001" TargetMode="External" /><Relationship Id="rId93" Type="http://schemas.openxmlformats.org/officeDocument/2006/relationships/hyperlink" Target="https://podminky.urs.cz/item/CS_URS_2025_01/713131145" TargetMode="External" /><Relationship Id="rId94" Type="http://schemas.openxmlformats.org/officeDocument/2006/relationships/hyperlink" Target="https://podminky.urs.cz/item/CS_URS_2025_01/622151001" TargetMode="External" /><Relationship Id="rId95" Type="http://schemas.openxmlformats.org/officeDocument/2006/relationships/hyperlink" Target="https://podminky.urs.cz/item/CS_URS_2025_01/622531022" TargetMode="External" /><Relationship Id="rId96" Type="http://schemas.openxmlformats.org/officeDocument/2006/relationships/hyperlink" Target="https://podminky.urs.cz/item/CS_URS_2025_01/632481213" TargetMode="External" /><Relationship Id="rId97" Type="http://schemas.openxmlformats.org/officeDocument/2006/relationships/hyperlink" Target="https://podminky.urs.cz/item/CS_URS_2025_01/634112113" TargetMode="External" /><Relationship Id="rId98" Type="http://schemas.openxmlformats.org/officeDocument/2006/relationships/hyperlink" Target="https://podminky.urs.cz/item/CS_URS_2025_01/634113113" TargetMode="External" /><Relationship Id="rId99" Type="http://schemas.openxmlformats.org/officeDocument/2006/relationships/hyperlink" Target="https://podminky.urs.cz/item/CS_URS_2025_01/634911113" TargetMode="External" /><Relationship Id="rId100" Type="http://schemas.openxmlformats.org/officeDocument/2006/relationships/hyperlink" Target="https://podminky.urs.cz/item/CS_URS_2025_01/631351111" TargetMode="External" /><Relationship Id="rId101" Type="http://schemas.openxmlformats.org/officeDocument/2006/relationships/hyperlink" Target="https://podminky.urs.cz/item/CS_URS_2025_01/631351112" TargetMode="External" /><Relationship Id="rId102" Type="http://schemas.openxmlformats.org/officeDocument/2006/relationships/hyperlink" Target="https://podminky.urs.cz/item/CS_URS_2025_01/635111311" TargetMode="External" /><Relationship Id="rId103" Type="http://schemas.openxmlformats.org/officeDocument/2006/relationships/hyperlink" Target="https://podminky.urs.cz/item/CS_URS_2025_01/632441215" TargetMode="External" /><Relationship Id="rId104" Type="http://schemas.openxmlformats.org/officeDocument/2006/relationships/hyperlink" Target="https://podminky.urs.cz/item/CS_URS_2025_01/632441291" TargetMode="External" /><Relationship Id="rId105" Type="http://schemas.openxmlformats.org/officeDocument/2006/relationships/hyperlink" Target="https://podminky.urs.cz/item/CS_URS_2025_01/633811111" TargetMode="External" /><Relationship Id="rId106" Type="http://schemas.openxmlformats.org/officeDocument/2006/relationships/hyperlink" Target="https://podminky.urs.cz/item/CS_URS_2025_01/636411003" TargetMode="External" /><Relationship Id="rId107" Type="http://schemas.openxmlformats.org/officeDocument/2006/relationships/hyperlink" Target="https://podminky.urs.cz/item/CS_URS_2025_01/636411023" TargetMode="External" /><Relationship Id="rId108" Type="http://schemas.openxmlformats.org/officeDocument/2006/relationships/hyperlink" Target="https://podminky.urs.cz/item/CS_URS_2025_01/631311125" TargetMode="External" /><Relationship Id="rId109" Type="http://schemas.openxmlformats.org/officeDocument/2006/relationships/hyperlink" Target="https://podminky.urs.cz/item/CS_URS_2025_01/631319012" TargetMode="External" /><Relationship Id="rId110" Type="http://schemas.openxmlformats.org/officeDocument/2006/relationships/hyperlink" Target="https://podminky.urs.cz/item/CS_URS_2025_01/631319173" TargetMode="External" /><Relationship Id="rId111" Type="http://schemas.openxmlformats.org/officeDocument/2006/relationships/hyperlink" Target="https://podminky.urs.cz/item/CS_URS_2025_01/631362021" TargetMode="External" /><Relationship Id="rId112" Type="http://schemas.openxmlformats.org/officeDocument/2006/relationships/hyperlink" Target="https://podminky.urs.cz/item/CS_URS_2025_01/633831115" TargetMode="External" /><Relationship Id="rId113" Type="http://schemas.openxmlformats.org/officeDocument/2006/relationships/hyperlink" Target="https://podminky.urs.cz/item/CS_URS_2025_01/783923171" TargetMode="External" /><Relationship Id="rId114" Type="http://schemas.openxmlformats.org/officeDocument/2006/relationships/hyperlink" Target="https://podminky.urs.cz/item/CS_URS_2025_01/783927151" TargetMode="External" /><Relationship Id="rId115" Type="http://schemas.openxmlformats.org/officeDocument/2006/relationships/hyperlink" Target="https://podminky.urs.cz/item/CS_URS_2025_01/632481215" TargetMode="External" /><Relationship Id="rId116" Type="http://schemas.openxmlformats.org/officeDocument/2006/relationships/hyperlink" Target="https://podminky.urs.cz/item/CS_URS_2025_01/632451101" TargetMode="External" /><Relationship Id="rId117" Type="http://schemas.openxmlformats.org/officeDocument/2006/relationships/hyperlink" Target="https://podminky.urs.cz/item/CS_URS_2025_01/771121011" TargetMode="External" /><Relationship Id="rId118" Type="http://schemas.openxmlformats.org/officeDocument/2006/relationships/hyperlink" Target="https://podminky.urs.cz/item/CS_URS_2025_01/637121113" TargetMode="External" /><Relationship Id="rId119" Type="http://schemas.openxmlformats.org/officeDocument/2006/relationships/hyperlink" Target="https://podminky.urs.cz/item/CS_URS_2025_01/632481215" TargetMode="External" /><Relationship Id="rId120" Type="http://schemas.openxmlformats.org/officeDocument/2006/relationships/hyperlink" Target="https://podminky.urs.cz/item/CS_URS_2025_01/725291667" TargetMode="External" /><Relationship Id="rId121" Type="http://schemas.openxmlformats.org/officeDocument/2006/relationships/hyperlink" Target="https://podminky.urs.cz/item/CS_URS_2025_01/742210121" TargetMode="External" /><Relationship Id="rId122" Type="http://schemas.openxmlformats.org/officeDocument/2006/relationships/hyperlink" Target="https://podminky.urs.cz/item/CS_URS_2025_01/953945323" TargetMode="External" /><Relationship Id="rId123" Type="http://schemas.openxmlformats.org/officeDocument/2006/relationships/hyperlink" Target="https://podminky.urs.cz/item/CS_URS_2025_01/953943211" TargetMode="External" /><Relationship Id="rId124" Type="http://schemas.openxmlformats.org/officeDocument/2006/relationships/hyperlink" Target="https://podminky.urs.cz/item/CS_URS_2025_01/952901111" TargetMode="External" /><Relationship Id="rId125" Type="http://schemas.openxmlformats.org/officeDocument/2006/relationships/hyperlink" Target="https://podminky.urs.cz/item/CS_URS_2025_01/953993311" TargetMode="External" /><Relationship Id="rId126" Type="http://schemas.openxmlformats.org/officeDocument/2006/relationships/hyperlink" Target="https://podminky.urs.cz/item/CS_URS_2025_01/946111112" TargetMode="External" /><Relationship Id="rId127" Type="http://schemas.openxmlformats.org/officeDocument/2006/relationships/hyperlink" Target="https://podminky.urs.cz/item/CS_URS_2025_01/946111212" TargetMode="External" /><Relationship Id="rId128" Type="http://schemas.openxmlformats.org/officeDocument/2006/relationships/hyperlink" Target="https://podminky.urs.cz/item/CS_URS_2025_01/946111812" TargetMode="External" /><Relationship Id="rId129" Type="http://schemas.openxmlformats.org/officeDocument/2006/relationships/hyperlink" Target="https://podminky.urs.cz/item/CS_URS_2025_01/941111111" TargetMode="External" /><Relationship Id="rId130" Type="http://schemas.openxmlformats.org/officeDocument/2006/relationships/hyperlink" Target="https://podminky.urs.cz/item/CS_URS_2025_01/941111211" TargetMode="External" /><Relationship Id="rId131" Type="http://schemas.openxmlformats.org/officeDocument/2006/relationships/hyperlink" Target="https://podminky.urs.cz/item/CS_URS_2025_01/941111811" TargetMode="External" /><Relationship Id="rId132" Type="http://schemas.openxmlformats.org/officeDocument/2006/relationships/hyperlink" Target="https://podminky.urs.cz/item/CS_URS_2025_01/944511111" TargetMode="External" /><Relationship Id="rId133" Type="http://schemas.openxmlformats.org/officeDocument/2006/relationships/hyperlink" Target="https://podminky.urs.cz/item/CS_URS_2025_01/944511211" TargetMode="External" /><Relationship Id="rId134" Type="http://schemas.openxmlformats.org/officeDocument/2006/relationships/hyperlink" Target="https://podminky.urs.cz/item/CS_URS_2025_01/944511811" TargetMode="External" /><Relationship Id="rId135" Type="http://schemas.openxmlformats.org/officeDocument/2006/relationships/hyperlink" Target="https://podminky.urs.cz/item/CS_URS_2025_01/949101111" TargetMode="External" /><Relationship Id="rId136" Type="http://schemas.openxmlformats.org/officeDocument/2006/relationships/hyperlink" Target="https://podminky.urs.cz/item/CS_URS_2025_01/993111111" TargetMode="External" /><Relationship Id="rId137" Type="http://schemas.openxmlformats.org/officeDocument/2006/relationships/hyperlink" Target="https://podminky.urs.cz/item/CS_URS_2025_01/993111119" TargetMode="External" /><Relationship Id="rId138" Type="http://schemas.openxmlformats.org/officeDocument/2006/relationships/hyperlink" Target="https://podminky.urs.cz/item/CS_URS_2025_01/998011002" TargetMode="External" /><Relationship Id="rId139" Type="http://schemas.openxmlformats.org/officeDocument/2006/relationships/hyperlink" Target="https://podminky.urs.cz/item/CS_URS_2025_01/711161212" TargetMode="External" /><Relationship Id="rId140" Type="http://schemas.openxmlformats.org/officeDocument/2006/relationships/hyperlink" Target="https://podminky.urs.cz/item/CS_URS_2025_01/711161384" TargetMode="External" /><Relationship Id="rId141" Type="http://schemas.openxmlformats.org/officeDocument/2006/relationships/hyperlink" Target="https://podminky.urs.cz/item/CS_URS_2025_01/711161391" TargetMode="External" /><Relationship Id="rId142" Type="http://schemas.openxmlformats.org/officeDocument/2006/relationships/hyperlink" Target="https://podminky.urs.cz/item/CS_URS_2025_01/998711102" TargetMode="External" /><Relationship Id="rId143" Type="http://schemas.openxmlformats.org/officeDocument/2006/relationships/hyperlink" Target="https://podminky.urs.cz/item/CS_URS_2025_01/711111001" TargetMode="External" /><Relationship Id="rId144" Type="http://schemas.openxmlformats.org/officeDocument/2006/relationships/hyperlink" Target="https://podminky.urs.cz/item/CS_URS_2025_01/711112001" TargetMode="External" /><Relationship Id="rId145" Type="http://schemas.openxmlformats.org/officeDocument/2006/relationships/hyperlink" Target="https://podminky.urs.cz/item/CS_URS_2025_01/711141559" TargetMode="External" /><Relationship Id="rId146" Type="http://schemas.openxmlformats.org/officeDocument/2006/relationships/hyperlink" Target="https://podminky.urs.cz/item/CS_URS_2025_01/711142559" TargetMode="External" /><Relationship Id="rId147" Type="http://schemas.openxmlformats.org/officeDocument/2006/relationships/hyperlink" Target="https://podminky.urs.cz/item/CS_URS_2025_01/711745567" TargetMode="External" /><Relationship Id="rId148" Type="http://schemas.openxmlformats.org/officeDocument/2006/relationships/hyperlink" Target="https://podminky.urs.cz/item/CS_URS_2025_01/711747067" TargetMode="External" /><Relationship Id="rId149" Type="http://schemas.openxmlformats.org/officeDocument/2006/relationships/hyperlink" Target="https://podminky.urs.cz/item/CS_URS_2025_01/998712102" TargetMode="External" /><Relationship Id="rId150" Type="http://schemas.openxmlformats.org/officeDocument/2006/relationships/hyperlink" Target="https://podminky.urs.cz/item/CS_URS_2025_01/711747067.1" TargetMode="External" /><Relationship Id="rId151" Type="http://schemas.openxmlformats.org/officeDocument/2006/relationships/hyperlink" Target="https://podminky.urs.cz/item/CS_URS_2025_01/712311101" TargetMode="External" /><Relationship Id="rId152" Type="http://schemas.openxmlformats.org/officeDocument/2006/relationships/hyperlink" Target="https://podminky.urs.cz/item/CS_URS_2025_01/712341659" TargetMode="External" /><Relationship Id="rId153" Type="http://schemas.openxmlformats.org/officeDocument/2006/relationships/hyperlink" Target="https://podminky.urs.cz/item/CS_URS_2025_01/712841559" TargetMode="External" /><Relationship Id="rId154" Type="http://schemas.openxmlformats.org/officeDocument/2006/relationships/hyperlink" Target="https://podminky.urs.cz/item/CS_URS_2025_01/712363001" TargetMode="External" /><Relationship Id="rId155" Type="http://schemas.openxmlformats.org/officeDocument/2006/relationships/hyperlink" Target="https://podminky.urs.cz/item/CS_URS_2025_01/712363003" TargetMode="External" /><Relationship Id="rId156" Type="http://schemas.openxmlformats.org/officeDocument/2006/relationships/hyperlink" Target="https://podminky.urs.cz/item/CS_URS_2025_01/712391172" TargetMode="External" /><Relationship Id="rId157" Type="http://schemas.openxmlformats.org/officeDocument/2006/relationships/hyperlink" Target="https://podminky.urs.cz/item/CS_URS_2025_01/712861702" TargetMode="External" /><Relationship Id="rId158" Type="http://schemas.openxmlformats.org/officeDocument/2006/relationships/hyperlink" Target="https://podminky.urs.cz/item/CS_URS_2025_01/712771201" TargetMode="External" /><Relationship Id="rId159" Type="http://schemas.openxmlformats.org/officeDocument/2006/relationships/hyperlink" Target="https://podminky.urs.cz/item/CS_URS_2025_01/712771611.1" TargetMode="External" /><Relationship Id="rId160" Type="http://schemas.openxmlformats.org/officeDocument/2006/relationships/hyperlink" Target="https://podminky.urs.cz/item/CS_URS_2025_01/712363115R" TargetMode="External" /><Relationship Id="rId161" Type="http://schemas.openxmlformats.org/officeDocument/2006/relationships/hyperlink" Target="https://podminky.urs.cz/item/CS_URS_2025_01/712363117" TargetMode="External" /><Relationship Id="rId162" Type="http://schemas.openxmlformats.org/officeDocument/2006/relationships/hyperlink" Target="https://podminky.urs.cz/item/CS_URS_2025_01/712363120" TargetMode="External" /><Relationship Id="rId163" Type="http://schemas.openxmlformats.org/officeDocument/2006/relationships/hyperlink" Target="https://podminky.urs.cz/item/CS_URS_2025_01/712363122" TargetMode="External" /><Relationship Id="rId164" Type="http://schemas.openxmlformats.org/officeDocument/2006/relationships/hyperlink" Target="https://podminky.urs.cz/item/CS_URS_2025_01/712363352" TargetMode="External" /><Relationship Id="rId165" Type="http://schemas.openxmlformats.org/officeDocument/2006/relationships/hyperlink" Target="https://podminky.urs.cz/item/CS_URS_2025_01/712363353" TargetMode="External" /><Relationship Id="rId166" Type="http://schemas.openxmlformats.org/officeDocument/2006/relationships/hyperlink" Target="https://podminky.urs.cz/item/CS_URS_2025_01/712363351" TargetMode="External" /><Relationship Id="rId167" Type="http://schemas.openxmlformats.org/officeDocument/2006/relationships/hyperlink" Target="https://podminky.urs.cz/item/CS_URS_2025_01/712363354" TargetMode="External" /><Relationship Id="rId168" Type="http://schemas.openxmlformats.org/officeDocument/2006/relationships/hyperlink" Target="https://podminky.urs.cz/item/CS_URS_2025_01/712363371" TargetMode="External" /><Relationship Id="rId169" Type="http://schemas.openxmlformats.org/officeDocument/2006/relationships/hyperlink" Target="https://podminky.urs.cz/item/CS_URS_2025_01/712771255" TargetMode="External" /><Relationship Id="rId170" Type="http://schemas.openxmlformats.org/officeDocument/2006/relationships/hyperlink" Target="https://podminky.urs.cz/item/CS_URS_2025_01/712771259" TargetMode="External" /><Relationship Id="rId171" Type="http://schemas.openxmlformats.org/officeDocument/2006/relationships/hyperlink" Target="https://podminky.urs.cz/item/CS_URS_2025_01/712998004" TargetMode="External" /><Relationship Id="rId172" Type="http://schemas.openxmlformats.org/officeDocument/2006/relationships/hyperlink" Target="https://podminky.urs.cz/item/CS_URS_2025_01/712998201" TargetMode="External" /><Relationship Id="rId173" Type="http://schemas.openxmlformats.org/officeDocument/2006/relationships/hyperlink" Target="https://podminky.urs.cz/item/CS_URS_2025_01/721239114" TargetMode="External" /><Relationship Id="rId174" Type="http://schemas.openxmlformats.org/officeDocument/2006/relationships/hyperlink" Target="https://podminky.urs.cz/item/CS_URS_2025_01/712771221" TargetMode="External" /><Relationship Id="rId175" Type="http://schemas.openxmlformats.org/officeDocument/2006/relationships/hyperlink" Target="https://podminky.urs.cz/item/CS_URS_2025_01/712771431" TargetMode="External" /><Relationship Id="rId176" Type="http://schemas.openxmlformats.org/officeDocument/2006/relationships/hyperlink" Target="https://podminky.urs.cz/item/CS_URS_2025_01/712771521" TargetMode="External" /><Relationship Id="rId177" Type="http://schemas.openxmlformats.org/officeDocument/2006/relationships/hyperlink" Target="https://podminky.urs.cz/item/CS_URS_2025_01/998713102" TargetMode="External" /><Relationship Id="rId178" Type="http://schemas.openxmlformats.org/officeDocument/2006/relationships/hyperlink" Target="https://podminky.urs.cz/item/CS_URS_2025_01/713121111" TargetMode="External" /><Relationship Id="rId179" Type="http://schemas.openxmlformats.org/officeDocument/2006/relationships/hyperlink" Target="https://podminky.urs.cz/item/CS_URS_2025_01/713121111" TargetMode="External" /><Relationship Id="rId180" Type="http://schemas.openxmlformats.org/officeDocument/2006/relationships/hyperlink" Target="https://podminky.urs.cz/item/CS_URS_2025_01/713141136" TargetMode="External" /><Relationship Id="rId181" Type="http://schemas.openxmlformats.org/officeDocument/2006/relationships/hyperlink" Target="https://podminky.urs.cz/item/CS_URS_2025_01/713141376" TargetMode="External" /><Relationship Id="rId182" Type="http://schemas.openxmlformats.org/officeDocument/2006/relationships/hyperlink" Target="https://podminky.urs.cz/item/CS_URS_2025_01/713141212" TargetMode="External" /><Relationship Id="rId183" Type="http://schemas.openxmlformats.org/officeDocument/2006/relationships/hyperlink" Target="https://podminky.urs.cz/item/CS_URS_2025_01/713141336" TargetMode="External" /><Relationship Id="rId184" Type="http://schemas.openxmlformats.org/officeDocument/2006/relationships/hyperlink" Target="https://podminky.urs.cz/item/CS_URS_2025_01/713131145" TargetMode="External" /><Relationship Id="rId185" Type="http://schemas.openxmlformats.org/officeDocument/2006/relationships/hyperlink" Target="https://podminky.urs.cz/item/CS_URS_2025_01/713131141" TargetMode="External" /><Relationship Id="rId186" Type="http://schemas.openxmlformats.org/officeDocument/2006/relationships/hyperlink" Target="https://podminky.urs.cz/item/CS_URS_2025_01/721212127" TargetMode="External" /><Relationship Id="rId187" Type="http://schemas.openxmlformats.org/officeDocument/2006/relationships/hyperlink" Target="https://podminky.urs.cz/item/CS_URS_2025_01/998725102" TargetMode="External" /><Relationship Id="rId188" Type="http://schemas.openxmlformats.org/officeDocument/2006/relationships/hyperlink" Target="https://podminky.urs.cz/item/CS_URS_2025_01/725291675" TargetMode="External" /><Relationship Id="rId189" Type="http://schemas.openxmlformats.org/officeDocument/2006/relationships/hyperlink" Target="https://podminky.urs.cz/item/CS_URS_2025_01/725291676" TargetMode="External" /><Relationship Id="rId190" Type="http://schemas.openxmlformats.org/officeDocument/2006/relationships/hyperlink" Target="https://podminky.urs.cz/item/CS_URS_2025_01/725291652" TargetMode="External" /><Relationship Id="rId191" Type="http://schemas.openxmlformats.org/officeDocument/2006/relationships/hyperlink" Target="https://podminky.urs.cz/item/CS_URS_2025_01/725291653" TargetMode="External" /><Relationship Id="rId192" Type="http://schemas.openxmlformats.org/officeDocument/2006/relationships/hyperlink" Target="https://podminky.urs.cz/item/CS_URS_2025_01/725291654" TargetMode="External" /><Relationship Id="rId193" Type="http://schemas.openxmlformats.org/officeDocument/2006/relationships/hyperlink" Target="https://podminky.urs.cz/item/CS_URS_2025_01/725291662" TargetMode="External" /><Relationship Id="rId194" Type="http://schemas.openxmlformats.org/officeDocument/2006/relationships/hyperlink" Target="https://podminky.urs.cz/item/CS_URS_2025_01/725291664" TargetMode="External" /><Relationship Id="rId195" Type="http://schemas.openxmlformats.org/officeDocument/2006/relationships/hyperlink" Target="https://podminky.urs.cz/item/CS_URS_2025_01/725291666" TargetMode="External" /><Relationship Id="rId196" Type="http://schemas.openxmlformats.org/officeDocument/2006/relationships/hyperlink" Target="https://podminky.urs.cz/item/CS_URS_2025_01/725291668" TargetMode="External" /><Relationship Id="rId197" Type="http://schemas.openxmlformats.org/officeDocument/2006/relationships/hyperlink" Target="https://podminky.urs.cz/item/CS_URS_2025_01/725291668" TargetMode="External" /><Relationship Id="rId198" Type="http://schemas.openxmlformats.org/officeDocument/2006/relationships/hyperlink" Target="https://podminky.urs.cz/item/CS_URS_2025_01/725291670" TargetMode="External" /><Relationship Id="rId199" Type="http://schemas.openxmlformats.org/officeDocument/2006/relationships/hyperlink" Target="https://podminky.urs.cz/item/CS_URS_2025_01/727111042" TargetMode="External" /><Relationship Id="rId200" Type="http://schemas.openxmlformats.org/officeDocument/2006/relationships/hyperlink" Target="https://podminky.urs.cz/item/CS_URS_2025_01/727213202" TargetMode="External" /><Relationship Id="rId201" Type="http://schemas.openxmlformats.org/officeDocument/2006/relationships/hyperlink" Target="https://podminky.urs.cz/item/CS_URS_2025_01/727213203" TargetMode="External" /><Relationship Id="rId202" Type="http://schemas.openxmlformats.org/officeDocument/2006/relationships/hyperlink" Target="https://podminky.urs.cz/item/CS_URS_2025_01/727223105" TargetMode="External" /><Relationship Id="rId203" Type="http://schemas.openxmlformats.org/officeDocument/2006/relationships/hyperlink" Target="https://podminky.urs.cz/item/CS_URS_2025_01/751581353" TargetMode="External" /><Relationship Id="rId204" Type="http://schemas.openxmlformats.org/officeDocument/2006/relationships/hyperlink" Target="https://podminky.urs.cz/item/CS_URS_2025_01/751581357" TargetMode="External" /><Relationship Id="rId205" Type="http://schemas.openxmlformats.org/officeDocument/2006/relationships/hyperlink" Target="https://podminky.urs.cz/item/CS_URS_2025_01/762361322" TargetMode="External" /><Relationship Id="rId206" Type="http://schemas.openxmlformats.org/officeDocument/2006/relationships/hyperlink" Target="https://podminky.urs.cz/item/CS_URS_2025_01/998762102" TargetMode="External" /><Relationship Id="rId207" Type="http://schemas.openxmlformats.org/officeDocument/2006/relationships/hyperlink" Target="https://podminky.urs.cz/item/CS_URS_2025_01/766417523" TargetMode="External" /><Relationship Id="rId208" Type="http://schemas.openxmlformats.org/officeDocument/2006/relationships/hyperlink" Target="https://podminky.urs.cz/item/CS_URS_2025_01/766417331" TargetMode="External" /><Relationship Id="rId209" Type="http://schemas.openxmlformats.org/officeDocument/2006/relationships/hyperlink" Target="https://podminky.urs.cz/item/CS_URS_2025_01/762951013" TargetMode="External" /><Relationship Id="rId210" Type="http://schemas.openxmlformats.org/officeDocument/2006/relationships/hyperlink" Target="https://podminky.urs.cz/item/CS_URS_2025_01/762951101" TargetMode="External" /><Relationship Id="rId211" Type="http://schemas.openxmlformats.org/officeDocument/2006/relationships/hyperlink" Target="https://podminky.urs.cz/item/CS_URS_2025_01/762952044" TargetMode="External" /><Relationship Id="rId212" Type="http://schemas.openxmlformats.org/officeDocument/2006/relationships/hyperlink" Target="https://podminky.urs.cz/item/CS_URS_2025_01/762952111" TargetMode="External" /><Relationship Id="rId213" Type="http://schemas.openxmlformats.org/officeDocument/2006/relationships/hyperlink" Target="https://podminky.urs.cz/item/CS_URS_2025_01/763172412" TargetMode="External" /><Relationship Id="rId214" Type="http://schemas.openxmlformats.org/officeDocument/2006/relationships/hyperlink" Target="https://podminky.urs.cz/item/CS_URS_2025_01/998763302" TargetMode="External" /><Relationship Id="rId215" Type="http://schemas.openxmlformats.org/officeDocument/2006/relationships/hyperlink" Target="https://podminky.urs.cz/item/CS_URS_2025_01/763131411" TargetMode="External" /><Relationship Id="rId216" Type="http://schemas.openxmlformats.org/officeDocument/2006/relationships/hyperlink" Target="https://podminky.urs.cz/item/CS_URS_2025_01/763131451" TargetMode="External" /><Relationship Id="rId217" Type="http://schemas.openxmlformats.org/officeDocument/2006/relationships/hyperlink" Target="https://podminky.urs.cz/item/CS_URS_2025_01/763131714" TargetMode="External" /><Relationship Id="rId218" Type="http://schemas.openxmlformats.org/officeDocument/2006/relationships/hyperlink" Target="https://podminky.urs.cz/item/CS_URS_2025_01/763131721" TargetMode="External" /><Relationship Id="rId219" Type="http://schemas.openxmlformats.org/officeDocument/2006/relationships/hyperlink" Target="https://podminky.urs.cz/item/CS_URS_2025_01/763131761" TargetMode="External" /><Relationship Id="rId220" Type="http://schemas.openxmlformats.org/officeDocument/2006/relationships/hyperlink" Target="https://podminky.urs.cz/item/CS_URS_2025_01/763172352" TargetMode="External" /><Relationship Id="rId221" Type="http://schemas.openxmlformats.org/officeDocument/2006/relationships/hyperlink" Target="https://podminky.urs.cz/item/CS_URS_2025_01/763172357" TargetMode="External" /><Relationship Id="rId222" Type="http://schemas.openxmlformats.org/officeDocument/2006/relationships/hyperlink" Target="https://podminky.urs.cz/item/CS_URS_2025_01/763172355" TargetMode="External" /><Relationship Id="rId223" Type="http://schemas.openxmlformats.org/officeDocument/2006/relationships/hyperlink" Target="https://podminky.urs.cz/item/CS_URS_2025_01/763172378" TargetMode="External" /><Relationship Id="rId224" Type="http://schemas.openxmlformats.org/officeDocument/2006/relationships/hyperlink" Target="https://podminky.urs.cz/item/CS_URS_2025_01/763172355" TargetMode="External" /><Relationship Id="rId225" Type="http://schemas.openxmlformats.org/officeDocument/2006/relationships/hyperlink" Target="https://podminky.urs.cz/item/CS_URS_2025_01/763121424" TargetMode="External" /><Relationship Id="rId226" Type="http://schemas.openxmlformats.org/officeDocument/2006/relationships/hyperlink" Target="https://podminky.urs.cz/item/CS_URS_2025_01/763121714" TargetMode="External" /><Relationship Id="rId227" Type="http://schemas.openxmlformats.org/officeDocument/2006/relationships/hyperlink" Target="https://podminky.urs.cz/item/CS_URS_2025_01/998764102" TargetMode="External" /><Relationship Id="rId228" Type="http://schemas.openxmlformats.org/officeDocument/2006/relationships/hyperlink" Target="https://podminky.urs.cz/item/CS_URS_2025_01/764246544" TargetMode="External" /><Relationship Id="rId229" Type="http://schemas.openxmlformats.org/officeDocument/2006/relationships/hyperlink" Target="https://podminky.urs.cz/item/CS_URS_2025_01/764246545" TargetMode="External" /><Relationship Id="rId230" Type="http://schemas.openxmlformats.org/officeDocument/2006/relationships/hyperlink" Target="https://podminky.urs.cz/item/CS_URS_2025_01/764246565" TargetMode="External" /><Relationship Id="rId231" Type="http://schemas.openxmlformats.org/officeDocument/2006/relationships/hyperlink" Target="https://podminky.urs.cz/item/CS_URS_2025_01/764345401" TargetMode="External" /><Relationship Id="rId232" Type="http://schemas.openxmlformats.org/officeDocument/2006/relationships/hyperlink" Target="https://podminky.urs.cz/item/CS_URS_2025_01/764245446" TargetMode="External" /><Relationship Id="rId233" Type="http://schemas.openxmlformats.org/officeDocument/2006/relationships/hyperlink" Target="https://podminky.urs.cz/item/CS_URS_2025_01/764011442" TargetMode="External" /><Relationship Id="rId234" Type="http://schemas.openxmlformats.org/officeDocument/2006/relationships/hyperlink" Target="https://podminky.urs.cz/item/CS_URS_2025_01/764244411" TargetMode="External" /><Relationship Id="rId235" Type="http://schemas.openxmlformats.org/officeDocument/2006/relationships/hyperlink" Target="https://podminky.urs.cz/item/CS_URS_2025_01/764244407" TargetMode="External" /><Relationship Id="rId236" Type="http://schemas.openxmlformats.org/officeDocument/2006/relationships/hyperlink" Target="https://podminky.urs.cz/item/CS_URS_2025_01/764244406" TargetMode="External" /><Relationship Id="rId237" Type="http://schemas.openxmlformats.org/officeDocument/2006/relationships/hyperlink" Target="https://podminky.urs.cz/item/CS_URS_2025_01/764244405" TargetMode="External" /><Relationship Id="rId238" Type="http://schemas.openxmlformats.org/officeDocument/2006/relationships/hyperlink" Target="https://podminky.urs.cz/item/CS_URS_2025_01/766694116" TargetMode="External" /><Relationship Id="rId239" Type="http://schemas.openxmlformats.org/officeDocument/2006/relationships/hyperlink" Target="https://podminky.urs.cz/item/CS_URS_2025_01/998766102" TargetMode="External" /><Relationship Id="rId240" Type="http://schemas.openxmlformats.org/officeDocument/2006/relationships/hyperlink" Target="https://podminky.urs.cz/item/CS_URS_2025_01/766660001" TargetMode="External" /><Relationship Id="rId241" Type="http://schemas.openxmlformats.org/officeDocument/2006/relationships/hyperlink" Target="https://podminky.urs.cz/item/CS_URS_2025_01/766660002" TargetMode="External" /><Relationship Id="rId242" Type="http://schemas.openxmlformats.org/officeDocument/2006/relationships/hyperlink" Target="https://podminky.urs.cz/item/CS_URS_2025_01/766660728" TargetMode="External" /><Relationship Id="rId243" Type="http://schemas.openxmlformats.org/officeDocument/2006/relationships/hyperlink" Target="https://podminky.urs.cz/item/CS_URS_2025_01/766660729" TargetMode="External" /><Relationship Id="rId244" Type="http://schemas.openxmlformats.org/officeDocument/2006/relationships/hyperlink" Target="https://podminky.urs.cz/item/CS_URS_2025_01/766660734" TargetMode="External" /><Relationship Id="rId245" Type="http://schemas.openxmlformats.org/officeDocument/2006/relationships/hyperlink" Target="https://podminky.urs.cz/item/CS_URS_2025_01/767627306" TargetMode="External" /><Relationship Id="rId246" Type="http://schemas.openxmlformats.org/officeDocument/2006/relationships/hyperlink" Target="https://podminky.urs.cz/item/CS_URS_2025_01/767627307" TargetMode="External" /><Relationship Id="rId247" Type="http://schemas.openxmlformats.org/officeDocument/2006/relationships/hyperlink" Target="https://podminky.urs.cz/item/CS_URS_2025_01/766629641" TargetMode="External" /><Relationship Id="rId248" Type="http://schemas.openxmlformats.org/officeDocument/2006/relationships/hyperlink" Target="https://podminky.urs.cz/item/CS_URS_2025_01/766629649" TargetMode="External" /><Relationship Id="rId249" Type="http://schemas.openxmlformats.org/officeDocument/2006/relationships/hyperlink" Target="https://podminky.urs.cz/item/CS_URS_2025_01/713191521" TargetMode="External" /><Relationship Id="rId250" Type="http://schemas.openxmlformats.org/officeDocument/2006/relationships/hyperlink" Target="https://podminky.urs.cz/item/CS_URS_2025_01/767649191" TargetMode="External" /><Relationship Id="rId251" Type="http://schemas.openxmlformats.org/officeDocument/2006/relationships/hyperlink" Target="https://podminky.urs.cz/item/CS_URS_2025_01/767163223" TargetMode="External" /><Relationship Id="rId252" Type="http://schemas.openxmlformats.org/officeDocument/2006/relationships/hyperlink" Target="https://podminky.urs.cz/item/CS_URS_2025_01/767165111" TargetMode="External" /><Relationship Id="rId253" Type="http://schemas.openxmlformats.org/officeDocument/2006/relationships/hyperlink" Target="https://podminky.urs.cz/item/CS_URS_2025_01/767223221" TargetMode="External" /><Relationship Id="rId254" Type="http://schemas.openxmlformats.org/officeDocument/2006/relationships/hyperlink" Target="https://podminky.urs.cz/item/CS_URS_2025_01/767316310" TargetMode="External" /><Relationship Id="rId255" Type="http://schemas.openxmlformats.org/officeDocument/2006/relationships/hyperlink" Target="https://podminky.urs.cz/item/CS_URS_2025_01/767316311" TargetMode="External" /><Relationship Id="rId256" Type="http://schemas.openxmlformats.org/officeDocument/2006/relationships/hyperlink" Target="https://podminky.urs.cz/item/CS_URS_2025_01/998767102" TargetMode="External" /><Relationship Id="rId257" Type="http://schemas.openxmlformats.org/officeDocument/2006/relationships/hyperlink" Target="https://podminky.urs.cz/item/CS_URS_2025_01/767995114" TargetMode="External" /><Relationship Id="rId258" Type="http://schemas.openxmlformats.org/officeDocument/2006/relationships/hyperlink" Target="https://podminky.urs.cz/item/CS_URS_2025_01/953961113" TargetMode="External" /><Relationship Id="rId259" Type="http://schemas.openxmlformats.org/officeDocument/2006/relationships/hyperlink" Target="https://podminky.urs.cz/item/CS_URS_2025_01/767491002" TargetMode="External" /><Relationship Id="rId260" Type="http://schemas.openxmlformats.org/officeDocument/2006/relationships/hyperlink" Target="https://podminky.urs.cz/item/CS_URS_2025_01/767492001" TargetMode="External" /><Relationship Id="rId261" Type="http://schemas.openxmlformats.org/officeDocument/2006/relationships/hyperlink" Target="https://podminky.urs.cz/item/CS_URS_2025_01/767491002" TargetMode="External" /><Relationship Id="rId262" Type="http://schemas.openxmlformats.org/officeDocument/2006/relationships/hyperlink" Target="https://podminky.urs.cz/item/CS_URS_2025_01/767492001" TargetMode="External" /><Relationship Id="rId263" Type="http://schemas.openxmlformats.org/officeDocument/2006/relationships/hyperlink" Target="https://podminky.urs.cz/item/CS_URS_2025_01/767492012" TargetMode="External" /><Relationship Id="rId264" Type="http://schemas.openxmlformats.org/officeDocument/2006/relationships/hyperlink" Target="https://podminky.urs.cz/item/CS_URS_2025_01/767881141" TargetMode="External" /><Relationship Id="rId265" Type="http://schemas.openxmlformats.org/officeDocument/2006/relationships/hyperlink" Target="https://podminky.urs.cz/item/CS_URS_2025_01/767881161" TargetMode="External" /><Relationship Id="rId266" Type="http://schemas.openxmlformats.org/officeDocument/2006/relationships/hyperlink" Target="https://podminky.urs.cz/item/CS_URS_2025_01/771121011" TargetMode="External" /><Relationship Id="rId267" Type="http://schemas.openxmlformats.org/officeDocument/2006/relationships/hyperlink" Target="https://podminky.urs.cz/item/CS_URS_2025_01/771111011" TargetMode="External" /><Relationship Id="rId268" Type="http://schemas.openxmlformats.org/officeDocument/2006/relationships/hyperlink" Target="https://podminky.urs.cz/item/CS_URS_2025_01/771574412" TargetMode="External" /><Relationship Id="rId269" Type="http://schemas.openxmlformats.org/officeDocument/2006/relationships/hyperlink" Target="https://podminky.urs.cz/item/CS_URS_2025_01/771161021" TargetMode="External" /><Relationship Id="rId270" Type="http://schemas.openxmlformats.org/officeDocument/2006/relationships/hyperlink" Target="https://podminky.urs.cz/item/CS_URS_2025_01/771474112" TargetMode="External" /><Relationship Id="rId271" Type="http://schemas.openxmlformats.org/officeDocument/2006/relationships/hyperlink" Target="https://podminky.urs.cz/item/CS_URS_2025_01/771591115" TargetMode="External" /><Relationship Id="rId272" Type="http://schemas.openxmlformats.org/officeDocument/2006/relationships/hyperlink" Target="https://podminky.urs.cz/item/CS_URS_2025_01/771591117" TargetMode="External" /><Relationship Id="rId273" Type="http://schemas.openxmlformats.org/officeDocument/2006/relationships/hyperlink" Target="https://podminky.urs.cz/item/CS_URS_2025_01/998771102" TargetMode="External" /><Relationship Id="rId274" Type="http://schemas.openxmlformats.org/officeDocument/2006/relationships/hyperlink" Target="https://podminky.urs.cz/item/CS_URS_2025_01/771591207" TargetMode="External" /><Relationship Id="rId275" Type="http://schemas.openxmlformats.org/officeDocument/2006/relationships/hyperlink" Target="https://podminky.urs.cz/item/CS_URS_2025_01/771591237" TargetMode="External" /><Relationship Id="rId276" Type="http://schemas.openxmlformats.org/officeDocument/2006/relationships/hyperlink" Target="https://podminky.urs.cz/item/CS_URS_2025_01/767531121" TargetMode="External" /><Relationship Id="rId277" Type="http://schemas.openxmlformats.org/officeDocument/2006/relationships/hyperlink" Target="https://podminky.urs.cz/item/CS_URS_2025_01/767531215" TargetMode="External" /><Relationship Id="rId278" Type="http://schemas.openxmlformats.org/officeDocument/2006/relationships/hyperlink" Target="https://podminky.urs.cz/item/CS_URS_2025_01/998775101" TargetMode="External" /><Relationship Id="rId279" Type="http://schemas.openxmlformats.org/officeDocument/2006/relationships/hyperlink" Target="https://podminky.urs.cz/item/CS_URS_2025_01/776145111" TargetMode="External" /><Relationship Id="rId280" Type="http://schemas.openxmlformats.org/officeDocument/2006/relationships/hyperlink" Target="https://podminky.urs.cz/item/CS_URS_2025_01/776212111" TargetMode="External" /><Relationship Id="rId281" Type="http://schemas.openxmlformats.org/officeDocument/2006/relationships/hyperlink" Target="https://podminky.urs.cz/item/CS_URS_2025_01/776213111" TargetMode="External" /><Relationship Id="rId282" Type="http://schemas.openxmlformats.org/officeDocument/2006/relationships/hyperlink" Target="https://podminky.urs.cz/item/CS_URS_2025_01/776421412" TargetMode="External" /><Relationship Id="rId283" Type="http://schemas.openxmlformats.org/officeDocument/2006/relationships/hyperlink" Target="https://podminky.urs.cz/item/CS_URS_2025_01/998776101" TargetMode="External" /><Relationship Id="rId284" Type="http://schemas.openxmlformats.org/officeDocument/2006/relationships/hyperlink" Target="https://podminky.urs.cz/item/CS_URS_2025_01/998776102" TargetMode="External" /><Relationship Id="rId285" Type="http://schemas.openxmlformats.org/officeDocument/2006/relationships/hyperlink" Target="https://podminky.urs.cz/item/CS_URS_2025_01/777111111" TargetMode="External" /><Relationship Id="rId286" Type="http://schemas.openxmlformats.org/officeDocument/2006/relationships/hyperlink" Target="https://podminky.urs.cz/item/CS_URS_2025_01/777911111" TargetMode="External" /><Relationship Id="rId287" Type="http://schemas.openxmlformats.org/officeDocument/2006/relationships/hyperlink" Target="https://podminky.urs.cz/item/CS_URS_2025_01/781121011" TargetMode="External" /><Relationship Id="rId288" Type="http://schemas.openxmlformats.org/officeDocument/2006/relationships/hyperlink" Target="https://podminky.urs.cz/item/CS_URS_2025_01/781472212" TargetMode="External" /><Relationship Id="rId289" Type="http://schemas.openxmlformats.org/officeDocument/2006/relationships/hyperlink" Target="https://podminky.urs.cz/item/CS_URS_2025_01/781495115" TargetMode="External" /><Relationship Id="rId290" Type="http://schemas.openxmlformats.org/officeDocument/2006/relationships/hyperlink" Target="https://podminky.urs.cz/item/CS_URS_2025_01/781495142" TargetMode="External" /><Relationship Id="rId291" Type="http://schemas.openxmlformats.org/officeDocument/2006/relationships/hyperlink" Target="https://podminky.urs.cz/item/CS_URS_2025_01/781495153" TargetMode="External" /><Relationship Id="rId292" Type="http://schemas.openxmlformats.org/officeDocument/2006/relationships/hyperlink" Target="https://podminky.urs.cz/item/CS_URS_2025_01/781495143" TargetMode="External" /><Relationship Id="rId293" Type="http://schemas.openxmlformats.org/officeDocument/2006/relationships/hyperlink" Target="https://podminky.urs.cz/item/CS_URS_2025_01/998781102" TargetMode="External" /><Relationship Id="rId294" Type="http://schemas.openxmlformats.org/officeDocument/2006/relationships/hyperlink" Target="https://podminky.urs.cz/item/CS_URS_2025_01/781131207" TargetMode="External" /><Relationship Id="rId295" Type="http://schemas.openxmlformats.org/officeDocument/2006/relationships/hyperlink" Target="https://podminky.urs.cz/item/CS_URS_2025_01/781131237" TargetMode="External" /><Relationship Id="rId296" Type="http://schemas.openxmlformats.org/officeDocument/2006/relationships/hyperlink" Target="https://podminky.urs.cz/item/CS_URS_2025_01/783813101" TargetMode="External" /><Relationship Id="rId297" Type="http://schemas.openxmlformats.org/officeDocument/2006/relationships/hyperlink" Target="https://podminky.urs.cz/item/CS_URS_2025_01/783817101" TargetMode="External" /><Relationship Id="rId298" Type="http://schemas.openxmlformats.org/officeDocument/2006/relationships/hyperlink" Target="https://podminky.urs.cz/item/CS_URS_2025_01/784111001" TargetMode="External" /><Relationship Id="rId299" Type="http://schemas.openxmlformats.org/officeDocument/2006/relationships/hyperlink" Target="https://podminky.urs.cz/item/CS_URS_2025_01/784181101" TargetMode="External" /><Relationship Id="rId300" Type="http://schemas.openxmlformats.org/officeDocument/2006/relationships/hyperlink" Target="https://podminky.urs.cz/item/CS_URS_2025_01/784211101" TargetMode="External" /><Relationship Id="rId301" Type="http://schemas.openxmlformats.org/officeDocument/2006/relationships/hyperlink" Target="https://podminky.urs.cz/item/CS_URS_2025_01/784161001" TargetMode="External" /><Relationship Id="rId302" Type="http://schemas.openxmlformats.org/officeDocument/2006/relationships/hyperlink" Target="https://podminky.urs.cz/item/CS_URS_2025_01/784171001" TargetMode="External" /><Relationship Id="rId303" Type="http://schemas.openxmlformats.org/officeDocument/2006/relationships/hyperlink" Target="https://podminky.urs.cz/item/CS_URS_2025_01/784171101" TargetMode="External" /><Relationship Id="rId304" Type="http://schemas.openxmlformats.org/officeDocument/2006/relationships/hyperlink" Target="https://podminky.urs.cz/item/CS_URS_2025_01/784171121" TargetMode="External" /><Relationship Id="rId305" Type="http://schemas.openxmlformats.org/officeDocument/2006/relationships/hyperlink" Target="https://podminky.urs.cz/item/CS_URS_2025_01/786623023" TargetMode="External" /><Relationship Id="rId306" Type="http://schemas.openxmlformats.org/officeDocument/2006/relationships/hyperlink" Target="https://podminky.urs.cz/item/CS_URS_2025_01/786623023" TargetMode="External" /><Relationship Id="rId307" Type="http://schemas.openxmlformats.org/officeDocument/2006/relationships/hyperlink" Target="https://podminky.urs.cz/item/CS_URS_2025_01/786623043" TargetMode="External" /><Relationship Id="rId308" Type="http://schemas.openxmlformats.org/officeDocument/2006/relationships/hyperlink" Target="https://podminky.urs.cz/item/CS_URS_2025_01/786623043" TargetMode="External" /><Relationship Id="rId309" Type="http://schemas.openxmlformats.org/officeDocument/2006/relationships/hyperlink" Target="https://podminky.urs.cz/item/CS_URS_2025_01/998786102" TargetMode="External" /><Relationship Id="rId310" Type="http://schemas.openxmlformats.org/officeDocument/2006/relationships/hyperlink" Target="https://podminky.urs.cz/item/CS_URS_2025_01/HZS2231" TargetMode="External" /><Relationship Id="rId31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1111333" TargetMode="External" /><Relationship Id="rId2" Type="http://schemas.openxmlformats.org/officeDocument/2006/relationships/hyperlink" Target="https://podminky.urs.cz/item/CS_URS_2025_01/132212131" TargetMode="External" /><Relationship Id="rId3" Type="http://schemas.openxmlformats.org/officeDocument/2006/relationships/hyperlink" Target="https://podminky.urs.cz/item/CS_URS_2025_01/132251102" TargetMode="External" /><Relationship Id="rId4" Type="http://schemas.openxmlformats.org/officeDocument/2006/relationships/hyperlink" Target="https://podminky.urs.cz/item/CS_URS_2025_01/133212821" TargetMode="External" /><Relationship Id="rId5" Type="http://schemas.openxmlformats.org/officeDocument/2006/relationships/hyperlink" Target="https://podminky.urs.cz/item/CS_URS_2025_01/162751117" TargetMode="External" /><Relationship Id="rId6" Type="http://schemas.openxmlformats.org/officeDocument/2006/relationships/hyperlink" Target="https://podminky.urs.cz/item/CS_URS_2025_01/162751119" TargetMode="External" /><Relationship Id="rId7" Type="http://schemas.openxmlformats.org/officeDocument/2006/relationships/hyperlink" Target="https://podminky.urs.cz/item/CS_URS_2025_01/997013873" TargetMode="External" /><Relationship Id="rId8" Type="http://schemas.openxmlformats.org/officeDocument/2006/relationships/hyperlink" Target="https://podminky.urs.cz/item/CS_URS_2025_01/274313711" TargetMode="External" /><Relationship Id="rId9" Type="http://schemas.openxmlformats.org/officeDocument/2006/relationships/hyperlink" Target="https://podminky.urs.cz/item/CS_URS_2025_01/338171123" TargetMode="External" /><Relationship Id="rId10" Type="http://schemas.openxmlformats.org/officeDocument/2006/relationships/hyperlink" Target="https://podminky.urs.cz/item/CS_URS_2025_01/348121221" TargetMode="External" /><Relationship Id="rId11" Type="http://schemas.openxmlformats.org/officeDocument/2006/relationships/hyperlink" Target="https://podminky.urs.cz/item/CS_URS_2025_01/348401130" TargetMode="External" /><Relationship Id="rId12" Type="http://schemas.openxmlformats.org/officeDocument/2006/relationships/hyperlink" Target="https://podminky.urs.cz/item/CS_URS_2025_01/348401350" TargetMode="External" /><Relationship Id="rId13" Type="http://schemas.openxmlformats.org/officeDocument/2006/relationships/hyperlink" Target="https://podminky.urs.cz/item/CS_URS_2025_01/338121123" TargetMode="External" /><Relationship Id="rId14" Type="http://schemas.openxmlformats.org/officeDocument/2006/relationships/hyperlink" Target="https://podminky.urs.cz/item/CS_URS_2025_01/348121121" TargetMode="External" /><Relationship Id="rId15" Type="http://schemas.openxmlformats.org/officeDocument/2006/relationships/hyperlink" Target="https://podminky.urs.cz/item/CS_URS_2025_01/311321817" TargetMode="External" /><Relationship Id="rId16" Type="http://schemas.openxmlformats.org/officeDocument/2006/relationships/hyperlink" Target="https://podminky.urs.cz/item/CS_URS_2025_01/311351121" TargetMode="External" /><Relationship Id="rId17" Type="http://schemas.openxmlformats.org/officeDocument/2006/relationships/hyperlink" Target="https://podminky.urs.cz/item/CS_URS_2025_01/311351122" TargetMode="External" /><Relationship Id="rId18" Type="http://schemas.openxmlformats.org/officeDocument/2006/relationships/hyperlink" Target="https://podminky.urs.cz/item/CS_URS_2025_01/311361821" TargetMode="External" /><Relationship Id="rId19" Type="http://schemas.openxmlformats.org/officeDocument/2006/relationships/hyperlink" Target="https://podminky.urs.cz/item/CS_URS_2025_01/313351911" TargetMode="External" /><Relationship Id="rId20" Type="http://schemas.openxmlformats.org/officeDocument/2006/relationships/hyperlink" Target="https://podminky.urs.cz/item/CS_URS_2025_01/783827105" TargetMode="External" /><Relationship Id="rId21" Type="http://schemas.openxmlformats.org/officeDocument/2006/relationships/hyperlink" Target="https://podminky.urs.cz/item/CS_URS_2025_01/612111001" TargetMode="External" /><Relationship Id="rId22" Type="http://schemas.openxmlformats.org/officeDocument/2006/relationships/hyperlink" Target="https://podminky.urs.cz/item/CS_URS_2025_01/998232110" TargetMode="External" /><Relationship Id="rId2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51691111" TargetMode="External" /><Relationship Id="rId2" Type="http://schemas.openxmlformats.org/officeDocument/2006/relationships/hyperlink" Target="https://podminky.urs.cz/item/CS_URS_2025_01/713411121" TargetMode="External" /><Relationship Id="rId3" Type="http://schemas.openxmlformats.org/officeDocument/2006/relationships/hyperlink" Target="https://podminky.urs.cz/item/CS_URS_2025_01/751611119" TargetMode="External" /><Relationship Id="rId4" Type="http://schemas.openxmlformats.org/officeDocument/2006/relationships/hyperlink" Target="https://podminky.urs.cz/item/CS_URS_2025_01/751611141" TargetMode="External" /><Relationship Id="rId5" Type="http://schemas.openxmlformats.org/officeDocument/2006/relationships/hyperlink" Target="https://podminky.urs.cz/item/CS_URS_2025_01/751122051" TargetMode="External" /><Relationship Id="rId6" Type="http://schemas.openxmlformats.org/officeDocument/2006/relationships/hyperlink" Target="https://podminky.urs.cz/item/CS_URS_2025_01/751322011" TargetMode="External" /><Relationship Id="rId7" Type="http://schemas.openxmlformats.org/officeDocument/2006/relationships/hyperlink" Target="https://podminky.urs.cz/item/CS_URS_2025_01/751322012" TargetMode="External" /><Relationship Id="rId8" Type="http://schemas.openxmlformats.org/officeDocument/2006/relationships/hyperlink" Target="https://podminky.urs.cz/item/CS_URS_2025_01/751322111" TargetMode="External" /><Relationship Id="rId9" Type="http://schemas.openxmlformats.org/officeDocument/2006/relationships/hyperlink" Target="https://podminky.urs.cz/item/CS_URS_2025_01/751322212" TargetMode="External" /><Relationship Id="rId10" Type="http://schemas.openxmlformats.org/officeDocument/2006/relationships/hyperlink" Target="https://podminky.urs.cz/item/CS_URS_2025_01/751398041" TargetMode="External" /><Relationship Id="rId11" Type="http://schemas.openxmlformats.org/officeDocument/2006/relationships/hyperlink" Target="https://podminky.urs.cz/item/CS_URS_2025_01/751398052" TargetMode="External" /><Relationship Id="rId12" Type="http://schemas.openxmlformats.org/officeDocument/2006/relationships/hyperlink" Target="https://podminky.urs.cz/item/CS_URS_2025_01/751344121" TargetMode="External" /><Relationship Id="rId13" Type="http://schemas.openxmlformats.org/officeDocument/2006/relationships/hyperlink" Target="https://podminky.urs.cz/item/CS_URS_2025_01/751514662" TargetMode="External" /><Relationship Id="rId14" Type="http://schemas.openxmlformats.org/officeDocument/2006/relationships/hyperlink" Target="https://podminky.urs.cz/item/CS_URS_2025_01/751614121" TargetMode="External" /><Relationship Id="rId15" Type="http://schemas.openxmlformats.org/officeDocument/2006/relationships/hyperlink" Target="https://podminky.urs.cz/item/CS_URS_2025_01/751614131" TargetMode="External" /><Relationship Id="rId16" Type="http://schemas.openxmlformats.org/officeDocument/2006/relationships/hyperlink" Target="https://podminky.urs.cz/item/CS_URS_2025_01/751514679" TargetMode="External" /><Relationship Id="rId17" Type="http://schemas.openxmlformats.org/officeDocument/2006/relationships/hyperlink" Target="https://podminky.urs.cz/item/CS_URS_2025_01/751510013" TargetMode="External" /><Relationship Id="rId18" Type="http://schemas.openxmlformats.org/officeDocument/2006/relationships/hyperlink" Target="https://podminky.urs.cz/item/CS_URS_2025_01/751510014" TargetMode="External" /><Relationship Id="rId19" Type="http://schemas.openxmlformats.org/officeDocument/2006/relationships/hyperlink" Target="https://podminky.urs.cz/item/CS_URS_2025_01/751510042" TargetMode="External" /><Relationship Id="rId20" Type="http://schemas.openxmlformats.org/officeDocument/2006/relationships/hyperlink" Target="https://podminky.urs.cz/item/CS_URS_2025_01/751510043" TargetMode="External" /><Relationship Id="rId21" Type="http://schemas.openxmlformats.org/officeDocument/2006/relationships/hyperlink" Target="https://podminky.urs.cz/item/CS_URS_2025_01/751537145" TargetMode="External" /><Relationship Id="rId22" Type="http://schemas.openxmlformats.org/officeDocument/2006/relationships/hyperlink" Target="https://podminky.urs.cz/item/CS_URS_2025_01/751537146" TargetMode="External" /><Relationship Id="rId23" Type="http://schemas.openxmlformats.org/officeDocument/2006/relationships/hyperlink" Target="https://podminky.urs.cz/item/CS_URS_2025_01/751537147" TargetMode="External" /><Relationship Id="rId24" Type="http://schemas.openxmlformats.org/officeDocument/2006/relationships/hyperlink" Target="https://podminky.urs.cz/item/CS_URS_2025_01/998751201" TargetMode="External" /><Relationship Id="rId25" Type="http://schemas.openxmlformats.org/officeDocument/2006/relationships/hyperlink" Target="https://podminky.urs.cz/item/CS_URS_2025_01/998751291" TargetMode="External" /><Relationship Id="rId2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251103" TargetMode="External" /><Relationship Id="rId2" Type="http://schemas.openxmlformats.org/officeDocument/2006/relationships/hyperlink" Target="https://podminky.urs.cz/item/CS_URS_2025_01/451572111" TargetMode="External" /><Relationship Id="rId3" Type="http://schemas.openxmlformats.org/officeDocument/2006/relationships/hyperlink" Target="https://podminky.urs.cz/item/CS_URS_2025_01/175111101" TargetMode="External" /><Relationship Id="rId4" Type="http://schemas.openxmlformats.org/officeDocument/2006/relationships/hyperlink" Target="https://podminky.urs.cz/item/CS_URS_2025_01/162751117" TargetMode="External" /><Relationship Id="rId5" Type="http://schemas.openxmlformats.org/officeDocument/2006/relationships/hyperlink" Target="https://podminky.urs.cz/item/CS_URS_2025_01/162751119" TargetMode="External" /><Relationship Id="rId6" Type="http://schemas.openxmlformats.org/officeDocument/2006/relationships/hyperlink" Target="https://podminky.urs.cz/item/CS_URS_2025_01/997013873" TargetMode="External" /><Relationship Id="rId7" Type="http://schemas.openxmlformats.org/officeDocument/2006/relationships/hyperlink" Target="https://podminky.urs.cz/item/CS_URS_2025_01/871151301" TargetMode="External" /><Relationship Id="rId8" Type="http://schemas.openxmlformats.org/officeDocument/2006/relationships/hyperlink" Target="https://podminky.urs.cz/item/CS_URS_2025_01/871151301R1" TargetMode="External" /><Relationship Id="rId9" Type="http://schemas.openxmlformats.org/officeDocument/2006/relationships/hyperlink" Target="https://podminky.urs.cz/item/CS_URS_2025_01/871161301" TargetMode="External" /><Relationship Id="rId10" Type="http://schemas.openxmlformats.org/officeDocument/2006/relationships/hyperlink" Target="https://podminky.urs.cz/item/CS_URS_2025_01/871171301" TargetMode="External" /><Relationship Id="rId11" Type="http://schemas.openxmlformats.org/officeDocument/2006/relationships/hyperlink" Target="https://podminky.urs.cz/item/CS_URS_2025_01/877151301" TargetMode="External" /><Relationship Id="rId12" Type="http://schemas.openxmlformats.org/officeDocument/2006/relationships/hyperlink" Target="https://podminky.urs.cz/item/CS_URS_2025_01/877151310" TargetMode="External" /><Relationship Id="rId13" Type="http://schemas.openxmlformats.org/officeDocument/2006/relationships/hyperlink" Target="https://podminky.urs.cz/item/CS_URS_2025_01/877161301" TargetMode="External" /><Relationship Id="rId14" Type="http://schemas.openxmlformats.org/officeDocument/2006/relationships/hyperlink" Target="https://podminky.urs.cz/item/CS_URS_2025_01/877161310" TargetMode="External" /><Relationship Id="rId15" Type="http://schemas.openxmlformats.org/officeDocument/2006/relationships/hyperlink" Target="https://podminky.urs.cz/item/CS_URS_2025_01/877161311" TargetMode="External" /><Relationship Id="rId16" Type="http://schemas.openxmlformats.org/officeDocument/2006/relationships/hyperlink" Target="https://podminky.urs.cz/item/CS_URS_2025_01/877171301" TargetMode="External" /><Relationship Id="rId17" Type="http://schemas.openxmlformats.org/officeDocument/2006/relationships/hyperlink" Target="https://podminky.urs.cz/item/CS_URS_2025_01/877171310" TargetMode="External" /><Relationship Id="rId18" Type="http://schemas.openxmlformats.org/officeDocument/2006/relationships/hyperlink" Target="https://podminky.urs.cz/item/CS_URS_2025_01/877181301" TargetMode="External" /><Relationship Id="rId19" Type="http://schemas.openxmlformats.org/officeDocument/2006/relationships/hyperlink" Target="https://podminky.urs.cz/item/CS_URS_2025_01/877181310" TargetMode="External" /><Relationship Id="rId20" Type="http://schemas.openxmlformats.org/officeDocument/2006/relationships/hyperlink" Target="https://podminky.urs.cz/item/CS_URS_2025_01/877211311" TargetMode="External" /><Relationship Id="rId21" Type="http://schemas.openxmlformats.org/officeDocument/2006/relationships/hyperlink" Target="https://podminky.urs.cz/item/CS_URS_2025_01/971042341" TargetMode="External" /><Relationship Id="rId22" Type="http://schemas.openxmlformats.org/officeDocument/2006/relationships/hyperlink" Target="https://podminky.urs.cz/item/CS_URS_2025_01/612325101" TargetMode="External" /><Relationship Id="rId23" Type="http://schemas.openxmlformats.org/officeDocument/2006/relationships/hyperlink" Target="https://podminky.urs.cz/item/CS_URS_2025_01/612325121" TargetMode="External" /><Relationship Id="rId24" Type="http://schemas.openxmlformats.org/officeDocument/2006/relationships/hyperlink" Target="https://podminky.urs.cz/item/CS_URS_2025_01/974032164" TargetMode="External" /><Relationship Id="rId25" Type="http://schemas.openxmlformats.org/officeDocument/2006/relationships/hyperlink" Target="https://podminky.urs.cz/item/CS_URS_2025_01/977131219" TargetMode="External" /><Relationship Id="rId26" Type="http://schemas.openxmlformats.org/officeDocument/2006/relationships/hyperlink" Target="https://podminky.urs.cz/item/CS_URS_2025_01/997013211" TargetMode="External" /><Relationship Id="rId27" Type="http://schemas.openxmlformats.org/officeDocument/2006/relationships/hyperlink" Target="https://podminky.urs.cz/item/CS_URS_2025_01/997013501" TargetMode="External" /><Relationship Id="rId28" Type="http://schemas.openxmlformats.org/officeDocument/2006/relationships/hyperlink" Target="https://podminky.urs.cz/item/CS_URS_2025_01/997013509" TargetMode="External" /><Relationship Id="rId29" Type="http://schemas.openxmlformats.org/officeDocument/2006/relationships/hyperlink" Target="https://podminky.urs.cz/item/CS_URS_2025_01/997013871" TargetMode="External" /><Relationship Id="rId30" Type="http://schemas.openxmlformats.org/officeDocument/2006/relationships/hyperlink" Target="https://podminky.urs.cz/item/CS_URS_2025_01/998011001" TargetMode="External" /><Relationship Id="rId31" Type="http://schemas.openxmlformats.org/officeDocument/2006/relationships/hyperlink" Target="https://podminky.urs.cz/item/CS_URS_2025_01/713463121" TargetMode="External" /><Relationship Id="rId32" Type="http://schemas.openxmlformats.org/officeDocument/2006/relationships/hyperlink" Target="https://podminky.urs.cz/item/CS_URS_2025_01/713463211" TargetMode="External" /><Relationship Id="rId33" Type="http://schemas.openxmlformats.org/officeDocument/2006/relationships/hyperlink" Target="https://podminky.urs.cz/item/CS_URS_2025_01/998713101" TargetMode="External" /><Relationship Id="rId34" Type="http://schemas.openxmlformats.org/officeDocument/2006/relationships/hyperlink" Target="https://podminky.urs.cz/item/CS_URS_2025_01/998713121" TargetMode="External" /><Relationship Id="rId35" Type="http://schemas.openxmlformats.org/officeDocument/2006/relationships/hyperlink" Target="https://podminky.urs.cz/item/CS_URS_2025_01/721173316" TargetMode="External" /><Relationship Id="rId36" Type="http://schemas.openxmlformats.org/officeDocument/2006/relationships/hyperlink" Target="https://podminky.urs.cz/item/CS_URS_2025_01/721173317" TargetMode="External" /><Relationship Id="rId37" Type="http://schemas.openxmlformats.org/officeDocument/2006/relationships/hyperlink" Target="https://podminky.urs.cz/item/CS_URS_2025_01/721173402" TargetMode="External" /><Relationship Id="rId38" Type="http://schemas.openxmlformats.org/officeDocument/2006/relationships/hyperlink" Target="https://podminky.urs.cz/item/CS_URS_2025_01/721173403" TargetMode="External" /><Relationship Id="rId39" Type="http://schemas.openxmlformats.org/officeDocument/2006/relationships/hyperlink" Target="https://podminky.urs.cz/item/CS_URS_2025_01/721173404R" TargetMode="External" /><Relationship Id="rId40" Type="http://schemas.openxmlformats.org/officeDocument/2006/relationships/hyperlink" Target="https://podminky.urs.cz/item/CS_URS_2025_01/721173405R" TargetMode="External" /><Relationship Id="rId41" Type="http://schemas.openxmlformats.org/officeDocument/2006/relationships/hyperlink" Target="https://podminky.urs.cz/item/CS_URS_2025_01/721174043" TargetMode="External" /><Relationship Id="rId42" Type="http://schemas.openxmlformats.org/officeDocument/2006/relationships/hyperlink" Target="https://podminky.urs.cz/item/CS_URS_2025_01/721174045" TargetMode="External" /><Relationship Id="rId43" Type="http://schemas.openxmlformats.org/officeDocument/2006/relationships/hyperlink" Target="https://podminky.urs.cz/item/CS_URS_2025_01/721212125" TargetMode="External" /><Relationship Id="rId44" Type="http://schemas.openxmlformats.org/officeDocument/2006/relationships/hyperlink" Target="https://podminky.urs.cz/item/CS_URS_2025_01/721212128R" TargetMode="External" /><Relationship Id="rId45" Type="http://schemas.openxmlformats.org/officeDocument/2006/relationships/hyperlink" Target="https://podminky.urs.cz/item/CS_URS_2025_01/721212128R2" TargetMode="External" /><Relationship Id="rId46" Type="http://schemas.openxmlformats.org/officeDocument/2006/relationships/hyperlink" Target="https://podminky.urs.cz/item/CS_URS_2025_01/721233143" TargetMode="External" /><Relationship Id="rId47" Type="http://schemas.openxmlformats.org/officeDocument/2006/relationships/hyperlink" Target="https://podminky.urs.cz/item/CS_URS_2025_01/721273153" TargetMode="External" /><Relationship Id="rId48" Type="http://schemas.openxmlformats.org/officeDocument/2006/relationships/hyperlink" Target="https://podminky.urs.cz/item/CS_URS_2025_01/721274121" TargetMode="External" /><Relationship Id="rId49" Type="http://schemas.openxmlformats.org/officeDocument/2006/relationships/hyperlink" Target="https://podminky.urs.cz/item/CS_URS_2025_01/721274126" TargetMode="External" /><Relationship Id="rId50" Type="http://schemas.openxmlformats.org/officeDocument/2006/relationships/hyperlink" Target="https://podminky.urs.cz/item/CS_URS_2025_01/721290111" TargetMode="External" /><Relationship Id="rId51" Type="http://schemas.openxmlformats.org/officeDocument/2006/relationships/hyperlink" Target="https://podminky.urs.cz/item/CS_URS_2025_01/721290112" TargetMode="External" /><Relationship Id="rId52" Type="http://schemas.openxmlformats.org/officeDocument/2006/relationships/hyperlink" Target="https://podminky.urs.cz/item/CS_URS_2025_01/721290113" TargetMode="External" /><Relationship Id="rId53" Type="http://schemas.openxmlformats.org/officeDocument/2006/relationships/hyperlink" Target="https://podminky.urs.cz/item/CS_URS_2025_01/998721101" TargetMode="External" /><Relationship Id="rId54" Type="http://schemas.openxmlformats.org/officeDocument/2006/relationships/hyperlink" Target="https://podminky.urs.cz/item/CS_URS_2025_01/998721121" TargetMode="External" /><Relationship Id="rId55" Type="http://schemas.openxmlformats.org/officeDocument/2006/relationships/hyperlink" Target="https://podminky.urs.cz/item/CS_URS_2025_01/722175002R" TargetMode="External" /><Relationship Id="rId56" Type="http://schemas.openxmlformats.org/officeDocument/2006/relationships/hyperlink" Target="https://podminky.urs.cz/item/CS_URS_2025_01/722175003R" TargetMode="External" /><Relationship Id="rId57" Type="http://schemas.openxmlformats.org/officeDocument/2006/relationships/hyperlink" Target="https://podminky.urs.cz/item/CS_URS_2025_01/722175004R" TargetMode="External" /><Relationship Id="rId58" Type="http://schemas.openxmlformats.org/officeDocument/2006/relationships/hyperlink" Target="https://podminky.urs.cz/item/CS_URS_2025_01/722175005R" TargetMode="External" /><Relationship Id="rId59" Type="http://schemas.openxmlformats.org/officeDocument/2006/relationships/hyperlink" Target="https://podminky.urs.cz/item/CS_URS_2025_01/722175006R" TargetMode="External" /><Relationship Id="rId60" Type="http://schemas.openxmlformats.org/officeDocument/2006/relationships/hyperlink" Target="https://podminky.urs.cz/item/CS_URS_2025_01/722220111" TargetMode="External" /><Relationship Id="rId61" Type="http://schemas.openxmlformats.org/officeDocument/2006/relationships/hyperlink" Target="https://podminky.urs.cz/item/CS_URS_2025_01/722220121" TargetMode="External" /><Relationship Id="rId62" Type="http://schemas.openxmlformats.org/officeDocument/2006/relationships/hyperlink" Target="https://podminky.urs.cz/item/CS_URS_2025_01/722224115" TargetMode="External" /><Relationship Id="rId63" Type="http://schemas.openxmlformats.org/officeDocument/2006/relationships/hyperlink" Target="https://podminky.urs.cz/item/CS_URS_2025_01/722230101" TargetMode="External" /><Relationship Id="rId64" Type="http://schemas.openxmlformats.org/officeDocument/2006/relationships/hyperlink" Target="https://podminky.urs.cz/item/CS_URS_2025_01/722230104" TargetMode="External" /><Relationship Id="rId65" Type="http://schemas.openxmlformats.org/officeDocument/2006/relationships/hyperlink" Target="https://podminky.urs.cz/item/CS_URS_2025_01/722230105" TargetMode="External" /><Relationship Id="rId66" Type="http://schemas.openxmlformats.org/officeDocument/2006/relationships/hyperlink" Target="https://podminky.urs.cz/item/CS_URS_2025_01/722230113" TargetMode="External" /><Relationship Id="rId67" Type="http://schemas.openxmlformats.org/officeDocument/2006/relationships/hyperlink" Target="https://podminky.urs.cz/item/CS_URS_2025_01/722231072" TargetMode="External" /><Relationship Id="rId68" Type="http://schemas.openxmlformats.org/officeDocument/2006/relationships/hyperlink" Target="https://podminky.urs.cz/item/CS_URS_2025_01/722231074" TargetMode="External" /><Relationship Id="rId69" Type="http://schemas.openxmlformats.org/officeDocument/2006/relationships/hyperlink" Target="https://podminky.urs.cz/item/CS_URS_2025_01/722231075" TargetMode="External" /><Relationship Id="rId70" Type="http://schemas.openxmlformats.org/officeDocument/2006/relationships/hyperlink" Target="https://podminky.urs.cz/item/CS_URS_2025_01/722231221" TargetMode="External" /><Relationship Id="rId71" Type="http://schemas.openxmlformats.org/officeDocument/2006/relationships/hyperlink" Target="https://podminky.urs.cz/item/CS_URS_2025_01/722234263" TargetMode="External" /><Relationship Id="rId72" Type="http://schemas.openxmlformats.org/officeDocument/2006/relationships/hyperlink" Target="https://podminky.urs.cz/item/CS_URS_2025_01/722250133R" TargetMode="External" /><Relationship Id="rId73" Type="http://schemas.openxmlformats.org/officeDocument/2006/relationships/hyperlink" Target="https://podminky.urs.cz/item/CS_URS_2025_01/722263205" TargetMode="External" /><Relationship Id="rId74" Type="http://schemas.openxmlformats.org/officeDocument/2006/relationships/hyperlink" Target="https://podminky.urs.cz/item/CS_URS_2025_01/722290234" TargetMode="External" /><Relationship Id="rId75" Type="http://schemas.openxmlformats.org/officeDocument/2006/relationships/hyperlink" Target="https://podminky.urs.cz/item/CS_URS_2025_01/722290246" TargetMode="External" /><Relationship Id="rId76" Type="http://schemas.openxmlformats.org/officeDocument/2006/relationships/hyperlink" Target="https://podminky.urs.cz/item/CS_URS_2025_01/722290249" TargetMode="External" /><Relationship Id="rId77" Type="http://schemas.openxmlformats.org/officeDocument/2006/relationships/hyperlink" Target="https://podminky.urs.cz/item/CS_URS_2025_01/998722101" TargetMode="External" /><Relationship Id="rId78" Type="http://schemas.openxmlformats.org/officeDocument/2006/relationships/hyperlink" Target="https://podminky.urs.cz/item/CS_URS_2025_01/998722121" TargetMode="External" /><Relationship Id="rId79" Type="http://schemas.openxmlformats.org/officeDocument/2006/relationships/hyperlink" Target="https://podminky.urs.cz/item/CS_URS_2025_01/724233013" TargetMode="External" /><Relationship Id="rId80" Type="http://schemas.openxmlformats.org/officeDocument/2006/relationships/hyperlink" Target="https://podminky.urs.cz/item/CS_URS_2025_01/998724101" TargetMode="External" /><Relationship Id="rId81" Type="http://schemas.openxmlformats.org/officeDocument/2006/relationships/hyperlink" Target="https://podminky.urs.cz/item/CS_URS_2025_01/998724121" TargetMode="External" /><Relationship Id="rId82" Type="http://schemas.openxmlformats.org/officeDocument/2006/relationships/hyperlink" Target="https://podminky.urs.cz/item/CS_URS_2025_01/725112022" TargetMode="External" /><Relationship Id="rId83" Type="http://schemas.openxmlformats.org/officeDocument/2006/relationships/hyperlink" Target="https://podminky.urs.cz/item/CS_URS_2025_01/725211603R" TargetMode="External" /><Relationship Id="rId84" Type="http://schemas.openxmlformats.org/officeDocument/2006/relationships/hyperlink" Target="https://podminky.urs.cz/item/CS_URS_2025_01/725211681R" TargetMode="External" /><Relationship Id="rId85" Type="http://schemas.openxmlformats.org/officeDocument/2006/relationships/hyperlink" Target="https://podminky.urs.cz/item/CS_URS_2025_01/725244506" TargetMode="External" /><Relationship Id="rId86" Type="http://schemas.openxmlformats.org/officeDocument/2006/relationships/hyperlink" Target="https://podminky.urs.cz/item/CS_URS_2025_01/725244509R" TargetMode="External" /><Relationship Id="rId87" Type="http://schemas.openxmlformats.org/officeDocument/2006/relationships/hyperlink" Target="https://podminky.urs.cz/item/CS_URS_2025_01/725311121" TargetMode="External" /><Relationship Id="rId88" Type="http://schemas.openxmlformats.org/officeDocument/2006/relationships/hyperlink" Target="https://podminky.urs.cz/item/CS_URS_2025_01/725331112" TargetMode="External" /><Relationship Id="rId89" Type="http://schemas.openxmlformats.org/officeDocument/2006/relationships/hyperlink" Target="https://podminky.urs.cz/item/CS_URS_2025_01/725813111" TargetMode="External" /><Relationship Id="rId90" Type="http://schemas.openxmlformats.org/officeDocument/2006/relationships/hyperlink" Target="https://podminky.urs.cz/item/CS_URS_2025_01/725821312" TargetMode="External" /><Relationship Id="rId91" Type="http://schemas.openxmlformats.org/officeDocument/2006/relationships/hyperlink" Target="https://podminky.urs.cz/item/CS_URS_2025_01/725822611" TargetMode="External" /><Relationship Id="rId92" Type="http://schemas.openxmlformats.org/officeDocument/2006/relationships/hyperlink" Target="https://podminky.urs.cz/item/CS_URS_2025_01/725822613R" TargetMode="External" /><Relationship Id="rId93" Type="http://schemas.openxmlformats.org/officeDocument/2006/relationships/hyperlink" Target="https://podminky.urs.cz/item/CS_URS_2025_01/725841312" TargetMode="External" /><Relationship Id="rId94" Type="http://schemas.openxmlformats.org/officeDocument/2006/relationships/hyperlink" Target="https://podminky.urs.cz/item/CS_URS_2025_01/725841322" TargetMode="External" /><Relationship Id="rId95" Type="http://schemas.openxmlformats.org/officeDocument/2006/relationships/hyperlink" Target="https://podminky.urs.cz/item/CS_URS_2025_01/725862103" TargetMode="External" /><Relationship Id="rId96" Type="http://schemas.openxmlformats.org/officeDocument/2006/relationships/hyperlink" Target="https://podminky.urs.cz/item/CS_URS_2025_01/725862113" TargetMode="External" /><Relationship Id="rId97" Type="http://schemas.openxmlformats.org/officeDocument/2006/relationships/hyperlink" Target="https://podminky.urs.cz/item/CS_URS_2025_01/998725101" TargetMode="External" /><Relationship Id="rId98" Type="http://schemas.openxmlformats.org/officeDocument/2006/relationships/hyperlink" Target="https://podminky.urs.cz/item/CS_URS_2025_01/998725121" TargetMode="External" /><Relationship Id="rId99" Type="http://schemas.openxmlformats.org/officeDocument/2006/relationships/hyperlink" Target="https://podminky.urs.cz/item/CS_URS_2025_01/726111031" TargetMode="External" /><Relationship Id="rId100" Type="http://schemas.openxmlformats.org/officeDocument/2006/relationships/hyperlink" Target="https://podminky.urs.cz/item/CS_URS_2025_01/726191001" TargetMode="External" /><Relationship Id="rId101" Type="http://schemas.openxmlformats.org/officeDocument/2006/relationships/hyperlink" Target="https://podminky.urs.cz/item/CS_URS_2025_01/726191002" TargetMode="External" /><Relationship Id="rId102" Type="http://schemas.openxmlformats.org/officeDocument/2006/relationships/hyperlink" Target="https://podminky.urs.cz/item/CS_URS_2025_01/726191011" TargetMode="External" /><Relationship Id="rId103" Type="http://schemas.openxmlformats.org/officeDocument/2006/relationships/hyperlink" Target="https://podminky.urs.cz/item/CS_URS_2025_01/998726111" TargetMode="External" /><Relationship Id="rId104" Type="http://schemas.openxmlformats.org/officeDocument/2006/relationships/hyperlink" Target="https://podminky.urs.cz/item/CS_URS_2025_01/998726131" TargetMode="External" /><Relationship Id="rId105" Type="http://schemas.openxmlformats.org/officeDocument/2006/relationships/hyperlink" Target="https://podminky.urs.cz/item/CS_URS_2025_01/732421201" TargetMode="External" /><Relationship Id="rId106" Type="http://schemas.openxmlformats.org/officeDocument/2006/relationships/hyperlink" Target="https://podminky.urs.cz/item/CS_URS_2025_01/998732101" TargetMode="External" /><Relationship Id="rId107" Type="http://schemas.openxmlformats.org/officeDocument/2006/relationships/hyperlink" Target="https://podminky.urs.cz/item/CS_URS_2025_01/998732121" TargetMode="External" /><Relationship Id="rId108" Type="http://schemas.openxmlformats.org/officeDocument/2006/relationships/hyperlink" Target="https://podminky.urs.cz/item/CS_URS_2025_01/HZS2161" TargetMode="External" /><Relationship Id="rId109" Type="http://schemas.openxmlformats.org/officeDocument/2006/relationships/hyperlink" Target="https://podminky.urs.cz/item/CS_URS_2025_01/HZS2212" TargetMode="External" /><Relationship Id="rId110" Type="http://schemas.openxmlformats.org/officeDocument/2006/relationships/hyperlink" Target="https://podminky.urs.cz/item/CS_URS_2025_01/HZS2222" TargetMode="External" /><Relationship Id="rId11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871241141" TargetMode="External" /><Relationship Id="rId2" Type="http://schemas.openxmlformats.org/officeDocument/2006/relationships/hyperlink" Target="https://podminky.urs.cz/item/CS_URS_2025_01/891249951" TargetMode="External" /><Relationship Id="rId3" Type="http://schemas.openxmlformats.org/officeDocument/2006/relationships/hyperlink" Target="https://podminky.urs.cz/item/CS_URS_2025_01/971042341" TargetMode="External" /><Relationship Id="rId4" Type="http://schemas.openxmlformats.org/officeDocument/2006/relationships/hyperlink" Target="https://podminky.urs.cz/item/CS_URS_2025_01/612325101" TargetMode="External" /><Relationship Id="rId5" Type="http://schemas.openxmlformats.org/officeDocument/2006/relationships/hyperlink" Target="https://podminky.urs.cz/item/CS_URS_2025_01/612325121" TargetMode="External" /><Relationship Id="rId6" Type="http://schemas.openxmlformats.org/officeDocument/2006/relationships/hyperlink" Target="https://podminky.urs.cz/item/CS_URS_2025_01/974032164" TargetMode="External" /><Relationship Id="rId7" Type="http://schemas.openxmlformats.org/officeDocument/2006/relationships/hyperlink" Target="https://podminky.urs.cz/item/CS_URS_2025_01/977131219" TargetMode="External" /><Relationship Id="rId8" Type="http://schemas.openxmlformats.org/officeDocument/2006/relationships/hyperlink" Target="https://podminky.urs.cz/item/CS_URS_2025_01/997013211" TargetMode="External" /><Relationship Id="rId9" Type="http://schemas.openxmlformats.org/officeDocument/2006/relationships/hyperlink" Target="https://podminky.urs.cz/item/CS_URS_2025_01/997013501" TargetMode="External" /><Relationship Id="rId10" Type="http://schemas.openxmlformats.org/officeDocument/2006/relationships/hyperlink" Target="https://podminky.urs.cz/item/CS_URS_2025_01/997013509" TargetMode="External" /><Relationship Id="rId11" Type="http://schemas.openxmlformats.org/officeDocument/2006/relationships/hyperlink" Target="https://podminky.urs.cz/item/CS_URS_2025_01/997013871" TargetMode="External" /><Relationship Id="rId12" Type="http://schemas.openxmlformats.org/officeDocument/2006/relationships/hyperlink" Target="https://podminky.urs.cz/item/CS_URS_2025_01/998011001" TargetMode="External" /><Relationship Id="rId13" Type="http://schemas.openxmlformats.org/officeDocument/2006/relationships/hyperlink" Target="https://podminky.urs.cz/item/CS_URS_2025_01/732112225" TargetMode="External" /><Relationship Id="rId14" Type="http://schemas.openxmlformats.org/officeDocument/2006/relationships/hyperlink" Target="https://podminky.urs.cz/item/CS_URS_2025_01/732199100" TargetMode="External" /><Relationship Id="rId15" Type="http://schemas.openxmlformats.org/officeDocument/2006/relationships/hyperlink" Target="https://podminky.urs.cz/item/CS_URS_2025_01/732231005" TargetMode="External" /><Relationship Id="rId16" Type="http://schemas.openxmlformats.org/officeDocument/2006/relationships/hyperlink" Target="https://podminky.urs.cz/item/CS_URS_2025_01/732294118" TargetMode="External" /><Relationship Id="rId17" Type="http://schemas.openxmlformats.org/officeDocument/2006/relationships/hyperlink" Target="https://podminky.urs.cz/item/CS_URS_2025_01/732331109" TargetMode="External" /><Relationship Id="rId18" Type="http://schemas.openxmlformats.org/officeDocument/2006/relationships/hyperlink" Target="https://podminky.urs.cz/item/CS_URS_2025_01/732331634R" TargetMode="External" /><Relationship Id="rId19" Type="http://schemas.openxmlformats.org/officeDocument/2006/relationships/hyperlink" Target="https://podminky.urs.cz/item/CS_URS_2025_01/998732101" TargetMode="External" /><Relationship Id="rId20" Type="http://schemas.openxmlformats.org/officeDocument/2006/relationships/hyperlink" Target="https://podminky.urs.cz/item/CS_URS_2025_01/998732121" TargetMode="External" /><Relationship Id="rId21" Type="http://schemas.openxmlformats.org/officeDocument/2006/relationships/hyperlink" Target="https://podminky.urs.cz/item/CS_URS_2025_01/733222102" TargetMode="External" /><Relationship Id="rId22" Type="http://schemas.openxmlformats.org/officeDocument/2006/relationships/hyperlink" Target="https://podminky.urs.cz/item/CS_URS_2025_01/733222104" TargetMode="External" /><Relationship Id="rId23" Type="http://schemas.openxmlformats.org/officeDocument/2006/relationships/hyperlink" Target="https://podminky.urs.cz/item/CS_URS_2025_01/733223106" TargetMode="External" /><Relationship Id="rId24" Type="http://schemas.openxmlformats.org/officeDocument/2006/relationships/hyperlink" Target="https://podminky.urs.cz/item/CS_URS_2025_01/733223107" TargetMode="External" /><Relationship Id="rId25" Type="http://schemas.openxmlformats.org/officeDocument/2006/relationships/hyperlink" Target="https://podminky.urs.cz/item/CS_URS_2025_01/733322311" TargetMode="External" /><Relationship Id="rId26" Type="http://schemas.openxmlformats.org/officeDocument/2006/relationships/hyperlink" Target="https://podminky.urs.cz/item/CS_URS_2025_01/733811251" TargetMode="External" /><Relationship Id="rId27" Type="http://schemas.openxmlformats.org/officeDocument/2006/relationships/hyperlink" Target="https://podminky.urs.cz/item/CS_URS_2025_01/733811252" TargetMode="External" /><Relationship Id="rId28" Type="http://schemas.openxmlformats.org/officeDocument/2006/relationships/hyperlink" Target="https://podminky.urs.cz/item/CS_URS_2025_01/998733101" TargetMode="External" /><Relationship Id="rId29" Type="http://schemas.openxmlformats.org/officeDocument/2006/relationships/hyperlink" Target="https://podminky.urs.cz/item/CS_URS_2025_01/998733121" TargetMode="External" /><Relationship Id="rId30" Type="http://schemas.openxmlformats.org/officeDocument/2006/relationships/hyperlink" Target="https://podminky.urs.cz/item/CS_URS_2025_01/734111417" TargetMode="External" /><Relationship Id="rId31" Type="http://schemas.openxmlformats.org/officeDocument/2006/relationships/hyperlink" Target="https://podminky.urs.cz/item/CS_URS_2025_01/734163428" TargetMode="External" /><Relationship Id="rId32" Type="http://schemas.openxmlformats.org/officeDocument/2006/relationships/hyperlink" Target="https://podminky.urs.cz/item/CS_URS_2025_01/734211120" TargetMode="External" /><Relationship Id="rId33" Type="http://schemas.openxmlformats.org/officeDocument/2006/relationships/hyperlink" Target="https://podminky.urs.cz/item/CS_URS_2025_01/734220111" TargetMode="External" /><Relationship Id="rId34" Type="http://schemas.openxmlformats.org/officeDocument/2006/relationships/hyperlink" Target="https://podminky.urs.cz/item/CS_URS_2025_01/734220112" TargetMode="External" /><Relationship Id="rId35" Type="http://schemas.openxmlformats.org/officeDocument/2006/relationships/hyperlink" Target="https://podminky.urs.cz/item/CS_URS_2025_01/734242414" TargetMode="External" /><Relationship Id="rId36" Type="http://schemas.openxmlformats.org/officeDocument/2006/relationships/hyperlink" Target="https://podminky.urs.cz/item/CS_URS_2025_01/734242415" TargetMode="External" /><Relationship Id="rId37" Type="http://schemas.openxmlformats.org/officeDocument/2006/relationships/hyperlink" Target="https://podminky.urs.cz/item/CS_URS_2025_01/734251135" TargetMode="External" /><Relationship Id="rId38" Type="http://schemas.openxmlformats.org/officeDocument/2006/relationships/hyperlink" Target="https://podminky.urs.cz/item/CS_URS_2025_01/734291123" TargetMode="External" /><Relationship Id="rId39" Type="http://schemas.openxmlformats.org/officeDocument/2006/relationships/hyperlink" Target="https://podminky.urs.cz/item/CS_URS_2025_01/734291256" TargetMode="External" /><Relationship Id="rId40" Type="http://schemas.openxmlformats.org/officeDocument/2006/relationships/hyperlink" Target="https://podminky.urs.cz/item/CS_URS_2025_01/734291257" TargetMode="External" /><Relationship Id="rId41" Type="http://schemas.openxmlformats.org/officeDocument/2006/relationships/hyperlink" Target="https://podminky.urs.cz/item/CS_URS_2025_01/734291314" TargetMode="External" /><Relationship Id="rId42" Type="http://schemas.openxmlformats.org/officeDocument/2006/relationships/hyperlink" Target="https://podminky.urs.cz/item/CS_URS_2025_01/734292715" TargetMode="External" /><Relationship Id="rId43" Type="http://schemas.openxmlformats.org/officeDocument/2006/relationships/hyperlink" Target="https://podminky.urs.cz/item/CS_URS_2025_01/734292716" TargetMode="External" /><Relationship Id="rId44" Type="http://schemas.openxmlformats.org/officeDocument/2006/relationships/hyperlink" Target="https://podminky.urs.cz/item/CS_URS_2025_01/734292717" TargetMode="External" /><Relationship Id="rId45" Type="http://schemas.openxmlformats.org/officeDocument/2006/relationships/hyperlink" Target="https://podminky.urs.cz/item/CS_URS_2025_01/734292725" TargetMode="External" /><Relationship Id="rId46" Type="http://schemas.openxmlformats.org/officeDocument/2006/relationships/hyperlink" Target="https://podminky.urs.cz/item/CS_URS_2025_01/734421101" TargetMode="External" /><Relationship Id="rId47" Type="http://schemas.openxmlformats.org/officeDocument/2006/relationships/hyperlink" Target="https://podminky.urs.cz/item/CS_URS_2025_01/998734101" TargetMode="External" /><Relationship Id="rId48" Type="http://schemas.openxmlformats.org/officeDocument/2006/relationships/hyperlink" Target="https://podminky.urs.cz/item/CS_URS_2025_01/998734121" TargetMode="External" /><Relationship Id="rId49" Type="http://schemas.openxmlformats.org/officeDocument/2006/relationships/hyperlink" Target="https://podminky.urs.cz/item/CS_URS_2025_01/735164272" TargetMode="External" /><Relationship Id="rId50" Type="http://schemas.openxmlformats.org/officeDocument/2006/relationships/hyperlink" Target="https://podminky.urs.cz/item/CS_URS_2025_01/998735101" TargetMode="External" /><Relationship Id="rId51" Type="http://schemas.openxmlformats.org/officeDocument/2006/relationships/hyperlink" Target="https://podminky.urs.cz/item/CS_URS_2025_01/998735121" TargetMode="External" /><Relationship Id="rId52" Type="http://schemas.openxmlformats.org/officeDocument/2006/relationships/hyperlink" Target="https://podminky.urs.cz/item/CS_URS_2025_01/736110261" TargetMode="External" /><Relationship Id="rId53" Type="http://schemas.openxmlformats.org/officeDocument/2006/relationships/hyperlink" Target="https://podminky.urs.cz/item/CS_URS_2025_01/736110652" TargetMode="External" /><Relationship Id="rId54" Type="http://schemas.openxmlformats.org/officeDocument/2006/relationships/hyperlink" Target="https://podminky.urs.cz/item/CS_URS_2025_01/736110653" TargetMode="External" /><Relationship Id="rId55" Type="http://schemas.openxmlformats.org/officeDocument/2006/relationships/hyperlink" Target="https://podminky.urs.cz/item/CS_URS_2025_01/736110654" TargetMode="External" /><Relationship Id="rId56" Type="http://schemas.openxmlformats.org/officeDocument/2006/relationships/hyperlink" Target="https://podminky.urs.cz/item/CS_URS_2025_01/736111002" TargetMode="External" /><Relationship Id="rId57" Type="http://schemas.openxmlformats.org/officeDocument/2006/relationships/hyperlink" Target="https://podminky.urs.cz/item/CS_URS_2025_01/736111007" TargetMode="External" /><Relationship Id="rId58" Type="http://schemas.openxmlformats.org/officeDocument/2006/relationships/hyperlink" Target="https://podminky.urs.cz/item/CS_URS_2025_01/736111008" TargetMode="External" /><Relationship Id="rId59" Type="http://schemas.openxmlformats.org/officeDocument/2006/relationships/hyperlink" Target="https://podminky.urs.cz/item/CS_URS_2025_01/736111035" TargetMode="External" /><Relationship Id="rId60" Type="http://schemas.openxmlformats.org/officeDocument/2006/relationships/hyperlink" Target="https://podminky.urs.cz/item/CS_URS_2025_01/736111104" TargetMode="External" /><Relationship Id="rId61" Type="http://schemas.openxmlformats.org/officeDocument/2006/relationships/hyperlink" Target="https://podminky.urs.cz/item/CS_URS_2025_01/736111111" TargetMode="External" /><Relationship Id="rId62" Type="http://schemas.openxmlformats.org/officeDocument/2006/relationships/hyperlink" Target="https://podminky.urs.cz/item/CS_URS_2025_01/736111114" TargetMode="External" /><Relationship Id="rId63" Type="http://schemas.openxmlformats.org/officeDocument/2006/relationships/hyperlink" Target="https://podminky.urs.cz/item/CS_URS_2025_01/736111132" TargetMode="External" /><Relationship Id="rId64" Type="http://schemas.openxmlformats.org/officeDocument/2006/relationships/hyperlink" Target="https://podminky.urs.cz/item/CS_URS_2025_01/736111133R" TargetMode="External" /><Relationship Id="rId65" Type="http://schemas.openxmlformats.org/officeDocument/2006/relationships/hyperlink" Target="https://podminky.urs.cz/item/CS_URS_2025_01/998736101" TargetMode="External" /><Relationship Id="rId66" Type="http://schemas.openxmlformats.org/officeDocument/2006/relationships/hyperlink" Target="https://podminky.urs.cz/item/CS_URS_2025_01/998736121" TargetMode="External" /><Relationship Id="rId67" Type="http://schemas.openxmlformats.org/officeDocument/2006/relationships/hyperlink" Target="https://podminky.urs.cz/item/CS_URS_2025_01/230197013" TargetMode="External" /><Relationship Id="rId68" Type="http://schemas.openxmlformats.org/officeDocument/2006/relationships/hyperlink" Target="https://podminky.urs.cz/item/CS_URS_2025_01/230197017" TargetMode="External" /><Relationship Id="rId69" Type="http://schemas.openxmlformats.org/officeDocument/2006/relationships/hyperlink" Target="https://podminky.urs.cz/item/CS_URS_2025_01/230197023" TargetMode="External" /><Relationship Id="rId70" Type="http://schemas.openxmlformats.org/officeDocument/2006/relationships/hyperlink" Target="https://podminky.urs.cz/item/CS_URS_2025_01/230197027" TargetMode="External" /><Relationship Id="rId71" Type="http://schemas.openxmlformats.org/officeDocument/2006/relationships/hyperlink" Target="https://podminky.urs.cz/item/CS_URS_2025_01/HZS2222" TargetMode="External" /><Relationship Id="rId7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83101215" TargetMode="External" /><Relationship Id="rId2" Type="http://schemas.openxmlformats.org/officeDocument/2006/relationships/hyperlink" Target="https://podminky.urs.cz/item/CS_URS_2025_01/184102116" TargetMode="External" /><Relationship Id="rId3" Type="http://schemas.openxmlformats.org/officeDocument/2006/relationships/hyperlink" Target="https://podminky.urs.cz/item/CS_URS_2025_01/184215133" TargetMode="External" /><Relationship Id="rId4" Type="http://schemas.openxmlformats.org/officeDocument/2006/relationships/hyperlink" Target="https://podminky.urs.cz/item/CS_URS_2025_01/181151311" TargetMode="External" /><Relationship Id="rId5" Type="http://schemas.openxmlformats.org/officeDocument/2006/relationships/hyperlink" Target="https://podminky.urs.cz/item/CS_URS_2025_01/181411131" TargetMode="External" /><Relationship Id="rId6" Type="http://schemas.openxmlformats.org/officeDocument/2006/relationships/hyperlink" Target="https://podminky.urs.cz/item/CS_URS_2025_01/183552413" TargetMode="External" /><Relationship Id="rId7" Type="http://schemas.openxmlformats.org/officeDocument/2006/relationships/hyperlink" Target="https://podminky.urs.cz/item/CS_URS_2025_01/185804311" TargetMode="External" /><Relationship Id="rId8" Type="http://schemas.openxmlformats.org/officeDocument/2006/relationships/hyperlink" Target="https://podminky.urs.cz/item/CS_URS_2025_01/998231311" TargetMode="External" /><Relationship Id="rId9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9001406" TargetMode="External" /><Relationship Id="rId2" Type="http://schemas.openxmlformats.org/officeDocument/2006/relationships/hyperlink" Target="https://podminky.urs.cz/item/CS_URS_2025_01/119001422" TargetMode="External" /><Relationship Id="rId3" Type="http://schemas.openxmlformats.org/officeDocument/2006/relationships/hyperlink" Target="https://podminky.urs.cz/item/CS_URS_2025_01/132254204" TargetMode="External" /><Relationship Id="rId4" Type="http://schemas.openxmlformats.org/officeDocument/2006/relationships/hyperlink" Target="https://podminky.urs.cz/item/CS_URS_2025_01/131251204" TargetMode="External" /><Relationship Id="rId5" Type="http://schemas.openxmlformats.org/officeDocument/2006/relationships/hyperlink" Target="https://podminky.urs.cz/item/CS_URS_2025_01/129001101" TargetMode="External" /><Relationship Id="rId6" Type="http://schemas.openxmlformats.org/officeDocument/2006/relationships/hyperlink" Target="https://podminky.urs.cz/item/CS_URS_2025_01/151101102" TargetMode="External" /><Relationship Id="rId7" Type="http://schemas.openxmlformats.org/officeDocument/2006/relationships/hyperlink" Target="https://podminky.urs.cz/item/CS_URS_2025_01/151101112" TargetMode="External" /><Relationship Id="rId8" Type="http://schemas.openxmlformats.org/officeDocument/2006/relationships/hyperlink" Target="https://podminky.urs.cz/item/CS_URS_2025_01/174111101" TargetMode="External" /><Relationship Id="rId9" Type="http://schemas.openxmlformats.org/officeDocument/2006/relationships/hyperlink" Target="https://podminky.urs.cz/item/CS_URS_2025_01/167151111" TargetMode="External" /><Relationship Id="rId10" Type="http://schemas.openxmlformats.org/officeDocument/2006/relationships/hyperlink" Target="https://podminky.urs.cz/item/CS_URS_2025_01/162251102" TargetMode="External" /><Relationship Id="rId11" Type="http://schemas.openxmlformats.org/officeDocument/2006/relationships/hyperlink" Target="https://podminky.urs.cz/item/CS_URS_2025_01/175111101" TargetMode="External" /><Relationship Id="rId12" Type="http://schemas.openxmlformats.org/officeDocument/2006/relationships/hyperlink" Target="https://podminky.urs.cz/item/CS_URS_2025_01/162751117" TargetMode="External" /><Relationship Id="rId13" Type="http://schemas.openxmlformats.org/officeDocument/2006/relationships/hyperlink" Target="https://podminky.urs.cz/item/CS_URS_2025_01/162751119" TargetMode="External" /><Relationship Id="rId14" Type="http://schemas.openxmlformats.org/officeDocument/2006/relationships/hyperlink" Target="https://podminky.urs.cz/item/CS_URS_2025_01/997013873" TargetMode="External" /><Relationship Id="rId15" Type="http://schemas.openxmlformats.org/officeDocument/2006/relationships/hyperlink" Target="https://podminky.urs.cz/item/CS_URS_2025_01/451572111" TargetMode="External" /><Relationship Id="rId16" Type="http://schemas.openxmlformats.org/officeDocument/2006/relationships/hyperlink" Target="https://podminky.urs.cz/item/CS_URS_2025_01/998276101" TargetMode="External" /><Relationship Id="rId17" Type="http://schemas.openxmlformats.org/officeDocument/2006/relationships/hyperlink" Target="https://podminky.urs.cz/item/CS_URS_2025_01/871363121" TargetMode="External" /><Relationship Id="rId18" Type="http://schemas.openxmlformats.org/officeDocument/2006/relationships/hyperlink" Target="https://podminky.urs.cz/item/CS_URS_2025_01/871353121" TargetMode="External" /><Relationship Id="rId19" Type="http://schemas.openxmlformats.org/officeDocument/2006/relationships/hyperlink" Target="https://podminky.urs.cz/item/CS_URS_2025_01/212755214" TargetMode="External" /><Relationship Id="rId20" Type="http://schemas.openxmlformats.org/officeDocument/2006/relationships/hyperlink" Target="https://podminky.urs.cz/item/CS_URS_2025_01/892351111" TargetMode="External" /><Relationship Id="rId21" Type="http://schemas.openxmlformats.org/officeDocument/2006/relationships/hyperlink" Target="https://podminky.urs.cz/item/CS_URS_2025_01/892381111" TargetMode="External" /><Relationship Id="rId22" Type="http://schemas.openxmlformats.org/officeDocument/2006/relationships/hyperlink" Target="https://podminky.urs.cz/item/CS_URS_2025_01/899722112" TargetMode="External" /><Relationship Id="rId23" Type="http://schemas.openxmlformats.org/officeDocument/2006/relationships/hyperlink" Target="https://podminky.urs.cz/item/CS_URS_2025_01/892372111" TargetMode="External" /><Relationship Id="rId24" Type="http://schemas.openxmlformats.org/officeDocument/2006/relationships/hyperlink" Target="https://podminky.urs.cz/item/CS_URS_2025_01/894414111" TargetMode="External" /><Relationship Id="rId25" Type="http://schemas.openxmlformats.org/officeDocument/2006/relationships/hyperlink" Target="https://podminky.urs.cz/item/CS_URS_2025_01/894411311" TargetMode="External" /><Relationship Id="rId26" Type="http://schemas.openxmlformats.org/officeDocument/2006/relationships/hyperlink" Target="https://podminky.urs.cz/item/CS_URS_2025_01/894412411" TargetMode="External" /><Relationship Id="rId27" Type="http://schemas.openxmlformats.org/officeDocument/2006/relationships/hyperlink" Target="https://podminky.urs.cz/item/CS_URS_2025_01/452112112" TargetMode="External" /><Relationship Id="rId28" Type="http://schemas.openxmlformats.org/officeDocument/2006/relationships/hyperlink" Target="https://podminky.urs.cz/item/CS_URS_2025_01/899102113" TargetMode="External" /><Relationship Id="rId29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442" TargetMode="External" /><Relationship Id="rId2" Type="http://schemas.openxmlformats.org/officeDocument/2006/relationships/hyperlink" Target="https://podminky.urs.cz/item/CS_URS_2025_01/113107424" TargetMode="External" /><Relationship Id="rId3" Type="http://schemas.openxmlformats.org/officeDocument/2006/relationships/hyperlink" Target="https://podminky.urs.cz/item/CS_URS_2025_01/113106343" TargetMode="External" /><Relationship Id="rId4" Type="http://schemas.openxmlformats.org/officeDocument/2006/relationships/hyperlink" Target="https://podminky.urs.cz/item/CS_URS_2025_01/113107423" TargetMode="External" /><Relationship Id="rId5" Type="http://schemas.openxmlformats.org/officeDocument/2006/relationships/hyperlink" Target="https://podminky.urs.cz/item/CS_URS_2025_01/113201112" TargetMode="External" /><Relationship Id="rId6" Type="http://schemas.openxmlformats.org/officeDocument/2006/relationships/hyperlink" Target="https://podminky.urs.cz/item/CS_URS_2025_01/919735112" TargetMode="External" /><Relationship Id="rId7" Type="http://schemas.openxmlformats.org/officeDocument/2006/relationships/hyperlink" Target="https://podminky.urs.cz/item/CS_URS_2025_01/997221611" TargetMode="External" /><Relationship Id="rId8" Type="http://schemas.openxmlformats.org/officeDocument/2006/relationships/hyperlink" Target="https://podminky.urs.cz/item/CS_URS_2025_01/997013501" TargetMode="External" /><Relationship Id="rId9" Type="http://schemas.openxmlformats.org/officeDocument/2006/relationships/hyperlink" Target="https://podminky.urs.cz/item/CS_URS_2025_01/997013509" TargetMode="External" /><Relationship Id="rId10" Type="http://schemas.openxmlformats.org/officeDocument/2006/relationships/hyperlink" Target="https://podminky.urs.cz/item/CS_URS_2025_01/997013875" TargetMode="External" /><Relationship Id="rId11" Type="http://schemas.openxmlformats.org/officeDocument/2006/relationships/hyperlink" Target="https://podminky.urs.cz/item/CS_URS_2025_01/997013873" TargetMode="External" /><Relationship Id="rId12" Type="http://schemas.openxmlformats.org/officeDocument/2006/relationships/hyperlink" Target="https://podminky.urs.cz/item/CS_URS_2025_01/997013861" TargetMode="External" /><Relationship Id="rId13" Type="http://schemas.openxmlformats.org/officeDocument/2006/relationships/hyperlink" Target="https://podminky.urs.cz/item/CS_URS_2025_01/121151113" TargetMode="External" /><Relationship Id="rId14" Type="http://schemas.openxmlformats.org/officeDocument/2006/relationships/hyperlink" Target="https://podminky.urs.cz/item/CS_URS_2025_01/181351103" TargetMode="External" /><Relationship Id="rId15" Type="http://schemas.openxmlformats.org/officeDocument/2006/relationships/hyperlink" Target="https://podminky.urs.cz/item/CS_URS_2025_01/162351104" TargetMode="External" /><Relationship Id="rId16" Type="http://schemas.openxmlformats.org/officeDocument/2006/relationships/hyperlink" Target="https://podminky.urs.cz/item/CS_URS_2025_01/167151111" TargetMode="External" /><Relationship Id="rId17" Type="http://schemas.openxmlformats.org/officeDocument/2006/relationships/hyperlink" Target="https://podminky.urs.cz/item/CS_URS_2025_01/181111111" TargetMode="External" /><Relationship Id="rId18" Type="http://schemas.openxmlformats.org/officeDocument/2006/relationships/hyperlink" Target="https://podminky.urs.cz/item/CS_URS_2025_01/181411132" TargetMode="External" /><Relationship Id="rId19" Type="http://schemas.openxmlformats.org/officeDocument/2006/relationships/hyperlink" Target="https://podminky.urs.cz/item/CS_URS_2025_01/122252204" TargetMode="External" /><Relationship Id="rId20" Type="http://schemas.openxmlformats.org/officeDocument/2006/relationships/hyperlink" Target="https://podminky.urs.cz/item/CS_URS_2025_01/132251104" TargetMode="External" /><Relationship Id="rId21" Type="http://schemas.openxmlformats.org/officeDocument/2006/relationships/hyperlink" Target="https://podminky.urs.cz/item/CS_URS_2025_01/171151103" TargetMode="External" /><Relationship Id="rId22" Type="http://schemas.openxmlformats.org/officeDocument/2006/relationships/hyperlink" Target="https://podminky.urs.cz/item/CS_URS_2025_01/174111101" TargetMode="External" /><Relationship Id="rId23" Type="http://schemas.openxmlformats.org/officeDocument/2006/relationships/hyperlink" Target="https://podminky.urs.cz/item/CS_URS_2025_01/181252305" TargetMode="External" /><Relationship Id="rId24" Type="http://schemas.openxmlformats.org/officeDocument/2006/relationships/hyperlink" Target="https://podminky.urs.cz/item/CS_URS_2025_01/162751117" TargetMode="External" /><Relationship Id="rId25" Type="http://schemas.openxmlformats.org/officeDocument/2006/relationships/hyperlink" Target="https://podminky.urs.cz/item/CS_URS_2025_01/162751119" TargetMode="External" /><Relationship Id="rId26" Type="http://schemas.openxmlformats.org/officeDocument/2006/relationships/hyperlink" Target="https://podminky.urs.cz/item/CS_URS_2025_01/997013873" TargetMode="External" /><Relationship Id="rId27" Type="http://schemas.openxmlformats.org/officeDocument/2006/relationships/hyperlink" Target="https://podminky.urs.cz/item/CS_URS_2025_01/181111131" TargetMode="External" /><Relationship Id="rId28" Type="http://schemas.openxmlformats.org/officeDocument/2006/relationships/hyperlink" Target="https://podminky.urs.cz/item/CS_URS_2025_01/181411131" TargetMode="External" /><Relationship Id="rId29" Type="http://schemas.openxmlformats.org/officeDocument/2006/relationships/hyperlink" Target="https://podminky.urs.cz/item/CS_URS_2025_01/183552413" TargetMode="External" /><Relationship Id="rId30" Type="http://schemas.openxmlformats.org/officeDocument/2006/relationships/hyperlink" Target="https://podminky.urs.cz/item/CS_URS_2025_01/185804311" TargetMode="External" /><Relationship Id="rId31" Type="http://schemas.openxmlformats.org/officeDocument/2006/relationships/hyperlink" Target="https://podminky.urs.cz/item/CS_URS_2025_01/175111101" TargetMode="External" /><Relationship Id="rId32" Type="http://schemas.openxmlformats.org/officeDocument/2006/relationships/hyperlink" Target="https://podminky.urs.cz/item/CS_URS_2025_01/211971121" TargetMode="External" /><Relationship Id="rId33" Type="http://schemas.openxmlformats.org/officeDocument/2006/relationships/hyperlink" Target="https://podminky.urs.cz/item/CS_URS_2025_01/212755218" TargetMode="External" /><Relationship Id="rId34" Type="http://schemas.openxmlformats.org/officeDocument/2006/relationships/hyperlink" Target="https://podminky.urs.cz/item/CS_URS_2025_01/561081111" TargetMode="External" /><Relationship Id="rId35" Type="http://schemas.openxmlformats.org/officeDocument/2006/relationships/hyperlink" Target="https://podminky.urs.cz/item/CS_URS_2025_01/122252204" TargetMode="External" /><Relationship Id="rId36" Type="http://schemas.openxmlformats.org/officeDocument/2006/relationships/hyperlink" Target="https://podminky.urs.cz/item/CS_URS_2025_01/919726201" TargetMode="External" /><Relationship Id="rId37" Type="http://schemas.openxmlformats.org/officeDocument/2006/relationships/hyperlink" Target="https://podminky.urs.cz/item/CS_URS_2025_01/567123814" TargetMode="External" /><Relationship Id="rId38" Type="http://schemas.openxmlformats.org/officeDocument/2006/relationships/hyperlink" Target="https://podminky.urs.cz/item/CS_URS_2025_01/564851111" TargetMode="External" /><Relationship Id="rId39" Type="http://schemas.openxmlformats.org/officeDocument/2006/relationships/hyperlink" Target="https://podminky.urs.cz/item/CS_URS_2025_01/564861111" TargetMode="External" /><Relationship Id="rId40" Type="http://schemas.openxmlformats.org/officeDocument/2006/relationships/hyperlink" Target="https://podminky.urs.cz/item/CS_URS_2025_01/573231107" TargetMode="External" /><Relationship Id="rId41" Type="http://schemas.openxmlformats.org/officeDocument/2006/relationships/hyperlink" Target="https://podminky.urs.cz/item/CS_URS_2025_01/577135031" TargetMode="External" /><Relationship Id="rId42" Type="http://schemas.openxmlformats.org/officeDocument/2006/relationships/hyperlink" Target="https://podminky.urs.cz/item/CS_URS_2025_01/565136101" TargetMode="External" /><Relationship Id="rId43" Type="http://schemas.openxmlformats.org/officeDocument/2006/relationships/hyperlink" Target="https://podminky.urs.cz/item/CS_URS_2025_01/577134031" TargetMode="External" /><Relationship Id="rId44" Type="http://schemas.openxmlformats.org/officeDocument/2006/relationships/hyperlink" Target="https://podminky.urs.cz/item/CS_URS_2025_01/596211120" TargetMode="External" /><Relationship Id="rId45" Type="http://schemas.openxmlformats.org/officeDocument/2006/relationships/hyperlink" Target="https://podminky.urs.cz/item/CS_URS_2025_01/596211210" TargetMode="External" /><Relationship Id="rId46" Type="http://schemas.openxmlformats.org/officeDocument/2006/relationships/hyperlink" Target="https://podminky.urs.cz/item/CS_URS_2025_01/591211111" TargetMode="External" /><Relationship Id="rId47" Type="http://schemas.openxmlformats.org/officeDocument/2006/relationships/hyperlink" Target="https://podminky.urs.cz/item/CS_URS_2025_01/596212210" TargetMode="External" /><Relationship Id="rId48" Type="http://schemas.openxmlformats.org/officeDocument/2006/relationships/hyperlink" Target="https://podminky.urs.cz/item/CS_URS_2025_01/631351111" TargetMode="External" /><Relationship Id="rId49" Type="http://schemas.openxmlformats.org/officeDocument/2006/relationships/hyperlink" Target="https://podminky.urs.cz/item/CS_URS_2025_01/631351112" TargetMode="External" /><Relationship Id="rId50" Type="http://schemas.openxmlformats.org/officeDocument/2006/relationships/hyperlink" Target="https://podminky.urs.cz/item/CS_URS_2025_01/631311135" TargetMode="External" /><Relationship Id="rId51" Type="http://schemas.openxmlformats.org/officeDocument/2006/relationships/hyperlink" Target="https://podminky.urs.cz/item/CS_URS_2025_01/631319013" TargetMode="External" /><Relationship Id="rId52" Type="http://schemas.openxmlformats.org/officeDocument/2006/relationships/hyperlink" Target="https://podminky.urs.cz/item/CS_URS_2025_01/631319175" TargetMode="External" /><Relationship Id="rId53" Type="http://schemas.openxmlformats.org/officeDocument/2006/relationships/hyperlink" Target="https://podminky.urs.cz/item/CS_URS_2025_01/631362021" TargetMode="External" /><Relationship Id="rId54" Type="http://schemas.openxmlformats.org/officeDocument/2006/relationships/hyperlink" Target="https://podminky.urs.cz/item/CS_URS_2025_01/633831115" TargetMode="External" /><Relationship Id="rId55" Type="http://schemas.openxmlformats.org/officeDocument/2006/relationships/hyperlink" Target="https://podminky.urs.cz/item/CS_URS_2025_01/783923171" TargetMode="External" /><Relationship Id="rId56" Type="http://schemas.openxmlformats.org/officeDocument/2006/relationships/hyperlink" Target="https://podminky.urs.cz/item/CS_URS_2025_01/783927151" TargetMode="External" /><Relationship Id="rId57" Type="http://schemas.openxmlformats.org/officeDocument/2006/relationships/hyperlink" Target="https://podminky.urs.cz/item/CS_URS_2025_01/632481215" TargetMode="External" /><Relationship Id="rId58" Type="http://schemas.openxmlformats.org/officeDocument/2006/relationships/hyperlink" Target="https://podminky.urs.cz/item/CS_URS_2025_01/564851011" TargetMode="External" /><Relationship Id="rId59" Type="http://schemas.openxmlformats.org/officeDocument/2006/relationships/hyperlink" Target="https://podminky.urs.cz/item/CS_URS_2025_01/916131213" TargetMode="External" /><Relationship Id="rId60" Type="http://schemas.openxmlformats.org/officeDocument/2006/relationships/hyperlink" Target="https://podminky.urs.cz/item/CS_URS_2025_01/916991121" TargetMode="External" /><Relationship Id="rId61" Type="http://schemas.openxmlformats.org/officeDocument/2006/relationships/hyperlink" Target="https://podminky.urs.cz/item/CS_URS_2025_01/919122121" TargetMode="External" /><Relationship Id="rId62" Type="http://schemas.openxmlformats.org/officeDocument/2006/relationships/hyperlink" Target="https://podminky.urs.cz/item/CS_URS_2025_01/899132212" TargetMode="External" /><Relationship Id="rId63" Type="http://schemas.openxmlformats.org/officeDocument/2006/relationships/hyperlink" Target="https://podminky.urs.cz/item/CS_URS_2025_01/899132111" TargetMode="External" /><Relationship Id="rId64" Type="http://schemas.openxmlformats.org/officeDocument/2006/relationships/hyperlink" Target="https://podminky.urs.cz/item/CS_URS_2025_01/935113112" TargetMode="External" /><Relationship Id="rId65" Type="http://schemas.openxmlformats.org/officeDocument/2006/relationships/hyperlink" Target="https://podminky.urs.cz/item/CS_URS_2025_01/935923218" TargetMode="External" /><Relationship Id="rId66" Type="http://schemas.openxmlformats.org/officeDocument/2006/relationships/hyperlink" Target="https://podminky.urs.cz/item/CS_URS_2025_01/914111111" TargetMode="External" /><Relationship Id="rId67" Type="http://schemas.openxmlformats.org/officeDocument/2006/relationships/hyperlink" Target="https://podminky.urs.cz/item/CS_URS_2025_01/914511111" TargetMode="External" /><Relationship Id="rId68" Type="http://schemas.openxmlformats.org/officeDocument/2006/relationships/hyperlink" Target="https://podminky.urs.cz/item/CS_URS_2025_01/915311111" TargetMode="External" /><Relationship Id="rId69" Type="http://schemas.openxmlformats.org/officeDocument/2006/relationships/hyperlink" Target="https://podminky.urs.cz/item/CS_URS_2025_01/998225111" TargetMode="External" /><Relationship Id="rId70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9001406" TargetMode="External" /><Relationship Id="rId2" Type="http://schemas.openxmlformats.org/officeDocument/2006/relationships/hyperlink" Target="https://podminky.urs.cz/item/CS_URS_2025_01/119001422" TargetMode="External" /><Relationship Id="rId3" Type="http://schemas.openxmlformats.org/officeDocument/2006/relationships/hyperlink" Target="https://podminky.urs.cz/item/CS_URS_2025_01/132254204" TargetMode="External" /><Relationship Id="rId4" Type="http://schemas.openxmlformats.org/officeDocument/2006/relationships/hyperlink" Target="https://podminky.urs.cz/item/CS_URS_2025_01/129001101" TargetMode="External" /><Relationship Id="rId5" Type="http://schemas.openxmlformats.org/officeDocument/2006/relationships/hyperlink" Target="https://podminky.urs.cz/item/CS_URS_2025_01/151101102" TargetMode="External" /><Relationship Id="rId6" Type="http://schemas.openxmlformats.org/officeDocument/2006/relationships/hyperlink" Target="https://podminky.urs.cz/item/CS_URS_2025_01/151101112" TargetMode="External" /><Relationship Id="rId7" Type="http://schemas.openxmlformats.org/officeDocument/2006/relationships/hyperlink" Target="https://podminky.urs.cz/item/CS_URS_2025_01/174111101" TargetMode="External" /><Relationship Id="rId8" Type="http://schemas.openxmlformats.org/officeDocument/2006/relationships/hyperlink" Target="https://podminky.urs.cz/item/CS_URS_2025_01/175111101" TargetMode="External" /><Relationship Id="rId9" Type="http://schemas.openxmlformats.org/officeDocument/2006/relationships/hyperlink" Target="https://podminky.urs.cz/item/CS_URS_2025_01/162751117" TargetMode="External" /><Relationship Id="rId10" Type="http://schemas.openxmlformats.org/officeDocument/2006/relationships/hyperlink" Target="https://podminky.urs.cz/item/CS_URS_2025_01/162751119" TargetMode="External" /><Relationship Id="rId11" Type="http://schemas.openxmlformats.org/officeDocument/2006/relationships/hyperlink" Target="https://podminky.urs.cz/item/CS_URS_2025_01/997013873" TargetMode="External" /><Relationship Id="rId12" Type="http://schemas.openxmlformats.org/officeDocument/2006/relationships/hyperlink" Target="https://podminky.urs.cz/item/CS_URS_2025_01/451572111" TargetMode="External" /><Relationship Id="rId13" Type="http://schemas.openxmlformats.org/officeDocument/2006/relationships/hyperlink" Target="https://podminky.urs.cz/item/CS_URS_2025_01/998276101" TargetMode="External" /><Relationship Id="rId14" Type="http://schemas.openxmlformats.org/officeDocument/2006/relationships/hyperlink" Target="https://podminky.urs.cz/item/CS_URS_2025_01/871313121" TargetMode="External" /><Relationship Id="rId15" Type="http://schemas.openxmlformats.org/officeDocument/2006/relationships/hyperlink" Target="https://podminky.urs.cz/item/CS_URS_2025_01/877310310" TargetMode="External" /><Relationship Id="rId16" Type="http://schemas.openxmlformats.org/officeDocument/2006/relationships/hyperlink" Target="https://podminky.urs.cz/item/CS_URS_2025_01/871353121" TargetMode="External" /><Relationship Id="rId17" Type="http://schemas.openxmlformats.org/officeDocument/2006/relationships/hyperlink" Target="https://podminky.urs.cz/item/CS_URS_2025_01/899722112" TargetMode="External" /><Relationship Id="rId18" Type="http://schemas.openxmlformats.org/officeDocument/2006/relationships/hyperlink" Target="https://podminky.urs.cz/item/CS_URS_2025_01/892351111" TargetMode="External" /><Relationship Id="rId19" Type="http://schemas.openxmlformats.org/officeDocument/2006/relationships/hyperlink" Target="https://podminky.urs.cz/item/CS_URS_2025_01/892372111" TargetMode="External" /><Relationship Id="rId20" Type="http://schemas.openxmlformats.org/officeDocument/2006/relationships/hyperlink" Target="https://podminky.urs.cz/item/CS_URS_2025_01/894812034" TargetMode="External" /><Relationship Id="rId21" Type="http://schemas.openxmlformats.org/officeDocument/2006/relationships/hyperlink" Target="https://podminky.urs.cz/item/CS_URS_2025_01/894812035" TargetMode="External" /><Relationship Id="rId22" Type="http://schemas.openxmlformats.org/officeDocument/2006/relationships/hyperlink" Target="https://podminky.urs.cz/item/CS_URS_2025_01/894812051" TargetMode="External" /><Relationship Id="rId23" Type="http://schemas.openxmlformats.org/officeDocument/2006/relationships/hyperlink" Target="https://podminky.urs.cz/item/CS_URS_2025_01/894812001" TargetMode="External" /><Relationship Id="rId24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9001406" TargetMode="External" /><Relationship Id="rId2" Type="http://schemas.openxmlformats.org/officeDocument/2006/relationships/hyperlink" Target="https://podminky.urs.cz/item/CS_URS_2025_01/119001422" TargetMode="External" /><Relationship Id="rId3" Type="http://schemas.openxmlformats.org/officeDocument/2006/relationships/hyperlink" Target="https://podminky.urs.cz/item/CS_URS_2025_01/132254204" TargetMode="External" /><Relationship Id="rId4" Type="http://schemas.openxmlformats.org/officeDocument/2006/relationships/hyperlink" Target="https://podminky.urs.cz/item/CS_URS_2025_01/131251204" TargetMode="External" /><Relationship Id="rId5" Type="http://schemas.openxmlformats.org/officeDocument/2006/relationships/hyperlink" Target="https://podminky.urs.cz/item/CS_URS_2025_01/129001101" TargetMode="External" /><Relationship Id="rId6" Type="http://schemas.openxmlformats.org/officeDocument/2006/relationships/hyperlink" Target="https://podminky.urs.cz/item/CS_URS_2025_01/151101101" TargetMode="External" /><Relationship Id="rId7" Type="http://schemas.openxmlformats.org/officeDocument/2006/relationships/hyperlink" Target="https://podminky.urs.cz/item/CS_URS_2025_01/151101111" TargetMode="External" /><Relationship Id="rId8" Type="http://schemas.openxmlformats.org/officeDocument/2006/relationships/hyperlink" Target="https://podminky.urs.cz/item/CS_URS_2025_01/174111101" TargetMode="External" /><Relationship Id="rId9" Type="http://schemas.openxmlformats.org/officeDocument/2006/relationships/hyperlink" Target="https://podminky.urs.cz/item/CS_URS_2025_01/167151101" TargetMode="External" /><Relationship Id="rId10" Type="http://schemas.openxmlformats.org/officeDocument/2006/relationships/hyperlink" Target="https://podminky.urs.cz/item/CS_URS_2025_01/162251102" TargetMode="External" /><Relationship Id="rId11" Type="http://schemas.openxmlformats.org/officeDocument/2006/relationships/hyperlink" Target="https://podminky.urs.cz/item/CS_URS_2025_01/175111101" TargetMode="External" /><Relationship Id="rId12" Type="http://schemas.openxmlformats.org/officeDocument/2006/relationships/hyperlink" Target="https://podminky.urs.cz/item/CS_URS_2025_01/162751117" TargetMode="External" /><Relationship Id="rId13" Type="http://schemas.openxmlformats.org/officeDocument/2006/relationships/hyperlink" Target="https://podminky.urs.cz/item/CS_URS_2025_01/162751119" TargetMode="External" /><Relationship Id="rId14" Type="http://schemas.openxmlformats.org/officeDocument/2006/relationships/hyperlink" Target="https://podminky.urs.cz/item/CS_URS_2025_01/997013873" TargetMode="External" /><Relationship Id="rId15" Type="http://schemas.openxmlformats.org/officeDocument/2006/relationships/hyperlink" Target="https://podminky.urs.cz/item/CS_URS_2025_01/451572111" TargetMode="External" /><Relationship Id="rId16" Type="http://schemas.openxmlformats.org/officeDocument/2006/relationships/hyperlink" Target="https://podminky.urs.cz/item/CS_URS_2025_01/998276101" TargetMode="External" /><Relationship Id="rId17" Type="http://schemas.openxmlformats.org/officeDocument/2006/relationships/hyperlink" Target="https://podminky.urs.cz/item/CS_URS_2025_01/722219191" TargetMode="External" /><Relationship Id="rId18" Type="http://schemas.openxmlformats.org/officeDocument/2006/relationships/hyperlink" Target="https://podminky.urs.cz/item/CS_URS_2025_01/891181324" TargetMode="External" /><Relationship Id="rId19" Type="http://schemas.openxmlformats.org/officeDocument/2006/relationships/hyperlink" Target="https://podminky.urs.cz/item/CS_URS_2025_01/899401112" TargetMode="External" /><Relationship Id="rId20" Type="http://schemas.openxmlformats.org/officeDocument/2006/relationships/hyperlink" Target="https://podminky.urs.cz/item/CS_URS_2025_01/871181211" TargetMode="External" /><Relationship Id="rId21" Type="http://schemas.openxmlformats.org/officeDocument/2006/relationships/hyperlink" Target="https://podminky.urs.cz/item/CS_URS_2025_01/892233122" TargetMode="External" /><Relationship Id="rId22" Type="http://schemas.openxmlformats.org/officeDocument/2006/relationships/hyperlink" Target="https://podminky.urs.cz/item/CS_URS_2025_01/892241111" TargetMode="External" /><Relationship Id="rId23" Type="http://schemas.openxmlformats.org/officeDocument/2006/relationships/hyperlink" Target="https://podminky.urs.cz/item/CS_URS_2025_01/899721111" TargetMode="External" /><Relationship Id="rId24" Type="http://schemas.openxmlformats.org/officeDocument/2006/relationships/hyperlink" Target="https://podminky.urs.cz/item/CS_URS_2025_01/899722112" TargetMode="External" /><Relationship Id="rId25" Type="http://schemas.openxmlformats.org/officeDocument/2006/relationships/hyperlink" Target="https://podminky.urs.cz/item/CS_URS_2025_01/893811163" TargetMode="External" /><Relationship Id="rId26" Type="http://schemas.openxmlformats.org/officeDocument/2006/relationships/hyperlink" Target="https://podminky.urs.cz/item/CS_URS_2025_01/894201113" TargetMode="External" /><Relationship Id="rId27" Type="http://schemas.openxmlformats.org/officeDocument/2006/relationships/hyperlink" Target="https://podminky.urs.cz/item/CS_URS_2025_01/894201193" TargetMode="External" /><Relationship Id="rId28" Type="http://schemas.openxmlformats.org/officeDocument/2006/relationships/hyperlink" Target="https://podminky.urs.cz/item/CS_URS_2025_01/894608211" TargetMode="External" /><Relationship Id="rId29" Type="http://schemas.openxmlformats.org/officeDocument/2006/relationships/hyperlink" Target="https://podminky.urs.cz/item/CS_URS_2025_01/899111113" TargetMode="External" /><Relationship Id="rId30" Type="http://schemas.openxmlformats.org/officeDocument/2006/relationships/hyperlink" Target="https://podminky.urs.cz/item/CS_URS_2025_01/722220234" TargetMode="External" /><Relationship Id="rId31" Type="http://schemas.openxmlformats.org/officeDocument/2006/relationships/hyperlink" Target="https://podminky.urs.cz/item/CS_URS_2025_01/722232047" TargetMode="External" /><Relationship Id="rId32" Type="http://schemas.openxmlformats.org/officeDocument/2006/relationships/hyperlink" Target="https://podminky.urs.cz/item/CS_URS_2025_01/722270102" TargetMode="External" /><Relationship Id="rId33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103000" TargetMode="External" /><Relationship Id="rId2" Type="http://schemas.openxmlformats.org/officeDocument/2006/relationships/hyperlink" Target="https://podminky.urs.cz/item/CS_URS_2025_01/012303000" TargetMode="External" /><Relationship Id="rId3" Type="http://schemas.openxmlformats.org/officeDocument/2006/relationships/hyperlink" Target="https://podminky.urs.cz/item/CS_URS_2025_01/013254000" TargetMode="External" /><Relationship Id="rId4" Type="http://schemas.openxmlformats.org/officeDocument/2006/relationships/hyperlink" Target="https://podminky.urs.cz/item/CS_URS_2025_01/013294000" TargetMode="External" /><Relationship Id="rId5" Type="http://schemas.openxmlformats.org/officeDocument/2006/relationships/hyperlink" Target="https://podminky.urs.cz/item/CS_URS_2025_01/091003000" TargetMode="External" /><Relationship Id="rId6" Type="http://schemas.openxmlformats.org/officeDocument/2006/relationships/hyperlink" Target="https://podminky.urs.cz/item/CS_URS_2025_01/030001000" TargetMode="External" /><Relationship Id="rId7" Type="http://schemas.openxmlformats.org/officeDocument/2006/relationships/hyperlink" Target="https://podminky.urs.cz/item/CS_URS_2025_01/034103000" TargetMode="External" /><Relationship Id="rId8" Type="http://schemas.openxmlformats.org/officeDocument/2006/relationships/hyperlink" Target="https://podminky.urs.cz/item/CS_URS_2025_01/039002000" TargetMode="External" /><Relationship Id="rId9" Type="http://schemas.openxmlformats.org/officeDocument/2006/relationships/hyperlink" Target="https://podminky.urs.cz/item/CS_URS_2025_01/044002000" TargetMode="External" /><Relationship Id="rId10" Type="http://schemas.openxmlformats.org/officeDocument/2006/relationships/hyperlink" Target="https://podminky.urs.cz/item/CS_URS_2025_01/045002000" TargetMode="External" /><Relationship Id="rId11" Type="http://schemas.openxmlformats.org/officeDocument/2006/relationships/hyperlink" Target="https://podminky.urs.cz/item/CS_URS_2025_01/091504000" TargetMode="External" /><Relationship Id="rId12" Type="http://schemas.openxmlformats.org/officeDocument/2006/relationships/hyperlink" Target="https://podminky.urs.cz/item/CS_URS_2025_01/091503000.1" TargetMode="External" /><Relationship Id="rId13" Type="http://schemas.openxmlformats.org/officeDocument/2006/relationships/hyperlink" Target="https://podminky.urs.cz/item/CS_URS_2025_01/056002000" TargetMode="External" /><Relationship Id="rId14" Type="http://schemas.openxmlformats.org/officeDocument/2006/relationships/hyperlink" Target="https://podminky.urs.cz/item/CS_URS_2025_01/056002000.1" TargetMode="External" /><Relationship Id="rId15" Type="http://schemas.openxmlformats.org/officeDocument/2006/relationships/hyperlink" Target="https://podminky.urs.cz/item/CS_URS_2025_01/072002000" TargetMode="External" /><Relationship Id="rId16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20" t="s">
        <v>0</v>
      </c>
      <c r="AZ1" s="20" t="s">
        <v>1</v>
      </c>
      <c r="BA1" s="20" t="s">
        <v>2</v>
      </c>
      <c r="BB1" s="20" t="s">
        <v>3</v>
      </c>
      <c r="BT1" s="20" t="s">
        <v>4</v>
      </c>
      <c r="BU1" s="20" t="s">
        <v>4</v>
      </c>
      <c r="BV1" s="2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1" t="s">
        <v>6</v>
      </c>
      <c r="BT2" s="21" t="s">
        <v>7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6</v>
      </c>
      <c r="BT3" s="21" t="s">
        <v>8</v>
      </c>
    </row>
    <row r="4" s="1" customFormat="1" ht="24.96" customHeight="1">
      <c r="B4" s="25"/>
      <c r="C4" s="26"/>
      <c r="D4" s="27" t="s">
        <v>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4"/>
      <c r="AS4" s="28" t="s">
        <v>10</v>
      </c>
      <c r="BE4" s="29" t="s">
        <v>11</v>
      </c>
      <c r="BS4" s="21" t="s">
        <v>12</v>
      </c>
    </row>
    <row r="5" s="1" customFormat="1" ht="12" customHeight="1">
      <c r="B5" s="25"/>
      <c r="C5" s="26"/>
      <c r="D5" s="30" t="s">
        <v>13</v>
      </c>
      <c r="E5" s="26"/>
      <c r="F5" s="26"/>
      <c r="G5" s="26"/>
      <c r="H5" s="26"/>
      <c r="I5" s="26"/>
      <c r="J5" s="26"/>
      <c r="K5" s="31" t="s">
        <v>14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4"/>
      <c r="BE5" s="32" t="s">
        <v>15</v>
      </c>
      <c r="BS5" s="21" t="s">
        <v>6</v>
      </c>
    </row>
    <row r="6" s="1" customFormat="1" ht="36.96" customHeight="1">
      <c r="B6" s="25"/>
      <c r="C6" s="26"/>
      <c r="D6" s="33" t="s">
        <v>16</v>
      </c>
      <c r="E6" s="26"/>
      <c r="F6" s="26"/>
      <c r="G6" s="26"/>
      <c r="H6" s="26"/>
      <c r="I6" s="26"/>
      <c r="J6" s="26"/>
      <c r="K6" s="34" t="s">
        <v>17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4"/>
      <c r="BE6" s="35"/>
      <c r="BS6" s="21" t="s">
        <v>6</v>
      </c>
    </row>
    <row r="7" s="1" customFormat="1" ht="12" customHeight="1">
      <c r="B7" s="25"/>
      <c r="C7" s="26"/>
      <c r="D7" s="36" t="s">
        <v>18</v>
      </c>
      <c r="E7" s="26"/>
      <c r="F7" s="26"/>
      <c r="G7" s="26"/>
      <c r="H7" s="26"/>
      <c r="I7" s="26"/>
      <c r="J7" s="26"/>
      <c r="K7" s="31" t="s">
        <v>19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6" t="s">
        <v>20</v>
      </c>
      <c r="AL7" s="26"/>
      <c r="AM7" s="26"/>
      <c r="AN7" s="31" t="s">
        <v>21</v>
      </c>
      <c r="AO7" s="26"/>
      <c r="AP7" s="26"/>
      <c r="AQ7" s="26"/>
      <c r="AR7" s="24"/>
      <c r="BE7" s="35"/>
      <c r="BS7" s="21" t="s">
        <v>6</v>
      </c>
    </row>
    <row r="8" s="1" customFormat="1" ht="12" customHeight="1">
      <c r="B8" s="25"/>
      <c r="C8" s="26"/>
      <c r="D8" s="36" t="s">
        <v>22</v>
      </c>
      <c r="E8" s="26"/>
      <c r="F8" s="26"/>
      <c r="G8" s="26"/>
      <c r="H8" s="26"/>
      <c r="I8" s="26"/>
      <c r="J8" s="26"/>
      <c r="K8" s="31" t="s">
        <v>23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6" t="s">
        <v>24</v>
      </c>
      <c r="AL8" s="26"/>
      <c r="AM8" s="26"/>
      <c r="AN8" s="37" t="s">
        <v>25</v>
      </c>
      <c r="AO8" s="26"/>
      <c r="AP8" s="26"/>
      <c r="AQ8" s="26"/>
      <c r="AR8" s="24"/>
      <c r="BE8" s="35"/>
      <c r="BS8" s="21" t="s">
        <v>6</v>
      </c>
    </row>
    <row r="9" s="1" customFormat="1" ht="29.28" customHeight="1">
      <c r="B9" s="25"/>
      <c r="C9" s="26"/>
      <c r="D9" s="30" t="s">
        <v>26</v>
      </c>
      <c r="E9" s="26"/>
      <c r="F9" s="26"/>
      <c r="G9" s="26"/>
      <c r="H9" s="26"/>
      <c r="I9" s="26"/>
      <c r="J9" s="26"/>
      <c r="K9" s="38" t="s">
        <v>27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30" t="s">
        <v>28</v>
      </c>
      <c r="AL9" s="26"/>
      <c r="AM9" s="26"/>
      <c r="AN9" s="38" t="s">
        <v>29</v>
      </c>
      <c r="AO9" s="26"/>
      <c r="AP9" s="26"/>
      <c r="AQ9" s="26"/>
      <c r="AR9" s="24"/>
      <c r="BE9" s="35"/>
      <c r="BS9" s="21" t="s">
        <v>6</v>
      </c>
    </row>
    <row r="10" s="1" customFormat="1" ht="12" customHeight="1">
      <c r="B10" s="25"/>
      <c r="C10" s="26"/>
      <c r="D10" s="36" t="s">
        <v>30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6" t="s">
        <v>31</v>
      </c>
      <c r="AL10" s="26"/>
      <c r="AM10" s="26"/>
      <c r="AN10" s="31" t="s">
        <v>32</v>
      </c>
      <c r="AO10" s="26"/>
      <c r="AP10" s="26"/>
      <c r="AQ10" s="26"/>
      <c r="AR10" s="24"/>
      <c r="BE10" s="35"/>
      <c r="BS10" s="21" t="s">
        <v>6</v>
      </c>
    </row>
    <row r="11" s="1" customFormat="1" ht="18.48" customHeight="1">
      <c r="B11" s="25"/>
      <c r="C11" s="26"/>
      <c r="D11" s="26"/>
      <c r="E11" s="31" t="s">
        <v>33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6" t="s">
        <v>34</v>
      </c>
      <c r="AL11" s="26"/>
      <c r="AM11" s="26"/>
      <c r="AN11" s="31" t="s">
        <v>32</v>
      </c>
      <c r="AO11" s="26"/>
      <c r="AP11" s="26"/>
      <c r="AQ11" s="26"/>
      <c r="AR11" s="24"/>
      <c r="BE11" s="35"/>
      <c r="BS11" s="21" t="s">
        <v>6</v>
      </c>
    </row>
    <row r="12" s="1" customFormat="1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4"/>
      <c r="BE12" s="35"/>
      <c r="BS12" s="21" t="s">
        <v>6</v>
      </c>
    </row>
    <row r="13" s="1" customFormat="1" ht="12" customHeight="1">
      <c r="B13" s="25"/>
      <c r="C13" s="26"/>
      <c r="D13" s="36" t="s">
        <v>35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6" t="s">
        <v>31</v>
      </c>
      <c r="AL13" s="26"/>
      <c r="AM13" s="26"/>
      <c r="AN13" s="39" t="s">
        <v>36</v>
      </c>
      <c r="AO13" s="26"/>
      <c r="AP13" s="26"/>
      <c r="AQ13" s="26"/>
      <c r="AR13" s="24"/>
      <c r="BE13" s="35"/>
      <c r="BS13" s="21" t="s">
        <v>6</v>
      </c>
    </row>
    <row r="14">
      <c r="B14" s="25"/>
      <c r="C14" s="26"/>
      <c r="D14" s="26"/>
      <c r="E14" s="39" t="s">
        <v>36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36" t="s">
        <v>34</v>
      </c>
      <c r="AL14" s="26"/>
      <c r="AM14" s="26"/>
      <c r="AN14" s="39" t="s">
        <v>36</v>
      </c>
      <c r="AO14" s="26"/>
      <c r="AP14" s="26"/>
      <c r="AQ14" s="26"/>
      <c r="AR14" s="24"/>
      <c r="BE14" s="35"/>
      <c r="BS14" s="21" t="s">
        <v>6</v>
      </c>
    </row>
    <row r="15" s="1" customFormat="1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4"/>
      <c r="BE15" s="35"/>
      <c r="BS15" s="21" t="s">
        <v>4</v>
      </c>
    </row>
    <row r="16" s="1" customFormat="1" ht="12" customHeight="1">
      <c r="B16" s="25"/>
      <c r="C16" s="26"/>
      <c r="D16" s="36" t="s">
        <v>37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6" t="s">
        <v>31</v>
      </c>
      <c r="AL16" s="26"/>
      <c r="AM16" s="26"/>
      <c r="AN16" s="31" t="s">
        <v>32</v>
      </c>
      <c r="AO16" s="26"/>
      <c r="AP16" s="26"/>
      <c r="AQ16" s="26"/>
      <c r="AR16" s="24"/>
      <c r="BE16" s="35"/>
      <c r="BS16" s="21" t="s">
        <v>4</v>
      </c>
    </row>
    <row r="17" s="1" customFormat="1" ht="18.48" customHeight="1">
      <c r="B17" s="25"/>
      <c r="C17" s="26"/>
      <c r="D17" s="26"/>
      <c r="E17" s="31" t="s">
        <v>33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6" t="s">
        <v>34</v>
      </c>
      <c r="AL17" s="26"/>
      <c r="AM17" s="26"/>
      <c r="AN17" s="31" t="s">
        <v>32</v>
      </c>
      <c r="AO17" s="26"/>
      <c r="AP17" s="26"/>
      <c r="AQ17" s="26"/>
      <c r="AR17" s="24"/>
      <c r="BE17" s="35"/>
      <c r="BS17" s="21" t="s">
        <v>38</v>
      </c>
    </row>
    <row r="18" s="1" customFormat="1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4"/>
      <c r="BE18" s="35"/>
      <c r="BS18" s="21" t="s">
        <v>6</v>
      </c>
    </row>
    <row r="19" s="1" customFormat="1" ht="12" customHeight="1">
      <c r="B19" s="25"/>
      <c r="C19" s="26"/>
      <c r="D19" s="36" t="s">
        <v>39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6" t="s">
        <v>31</v>
      </c>
      <c r="AL19" s="26"/>
      <c r="AM19" s="26"/>
      <c r="AN19" s="31" t="s">
        <v>32</v>
      </c>
      <c r="AO19" s="26"/>
      <c r="AP19" s="26"/>
      <c r="AQ19" s="26"/>
      <c r="AR19" s="24"/>
      <c r="BE19" s="35"/>
      <c r="BS19" s="21" t="s">
        <v>6</v>
      </c>
    </row>
    <row r="20" s="1" customFormat="1" ht="18.48" customHeight="1">
      <c r="B20" s="25"/>
      <c r="C20" s="26"/>
      <c r="D20" s="26"/>
      <c r="E20" s="31" t="s">
        <v>33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6" t="s">
        <v>34</v>
      </c>
      <c r="AL20" s="26"/>
      <c r="AM20" s="26"/>
      <c r="AN20" s="31" t="s">
        <v>32</v>
      </c>
      <c r="AO20" s="26"/>
      <c r="AP20" s="26"/>
      <c r="AQ20" s="26"/>
      <c r="AR20" s="24"/>
      <c r="BE20" s="35"/>
      <c r="BS20" s="21" t="s">
        <v>4</v>
      </c>
    </row>
    <row r="21" s="1" customFormat="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4"/>
      <c r="BE21" s="35"/>
    </row>
    <row r="22" s="1" customFormat="1" ht="12" customHeight="1">
      <c r="B22" s="25"/>
      <c r="C22" s="26"/>
      <c r="D22" s="36" t="s">
        <v>40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4"/>
      <c r="BE22" s="35"/>
    </row>
    <row r="23" s="1" customFormat="1" ht="47.25" customHeight="1">
      <c r="B23" s="25"/>
      <c r="C23" s="26"/>
      <c r="D23" s="26"/>
      <c r="E23" s="41" t="s">
        <v>41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26"/>
      <c r="AP23" s="26"/>
      <c r="AQ23" s="26"/>
      <c r="AR23" s="24"/>
      <c r="BE23" s="35"/>
    </row>
    <row r="24" s="1" customFormat="1" ht="6.96" customHeight="1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4"/>
      <c r="BE24" s="35"/>
    </row>
    <row r="25" s="1" customFormat="1" ht="6.96" customHeight="1">
      <c r="B25" s="25"/>
      <c r="C25" s="26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26"/>
      <c r="AQ25" s="26"/>
      <c r="AR25" s="24"/>
      <c r="BE25" s="35"/>
    </row>
    <row r="26" s="2" customFormat="1" ht="25.92" customHeight="1">
      <c r="A26" s="43"/>
      <c r="B26" s="44"/>
      <c r="C26" s="45"/>
      <c r="D26" s="46" t="s">
        <v>42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8">
        <f>ROUND(AG54,2)</f>
        <v>0</v>
      </c>
      <c r="AL26" s="47"/>
      <c r="AM26" s="47"/>
      <c r="AN26" s="47"/>
      <c r="AO26" s="47"/>
      <c r="AP26" s="45"/>
      <c r="AQ26" s="45"/>
      <c r="AR26" s="49"/>
      <c r="BE26" s="35"/>
    </row>
    <row r="27" s="2" customFormat="1" ht="6.96" customHeight="1">
      <c r="A27" s="43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9"/>
      <c r="BE27" s="35"/>
    </row>
    <row r="28" s="2" customFormat="1">
      <c r="A28" s="43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50" t="s">
        <v>43</v>
      </c>
      <c r="M28" s="50"/>
      <c r="N28" s="50"/>
      <c r="O28" s="50"/>
      <c r="P28" s="50"/>
      <c r="Q28" s="45"/>
      <c r="R28" s="45"/>
      <c r="S28" s="45"/>
      <c r="T28" s="45"/>
      <c r="U28" s="45"/>
      <c r="V28" s="45"/>
      <c r="W28" s="50" t="s">
        <v>44</v>
      </c>
      <c r="X28" s="50"/>
      <c r="Y28" s="50"/>
      <c r="Z28" s="50"/>
      <c r="AA28" s="50"/>
      <c r="AB28" s="50"/>
      <c r="AC28" s="50"/>
      <c r="AD28" s="50"/>
      <c r="AE28" s="50"/>
      <c r="AF28" s="45"/>
      <c r="AG28" s="45"/>
      <c r="AH28" s="45"/>
      <c r="AI28" s="45"/>
      <c r="AJ28" s="45"/>
      <c r="AK28" s="50" t="s">
        <v>45</v>
      </c>
      <c r="AL28" s="50"/>
      <c r="AM28" s="50"/>
      <c r="AN28" s="50"/>
      <c r="AO28" s="50"/>
      <c r="AP28" s="45"/>
      <c r="AQ28" s="45"/>
      <c r="AR28" s="49"/>
      <c r="BE28" s="35"/>
    </row>
    <row r="29" s="3" customFormat="1" ht="14.4" customHeight="1">
      <c r="A29" s="3"/>
      <c r="B29" s="51"/>
      <c r="C29" s="52"/>
      <c r="D29" s="36" t="s">
        <v>46</v>
      </c>
      <c r="E29" s="52"/>
      <c r="F29" s="36" t="s">
        <v>47</v>
      </c>
      <c r="G29" s="52"/>
      <c r="H29" s="52"/>
      <c r="I29" s="52"/>
      <c r="J29" s="52"/>
      <c r="K29" s="52"/>
      <c r="L29" s="53">
        <v>0.20999999999999999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4">
        <f>ROUND(AZ54, 2)</f>
        <v>0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4">
        <f>ROUND(AV54, 2)</f>
        <v>0</v>
      </c>
      <c r="AL29" s="52"/>
      <c r="AM29" s="52"/>
      <c r="AN29" s="52"/>
      <c r="AO29" s="52"/>
      <c r="AP29" s="52"/>
      <c r="AQ29" s="52"/>
      <c r="AR29" s="55"/>
      <c r="BE29" s="56"/>
    </row>
    <row r="30" s="3" customFormat="1" ht="14.4" customHeight="1">
      <c r="A30" s="3"/>
      <c r="B30" s="51"/>
      <c r="C30" s="52"/>
      <c r="D30" s="52"/>
      <c r="E30" s="52"/>
      <c r="F30" s="36" t="s">
        <v>48</v>
      </c>
      <c r="G30" s="52"/>
      <c r="H30" s="52"/>
      <c r="I30" s="52"/>
      <c r="J30" s="52"/>
      <c r="K30" s="52"/>
      <c r="L30" s="53">
        <v>0.12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4">
        <f>ROUND(BA54, 2)</f>
        <v>0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4">
        <f>ROUND(AW54, 2)</f>
        <v>0</v>
      </c>
      <c r="AL30" s="52"/>
      <c r="AM30" s="52"/>
      <c r="AN30" s="52"/>
      <c r="AO30" s="52"/>
      <c r="AP30" s="52"/>
      <c r="AQ30" s="52"/>
      <c r="AR30" s="55"/>
      <c r="BE30" s="56"/>
    </row>
    <row r="31" hidden="1" s="3" customFormat="1" ht="14.4" customHeight="1">
      <c r="A31" s="3"/>
      <c r="B31" s="51"/>
      <c r="C31" s="52"/>
      <c r="D31" s="52"/>
      <c r="E31" s="52"/>
      <c r="F31" s="36" t="s">
        <v>49</v>
      </c>
      <c r="G31" s="52"/>
      <c r="H31" s="52"/>
      <c r="I31" s="52"/>
      <c r="J31" s="52"/>
      <c r="K31" s="52"/>
      <c r="L31" s="53">
        <v>0.20999999999999999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4">
        <f>ROUND(BB54, 2)</f>
        <v>0</v>
      </c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4">
        <v>0</v>
      </c>
      <c r="AL31" s="52"/>
      <c r="AM31" s="52"/>
      <c r="AN31" s="52"/>
      <c r="AO31" s="52"/>
      <c r="AP31" s="52"/>
      <c r="AQ31" s="52"/>
      <c r="AR31" s="55"/>
      <c r="BE31" s="56"/>
    </row>
    <row r="32" hidden="1" s="3" customFormat="1" ht="14.4" customHeight="1">
      <c r="A32" s="3"/>
      <c r="B32" s="51"/>
      <c r="C32" s="52"/>
      <c r="D32" s="52"/>
      <c r="E32" s="52"/>
      <c r="F32" s="36" t="s">
        <v>50</v>
      </c>
      <c r="G32" s="52"/>
      <c r="H32" s="52"/>
      <c r="I32" s="52"/>
      <c r="J32" s="52"/>
      <c r="K32" s="52"/>
      <c r="L32" s="53">
        <v>0.12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4">
        <f>ROUND(BC54, 2)</f>
        <v>0</v>
      </c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4">
        <v>0</v>
      </c>
      <c r="AL32" s="52"/>
      <c r="AM32" s="52"/>
      <c r="AN32" s="52"/>
      <c r="AO32" s="52"/>
      <c r="AP32" s="52"/>
      <c r="AQ32" s="52"/>
      <c r="AR32" s="55"/>
      <c r="BE32" s="56"/>
    </row>
    <row r="33" hidden="1" s="3" customFormat="1" ht="14.4" customHeight="1">
      <c r="A33" s="3"/>
      <c r="B33" s="51"/>
      <c r="C33" s="52"/>
      <c r="D33" s="52"/>
      <c r="E33" s="52"/>
      <c r="F33" s="36" t="s">
        <v>51</v>
      </c>
      <c r="G33" s="52"/>
      <c r="H33" s="52"/>
      <c r="I33" s="52"/>
      <c r="J33" s="52"/>
      <c r="K33" s="52"/>
      <c r="L33" s="53">
        <v>0</v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4">
        <f>ROUND(BD54, 2)</f>
        <v>0</v>
      </c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4">
        <v>0</v>
      </c>
      <c r="AL33" s="52"/>
      <c r="AM33" s="52"/>
      <c r="AN33" s="52"/>
      <c r="AO33" s="52"/>
      <c r="AP33" s="52"/>
      <c r="AQ33" s="52"/>
      <c r="AR33" s="55"/>
      <c r="BE33" s="3"/>
    </row>
    <row r="34" s="2" customFormat="1" ht="6.96" customHeight="1">
      <c r="A34" s="43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9"/>
      <c r="BE34" s="43"/>
    </row>
    <row r="35" s="2" customFormat="1" ht="25.92" customHeight="1">
      <c r="A35" s="43"/>
      <c r="B35" s="44"/>
      <c r="C35" s="57"/>
      <c r="D35" s="58" t="s">
        <v>52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60" t="s">
        <v>53</v>
      </c>
      <c r="U35" s="59"/>
      <c r="V35" s="59"/>
      <c r="W35" s="59"/>
      <c r="X35" s="61" t="s">
        <v>54</v>
      </c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2">
        <f>SUM(AK26:AK33)</f>
        <v>0</v>
      </c>
      <c r="AL35" s="59"/>
      <c r="AM35" s="59"/>
      <c r="AN35" s="59"/>
      <c r="AO35" s="63"/>
      <c r="AP35" s="57"/>
      <c r="AQ35" s="57"/>
      <c r="AR35" s="49"/>
      <c r="BE35" s="43"/>
    </row>
    <row r="36" s="2" customFormat="1" ht="6.96" customHeight="1">
      <c r="A36" s="43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9"/>
      <c r="BE36" s="43"/>
    </row>
    <row r="37" s="2" customFormat="1" ht="6.96" customHeight="1">
      <c r="A37" s="43"/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49"/>
      <c r="BE37" s="43"/>
    </row>
    <row r="41" s="2" customFormat="1" ht="6.96" customHeight="1">
      <c r="A41" s="43"/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49"/>
      <c r="BE41" s="43"/>
    </row>
    <row r="42" s="2" customFormat="1" ht="24.96" customHeight="1">
      <c r="A42" s="43"/>
      <c r="B42" s="44"/>
      <c r="C42" s="27" t="s">
        <v>55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9"/>
      <c r="BE42" s="43"/>
    </row>
    <row r="43" s="2" customFormat="1" ht="6.96" customHeight="1">
      <c r="A43" s="43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9"/>
      <c r="BE43" s="43"/>
    </row>
    <row r="44" s="4" customFormat="1" ht="12" customHeight="1">
      <c r="A44" s="4"/>
      <c r="B44" s="68"/>
      <c r="C44" s="36" t="s">
        <v>13</v>
      </c>
      <c r="D44" s="69"/>
      <c r="E44" s="69"/>
      <c r="F44" s="69"/>
      <c r="G44" s="69"/>
      <c r="H44" s="69"/>
      <c r="I44" s="69"/>
      <c r="J44" s="69"/>
      <c r="K44" s="69"/>
      <c r="L44" s="69" t="str">
        <f>K5</f>
        <v>roz52_R</v>
      </c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70"/>
      <c r="BE44" s="4"/>
    </row>
    <row r="45" s="5" customFormat="1" ht="36.96" customHeight="1">
      <c r="A45" s="5"/>
      <c r="B45" s="71"/>
      <c r="C45" s="72" t="s">
        <v>16</v>
      </c>
      <c r="D45" s="73"/>
      <c r="E45" s="73"/>
      <c r="F45" s="73"/>
      <c r="G45" s="73"/>
      <c r="H45" s="73"/>
      <c r="I45" s="73"/>
      <c r="J45" s="73"/>
      <c r="K45" s="73"/>
      <c r="L45" s="74" t="str">
        <f>K6</f>
        <v>Komunitní dům sociální služby Domova Na cestě – Hlinsko_rev DPS</v>
      </c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5"/>
      <c r="BE45" s="5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9"/>
      <c r="BE46" s="43"/>
    </row>
    <row r="47" s="2" customFormat="1" ht="12" customHeight="1">
      <c r="A47" s="43"/>
      <c r="B47" s="44"/>
      <c r="C47" s="36" t="s">
        <v>22</v>
      </c>
      <c r="D47" s="45"/>
      <c r="E47" s="45"/>
      <c r="F47" s="45"/>
      <c r="G47" s="45"/>
      <c r="H47" s="45"/>
      <c r="I47" s="45"/>
      <c r="J47" s="45"/>
      <c r="K47" s="45"/>
      <c r="L47" s="76" t="str">
        <f>IF(K8="","",K8)</f>
        <v>parc. č.3737/3, 3737/2, 673/30 k. ú. Hlinsko v Če.</v>
      </c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36" t="s">
        <v>24</v>
      </c>
      <c r="AJ47" s="45"/>
      <c r="AK47" s="45"/>
      <c r="AL47" s="45"/>
      <c r="AM47" s="77" t="str">
        <f>IF(AN8= "","",AN8)</f>
        <v>15. 7. 2024</v>
      </c>
      <c r="AN47" s="77"/>
      <c r="AO47" s="45"/>
      <c r="AP47" s="45"/>
      <c r="AQ47" s="45"/>
      <c r="AR47" s="49"/>
      <c r="B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9"/>
      <c r="BE48" s="43"/>
    </row>
    <row r="49" s="2" customFormat="1" ht="15.15" customHeight="1">
      <c r="A49" s="43"/>
      <c r="B49" s="44"/>
      <c r="C49" s="36" t="s">
        <v>30</v>
      </c>
      <c r="D49" s="45"/>
      <c r="E49" s="45"/>
      <c r="F49" s="45"/>
      <c r="G49" s="45"/>
      <c r="H49" s="45"/>
      <c r="I49" s="45"/>
      <c r="J49" s="45"/>
      <c r="K49" s="45"/>
      <c r="L49" s="69" t="str">
        <f>IF(E11= "","",E11)</f>
        <v xml:space="preserve"> </v>
      </c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36" t="s">
        <v>37</v>
      </c>
      <c r="AJ49" s="45"/>
      <c r="AK49" s="45"/>
      <c r="AL49" s="45"/>
      <c r="AM49" s="78" t="str">
        <f>IF(E17="","",E17)</f>
        <v xml:space="preserve"> </v>
      </c>
      <c r="AN49" s="69"/>
      <c r="AO49" s="69"/>
      <c r="AP49" s="69"/>
      <c r="AQ49" s="45"/>
      <c r="AR49" s="49"/>
      <c r="AS49" s="79" t="s">
        <v>56</v>
      </c>
      <c r="AT49" s="80"/>
      <c r="AU49" s="81"/>
      <c r="AV49" s="81"/>
      <c r="AW49" s="81"/>
      <c r="AX49" s="81"/>
      <c r="AY49" s="81"/>
      <c r="AZ49" s="81"/>
      <c r="BA49" s="81"/>
      <c r="BB49" s="81"/>
      <c r="BC49" s="81"/>
      <c r="BD49" s="82"/>
      <c r="BE49" s="43"/>
    </row>
    <row r="50" s="2" customFormat="1" ht="15.15" customHeight="1">
      <c r="A50" s="43"/>
      <c r="B50" s="44"/>
      <c r="C50" s="36" t="s">
        <v>35</v>
      </c>
      <c r="D50" s="45"/>
      <c r="E50" s="45"/>
      <c r="F50" s="45"/>
      <c r="G50" s="45"/>
      <c r="H50" s="45"/>
      <c r="I50" s="45"/>
      <c r="J50" s="45"/>
      <c r="K50" s="45"/>
      <c r="L50" s="69" t="str">
        <f>IF(E14= "Vyplň údaj","",E14)</f>
        <v/>
      </c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36" t="s">
        <v>39</v>
      </c>
      <c r="AJ50" s="45"/>
      <c r="AK50" s="45"/>
      <c r="AL50" s="45"/>
      <c r="AM50" s="78" t="str">
        <f>IF(E20="","",E20)</f>
        <v xml:space="preserve"> </v>
      </c>
      <c r="AN50" s="69"/>
      <c r="AO50" s="69"/>
      <c r="AP50" s="69"/>
      <c r="AQ50" s="45"/>
      <c r="AR50" s="49"/>
      <c r="AS50" s="83"/>
      <c r="AT50" s="84"/>
      <c r="AU50" s="85"/>
      <c r="AV50" s="85"/>
      <c r="AW50" s="85"/>
      <c r="AX50" s="85"/>
      <c r="AY50" s="85"/>
      <c r="AZ50" s="85"/>
      <c r="BA50" s="85"/>
      <c r="BB50" s="85"/>
      <c r="BC50" s="85"/>
      <c r="BD50" s="86"/>
      <c r="BE50" s="43"/>
    </row>
    <row r="51" s="2" customFormat="1" ht="10.8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9"/>
      <c r="AS51" s="87"/>
      <c r="AT51" s="88"/>
      <c r="AU51" s="89"/>
      <c r="AV51" s="89"/>
      <c r="AW51" s="89"/>
      <c r="AX51" s="89"/>
      <c r="AY51" s="89"/>
      <c r="AZ51" s="89"/>
      <c r="BA51" s="89"/>
      <c r="BB51" s="89"/>
      <c r="BC51" s="89"/>
      <c r="BD51" s="90"/>
      <c r="BE51" s="43"/>
    </row>
    <row r="52" s="2" customFormat="1" ht="29.28" customHeight="1">
      <c r="A52" s="43"/>
      <c r="B52" s="44"/>
      <c r="C52" s="91" t="s">
        <v>57</v>
      </c>
      <c r="D52" s="92"/>
      <c r="E52" s="92"/>
      <c r="F52" s="92"/>
      <c r="G52" s="92"/>
      <c r="H52" s="93"/>
      <c r="I52" s="94" t="s">
        <v>58</v>
      </c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5" t="s">
        <v>59</v>
      </c>
      <c r="AH52" s="92"/>
      <c r="AI52" s="92"/>
      <c r="AJ52" s="92"/>
      <c r="AK52" s="92"/>
      <c r="AL52" s="92"/>
      <c r="AM52" s="92"/>
      <c r="AN52" s="94" t="s">
        <v>60</v>
      </c>
      <c r="AO52" s="92"/>
      <c r="AP52" s="92"/>
      <c r="AQ52" s="96" t="s">
        <v>61</v>
      </c>
      <c r="AR52" s="49"/>
      <c r="AS52" s="97" t="s">
        <v>62</v>
      </c>
      <c r="AT52" s="98" t="s">
        <v>63</v>
      </c>
      <c r="AU52" s="98" t="s">
        <v>64</v>
      </c>
      <c r="AV52" s="98" t="s">
        <v>65</v>
      </c>
      <c r="AW52" s="98" t="s">
        <v>66</v>
      </c>
      <c r="AX52" s="98" t="s">
        <v>67</v>
      </c>
      <c r="AY52" s="98" t="s">
        <v>68</v>
      </c>
      <c r="AZ52" s="98" t="s">
        <v>69</v>
      </c>
      <c r="BA52" s="98" t="s">
        <v>70</v>
      </c>
      <c r="BB52" s="98" t="s">
        <v>71</v>
      </c>
      <c r="BC52" s="98" t="s">
        <v>72</v>
      </c>
      <c r="BD52" s="99" t="s">
        <v>73</v>
      </c>
      <c r="BE52" s="43"/>
    </row>
    <row r="53" s="2" customFormat="1" ht="10.8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9"/>
      <c r="AS53" s="100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2"/>
      <c r="BE53" s="43"/>
    </row>
    <row r="54" s="6" customFormat="1" ht="32.4" customHeight="1">
      <c r="A54" s="6"/>
      <c r="B54" s="103"/>
      <c r="C54" s="104" t="s">
        <v>74</v>
      </c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6">
        <f>ROUND(AG55+AG56+SUM(AG66:AG70),2)</f>
        <v>0</v>
      </c>
      <c r="AH54" s="106"/>
      <c r="AI54" s="106"/>
      <c r="AJ54" s="106"/>
      <c r="AK54" s="106"/>
      <c r="AL54" s="106"/>
      <c r="AM54" s="106"/>
      <c r="AN54" s="107">
        <f>SUM(AG54,AT54)</f>
        <v>0</v>
      </c>
      <c r="AO54" s="107"/>
      <c r="AP54" s="107"/>
      <c r="AQ54" s="108" t="s">
        <v>32</v>
      </c>
      <c r="AR54" s="109"/>
      <c r="AS54" s="110">
        <f>ROUND(AS55+AS56+SUM(AS66:AS70),2)</f>
        <v>0</v>
      </c>
      <c r="AT54" s="111">
        <f>ROUND(SUM(AV54:AW54),2)</f>
        <v>0</v>
      </c>
      <c r="AU54" s="112">
        <f>ROUND(AU55+AU56+SUM(AU66:AU70),5)</f>
        <v>0</v>
      </c>
      <c r="AV54" s="111">
        <f>ROUND(AZ54*L29,2)</f>
        <v>0</v>
      </c>
      <c r="AW54" s="111">
        <f>ROUND(BA54*L30,2)</f>
        <v>0</v>
      </c>
      <c r="AX54" s="111">
        <f>ROUND(BB54*L29,2)</f>
        <v>0</v>
      </c>
      <c r="AY54" s="111">
        <f>ROUND(BC54*L30,2)</f>
        <v>0</v>
      </c>
      <c r="AZ54" s="111">
        <f>ROUND(AZ55+AZ56+SUM(AZ66:AZ70),2)</f>
        <v>0</v>
      </c>
      <c r="BA54" s="111">
        <f>ROUND(BA55+BA56+SUM(BA66:BA70),2)</f>
        <v>0</v>
      </c>
      <c r="BB54" s="111">
        <f>ROUND(BB55+BB56+SUM(BB66:BB70),2)</f>
        <v>0</v>
      </c>
      <c r="BC54" s="111">
        <f>ROUND(BC55+BC56+SUM(BC66:BC70),2)</f>
        <v>0</v>
      </c>
      <c r="BD54" s="113">
        <f>ROUND(BD55+BD56+SUM(BD66:BD70),2)</f>
        <v>0</v>
      </c>
      <c r="BE54" s="6"/>
      <c r="BS54" s="114" t="s">
        <v>75</v>
      </c>
      <c r="BT54" s="114" t="s">
        <v>76</v>
      </c>
      <c r="BU54" s="115" t="s">
        <v>77</v>
      </c>
      <c r="BV54" s="114" t="s">
        <v>78</v>
      </c>
      <c r="BW54" s="114" t="s">
        <v>5</v>
      </c>
      <c r="BX54" s="114" t="s">
        <v>79</v>
      </c>
      <c r="CL54" s="114" t="s">
        <v>19</v>
      </c>
    </row>
    <row r="55" s="7" customFormat="1" ht="16.5" customHeight="1">
      <c r="A55" s="116" t="s">
        <v>80</v>
      </c>
      <c r="B55" s="117"/>
      <c r="C55" s="118"/>
      <c r="D55" s="119" t="s">
        <v>81</v>
      </c>
      <c r="E55" s="119"/>
      <c r="F55" s="119"/>
      <c r="G55" s="119"/>
      <c r="H55" s="119"/>
      <c r="I55" s="120"/>
      <c r="J55" s="119" t="s">
        <v>82</v>
      </c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21">
        <f>'000 - Příprava území'!J30</f>
        <v>0</v>
      </c>
      <c r="AH55" s="120"/>
      <c r="AI55" s="120"/>
      <c r="AJ55" s="120"/>
      <c r="AK55" s="120"/>
      <c r="AL55" s="120"/>
      <c r="AM55" s="120"/>
      <c r="AN55" s="121">
        <f>SUM(AG55,AT55)</f>
        <v>0</v>
      </c>
      <c r="AO55" s="120"/>
      <c r="AP55" s="120"/>
      <c r="AQ55" s="122" t="s">
        <v>83</v>
      </c>
      <c r="AR55" s="123"/>
      <c r="AS55" s="124">
        <v>0</v>
      </c>
      <c r="AT55" s="125">
        <f>ROUND(SUM(AV55:AW55),2)</f>
        <v>0</v>
      </c>
      <c r="AU55" s="126">
        <f>'000 - Příprava území'!P85</f>
        <v>0</v>
      </c>
      <c r="AV55" s="125">
        <f>'000 - Příprava území'!J33</f>
        <v>0</v>
      </c>
      <c r="AW55" s="125">
        <f>'000 - Příprava území'!J34</f>
        <v>0</v>
      </c>
      <c r="AX55" s="125">
        <f>'000 - Příprava území'!J35</f>
        <v>0</v>
      </c>
      <c r="AY55" s="125">
        <f>'000 - Příprava území'!J36</f>
        <v>0</v>
      </c>
      <c r="AZ55" s="125">
        <f>'000 - Příprava území'!F33</f>
        <v>0</v>
      </c>
      <c r="BA55" s="125">
        <f>'000 - Příprava území'!F34</f>
        <v>0</v>
      </c>
      <c r="BB55" s="125">
        <f>'000 - Příprava území'!F35</f>
        <v>0</v>
      </c>
      <c r="BC55" s="125">
        <f>'000 - Příprava území'!F36</f>
        <v>0</v>
      </c>
      <c r="BD55" s="127">
        <f>'000 - Příprava území'!F37</f>
        <v>0</v>
      </c>
      <c r="BE55" s="7"/>
      <c r="BT55" s="128" t="s">
        <v>84</v>
      </c>
      <c r="BV55" s="128" t="s">
        <v>78</v>
      </c>
      <c r="BW55" s="128" t="s">
        <v>85</v>
      </c>
      <c r="BX55" s="128" t="s">
        <v>5</v>
      </c>
      <c r="CL55" s="128" t="s">
        <v>32</v>
      </c>
      <c r="CM55" s="128" t="s">
        <v>84</v>
      </c>
    </row>
    <row r="56" s="7" customFormat="1" ht="24.75" customHeight="1">
      <c r="A56" s="7"/>
      <c r="B56" s="117"/>
      <c r="C56" s="118"/>
      <c r="D56" s="119" t="s">
        <v>86</v>
      </c>
      <c r="E56" s="119"/>
      <c r="F56" s="119"/>
      <c r="G56" s="119"/>
      <c r="H56" s="119"/>
      <c r="I56" s="120"/>
      <c r="J56" s="119" t="s">
        <v>87</v>
      </c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29">
        <f>ROUND(SUM(AG57:AG65),2)</f>
        <v>0</v>
      </c>
      <c r="AH56" s="120"/>
      <c r="AI56" s="120"/>
      <c r="AJ56" s="120"/>
      <c r="AK56" s="120"/>
      <c r="AL56" s="120"/>
      <c r="AM56" s="120"/>
      <c r="AN56" s="121">
        <f>SUM(AG56,AT56)</f>
        <v>0</v>
      </c>
      <c r="AO56" s="120"/>
      <c r="AP56" s="120"/>
      <c r="AQ56" s="122" t="s">
        <v>83</v>
      </c>
      <c r="AR56" s="123"/>
      <c r="AS56" s="124">
        <f>ROUND(SUM(AS57:AS65),2)</f>
        <v>0</v>
      </c>
      <c r="AT56" s="125">
        <f>ROUND(SUM(AV56:AW56),2)</f>
        <v>0</v>
      </c>
      <c r="AU56" s="126">
        <f>ROUND(SUM(AU57:AU65),5)</f>
        <v>0</v>
      </c>
      <c r="AV56" s="125">
        <f>ROUND(AZ56*L29,2)</f>
        <v>0</v>
      </c>
      <c r="AW56" s="125">
        <f>ROUND(BA56*L30,2)</f>
        <v>0</v>
      </c>
      <c r="AX56" s="125">
        <f>ROUND(BB56*L29,2)</f>
        <v>0</v>
      </c>
      <c r="AY56" s="125">
        <f>ROUND(BC56*L30,2)</f>
        <v>0</v>
      </c>
      <c r="AZ56" s="125">
        <f>ROUND(SUM(AZ57:AZ65),2)</f>
        <v>0</v>
      </c>
      <c r="BA56" s="125">
        <f>ROUND(SUM(BA57:BA65),2)</f>
        <v>0</v>
      </c>
      <c r="BB56" s="125">
        <f>ROUND(SUM(BB57:BB65),2)</f>
        <v>0</v>
      </c>
      <c r="BC56" s="125">
        <f>ROUND(SUM(BC57:BC65),2)</f>
        <v>0</v>
      </c>
      <c r="BD56" s="127">
        <f>ROUND(SUM(BD57:BD65),2)</f>
        <v>0</v>
      </c>
      <c r="BE56" s="7"/>
      <c r="BS56" s="128" t="s">
        <v>75</v>
      </c>
      <c r="BT56" s="128" t="s">
        <v>84</v>
      </c>
      <c r="BU56" s="128" t="s">
        <v>77</v>
      </c>
      <c r="BV56" s="128" t="s">
        <v>78</v>
      </c>
      <c r="BW56" s="128" t="s">
        <v>88</v>
      </c>
      <c r="BX56" s="128" t="s">
        <v>5</v>
      </c>
      <c r="CL56" s="128" t="s">
        <v>32</v>
      </c>
      <c r="CM56" s="128" t="s">
        <v>84</v>
      </c>
    </row>
    <row r="57" s="4" customFormat="1" ht="16.5" customHeight="1">
      <c r="A57" s="116" t="s">
        <v>80</v>
      </c>
      <c r="B57" s="68"/>
      <c r="C57" s="130"/>
      <c r="D57" s="130"/>
      <c r="E57" s="131" t="s">
        <v>84</v>
      </c>
      <c r="F57" s="131"/>
      <c r="G57" s="131"/>
      <c r="H57" s="131"/>
      <c r="I57" s="131"/>
      <c r="J57" s="130"/>
      <c r="K57" s="131" t="s">
        <v>89</v>
      </c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2">
        <f>'1 - Stavební práce'!J32</f>
        <v>0</v>
      </c>
      <c r="AH57" s="130"/>
      <c r="AI57" s="130"/>
      <c r="AJ57" s="130"/>
      <c r="AK57" s="130"/>
      <c r="AL57" s="130"/>
      <c r="AM57" s="130"/>
      <c r="AN57" s="132">
        <f>SUM(AG57,AT57)</f>
        <v>0</v>
      </c>
      <c r="AO57" s="130"/>
      <c r="AP57" s="130"/>
      <c r="AQ57" s="133" t="s">
        <v>90</v>
      </c>
      <c r="AR57" s="70"/>
      <c r="AS57" s="134">
        <v>0</v>
      </c>
      <c r="AT57" s="135">
        <f>ROUND(SUM(AV57:AW57),2)</f>
        <v>0</v>
      </c>
      <c r="AU57" s="136">
        <f>'1 - Stavební práce'!P169</f>
        <v>0</v>
      </c>
      <c r="AV57" s="135">
        <f>'1 - Stavební práce'!J35</f>
        <v>0</v>
      </c>
      <c r="AW57" s="135">
        <f>'1 - Stavební práce'!J36</f>
        <v>0</v>
      </c>
      <c r="AX57" s="135">
        <f>'1 - Stavební práce'!J37</f>
        <v>0</v>
      </c>
      <c r="AY57" s="135">
        <f>'1 - Stavební práce'!J38</f>
        <v>0</v>
      </c>
      <c r="AZ57" s="135">
        <f>'1 - Stavební práce'!F35</f>
        <v>0</v>
      </c>
      <c r="BA57" s="135">
        <f>'1 - Stavební práce'!F36</f>
        <v>0</v>
      </c>
      <c r="BB57" s="135">
        <f>'1 - Stavební práce'!F37</f>
        <v>0</v>
      </c>
      <c r="BC57" s="135">
        <f>'1 - Stavební práce'!F38</f>
        <v>0</v>
      </c>
      <c r="BD57" s="137">
        <f>'1 - Stavební práce'!F39</f>
        <v>0</v>
      </c>
      <c r="BE57" s="4"/>
      <c r="BT57" s="138" t="s">
        <v>91</v>
      </c>
      <c r="BV57" s="138" t="s">
        <v>78</v>
      </c>
      <c r="BW57" s="138" t="s">
        <v>92</v>
      </c>
      <c r="BX57" s="138" t="s">
        <v>88</v>
      </c>
      <c r="CL57" s="138" t="s">
        <v>32</v>
      </c>
    </row>
    <row r="58" s="4" customFormat="1" ht="16.5" customHeight="1">
      <c r="A58" s="116" t="s">
        <v>80</v>
      </c>
      <c r="B58" s="68"/>
      <c r="C58" s="130"/>
      <c r="D58" s="130"/>
      <c r="E58" s="131" t="s">
        <v>93</v>
      </c>
      <c r="F58" s="131"/>
      <c r="G58" s="131"/>
      <c r="H58" s="131"/>
      <c r="I58" s="131"/>
      <c r="J58" s="130"/>
      <c r="K58" s="131" t="s">
        <v>94</v>
      </c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2">
        <f>'3 - Oplocení'!J32</f>
        <v>0</v>
      </c>
      <c r="AH58" s="130"/>
      <c r="AI58" s="130"/>
      <c r="AJ58" s="130"/>
      <c r="AK58" s="130"/>
      <c r="AL58" s="130"/>
      <c r="AM58" s="130"/>
      <c r="AN58" s="132">
        <f>SUM(AG58,AT58)</f>
        <v>0</v>
      </c>
      <c r="AO58" s="130"/>
      <c r="AP58" s="130"/>
      <c r="AQ58" s="133" t="s">
        <v>90</v>
      </c>
      <c r="AR58" s="70"/>
      <c r="AS58" s="134">
        <v>0</v>
      </c>
      <c r="AT58" s="135">
        <f>ROUND(SUM(AV58:AW58),2)</f>
        <v>0</v>
      </c>
      <c r="AU58" s="136">
        <f>'3 - Oplocení'!P96</f>
        <v>0</v>
      </c>
      <c r="AV58" s="135">
        <f>'3 - Oplocení'!J35</f>
        <v>0</v>
      </c>
      <c r="AW58" s="135">
        <f>'3 - Oplocení'!J36</f>
        <v>0</v>
      </c>
      <c r="AX58" s="135">
        <f>'3 - Oplocení'!J37</f>
        <v>0</v>
      </c>
      <c r="AY58" s="135">
        <f>'3 - Oplocení'!J38</f>
        <v>0</v>
      </c>
      <c r="AZ58" s="135">
        <f>'3 - Oplocení'!F35</f>
        <v>0</v>
      </c>
      <c r="BA58" s="135">
        <f>'3 - Oplocení'!F36</f>
        <v>0</v>
      </c>
      <c r="BB58" s="135">
        <f>'3 - Oplocení'!F37</f>
        <v>0</v>
      </c>
      <c r="BC58" s="135">
        <f>'3 - Oplocení'!F38</f>
        <v>0</v>
      </c>
      <c r="BD58" s="137">
        <f>'3 - Oplocení'!F39</f>
        <v>0</v>
      </c>
      <c r="BE58" s="4"/>
      <c r="BT58" s="138" t="s">
        <v>91</v>
      </c>
      <c r="BV58" s="138" t="s">
        <v>78</v>
      </c>
      <c r="BW58" s="138" t="s">
        <v>95</v>
      </c>
      <c r="BX58" s="138" t="s">
        <v>88</v>
      </c>
      <c r="CL58" s="138" t="s">
        <v>32</v>
      </c>
    </row>
    <row r="59" s="4" customFormat="1" ht="16.5" customHeight="1">
      <c r="A59" s="116" t="s">
        <v>80</v>
      </c>
      <c r="B59" s="68"/>
      <c r="C59" s="130"/>
      <c r="D59" s="130"/>
      <c r="E59" s="131" t="s">
        <v>96</v>
      </c>
      <c r="F59" s="131"/>
      <c r="G59" s="131"/>
      <c r="H59" s="131"/>
      <c r="I59" s="131"/>
      <c r="J59" s="130"/>
      <c r="K59" s="131" t="s">
        <v>97</v>
      </c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2">
        <f>'4 - Slaboproud'!J32</f>
        <v>0</v>
      </c>
      <c r="AH59" s="130"/>
      <c r="AI59" s="130"/>
      <c r="AJ59" s="130"/>
      <c r="AK59" s="130"/>
      <c r="AL59" s="130"/>
      <c r="AM59" s="130"/>
      <c r="AN59" s="132">
        <f>SUM(AG59,AT59)</f>
        <v>0</v>
      </c>
      <c r="AO59" s="130"/>
      <c r="AP59" s="130"/>
      <c r="AQ59" s="133" t="s">
        <v>90</v>
      </c>
      <c r="AR59" s="70"/>
      <c r="AS59" s="134">
        <v>0</v>
      </c>
      <c r="AT59" s="135">
        <f>ROUND(SUM(AV59:AW59),2)</f>
        <v>0</v>
      </c>
      <c r="AU59" s="136">
        <f>'4 - Slaboproud'!P92</f>
        <v>0</v>
      </c>
      <c r="AV59" s="135">
        <f>'4 - Slaboproud'!J35</f>
        <v>0</v>
      </c>
      <c r="AW59" s="135">
        <f>'4 - Slaboproud'!J36</f>
        <v>0</v>
      </c>
      <c r="AX59" s="135">
        <f>'4 - Slaboproud'!J37</f>
        <v>0</v>
      </c>
      <c r="AY59" s="135">
        <f>'4 - Slaboproud'!J38</f>
        <v>0</v>
      </c>
      <c r="AZ59" s="135">
        <f>'4 - Slaboproud'!F35</f>
        <v>0</v>
      </c>
      <c r="BA59" s="135">
        <f>'4 - Slaboproud'!F36</f>
        <v>0</v>
      </c>
      <c r="BB59" s="135">
        <f>'4 - Slaboproud'!F37</f>
        <v>0</v>
      </c>
      <c r="BC59" s="135">
        <f>'4 - Slaboproud'!F38</f>
        <v>0</v>
      </c>
      <c r="BD59" s="137">
        <f>'4 - Slaboproud'!F39</f>
        <v>0</v>
      </c>
      <c r="BE59" s="4"/>
      <c r="BT59" s="138" t="s">
        <v>91</v>
      </c>
      <c r="BV59" s="138" t="s">
        <v>78</v>
      </c>
      <c r="BW59" s="138" t="s">
        <v>98</v>
      </c>
      <c r="BX59" s="138" t="s">
        <v>88</v>
      </c>
      <c r="CL59" s="138" t="s">
        <v>32</v>
      </c>
    </row>
    <row r="60" s="4" customFormat="1" ht="16.5" customHeight="1">
      <c r="A60" s="116" t="s">
        <v>80</v>
      </c>
      <c r="B60" s="68"/>
      <c r="C60" s="130"/>
      <c r="D60" s="130"/>
      <c r="E60" s="131" t="s">
        <v>99</v>
      </c>
      <c r="F60" s="131"/>
      <c r="G60" s="131"/>
      <c r="H60" s="131"/>
      <c r="I60" s="131"/>
      <c r="J60" s="130"/>
      <c r="K60" s="131" t="s">
        <v>100</v>
      </c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2">
        <f>'5 - Silnoproud'!J32</f>
        <v>0</v>
      </c>
      <c r="AH60" s="130"/>
      <c r="AI60" s="130"/>
      <c r="AJ60" s="130"/>
      <c r="AK60" s="130"/>
      <c r="AL60" s="130"/>
      <c r="AM60" s="130"/>
      <c r="AN60" s="132">
        <f>SUM(AG60,AT60)</f>
        <v>0</v>
      </c>
      <c r="AO60" s="130"/>
      <c r="AP60" s="130"/>
      <c r="AQ60" s="133" t="s">
        <v>90</v>
      </c>
      <c r="AR60" s="70"/>
      <c r="AS60" s="134">
        <v>0</v>
      </c>
      <c r="AT60" s="135">
        <f>ROUND(SUM(AV60:AW60),2)</f>
        <v>0</v>
      </c>
      <c r="AU60" s="136">
        <f>'5 - Silnoproud'!P98</f>
        <v>0</v>
      </c>
      <c r="AV60" s="135">
        <f>'5 - Silnoproud'!J35</f>
        <v>0</v>
      </c>
      <c r="AW60" s="135">
        <f>'5 - Silnoproud'!J36</f>
        <v>0</v>
      </c>
      <c r="AX60" s="135">
        <f>'5 - Silnoproud'!J37</f>
        <v>0</v>
      </c>
      <c r="AY60" s="135">
        <f>'5 - Silnoproud'!J38</f>
        <v>0</v>
      </c>
      <c r="AZ60" s="135">
        <f>'5 - Silnoproud'!F35</f>
        <v>0</v>
      </c>
      <c r="BA60" s="135">
        <f>'5 - Silnoproud'!F36</f>
        <v>0</v>
      </c>
      <c r="BB60" s="135">
        <f>'5 - Silnoproud'!F37</f>
        <v>0</v>
      </c>
      <c r="BC60" s="135">
        <f>'5 - Silnoproud'!F38</f>
        <v>0</v>
      </c>
      <c r="BD60" s="137">
        <f>'5 - Silnoproud'!F39</f>
        <v>0</v>
      </c>
      <c r="BE60" s="4"/>
      <c r="BT60" s="138" t="s">
        <v>91</v>
      </c>
      <c r="BV60" s="138" t="s">
        <v>78</v>
      </c>
      <c r="BW60" s="138" t="s">
        <v>101</v>
      </c>
      <c r="BX60" s="138" t="s">
        <v>88</v>
      </c>
      <c r="CL60" s="138" t="s">
        <v>32</v>
      </c>
    </row>
    <row r="61" s="4" customFormat="1" ht="16.5" customHeight="1">
      <c r="A61" s="116" t="s">
        <v>80</v>
      </c>
      <c r="B61" s="68"/>
      <c r="C61" s="130"/>
      <c r="D61" s="130"/>
      <c r="E61" s="131" t="s">
        <v>102</v>
      </c>
      <c r="F61" s="131"/>
      <c r="G61" s="131"/>
      <c r="H61" s="131"/>
      <c r="I61" s="131"/>
      <c r="J61" s="130"/>
      <c r="K61" s="131" t="s">
        <v>103</v>
      </c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2">
        <f>'6 - VZT'!J32</f>
        <v>0</v>
      </c>
      <c r="AH61" s="130"/>
      <c r="AI61" s="130"/>
      <c r="AJ61" s="130"/>
      <c r="AK61" s="130"/>
      <c r="AL61" s="130"/>
      <c r="AM61" s="130"/>
      <c r="AN61" s="132">
        <f>SUM(AG61,AT61)</f>
        <v>0</v>
      </c>
      <c r="AO61" s="130"/>
      <c r="AP61" s="130"/>
      <c r="AQ61" s="133" t="s">
        <v>90</v>
      </c>
      <c r="AR61" s="70"/>
      <c r="AS61" s="134">
        <v>0</v>
      </c>
      <c r="AT61" s="135">
        <f>ROUND(SUM(AV61:AW61),2)</f>
        <v>0</v>
      </c>
      <c r="AU61" s="136">
        <f>'6 - VZT'!P91</f>
        <v>0</v>
      </c>
      <c r="AV61" s="135">
        <f>'6 - VZT'!J35</f>
        <v>0</v>
      </c>
      <c r="AW61" s="135">
        <f>'6 - VZT'!J36</f>
        <v>0</v>
      </c>
      <c r="AX61" s="135">
        <f>'6 - VZT'!J37</f>
        <v>0</v>
      </c>
      <c r="AY61" s="135">
        <f>'6 - VZT'!J38</f>
        <v>0</v>
      </c>
      <c r="AZ61" s="135">
        <f>'6 - VZT'!F35</f>
        <v>0</v>
      </c>
      <c r="BA61" s="135">
        <f>'6 - VZT'!F36</f>
        <v>0</v>
      </c>
      <c r="BB61" s="135">
        <f>'6 - VZT'!F37</f>
        <v>0</v>
      </c>
      <c r="BC61" s="135">
        <f>'6 - VZT'!F38</f>
        <v>0</v>
      </c>
      <c r="BD61" s="137">
        <f>'6 - VZT'!F39</f>
        <v>0</v>
      </c>
      <c r="BE61" s="4"/>
      <c r="BT61" s="138" t="s">
        <v>91</v>
      </c>
      <c r="BV61" s="138" t="s">
        <v>78</v>
      </c>
      <c r="BW61" s="138" t="s">
        <v>104</v>
      </c>
      <c r="BX61" s="138" t="s">
        <v>88</v>
      </c>
      <c r="CL61" s="138" t="s">
        <v>32</v>
      </c>
    </row>
    <row r="62" s="4" customFormat="1" ht="16.5" customHeight="1">
      <c r="A62" s="116" t="s">
        <v>80</v>
      </c>
      <c r="B62" s="68"/>
      <c r="C62" s="130"/>
      <c r="D62" s="130"/>
      <c r="E62" s="131" t="s">
        <v>105</v>
      </c>
      <c r="F62" s="131"/>
      <c r="G62" s="131"/>
      <c r="H62" s="131"/>
      <c r="I62" s="131"/>
      <c r="J62" s="130"/>
      <c r="K62" s="131" t="s">
        <v>106</v>
      </c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2">
        <f>'7 - ZTI'!J32</f>
        <v>0</v>
      </c>
      <c r="AH62" s="130"/>
      <c r="AI62" s="130"/>
      <c r="AJ62" s="130"/>
      <c r="AK62" s="130"/>
      <c r="AL62" s="130"/>
      <c r="AM62" s="130"/>
      <c r="AN62" s="132">
        <f>SUM(AG62,AT62)</f>
        <v>0</v>
      </c>
      <c r="AO62" s="130"/>
      <c r="AP62" s="130"/>
      <c r="AQ62" s="133" t="s">
        <v>90</v>
      </c>
      <c r="AR62" s="70"/>
      <c r="AS62" s="134">
        <v>0</v>
      </c>
      <c r="AT62" s="135">
        <f>ROUND(SUM(AV62:AW62),2)</f>
        <v>0</v>
      </c>
      <c r="AU62" s="136">
        <f>'7 - ZTI'!P103</f>
        <v>0</v>
      </c>
      <c r="AV62" s="135">
        <f>'7 - ZTI'!J35</f>
        <v>0</v>
      </c>
      <c r="AW62" s="135">
        <f>'7 - ZTI'!J36</f>
        <v>0</v>
      </c>
      <c r="AX62" s="135">
        <f>'7 - ZTI'!J37</f>
        <v>0</v>
      </c>
      <c r="AY62" s="135">
        <f>'7 - ZTI'!J38</f>
        <v>0</v>
      </c>
      <c r="AZ62" s="135">
        <f>'7 - ZTI'!F35</f>
        <v>0</v>
      </c>
      <c r="BA62" s="135">
        <f>'7 - ZTI'!F36</f>
        <v>0</v>
      </c>
      <c r="BB62" s="135">
        <f>'7 - ZTI'!F37</f>
        <v>0</v>
      </c>
      <c r="BC62" s="135">
        <f>'7 - ZTI'!F38</f>
        <v>0</v>
      </c>
      <c r="BD62" s="137">
        <f>'7 - ZTI'!F39</f>
        <v>0</v>
      </c>
      <c r="BE62" s="4"/>
      <c r="BT62" s="138" t="s">
        <v>91</v>
      </c>
      <c r="BV62" s="138" t="s">
        <v>78</v>
      </c>
      <c r="BW62" s="138" t="s">
        <v>107</v>
      </c>
      <c r="BX62" s="138" t="s">
        <v>88</v>
      </c>
      <c r="CL62" s="138" t="s">
        <v>32</v>
      </c>
    </row>
    <row r="63" s="4" customFormat="1" ht="16.5" customHeight="1">
      <c r="A63" s="116" t="s">
        <v>80</v>
      </c>
      <c r="B63" s="68"/>
      <c r="C63" s="130"/>
      <c r="D63" s="130"/>
      <c r="E63" s="131" t="s">
        <v>108</v>
      </c>
      <c r="F63" s="131"/>
      <c r="G63" s="131"/>
      <c r="H63" s="131"/>
      <c r="I63" s="131"/>
      <c r="J63" s="130"/>
      <c r="K63" s="131" t="s">
        <v>109</v>
      </c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2">
        <f>'8 - VYTÁPĚNÍ'!J32</f>
        <v>0</v>
      </c>
      <c r="AH63" s="130"/>
      <c r="AI63" s="130"/>
      <c r="AJ63" s="130"/>
      <c r="AK63" s="130"/>
      <c r="AL63" s="130"/>
      <c r="AM63" s="130"/>
      <c r="AN63" s="132">
        <f>SUM(AG63,AT63)</f>
        <v>0</v>
      </c>
      <c r="AO63" s="130"/>
      <c r="AP63" s="130"/>
      <c r="AQ63" s="133" t="s">
        <v>90</v>
      </c>
      <c r="AR63" s="70"/>
      <c r="AS63" s="134">
        <v>0</v>
      </c>
      <c r="AT63" s="135">
        <f>ROUND(SUM(AV63:AW63),2)</f>
        <v>0</v>
      </c>
      <c r="AU63" s="136">
        <f>'8 - VYTÁPĚNÍ'!P102</f>
        <v>0</v>
      </c>
      <c r="AV63" s="135">
        <f>'8 - VYTÁPĚNÍ'!J35</f>
        <v>0</v>
      </c>
      <c r="AW63" s="135">
        <f>'8 - VYTÁPĚNÍ'!J36</f>
        <v>0</v>
      </c>
      <c r="AX63" s="135">
        <f>'8 - VYTÁPĚNÍ'!J37</f>
        <v>0</v>
      </c>
      <c r="AY63" s="135">
        <f>'8 - VYTÁPĚNÍ'!J38</f>
        <v>0</v>
      </c>
      <c r="AZ63" s="135">
        <f>'8 - VYTÁPĚNÍ'!F35</f>
        <v>0</v>
      </c>
      <c r="BA63" s="135">
        <f>'8 - VYTÁPĚNÍ'!F36</f>
        <v>0</v>
      </c>
      <c r="BB63" s="135">
        <f>'8 - VYTÁPĚNÍ'!F37</f>
        <v>0</v>
      </c>
      <c r="BC63" s="135">
        <f>'8 - VYTÁPĚNÍ'!F38</f>
        <v>0</v>
      </c>
      <c r="BD63" s="137">
        <f>'8 - VYTÁPĚNÍ'!F39</f>
        <v>0</v>
      </c>
      <c r="BE63" s="4"/>
      <c r="BT63" s="138" t="s">
        <v>91</v>
      </c>
      <c r="BV63" s="138" t="s">
        <v>78</v>
      </c>
      <c r="BW63" s="138" t="s">
        <v>110</v>
      </c>
      <c r="BX63" s="138" t="s">
        <v>88</v>
      </c>
      <c r="CL63" s="138" t="s">
        <v>32</v>
      </c>
    </row>
    <row r="64" s="4" customFormat="1" ht="16.5" customHeight="1">
      <c r="A64" s="116" t="s">
        <v>80</v>
      </c>
      <c r="B64" s="68"/>
      <c r="C64" s="130"/>
      <c r="D64" s="130"/>
      <c r="E64" s="131" t="s">
        <v>111</v>
      </c>
      <c r="F64" s="131"/>
      <c r="G64" s="131"/>
      <c r="H64" s="131"/>
      <c r="I64" s="131"/>
      <c r="J64" s="130"/>
      <c r="K64" s="131" t="s">
        <v>112</v>
      </c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2">
        <f>'9 - Primárná okruh TČ '!J32</f>
        <v>0</v>
      </c>
      <c r="AH64" s="130"/>
      <c r="AI64" s="130"/>
      <c r="AJ64" s="130"/>
      <c r="AK64" s="130"/>
      <c r="AL64" s="130"/>
      <c r="AM64" s="130"/>
      <c r="AN64" s="132">
        <f>SUM(AG64,AT64)</f>
        <v>0</v>
      </c>
      <c r="AO64" s="130"/>
      <c r="AP64" s="130"/>
      <c r="AQ64" s="133" t="s">
        <v>90</v>
      </c>
      <c r="AR64" s="70"/>
      <c r="AS64" s="134">
        <v>0</v>
      </c>
      <c r="AT64" s="135">
        <f>ROUND(SUM(AV64:AW64),2)</f>
        <v>0</v>
      </c>
      <c r="AU64" s="136">
        <f>'9 - Primárná okruh TČ '!P90</f>
        <v>0</v>
      </c>
      <c r="AV64" s="135">
        <f>'9 - Primárná okruh TČ '!J35</f>
        <v>0</v>
      </c>
      <c r="AW64" s="135">
        <f>'9 - Primárná okruh TČ '!J36</f>
        <v>0</v>
      </c>
      <c r="AX64" s="135">
        <f>'9 - Primárná okruh TČ '!J37</f>
        <v>0</v>
      </c>
      <c r="AY64" s="135">
        <f>'9 - Primárná okruh TČ '!J38</f>
        <v>0</v>
      </c>
      <c r="AZ64" s="135">
        <f>'9 - Primárná okruh TČ '!F35</f>
        <v>0</v>
      </c>
      <c r="BA64" s="135">
        <f>'9 - Primárná okruh TČ '!F36</f>
        <v>0</v>
      </c>
      <c r="BB64" s="135">
        <f>'9 - Primárná okruh TČ '!F37</f>
        <v>0</v>
      </c>
      <c r="BC64" s="135">
        <f>'9 - Primárná okruh TČ '!F38</f>
        <v>0</v>
      </c>
      <c r="BD64" s="137">
        <f>'9 - Primárná okruh TČ '!F39</f>
        <v>0</v>
      </c>
      <c r="BE64" s="4"/>
      <c r="BT64" s="138" t="s">
        <v>91</v>
      </c>
      <c r="BV64" s="138" t="s">
        <v>78</v>
      </c>
      <c r="BW64" s="138" t="s">
        <v>113</v>
      </c>
      <c r="BX64" s="138" t="s">
        <v>88</v>
      </c>
      <c r="CL64" s="138" t="s">
        <v>32</v>
      </c>
    </row>
    <row r="65" s="4" customFormat="1" ht="16.5" customHeight="1">
      <c r="A65" s="116" t="s">
        <v>80</v>
      </c>
      <c r="B65" s="68"/>
      <c r="C65" s="130"/>
      <c r="D65" s="130"/>
      <c r="E65" s="131" t="s">
        <v>114</v>
      </c>
      <c r="F65" s="131"/>
      <c r="G65" s="131"/>
      <c r="H65" s="131"/>
      <c r="I65" s="131"/>
      <c r="J65" s="130"/>
      <c r="K65" s="131" t="s">
        <v>115</v>
      </c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2">
        <f>'10 - Sadové úpravy, náhra...'!J32</f>
        <v>0</v>
      </c>
      <c r="AH65" s="130"/>
      <c r="AI65" s="130"/>
      <c r="AJ65" s="130"/>
      <c r="AK65" s="130"/>
      <c r="AL65" s="130"/>
      <c r="AM65" s="130"/>
      <c r="AN65" s="132">
        <f>SUM(AG65,AT65)</f>
        <v>0</v>
      </c>
      <c r="AO65" s="130"/>
      <c r="AP65" s="130"/>
      <c r="AQ65" s="133" t="s">
        <v>90</v>
      </c>
      <c r="AR65" s="70"/>
      <c r="AS65" s="134">
        <v>0</v>
      </c>
      <c r="AT65" s="135">
        <f>ROUND(SUM(AV65:AW65),2)</f>
        <v>0</v>
      </c>
      <c r="AU65" s="136">
        <f>'10 - Sadové úpravy, náhra...'!P90</f>
        <v>0</v>
      </c>
      <c r="AV65" s="135">
        <f>'10 - Sadové úpravy, náhra...'!J35</f>
        <v>0</v>
      </c>
      <c r="AW65" s="135">
        <f>'10 - Sadové úpravy, náhra...'!J36</f>
        <v>0</v>
      </c>
      <c r="AX65" s="135">
        <f>'10 - Sadové úpravy, náhra...'!J37</f>
        <v>0</v>
      </c>
      <c r="AY65" s="135">
        <f>'10 - Sadové úpravy, náhra...'!J38</f>
        <v>0</v>
      </c>
      <c r="AZ65" s="135">
        <f>'10 - Sadové úpravy, náhra...'!F35</f>
        <v>0</v>
      </c>
      <c r="BA65" s="135">
        <f>'10 - Sadové úpravy, náhra...'!F36</f>
        <v>0</v>
      </c>
      <c r="BB65" s="135">
        <f>'10 - Sadové úpravy, náhra...'!F37</f>
        <v>0</v>
      </c>
      <c r="BC65" s="135">
        <f>'10 - Sadové úpravy, náhra...'!F38</f>
        <v>0</v>
      </c>
      <c r="BD65" s="137">
        <f>'10 - Sadové úpravy, náhra...'!F39</f>
        <v>0</v>
      </c>
      <c r="BE65" s="4"/>
      <c r="BT65" s="138" t="s">
        <v>91</v>
      </c>
      <c r="BV65" s="138" t="s">
        <v>78</v>
      </c>
      <c r="BW65" s="138" t="s">
        <v>116</v>
      </c>
      <c r="BX65" s="138" t="s">
        <v>88</v>
      </c>
      <c r="CL65" s="138" t="s">
        <v>32</v>
      </c>
    </row>
    <row r="66" s="7" customFormat="1" ht="16.5" customHeight="1">
      <c r="A66" s="116" t="s">
        <v>80</v>
      </c>
      <c r="B66" s="117"/>
      <c r="C66" s="118"/>
      <c r="D66" s="119" t="s">
        <v>117</v>
      </c>
      <c r="E66" s="119"/>
      <c r="F66" s="119"/>
      <c r="G66" s="119"/>
      <c r="H66" s="119"/>
      <c r="I66" s="120"/>
      <c r="J66" s="119" t="s">
        <v>118</v>
      </c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21">
        <f>'SO02 - Likvidace dešťovýc...'!J30</f>
        <v>0</v>
      </c>
      <c r="AH66" s="120"/>
      <c r="AI66" s="120"/>
      <c r="AJ66" s="120"/>
      <c r="AK66" s="120"/>
      <c r="AL66" s="120"/>
      <c r="AM66" s="120"/>
      <c r="AN66" s="121">
        <f>SUM(AG66,AT66)</f>
        <v>0</v>
      </c>
      <c r="AO66" s="120"/>
      <c r="AP66" s="120"/>
      <c r="AQ66" s="122" t="s">
        <v>83</v>
      </c>
      <c r="AR66" s="123"/>
      <c r="AS66" s="124">
        <v>0</v>
      </c>
      <c r="AT66" s="125">
        <f>ROUND(SUM(AV66:AW66),2)</f>
        <v>0</v>
      </c>
      <c r="AU66" s="126">
        <f>'SO02 - Likvidace dešťovýc...'!P88</f>
        <v>0</v>
      </c>
      <c r="AV66" s="125">
        <f>'SO02 - Likvidace dešťovýc...'!J33</f>
        <v>0</v>
      </c>
      <c r="AW66" s="125">
        <f>'SO02 - Likvidace dešťovýc...'!J34</f>
        <v>0</v>
      </c>
      <c r="AX66" s="125">
        <f>'SO02 - Likvidace dešťovýc...'!J35</f>
        <v>0</v>
      </c>
      <c r="AY66" s="125">
        <f>'SO02 - Likvidace dešťovýc...'!J36</f>
        <v>0</v>
      </c>
      <c r="AZ66" s="125">
        <f>'SO02 - Likvidace dešťovýc...'!F33</f>
        <v>0</v>
      </c>
      <c r="BA66" s="125">
        <f>'SO02 - Likvidace dešťovýc...'!F34</f>
        <v>0</v>
      </c>
      <c r="BB66" s="125">
        <f>'SO02 - Likvidace dešťovýc...'!F35</f>
        <v>0</v>
      </c>
      <c r="BC66" s="125">
        <f>'SO02 - Likvidace dešťovýc...'!F36</f>
        <v>0</v>
      </c>
      <c r="BD66" s="127">
        <f>'SO02 - Likvidace dešťovýc...'!F37</f>
        <v>0</v>
      </c>
      <c r="BE66" s="7"/>
      <c r="BT66" s="128" t="s">
        <v>84</v>
      </c>
      <c r="BV66" s="128" t="s">
        <v>78</v>
      </c>
      <c r="BW66" s="128" t="s">
        <v>119</v>
      </c>
      <c r="BX66" s="128" t="s">
        <v>5</v>
      </c>
      <c r="CL66" s="128" t="s">
        <v>32</v>
      </c>
      <c r="CM66" s="128" t="s">
        <v>84</v>
      </c>
    </row>
    <row r="67" s="7" customFormat="1" ht="16.5" customHeight="1">
      <c r="A67" s="116" t="s">
        <v>80</v>
      </c>
      <c r="B67" s="117"/>
      <c r="C67" s="118"/>
      <c r="D67" s="119" t="s">
        <v>120</v>
      </c>
      <c r="E67" s="119"/>
      <c r="F67" s="119"/>
      <c r="G67" s="119"/>
      <c r="H67" s="119"/>
      <c r="I67" s="120"/>
      <c r="J67" s="119" t="s">
        <v>121</v>
      </c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21">
        <f>'SO03 - Dopravní řešení'!J30</f>
        <v>0</v>
      </c>
      <c r="AH67" s="120"/>
      <c r="AI67" s="120"/>
      <c r="AJ67" s="120"/>
      <c r="AK67" s="120"/>
      <c r="AL67" s="120"/>
      <c r="AM67" s="120"/>
      <c r="AN67" s="121">
        <f>SUM(AG67,AT67)</f>
        <v>0</v>
      </c>
      <c r="AO67" s="120"/>
      <c r="AP67" s="120"/>
      <c r="AQ67" s="122" t="s">
        <v>83</v>
      </c>
      <c r="AR67" s="123"/>
      <c r="AS67" s="124">
        <v>0</v>
      </c>
      <c r="AT67" s="125">
        <f>ROUND(SUM(AV67:AW67),2)</f>
        <v>0</v>
      </c>
      <c r="AU67" s="126">
        <f>'SO03 - Dopravní řešení'!P99</f>
        <v>0</v>
      </c>
      <c r="AV67" s="125">
        <f>'SO03 - Dopravní řešení'!J33</f>
        <v>0</v>
      </c>
      <c r="AW67" s="125">
        <f>'SO03 - Dopravní řešení'!J34</f>
        <v>0</v>
      </c>
      <c r="AX67" s="125">
        <f>'SO03 - Dopravní řešení'!J35</f>
        <v>0</v>
      </c>
      <c r="AY67" s="125">
        <f>'SO03 - Dopravní řešení'!J36</f>
        <v>0</v>
      </c>
      <c r="AZ67" s="125">
        <f>'SO03 - Dopravní řešení'!F33</f>
        <v>0</v>
      </c>
      <c r="BA67" s="125">
        <f>'SO03 - Dopravní řešení'!F34</f>
        <v>0</v>
      </c>
      <c r="BB67" s="125">
        <f>'SO03 - Dopravní řešení'!F35</f>
        <v>0</v>
      </c>
      <c r="BC67" s="125">
        <f>'SO03 - Dopravní řešení'!F36</f>
        <v>0</v>
      </c>
      <c r="BD67" s="127">
        <f>'SO03 - Dopravní řešení'!F37</f>
        <v>0</v>
      </c>
      <c r="BE67" s="7"/>
      <c r="BT67" s="128" t="s">
        <v>84</v>
      </c>
      <c r="BV67" s="128" t="s">
        <v>78</v>
      </c>
      <c r="BW67" s="128" t="s">
        <v>122</v>
      </c>
      <c r="BX67" s="128" t="s">
        <v>5</v>
      </c>
      <c r="CL67" s="128" t="s">
        <v>32</v>
      </c>
      <c r="CM67" s="128" t="s">
        <v>84</v>
      </c>
    </row>
    <row r="68" s="7" customFormat="1" ht="16.5" customHeight="1">
      <c r="A68" s="116" t="s">
        <v>80</v>
      </c>
      <c r="B68" s="117"/>
      <c r="C68" s="118"/>
      <c r="D68" s="119" t="s">
        <v>123</v>
      </c>
      <c r="E68" s="119"/>
      <c r="F68" s="119"/>
      <c r="G68" s="119"/>
      <c r="H68" s="119"/>
      <c r="I68" s="120"/>
      <c r="J68" s="119" t="s">
        <v>124</v>
      </c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21">
        <f>'IO01 - Kanalizační přípojka'!J30</f>
        <v>0</v>
      </c>
      <c r="AH68" s="120"/>
      <c r="AI68" s="120"/>
      <c r="AJ68" s="120"/>
      <c r="AK68" s="120"/>
      <c r="AL68" s="120"/>
      <c r="AM68" s="120"/>
      <c r="AN68" s="121">
        <f>SUM(AG68,AT68)</f>
        <v>0</v>
      </c>
      <c r="AO68" s="120"/>
      <c r="AP68" s="120"/>
      <c r="AQ68" s="122" t="s">
        <v>83</v>
      </c>
      <c r="AR68" s="123"/>
      <c r="AS68" s="124">
        <v>0</v>
      </c>
      <c r="AT68" s="125">
        <f>ROUND(SUM(AV68:AW68),2)</f>
        <v>0</v>
      </c>
      <c r="AU68" s="126">
        <f>'IO01 - Kanalizační přípojka'!P88</f>
        <v>0</v>
      </c>
      <c r="AV68" s="125">
        <f>'IO01 - Kanalizační přípojka'!J33</f>
        <v>0</v>
      </c>
      <c r="AW68" s="125">
        <f>'IO01 - Kanalizační přípojka'!J34</f>
        <v>0</v>
      </c>
      <c r="AX68" s="125">
        <f>'IO01 - Kanalizační přípojka'!J35</f>
        <v>0</v>
      </c>
      <c r="AY68" s="125">
        <f>'IO01 - Kanalizační přípojka'!J36</f>
        <v>0</v>
      </c>
      <c r="AZ68" s="125">
        <f>'IO01 - Kanalizační přípojka'!F33</f>
        <v>0</v>
      </c>
      <c r="BA68" s="125">
        <f>'IO01 - Kanalizační přípojka'!F34</f>
        <v>0</v>
      </c>
      <c r="BB68" s="125">
        <f>'IO01 - Kanalizační přípojka'!F35</f>
        <v>0</v>
      </c>
      <c r="BC68" s="125">
        <f>'IO01 - Kanalizační přípojka'!F36</f>
        <v>0</v>
      </c>
      <c r="BD68" s="127">
        <f>'IO01 - Kanalizační přípojka'!F37</f>
        <v>0</v>
      </c>
      <c r="BE68" s="7"/>
      <c r="BT68" s="128" t="s">
        <v>84</v>
      </c>
      <c r="BV68" s="128" t="s">
        <v>78</v>
      </c>
      <c r="BW68" s="128" t="s">
        <v>125</v>
      </c>
      <c r="BX68" s="128" t="s">
        <v>5</v>
      </c>
      <c r="CL68" s="128" t="s">
        <v>32</v>
      </c>
      <c r="CM68" s="128" t="s">
        <v>84</v>
      </c>
    </row>
    <row r="69" s="7" customFormat="1" ht="16.5" customHeight="1">
      <c r="A69" s="116" t="s">
        <v>80</v>
      </c>
      <c r="B69" s="117"/>
      <c r="C69" s="118"/>
      <c r="D69" s="119" t="s">
        <v>126</v>
      </c>
      <c r="E69" s="119"/>
      <c r="F69" s="119"/>
      <c r="G69" s="119"/>
      <c r="H69" s="119"/>
      <c r="I69" s="120"/>
      <c r="J69" s="119" t="s">
        <v>127</v>
      </c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21">
        <f>'IO02 - Vodovodní přípojka'!J30</f>
        <v>0</v>
      </c>
      <c r="AH69" s="120"/>
      <c r="AI69" s="120"/>
      <c r="AJ69" s="120"/>
      <c r="AK69" s="120"/>
      <c r="AL69" s="120"/>
      <c r="AM69" s="120"/>
      <c r="AN69" s="121">
        <f>SUM(AG69,AT69)</f>
        <v>0</v>
      </c>
      <c r="AO69" s="120"/>
      <c r="AP69" s="120"/>
      <c r="AQ69" s="122" t="s">
        <v>83</v>
      </c>
      <c r="AR69" s="123"/>
      <c r="AS69" s="124">
        <v>0</v>
      </c>
      <c r="AT69" s="125">
        <f>ROUND(SUM(AV69:AW69),2)</f>
        <v>0</v>
      </c>
      <c r="AU69" s="126">
        <f>'IO02 - Vodovodní přípojka'!P89</f>
        <v>0</v>
      </c>
      <c r="AV69" s="125">
        <f>'IO02 - Vodovodní přípojka'!J33</f>
        <v>0</v>
      </c>
      <c r="AW69" s="125">
        <f>'IO02 - Vodovodní přípojka'!J34</f>
        <v>0</v>
      </c>
      <c r="AX69" s="125">
        <f>'IO02 - Vodovodní přípojka'!J35</f>
        <v>0</v>
      </c>
      <c r="AY69" s="125">
        <f>'IO02 - Vodovodní přípojka'!J36</f>
        <v>0</v>
      </c>
      <c r="AZ69" s="125">
        <f>'IO02 - Vodovodní přípojka'!F33</f>
        <v>0</v>
      </c>
      <c r="BA69" s="125">
        <f>'IO02 - Vodovodní přípojka'!F34</f>
        <v>0</v>
      </c>
      <c r="BB69" s="125">
        <f>'IO02 - Vodovodní přípojka'!F35</f>
        <v>0</v>
      </c>
      <c r="BC69" s="125">
        <f>'IO02 - Vodovodní přípojka'!F36</f>
        <v>0</v>
      </c>
      <c r="BD69" s="127">
        <f>'IO02 - Vodovodní přípojka'!F37</f>
        <v>0</v>
      </c>
      <c r="BE69" s="7"/>
      <c r="BT69" s="128" t="s">
        <v>84</v>
      </c>
      <c r="BV69" s="128" t="s">
        <v>78</v>
      </c>
      <c r="BW69" s="128" t="s">
        <v>128</v>
      </c>
      <c r="BX69" s="128" t="s">
        <v>5</v>
      </c>
      <c r="CL69" s="128" t="s">
        <v>32</v>
      </c>
      <c r="CM69" s="128" t="s">
        <v>84</v>
      </c>
    </row>
    <row r="70" s="7" customFormat="1" ht="16.5" customHeight="1">
      <c r="A70" s="116" t="s">
        <v>80</v>
      </c>
      <c r="B70" s="117"/>
      <c r="C70" s="118"/>
      <c r="D70" s="119" t="s">
        <v>111</v>
      </c>
      <c r="E70" s="119"/>
      <c r="F70" s="119"/>
      <c r="G70" s="119"/>
      <c r="H70" s="119"/>
      <c r="I70" s="120"/>
      <c r="J70" s="119" t="s">
        <v>129</v>
      </c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21">
        <f>'9 - Vedlejší náklady'!J30</f>
        <v>0</v>
      </c>
      <c r="AH70" s="120"/>
      <c r="AI70" s="120"/>
      <c r="AJ70" s="120"/>
      <c r="AK70" s="120"/>
      <c r="AL70" s="120"/>
      <c r="AM70" s="120"/>
      <c r="AN70" s="121">
        <f>SUM(AG70,AT70)</f>
        <v>0</v>
      </c>
      <c r="AO70" s="120"/>
      <c r="AP70" s="120"/>
      <c r="AQ70" s="122" t="s">
        <v>83</v>
      </c>
      <c r="AR70" s="123"/>
      <c r="AS70" s="139">
        <v>0</v>
      </c>
      <c r="AT70" s="140">
        <f>ROUND(SUM(AV70:AW70),2)</f>
        <v>0</v>
      </c>
      <c r="AU70" s="141">
        <f>'9 - Vedlejší náklady'!P85</f>
        <v>0</v>
      </c>
      <c r="AV70" s="140">
        <f>'9 - Vedlejší náklady'!J33</f>
        <v>0</v>
      </c>
      <c r="AW70" s="140">
        <f>'9 - Vedlejší náklady'!J34</f>
        <v>0</v>
      </c>
      <c r="AX70" s="140">
        <f>'9 - Vedlejší náklady'!J35</f>
        <v>0</v>
      </c>
      <c r="AY70" s="140">
        <f>'9 - Vedlejší náklady'!J36</f>
        <v>0</v>
      </c>
      <c r="AZ70" s="140">
        <f>'9 - Vedlejší náklady'!F33</f>
        <v>0</v>
      </c>
      <c r="BA70" s="140">
        <f>'9 - Vedlejší náklady'!F34</f>
        <v>0</v>
      </c>
      <c r="BB70" s="140">
        <f>'9 - Vedlejší náklady'!F35</f>
        <v>0</v>
      </c>
      <c r="BC70" s="140">
        <f>'9 - Vedlejší náklady'!F36</f>
        <v>0</v>
      </c>
      <c r="BD70" s="142">
        <f>'9 - Vedlejší náklady'!F37</f>
        <v>0</v>
      </c>
      <c r="BE70" s="7"/>
      <c r="BT70" s="128" t="s">
        <v>84</v>
      </c>
      <c r="BV70" s="128" t="s">
        <v>78</v>
      </c>
      <c r="BW70" s="128" t="s">
        <v>130</v>
      </c>
      <c r="BX70" s="128" t="s">
        <v>5</v>
      </c>
      <c r="CL70" s="128" t="s">
        <v>32</v>
      </c>
      <c r="CM70" s="128" t="s">
        <v>84</v>
      </c>
    </row>
    <row r="71" s="2" customFormat="1" ht="30" customHeight="1">
      <c r="A71" s="43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9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</row>
    <row r="72" s="2" customFormat="1" ht="6.96" customHeight="1">
      <c r="A72" s="43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49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</row>
  </sheetData>
  <sheetProtection sheet="1" formatColumns="0" formatRows="0" objects="1" scenarios="1" spinCount="100000" saltValue="JH32x3Z05TcUsxIOehz7UAQBKG9K3Jj4UBvjea8QXQT/GL86XdtP2hnBTrQZIu2Tl3u+uLYQeS/OUng4utDibg==" hashValue="DPfVX+4VQ58Db7k4nq+o8Wm/vckZ0YdeseLfS79vVxNG/U2rKWc2rxsg45FGkpdKK+KFGTVEDMpsJ1tVi2yQlA==" algorithmName="SHA-512" password="A4C6"/>
  <mergeCells count="102">
    <mergeCell ref="C52:G52"/>
    <mergeCell ref="D56:H56"/>
    <mergeCell ref="D55:H55"/>
    <mergeCell ref="E60:I60"/>
    <mergeCell ref="E64:I64"/>
    <mergeCell ref="E58:I58"/>
    <mergeCell ref="E59:I59"/>
    <mergeCell ref="E57:I57"/>
    <mergeCell ref="E61:I61"/>
    <mergeCell ref="E62:I62"/>
    <mergeCell ref="E63:I63"/>
    <mergeCell ref="I52:AF52"/>
    <mergeCell ref="J55:AF55"/>
    <mergeCell ref="J56:AF56"/>
    <mergeCell ref="K61:AF61"/>
    <mergeCell ref="K60:AF60"/>
    <mergeCell ref="K58:AF58"/>
    <mergeCell ref="K59:AF59"/>
    <mergeCell ref="K62:AF62"/>
    <mergeCell ref="K63:AF63"/>
    <mergeCell ref="K57:AF57"/>
    <mergeCell ref="K64:AF64"/>
    <mergeCell ref="L45:AO45"/>
    <mergeCell ref="E65:I65"/>
    <mergeCell ref="K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8:AM58"/>
    <mergeCell ref="AG61:AM61"/>
    <mergeCell ref="AG57:AM57"/>
    <mergeCell ref="AG52:AM52"/>
    <mergeCell ref="AG59:AM59"/>
    <mergeCell ref="AG60:AM60"/>
    <mergeCell ref="AG63:AM63"/>
    <mergeCell ref="AG56:AM56"/>
    <mergeCell ref="AG64:AM64"/>
    <mergeCell ref="AG55:AM55"/>
    <mergeCell ref="AG62:AM62"/>
    <mergeCell ref="AM50:AP50"/>
    <mergeCell ref="AM47:AN47"/>
    <mergeCell ref="AM49:AP49"/>
    <mergeCell ref="AN63:AP63"/>
    <mergeCell ref="AN62:AP62"/>
    <mergeCell ref="AN64:AP64"/>
    <mergeCell ref="AN52:AP52"/>
    <mergeCell ref="AN60:AP60"/>
    <mergeCell ref="AN55:AP55"/>
    <mergeCell ref="AN59:AP59"/>
    <mergeCell ref="AN56:AP56"/>
    <mergeCell ref="AN58:AP58"/>
    <mergeCell ref="AN61:AP61"/>
    <mergeCell ref="AN57:AP57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54:AP54"/>
  </mergeCells>
  <hyperlinks>
    <hyperlink ref="A55" location="'000 - Příprava území'!C2" display="/"/>
    <hyperlink ref="A57" location="'1 - Stavební práce'!C2" display="/"/>
    <hyperlink ref="A58" location="'3 - Oplocení'!C2" display="/"/>
    <hyperlink ref="A59" location="'4 - Slaboproud'!C2" display="/"/>
    <hyperlink ref="A60" location="'5 - Silnoproud'!C2" display="/"/>
    <hyperlink ref="A61" location="'6 - VZT'!C2" display="/"/>
    <hyperlink ref="A62" location="'7 - ZTI'!C2" display="/"/>
    <hyperlink ref="A63" location="'8 - VYTÁPĚNÍ'!C2" display="/"/>
    <hyperlink ref="A64" location="'9 - Primárná okruh TČ '!C2" display="/"/>
    <hyperlink ref="A65" location="'10 - Sadové úpravy, náhra...'!C2" display="/"/>
    <hyperlink ref="A66" location="'SO02 - Likvidace dešťovýc...'!C2" display="/"/>
    <hyperlink ref="A67" location="'SO03 - Dopravní řešení'!C2" display="/"/>
    <hyperlink ref="A68" location="'IO01 - Kanalizační přípojka'!C2" display="/"/>
    <hyperlink ref="A69" location="'IO02 - Vodovodní přípojka'!C2" display="/"/>
    <hyperlink ref="A70" location="'9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2" customFormat="1" ht="12" customHeight="1">
      <c r="A8" s="43"/>
      <c r="B8" s="49"/>
      <c r="C8" s="43"/>
      <c r="D8" s="147" t="s">
        <v>132</v>
      </c>
      <c r="E8" s="43"/>
      <c r="F8" s="43"/>
      <c r="G8" s="43"/>
      <c r="H8" s="43"/>
      <c r="I8" s="43"/>
      <c r="J8" s="43"/>
      <c r="K8" s="43"/>
      <c r="L8" s="14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50" t="s">
        <v>133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47" t="s">
        <v>18</v>
      </c>
      <c r="E11" s="43"/>
      <c r="F11" s="138" t="s">
        <v>32</v>
      </c>
      <c r="G11" s="43"/>
      <c r="H11" s="43"/>
      <c r="I11" s="147" t="s">
        <v>20</v>
      </c>
      <c r="J11" s="138" t="s">
        <v>32</v>
      </c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47" t="s">
        <v>22</v>
      </c>
      <c r="E12" s="43"/>
      <c r="F12" s="138" t="s">
        <v>33</v>
      </c>
      <c r="G12" s="43"/>
      <c r="H12" s="43"/>
      <c r="I12" s="147" t="s">
        <v>24</v>
      </c>
      <c r="J12" s="151" t="str">
        <f>'Rekapitulace stavby'!AN8</f>
        <v>15. 7. 2024</v>
      </c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0.8" customHeight="1">
      <c r="A13" s="43"/>
      <c r="B13" s="49"/>
      <c r="C13" s="43"/>
      <c r="D13" s="43"/>
      <c r="E13" s="43"/>
      <c r="F13" s="43"/>
      <c r="G13" s="43"/>
      <c r="H13" s="43"/>
      <c r="I13" s="43"/>
      <c r="J13" s="43"/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30</v>
      </c>
      <c r="E14" s="43"/>
      <c r="F14" s="43"/>
      <c r="G14" s="43"/>
      <c r="H14" s="43"/>
      <c r="I14" s="147" t="s">
        <v>31</v>
      </c>
      <c r="J14" s="138" t="str">
        <f>IF('Rekapitulace stavby'!AN10="","",'Rekapitulace stavby'!AN10)</f>
        <v/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38" t="str">
        <f>IF('Rekapitulace stavby'!E11="","",'Rekapitulace stavby'!E11)</f>
        <v xml:space="preserve"> </v>
      </c>
      <c r="F15" s="43"/>
      <c r="G15" s="43"/>
      <c r="H15" s="43"/>
      <c r="I15" s="147" t="s">
        <v>34</v>
      </c>
      <c r="J15" s="138" t="str">
        <f>IF('Rekapitulace stavby'!AN11="","",'Rekapitulace stavby'!AN11)</f>
        <v/>
      </c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47" t="s">
        <v>35</v>
      </c>
      <c r="E17" s="43"/>
      <c r="F17" s="43"/>
      <c r="G17" s="43"/>
      <c r="H17" s="43"/>
      <c r="I17" s="147" t="s">
        <v>31</v>
      </c>
      <c r="J17" s="37" t="str">
        <f>'Rekapitulace stavby'!AN13</f>
        <v>Vyplň údaj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38"/>
      <c r="G18" s="138"/>
      <c r="H18" s="138"/>
      <c r="I18" s="147" t="s">
        <v>34</v>
      </c>
      <c r="J18" s="37" t="str">
        <f>'Rekapitulace stavby'!AN14</f>
        <v>Vyplň údaj</v>
      </c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47" t="s">
        <v>37</v>
      </c>
      <c r="E20" s="43"/>
      <c r="F20" s="43"/>
      <c r="G20" s="43"/>
      <c r="H20" s="43"/>
      <c r="I20" s="147" t="s">
        <v>31</v>
      </c>
      <c r="J20" s="138" t="str">
        <f>IF('Rekapitulace stavby'!AN16="","",'Rekapitulace stavby'!AN16)</f>
        <v/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38" t="str">
        <f>IF('Rekapitulace stavby'!E17="","",'Rekapitulace stavby'!E17)</f>
        <v xml:space="preserve"> </v>
      </c>
      <c r="F21" s="43"/>
      <c r="G21" s="43"/>
      <c r="H21" s="43"/>
      <c r="I21" s="147" t="s">
        <v>34</v>
      </c>
      <c r="J21" s="138" t="str">
        <f>IF('Rekapitulace stavby'!AN17="","",'Rekapitulace stavby'!AN17)</f>
        <v/>
      </c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47" t="s">
        <v>39</v>
      </c>
      <c r="E23" s="43"/>
      <c r="F23" s="43"/>
      <c r="G23" s="43"/>
      <c r="H23" s="43"/>
      <c r="I23" s="147" t="s">
        <v>31</v>
      </c>
      <c r="J23" s="138" t="str">
        <f>IF('Rekapitulace stavby'!AN19="","",'Rekapitulace stavby'!AN19)</f>
        <v/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38" t="str">
        <f>IF('Rekapitulace stavby'!E20="","",'Rekapitulace stavby'!E20)</f>
        <v xml:space="preserve"> </v>
      </c>
      <c r="F24" s="43"/>
      <c r="G24" s="43"/>
      <c r="H24" s="43"/>
      <c r="I24" s="147" t="s">
        <v>34</v>
      </c>
      <c r="J24" s="138" t="str">
        <f>IF('Rekapitulace stavby'!AN20="","",'Rekapitulace stavby'!AN20)</f>
        <v/>
      </c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47" t="s">
        <v>40</v>
      </c>
      <c r="E26" s="43"/>
      <c r="F26" s="43"/>
      <c r="G26" s="43"/>
      <c r="H26" s="43"/>
      <c r="I26" s="43"/>
      <c r="J26" s="43"/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16.5" customHeight="1">
      <c r="A27" s="152"/>
      <c r="B27" s="153"/>
      <c r="C27" s="152"/>
      <c r="D27" s="152"/>
      <c r="E27" s="154" t="s">
        <v>32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56"/>
      <c r="E29" s="156"/>
      <c r="F29" s="156"/>
      <c r="G29" s="156"/>
      <c r="H29" s="156"/>
      <c r="I29" s="156"/>
      <c r="J29" s="156"/>
      <c r="K29" s="156"/>
      <c r="L29" s="14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7" t="s">
        <v>42</v>
      </c>
      <c r="E30" s="43"/>
      <c r="F30" s="43"/>
      <c r="G30" s="43"/>
      <c r="H30" s="43"/>
      <c r="I30" s="43"/>
      <c r="J30" s="158">
        <f>ROUND(J85, 2)</f>
        <v>0</v>
      </c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9" t="s">
        <v>44</v>
      </c>
      <c r="G32" s="43"/>
      <c r="H32" s="43"/>
      <c r="I32" s="159" t="s">
        <v>43</v>
      </c>
      <c r="J32" s="159" t="s">
        <v>45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60" t="s">
        <v>46</v>
      </c>
      <c r="E33" s="147" t="s">
        <v>47</v>
      </c>
      <c r="F33" s="161">
        <f>ROUND((SUM(BE85:BE122)),  2)</f>
        <v>0</v>
      </c>
      <c r="G33" s="43"/>
      <c r="H33" s="43"/>
      <c r="I33" s="162">
        <v>0.20999999999999999</v>
      </c>
      <c r="J33" s="161">
        <f>ROUND(((SUM(BE85:BE122))*I33),  2)</f>
        <v>0</v>
      </c>
      <c r="K33" s="43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47" t="s">
        <v>48</v>
      </c>
      <c r="F34" s="161">
        <f>ROUND((SUM(BF85:BF122)),  2)</f>
        <v>0</v>
      </c>
      <c r="G34" s="43"/>
      <c r="H34" s="43"/>
      <c r="I34" s="162">
        <v>0.12</v>
      </c>
      <c r="J34" s="161">
        <f>ROUND(((SUM(BF85:BF122))*I34),  2)</f>
        <v>0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47" t="s">
        <v>49</v>
      </c>
      <c r="F35" s="161">
        <f>ROUND((SUM(BG85:BG122)),  2)</f>
        <v>0</v>
      </c>
      <c r="G35" s="43"/>
      <c r="H35" s="43"/>
      <c r="I35" s="162">
        <v>0.20999999999999999</v>
      </c>
      <c r="J35" s="161">
        <f>0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47" t="s">
        <v>50</v>
      </c>
      <c r="F36" s="161">
        <f>ROUND((SUM(BH85:BH122)),  2)</f>
        <v>0</v>
      </c>
      <c r="G36" s="43"/>
      <c r="H36" s="43"/>
      <c r="I36" s="162">
        <v>0.12</v>
      </c>
      <c r="J36" s="161">
        <f>0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51</v>
      </c>
      <c r="F37" s="161">
        <f>ROUND((SUM(BI85:BI122)),  2)</f>
        <v>0</v>
      </c>
      <c r="G37" s="43"/>
      <c r="H37" s="43"/>
      <c r="I37" s="162">
        <v>0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63"/>
      <c r="D39" s="164" t="s">
        <v>52</v>
      </c>
      <c r="E39" s="165"/>
      <c r="F39" s="165"/>
      <c r="G39" s="166" t="s">
        <v>53</v>
      </c>
      <c r="H39" s="167" t="s">
        <v>54</v>
      </c>
      <c r="I39" s="165"/>
      <c r="J39" s="168">
        <f>SUM(J30:J37)</f>
        <v>0</v>
      </c>
      <c r="K39" s="169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134</v>
      </c>
      <c r="D45" s="45"/>
      <c r="E45" s="45"/>
      <c r="F45" s="45"/>
      <c r="G45" s="45"/>
      <c r="H45" s="45"/>
      <c r="I45" s="45"/>
      <c r="J45" s="45"/>
      <c r="K45" s="45"/>
      <c r="L45" s="14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26.25" customHeight="1">
      <c r="A48" s="43"/>
      <c r="B48" s="44"/>
      <c r="C48" s="45"/>
      <c r="D48" s="45"/>
      <c r="E48" s="174" t="str">
        <f>E7</f>
        <v>Komunitní dům sociální služby Domova Na cestě – Hlinsko_rev DPS</v>
      </c>
      <c r="F48" s="36"/>
      <c r="G48" s="36"/>
      <c r="H48" s="36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132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000 - Příprava území</v>
      </c>
      <c r="F50" s="45"/>
      <c r="G50" s="45"/>
      <c r="H50" s="45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4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 xml:space="preserve"> </v>
      </c>
      <c r="G52" s="45"/>
      <c r="H52" s="45"/>
      <c r="I52" s="36" t="s">
        <v>24</v>
      </c>
      <c r="J52" s="77" t="str">
        <f>IF(J12="","",J12)</f>
        <v>15. 7. 2024</v>
      </c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5.15" customHeight="1">
      <c r="A54" s="43"/>
      <c r="B54" s="44"/>
      <c r="C54" s="36" t="s">
        <v>30</v>
      </c>
      <c r="D54" s="45"/>
      <c r="E54" s="45"/>
      <c r="F54" s="31" t="str">
        <f>E15</f>
        <v xml:space="preserve"> </v>
      </c>
      <c r="G54" s="45"/>
      <c r="H54" s="45"/>
      <c r="I54" s="36" t="s">
        <v>37</v>
      </c>
      <c r="J54" s="41" t="str">
        <f>E21</f>
        <v xml:space="preserve"> </v>
      </c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15.15" customHeight="1">
      <c r="A55" s="43"/>
      <c r="B55" s="44"/>
      <c r="C55" s="36" t="s">
        <v>35</v>
      </c>
      <c r="D55" s="45"/>
      <c r="E55" s="45"/>
      <c r="F55" s="31" t="str">
        <f>IF(E18="","",E18)</f>
        <v>Vyplň údaj</v>
      </c>
      <c r="G55" s="45"/>
      <c r="H55" s="45"/>
      <c r="I55" s="36" t="s">
        <v>39</v>
      </c>
      <c r="J55" s="41" t="str">
        <f>E24</f>
        <v xml:space="preserve"> </v>
      </c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75" t="s">
        <v>135</v>
      </c>
      <c r="D57" s="176"/>
      <c r="E57" s="176"/>
      <c r="F57" s="176"/>
      <c r="G57" s="176"/>
      <c r="H57" s="176"/>
      <c r="I57" s="176"/>
      <c r="J57" s="177" t="s">
        <v>136</v>
      </c>
      <c r="K57" s="176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8" t="s">
        <v>74</v>
      </c>
      <c r="D59" s="45"/>
      <c r="E59" s="45"/>
      <c r="F59" s="45"/>
      <c r="G59" s="45"/>
      <c r="H59" s="45"/>
      <c r="I59" s="45"/>
      <c r="J59" s="107">
        <f>J85</f>
        <v>0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137</v>
      </c>
    </row>
    <row r="60" s="9" customFormat="1" ht="24.96" customHeight="1">
      <c r="A60" s="9"/>
      <c r="B60" s="179"/>
      <c r="C60" s="180"/>
      <c r="D60" s="181" t="s">
        <v>138</v>
      </c>
      <c r="E60" s="182"/>
      <c r="F60" s="182"/>
      <c r="G60" s="182"/>
      <c r="H60" s="182"/>
      <c r="I60" s="182"/>
      <c r="J60" s="183">
        <f>J86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30"/>
      <c r="D61" s="186" t="s">
        <v>139</v>
      </c>
      <c r="E61" s="187"/>
      <c r="F61" s="187"/>
      <c r="G61" s="187"/>
      <c r="H61" s="187"/>
      <c r="I61" s="187"/>
      <c r="J61" s="188">
        <f>J87</f>
        <v>0</v>
      </c>
      <c r="K61" s="130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30"/>
      <c r="D62" s="186" t="s">
        <v>140</v>
      </c>
      <c r="E62" s="187"/>
      <c r="F62" s="187"/>
      <c r="G62" s="187"/>
      <c r="H62" s="187"/>
      <c r="I62" s="187"/>
      <c r="J62" s="188">
        <f>J95</f>
        <v>0</v>
      </c>
      <c r="K62" s="130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9"/>
      <c r="C63" s="180"/>
      <c r="D63" s="181" t="s">
        <v>141</v>
      </c>
      <c r="E63" s="182"/>
      <c r="F63" s="182"/>
      <c r="G63" s="182"/>
      <c r="H63" s="182"/>
      <c r="I63" s="182"/>
      <c r="J63" s="183">
        <f>J107</f>
        <v>0</v>
      </c>
      <c r="K63" s="180"/>
      <c r="L63" s="18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5"/>
      <c r="C64" s="130"/>
      <c r="D64" s="186" t="s">
        <v>142</v>
      </c>
      <c r="E64" s="187"/>
      <c r="F64" s="187"/>
      <c r="G64" s="187"/>
      <c r="H64" s="187"/>
      <c r="I64" s="187"/>
      <c r="J64" s="188">
        <f>J108</f>
        <v>0</v>
      </c>
      <c r="K64" s="130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143</v>
      </c>
      <c r="E65" s="187"/>
      <c r="F65" s="187"/>
      <c r="G65" s="187"/>
      <c r="H65" s="187"/>
      <c r="I65" s="187"/>
      <c r="J65" s="188">
        <f>J120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3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149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="2" customFormat="1" ht="6.96" customHeight="1">
      <c r="A67" s="43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9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71" s="2" customFormat="1" ht="6.96" customHeight="1">
      <c r="A71" s="43"/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149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="2" customFormat="1" ht="24.96" customHeight="1">
      <c r="A72" s="43"/>
      <c r="B72" s="44"/>
      <c r="C72" s="27" t="s">
        <v>144</v>
      </c>
      <c r="D72" s="45"/>
      <c r="E72" s="45"/>
      <c r="F72" s="45"/>
      <c r="G72" s="45"/>
      <c r="H72" s="45"/>
      <c r="I72" s="45"/>
      <c r="J72" s="45"/>
      <c r="K72" s="45"/>
      <c r="L72" s="149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="2" customFormat="1" ht="6.96" customHeight="1">
      <c r="A73" s="43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149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="2" customFormat="1" ht="12" customHeight="1">
      <c r="A74" s="43"/>
      <c r="B74" s="44"/>
      <c r="C74" s="36" t="s">
        <v>16</v>
      </c>
      <c r="D74" s="45"/>
      <c r="E74" s="45"/>
      <c r="F74" s="45"/>
      <c r="G74" s="45"/>
      <c r="H74" s="45"/>
      <c r="I74" s="45"/>
      <c r="J74" s="45"/>
      <c r="K74" s="45"/>
      <c r="L74" s="149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="2" customFormat="1" ht="26.25" customHeight="1">
      <c r="A75" s="43"/>
      <c r="B75" s="44"/>
      <c r="C75" s="45"/>
      <c r="D75" s="45"/>
      <c r="E75" s="174" t="str">
        <f>E7</f>
        <v>Komunitní dům sociální služby Domova Na cestě – Hlinsko_rev DPS</v>
      </c>
      <c r="F75" s="36"/>
      <c r="G75" s="36"/>
      <c r="H75" s="36"/>
      <c r="I75" s="45"/>
      <c r="J75" s="45"/>
      <c r="K75" s="45"/>
      <c r="L75" s="14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12" customHeight="1">
      <c r="A76" s="43"/>
      <c r="B76" s="44"/>
      <c r="C76" s="36" t="s">
        <v>132</v>
      </c>
      <c r="D76" s="45"/>
      <c r="E76" s="45"/>
      <c r="F76" s="45"/>
      <c r="G76" s="45"/>
      <c r="H76" s="45"/>
      <c r="I76" s="45"/>
      <c r="J76" s="45"/>
      <c r="K76" s="45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16.5" customHeight="1">
      <c r="A77" s="43"/>
      <c r="B77" s="44"/>
      <c r="C77" s="45"/>
      <c r="D77" s="45"/>
      <c r="E77" s="74" t="str">
        <f>E9</f>
        <v>000 - Příprava území</v>
      </c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6.96" customHeight="1">
      <c r="A78" s="43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12" customHeight="1">
      <c r="A79" s="43"/>
      <c r="B79" s="44"/>
      <c r="C79" s="36" t="s">
        <v>22</v>
      </c>
      <c r="D79" s="45"/>
      <c r="E79" s="45"/>
      <c r="F79" s="31" t="str">
        <f>F12</f>
        <v xml:space="preserve"> </v>
      </c>
      <c r="G79" s="45"/>
      <c r="H79" s="45"/>
      <c r="I79" s="36" t="s">
        <v>24</v>
      </c>
      <c r="J79" s="77" t="str">
        <f>IF(J12="","",J12)</f>
        <v>15. 7. 2024</v>
      </c>
      <c r="K79" s="45"/>
      <c r="L79" s="14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6.96" customHeight="1">
      <c r="A80" s="43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15.15" customHeight="1">
      <c r="A81" s="43"/>
      <c r="B81" s="44"/>
      <c r="C81" s="36" t="s">
        <v>30</v>
      </c>
      <c r="D81" s="45"/>
      <c r="E81" s="45"/>
      <c r="F81" s="31" t="str">
        <f>E15</f>
        <v xml:space="preserve"> </v>
      </c>
      <c r="G81" s="45"/>
      <c r="H81" s="45"/>
      <c r="I81" s="36" t="s">
        <v>37</v>
      </c>
      <c r="J81" s="41" t="str">
        <f>E21</f>
        <v xml:space="preserve"> </v>
      </c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15.15" customHeight="1">
      <c r="A82" s="43"/>
      <c r="B82" s="44"/>
      <c r="C82" s="36" t="s">
        <v>35</v>
      </c>
      <c r="D82" s="45"/>
      <c r="E82" s="45"/>
      <c r="F82" s="31" t="str">
        <f>IF(E18="","",E18)</f>
        <v>Vyplň údaj</v>
      </c>
      <c r="G82" s="45"/>
      <c r="H82" s="45"/>
      <c r="I82" s="36" t="s">
        <v>39</v>
      </c>
      <c r="J82" s="41" t="str">
        <f>E24</f>
        <v xml:space="preserve"> </v>
      </c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0.32" customHeight="1">
      <c r="A83" s="43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11" customFormat="1" ht="29.28" customHeight="1">
      <c r="A84" s="190"/>
      <c r="B84" s="191"/>
      <c r="C84" s="192" t="s">
        <v>145</v>
      </c>
      <c r="D84" s="193" t="s">
        <v>61</v>
      </c>
      <c r="E84" s="193" t="s">
        <v>57</v>
      </c>
      <c r="F84" s="193" t="s">
        <v>58</v>
      </c>
      <c r="G84" s="193" t="s">
        <v>146</v>
      </c>
      <c r="H84" s="193" t="s">
        <v>147</v>
      </c>
      <c r="I84" s="193" t="s">
        <v>148</v>
      </c>
      <c r="J84" s="193" t="s">
        <v>136</v>
      </c>
      <c r="K84" s="194" t="s">
        <v>149</v>
      </c>
      <c r="L84" s="195"/>
      <c r="M84" s="97" t="s">
        <v>32</v>
      </c>
      <c r="N84" s="98" t="s">
        <v>46</v>
      </c>
      <c r="O84" s="98" t="s">
        <v>150</v>
      </c>
      <c r="P84" s="98" t="s">
        <v>151</v>
      </c>
      <c r="Q84" s="98" t="s">
        <v>152</v>
      </c>
      <c r="R84" s="98" t="s">
        <v>153</v>
      </c>
      <c r="S84" s="98" t="s">
        <v>154</v>
      </c>
      <c r="T84" s="99" t="s">
        <v>155</v>
      </c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</row>
    <row r="85" s="2" customFormat="1" ht="22.8" customHeight="1">
      <c r="A85" s="43"/>
      <c r="B85" s="44"/>
      <c r="C85" s="104" t="s">
        <v>156</v>
      </c>
      <c r="D85" s="45"/>
      <c r="E85" s="45"/>
      <c r="F85" s="45"/>
      <c r="G85" s="45"/>
      <c r="H85" s="45"/>
      <c r="I85" s="45"/>
      <c r="J85" s="196">
        <f>BK85</f>
        <v>0</v>
      </c>
      <c r="K85" s="45"/>
      <c r="L85" s="49"/>
      <c r="M85" s="100"/>
      <c r="N85" s="197"/>
      <c r="O85" s="101"/>
      <c r="P85" s="198">
        <f>P86+P107</f>
        <v>0</v>
      </c>
      <c r="Q85" s="101"/>
      <c r="R85" s="198">
        <f>R86+R107</f>
        <v>0.2306</v>
      </c>
      <c r="S85" s="101"/>
      <c r="T85" s="199">
        <f>T86+T107</f>
        <v>31</v>
      </c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T85" s="21" t="s">
        <v>75</v>
      </c>
      <c r="AU85" s="21" t="s">
        <v>137</v>
      </c>
      <c r="BK85" s="200">
        <f>BK86+BK107</f>
        <v>0</v>
      </c>
    </row>
    <row r="86" s="12" customFormat="1" ht="25.92" customHeight="1">
      <c r="A86" s="12"/>
      <c r="B86" s="201"/>
      <c r="C86" s="202"/>
      <c r="D86" s="203" t="s">
        <v>75</v>
      </c>
      <c r="E86" s="204" t="s">
        <v>157</v>
      </c>
      <c r="F86" s="204" t="s">
        <v>158</v>
      </c>
      <c r="G86" s="202"/>
      <c r="H86" s="202"/>
      <c r="I86" s="205"/>
      <c r="J86" s="206">
        <f>BK86</f>
        <v>0</v>
      </c>
      <c r="K86" s="202"/>
      <c r="L86" s="207"/>
      <c r="M86" s="208"/>
      <c r="N86" s="209"/>
      <c r="O86" s="209"/>
      <c r="P86" s="210">
        <f>P87+P95</f>
        <v>0</v>
      </c>
      <c r="Q86" s="209"/>
      <c r="R86" s="210">
        <f>R87+R95</f>
        <v>0</v>
      </c>
      <c r="S86" s="209"/>
      <c r="T86" s="211">
        <f>T87+T95</f>
        <v>31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2" t="s">
        <v>84</v>
      </c>
      <c r="AT86" s="213" t="s">
        <v>75</v>
      </c>
      <c r="AU86" s="213" t="s">
        <v>76</v>
      </c>
      <c r="AY86" s="212" t="s">
        <v>159</v>
      </c>
      <c r="BK86" s="214">
        <f>BK87+BK95</f>
        <v>0</v>
      </c>
    </row>
    <row r="87" s="12" customFormat="1" ht="22.8" customHeight="1">
      <c r="A87" s="12"/>
      <c r="B87" s="201"/>
      <c r="C87" s="202"/>
      <c r="D87" s="203" t="s">
        <v>75</v>
      </c>
      <c r="E87" s="215" t="s">
        <v>160</v>
      </c>
      <c r="F87" s="215" t="s">
        <v>161</v>
      </c>
      <c r="G87" s="202"/>
      <c r="H87" s="202"/>
      <c r="I87" s="205"/>
      <c r="J87" s="216">
        <f>BK87</f>
        <v>0</v>
      </c>
      <c r="K87" s="202"/>
      <c r="L87" s="207"/>
      <c r="M87" s="208"/>
      <c r="N87" s="209"/>
      <c r="O87" s="209"/>
      <c r="P87" s="210">
        <f>SUM(P88:P94)</f>
        <v>0</v>
      </c>
      <c r="Q87" s="209"/>
      <c r="R87" s="210">
        <f>SUM(R88:R94)</f>
        <v>0</v>
      </c>
      <c r="S87" s="209"/>
      <c r="T87" s="211">
        <f>SUM(T88:T94)</f>
        <v>31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84</v>
      </c>
      <c r="AT87" s="213" t="s">
        <v>75</v>
      </c>
      <c r="AU87" s="213" t="s">
        <v>84</v>
      </c>
      <c r="AY87" s="212" t="s">
        <v>159</v>
      </c>
      <c r="BK87" s="214">
        <f>SUM(BK88:BK94)</f>
        <v>0</v>
      </c>
    </row>
    <row r="88" s="2" customFormat="1" ht="66.75" customHeight="1">
      <c r="A88" s="43"/>
      <c r="B88" s="44"/>
      <c r="C88" s="217" t="s">
        <v>84</v>
      </c>
      <c r="D88" s="217" t="s">
        <v>162</v>
      </c>
      <c r="E88" s="218" t="s">
        <v>163</v>
      </c>
      <c r="F88" s="219" t="s">
        <v>164</v>
      </c>
      <c r="G88" s="220" t="s">
        <v>165</v>
      </c>
      <c r="H88" s="221">
        <v>50</v>
      </c>
      <c r="I88" s="222"/>
      <c r="J88" s="223">
        <f>ROUND(I88*H88,2)</f>
        <v>0</v>
      </c>
      <c r="K88" s="219" t="s">
        <v>166</v>
      </c>
      <c r="L88" s="49"/>
      <c r="M88" s="224" t="s">
        <v>32</v>
      </c>
      <c r="N88" s="225" t="s">
        <v>48</v>
      </c>
      <c r="O88" s="89"/>
      <c r="P88" s="226">
        <f>O88*H88</f>
        <v>0</v>
      </c>
      <c r="Q88" s="226">
        <v>0</v>
      </c>
      <c r="R88" s="226">
        <f>Q88*H88</f>
        <v>0</v>
      </c>
      <c r="S88" s="226">
        <v>0.28999999999999998</v>
      </c>
      <c r="T88" s="227">
        <f>S88*H88</f>
        <v>14.499999999999998</v>
      </c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R88" s="228" t="s">
        <v>96</v>
      </c>
      <c r="AT88" s="228" t="s">
        <v>162</v>
      </c>
      <c r="AU88" s="228" t="s">
        <v>91</v>
      </c>
      <c r="AY88" s="21" t="s">
        <v>159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1" t="s">
        <v>91</v>
      </c>
      <c r="BK88" s="229">
        <f>ROUND(I88*H88,2)</f>
        <v>0</v>
      </c>
      <c r="BL88" s="21" t="s">
        <v>96</v>
      </c>
      <c r="BM88" s="228" t="s">
        <v>167</v>
      </c>
    </row>
    <row r="89" s="2" customFormat="1">
      <c r="A89" s="43"/>
      <c r="B89" s="44"/>
      <c r="C89" s="45"/>
      <c r="D89" s="230" t="s">
        <v>168</v>
      </c>
      <c r="E89" s="45"/>
      <c r="F89" s="231" t="s">
        <v>169</v>
      </c>
      <c r="G89" s="45"/>
      <c r="H89" s="45"/>
      <c r="I89" s="232"/>
      <c r="J89" s="45"/>
      <c r="K89" s="45"/>
      <c r="L89" s="49"/>
      <c r="M89" s="233"/>
      <c r="N89" s="234"/>
      <c r="O89" s="89"/>
      <c r="P89" s="89"/>
      <c r="Q89" s="89"/>
      <c r="R89" s="89"/>
      <c r="S89" s="89"/>
      <c r="T89" s="90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T89" s="21" t="s">
        <v>168</v>
      </c>
      <c r="AU89" s="21" t="s">
        <v>91</v>
      </c>
    </row>
    <row r="90" s="13" customFormat="1">
      <c r="A90" s="13"/>
      <c r="B90" s="235"/>
      <c r="C90" s="236"/>
      <c r="D90" s="237" t="s">
        <v>170</v>
      </c>
      <c r="E90" s="238" t="s">
        <v>32</v>
      </c>
      <c r="F90" s="239" t="s">
        <v>171</v>
      </c>
      <c r="G90" s="236"/>
      <c r="H90" s="238" t="s">
        <v>32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170</v>
      </c>
      <c r="AU90" s="245" t="s">
        <v>91</v>
      </c>
      <c r="AV90" s="13" t="s">
        <v>84</v>
      </c>
      <c r="AW90" s="13" t="s">
        <v>38</v>
      </c>
      <c r="AX90" s="13" t="s">
        <v>76</v>
      </c>
      <c r="AY90" s="245" t="s">
        <v>159</v>
      </c>
    </row>
    <row r="91" s="14" customFormat="1">
      <c r="A91" s="14"/>
      <c r="B91" s="246"/>
      <c r="C91" s="247"/>
      <c r="D91" s="237" t="s">
        <v>170</v>
      </c>
      <c r="E91" s="248" t="s">
        <v>32</v>
      </c>
      <c r="F91" s="249" t="s">
        <v>172</v>
      </c>
      <c r="G91" s="247"/>
      <c r="H91" s="250">
        <v>50</v>
      </c>
      <c r="I91" s="251"/>
      <c r="J91" s="247"/>
      <c r="K91" s="247"/>
      <c r="L91" s="252"/>
      <c r="M91" s="253"/>
      <c r="N91" s="254"/>
      <c r="O91" s="254"/>
      <c r="P91" s="254"/>
      <c r="Q91" s="254"/>
      <c r="R91" s="254"/>
      <c r="S91" s="254"/>
      <c r="T91" s="25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6" t="s">
        <v>170</v>
      </c>
      <c r="AU91" s="256" t="s">
        <v>91</v>
      </c>
      <c r="AV91" s="14" t="s">
        <v>91</v>
      </c>
      <c r="AW91" s="14" t="s">
        <v>38</v>
      </c>
      <c r="AX91" s="14" t="s">
        <v>84</v>
      </c>
      <c r="AY91" s="256" t="s">
        <v>159</v>
      </c>
    </row>
    <row r="92" s="2" customFormat="1" ht="66.75" customHeight="1">
      <c r="A92" s="43"/>
      <c r="B92" s="44"/>
      <c r="C92" s="217" t="s">
        <v>91</v>
      </c>
      <c r="D92" s="217" t="s">
        <v>162</v>
      </c>
      <c r="E92" s="218" t="s">
        <v>173</v>
      </c>
      <c r="F92" s="219" t="s">
        <v>174</v>
      </c>
      <c r="G92" s="220" t="s">
        <v>165</v>
      </c>
      <c r="H92" s="221">
        <v>50</v>
      </c>
      <c r="I92" s="222"/>
      <c r="J92" s="223">
        <f>ROUND(I92*H92,2)</f>
        <v>0</v>
      </c>
      <c r="K92" s="219" t="s">
        <v>166</v>
      </c>
      <c r="L92" s="49"/>
      <c r="M92" s="224" t="s">
        <v>32</v>
      </c>
      <c r="N92" s="225" t="s">
        <v>48</v>
      </c>
      <c r="O92" s="89"/>
      <c r="P92" s="226">
        <f>O92*H92</f>
        <v>0</v>
      </c>
      <c r="Q92" s="226">
        <v>0</v>
      </c>
      <c r="R92" s="226">
        <f>Q92*H92</f>
        <v>0</v>
      </c>
      <c r="S92" s="226">
        <v>0.33000000000000002</v>
      </c>
      <c r="T92" s="227">
        <f>S92*H92</f>
        <v>16.5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R92" s="228" t="s">
        <v>96</v>
      </c>
      <c r="AT92" s="228" t="s">
        <v>162</v>
      </c>
      <c r="AU92" s="228" t="s">
        <v>91</v>
      </c>
      <c r="AY92" s="21" t="s">
        <v>159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1" t="s">
        <v>91</v>
      </c>
      <c r="BK92" s="229">
        <f>ROUND(I92*H92,2)</f>
        <v>0</v>
      </c>
      <c r="BL92" s="21" t="s">
        <v>96</v>
      </c>
      <c r="BM92" s="228" t="s">
        <v>175</v>
      </c>
    </row>
    <row r="93" s="2" customFormat="1">
      <c r="A93" s="43"/>
      <c r="B93" s="44"/>
      <c r="C93" s="45"/>
      <c r="D93" s="230" t="s">
        <v>168</v>
      </c>
      <c r="E93" s="45"/>
      <c r="F93" s="231" t="s">
        <v>176</v>
      </c>
      <c r="G93" s="45"/>
      <c r="H93" s="45"/>
      <c r="I93" s="232"/>
      <c r="J93" s="45"/>
      <c r="K93" s="45"/>
      <c r="L93" s="49"/>
      <c r="M93" s="233"/>
      <c r="N93" s="234"/>
      <c r="O93" s="89"/>
      <c r="P93" s="89"/>
      <c r="Q93" s="89"/>
      <c r="R93" s="89"/>
      <c r="S93" s="89"/>
      <c r="T93" s="90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T93" s="21" t="s">
        <v>168</v>
      </c>
      <c r="AU93" s="21" t="s">
        <v>91</v>
      </c>
    </row>
    <row r="94" s="14" customFormat="1">
      <c r="A94" s="14"/>
      <c r="B94" s="246"/>
      <c r="C94" s="247"/>
      <c r="D94" s="237" t="s">
        <v>170</v>
      </c>
      <c r="E94" s="248" t="s">
        <v>32</v>
      </c>
      <c r="F94" s="249" t="s">
        <v>172</v>
      </c>
      <c r="G94" s="247"/>
      <c r="H94" s="250">
        <v>50</v>
      </c>
      <c r="I94" s="251"/>
      <c r="J94" s="247"/>
      <c r="K94" s="247"/>
      <c r="L94" s="252"/>
      <c r="M94" s="253"/>
      <c r="N94" s="254"/>
      <c r="O94" s="254"/>
      <c r="P94" s="254"/>
      <c r="Q94" s="254"/>
      <c r="R94" s="254"/>
      <c r="S94" s="254"/>
      <c r="T94" s="25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6" t="s">
        <v>170</v>
      </c>
      <c r="AU94" s="256" t="s">
        <v>91</v>
      </c>
      <c r="AV94" s="14" t="s">
        <v>91</v>
      </c>
      <c r="AW94" s="14" t="s">
        <v>38</v>
      </c>
      <c r="AX94" s="14" t="s">
        <v>84</v>
      </c>
      <c r="AY94" s="256" t="s">
        <v>159</v>
      </c>
    </row>
    <row r="95" s="12" customFormat="1" ht="22.8" customHeight="1">
      <c r="A95" s="12"/>
      <c r="B95" s="201"/>
      <c r="C95" s="202"/>
      <c r="D95" s="203" t="s">
        <v>75</v>
      </c>
      <c r="E95" s="215" t="s">
        <v>177</v>
      </c>
      <c r="F95" s="215" t="s">
        <v>178</v>
      </c>
      <c r="G95" s="202"/>
      <c r="H95" s="202"/>
      <c r="I95" s="205"/>
      <c r="J95" s="216">
        <f>BK95</f>
        <v>0</v>
      </c>
      <c r="K95" s="202"/>
      <c r="L95" s="207"/>
      <c r="M95" s="208"/>
      <c r="N95" s="209"/>
      <c r="O95" s="209"/>
      <c r="P95" s="210">
        <f>SUM(P96:P106)</f>
        <v>0</v>
      </c>
      <c r="Q95" s="209"/>
      <c r="R95" s="210">
        <f>SUM(R96:R106)</f>
        <v>0</v>
      </c>
      <c r="S95" s="209"/>
      <c r="T95" s="211">
        <f>SUM(T96:T106)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2" t="s">
        <v>84</v>
      </c>
      <c r="AT95" s="213" t="s">
        <v>75</v>
      </c>
      <c r="AU95" s="213" t="s">
        <v>84</v>
      </c>
      <c r="AY95" s="212" t="s">
        <v>159</v>
      </c>
      <c r="BK95" s="214">
        <f>SUM(BK96:BK106)</f>
        <v>0</v>
      </c>
    </row>
    <row r="96" s="2" customFormat="1" ht="24.15" customHeight="1">
      <c r="A96" s="43"/>
      <c r="B96" s="44"/>
      <c r="C96" s="217" t="s">
        <v>93</v>
      </c>
      <c r="D96" s="217" t="s">
        <v>162</v>
      </c>
      <c r="E96" s="218" t="s">
        <v>179</v>
      </c>
      <c r="F96" s="219" t="s">
        <v>180</v>
      </c>
      <c r="G96" s="220" t="s">
        <v>181</v>
      </c>
      <c r="H96" s="221">
        <v>31</v>
      </c>
      <c r="I96" s="222"/>
      <c r="J96" s="223">
        <f>ROUND(I96*H96,2)</f>
        <v>0</v>
      </c>
      <c r="K96" s="219" t="s">
        <v>166</v>
      </c>
      <c r="L96" s="49"/>
      <c r="M96" s="224" t="s">
        <v>32</v>
      </c>
      <c r="N96" s="225" t="s">
        <v>48</v>
      </c>
      <c r="O96" s="8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R96" s="228" t="s">
        <v>96</v>
      </c>
      <c r="AT96" s="228" t="s">
        <v>162</v>
      </c>
      <c r="AU96" s="228" t="s">
        <v>91</v>
      </c>
      <c r="AY96" s="21" t="s">
        <v>159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1" t="s">
        <v>91</v>
      </c>
      <c r="BK96" s="229">
        <f>ROUND(I96*H96,2)</f>
        <v>0</v>
      </c>
      <c r="BL96" s="21" t="s">
        <v>96</v>
      </c>
      <c r="BM96" s="228" t="s">
        <v>182</v>
      </c>
    </row>
    <row r="97" s="2" customFormat="1">
      <c r="A97" s="43"/>
      <c r="B97" s="44"/>
      <c r="C97" s="45"/>
      <c r="D97" s="230" t="s">
        <v>168</v>
      </c>
      <c r="E97" s="45"/>
      <c r="F97" s="231" t="s">
        <v>183</v>
      </c>
      <c r="G97" s="45"/>
      <c r="H97" s="45"/>
      <c r="I97" s="232"/>
      <c r="J97" s="45"/>
      <c r="K97" s="45"/>
      <c r="L97" s="49"/>
      <c r="M97" s="233"/>
      <c r="N97" s="234"/>
      <c r="O97" s="89"/>
      <c r="P97" s="89"/>
      <c r="Q97" s="89"/>
      <c r="R97" s="89"/>
      <c r="S97" s="89"/>
      <c r="T97" s="90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T97" s="21" t="s">
        <v>168</v>
      </c>
      <c r="AU97" s="21" t="s">
        <v>91</v>
      </c>
    </row>
    <row r="98" s="2" customFormat="1" ht="33" customHeight="1">
      <c r="A98" s="43"/>
      <c r="B98" s="44"/>
      <c r="C98" s="217" t="s">
        <v>96</v>
      </c>
      <c r="D98" s="217" t="s">
        <v>162</v>
      </c>
      <c r="E98" s="218" t="s">
        <v>184</v>
      </c>
      <c r="F98" s="219" t="s">
        <v>185</v>
      </c>
      <c r="G98" s="220" t="s">
        <v>181</v>
      </c>
      <c r="H98" s="221">
        <v>31</v>
      </c>
      <c r="I98" s="222"/>
      <c r="J98" s="223">
        <f>ROUND(I98*H98,2)</f>
        <v>0</v>
      </c>
      <c r="K98" s="219" t="s">
        <v>166</v>
      </c>
      <c r="L98" s="49"/>
      <c r="M98" s="224" t="s">
        <v>32</v>
      </c>
      <c r="N98" s="225" t="s">
        <v>48</v>
      </c>
      <c r="O98" s="8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R98" s="228" t="s">
        <v>96</v>
      </c>
      <c r="AT98" s="228" t="s">
        <v>162</v>
      </c>
      <c r="AU98" s="228" t="s">
        <v>91</v>
      </c>
      <c r="AY98" s="21" t="s">
        <v>159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1" t="s">
        <v>91</v>
      </c>
      <c r="BK98" s="229">
        <f>ROUND(I98*H98,2)</f>
        <v>0</v>
      </c>
      <c r="BL98" s="21" t="s">
        <v>96</v>
      </c>
      <c r="BM98" s="228" t="s">
        <v>186</v>
      </c>
    </row>
    <row r="99" s="2" customFormat="1">
      <c r="A99" s="43"/>
      <c r="B99" s="44"/>
      <c r="C99" s="45"/>
      <c r="D99" s="230" t="s">
        <v>168</v>
      </c>
      <c r="E99" s="45"/>
      <c r="F99" s="231" t="s">
        <v>187</v>
      </c>
      <c r="G99" s="45"/>
      <c r="H99" s="45"/>
      <c r="I99" s="232"/>
      <c r="J99" s="45"/>
      <c r="K99" s="45"/>
      <c r="L99" s="49"/>
      <c r="M99" s="233"/>
      <c r="N99" s="234"/>
      <c r="O99" s="89"/>
      <c r="P99" s="89"/>
      <c r="Q99" s="89"/>
      <c r="R99" s="89"/>
      <c r="S99" s="89"/>
      <c r="T99" s="90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T99" s="21" t="s">
        <v>168</v>
      </c>
      <c r="AU99" s="21" t="s">
        <v>91</v>
      </c>
    </row>
    <row r="100" s="2" customFormat="1" ht="44.25" customHeight="1">
      <c r="A100" s="43"/>
      <c r="B100" s="44"/>
      <c r="C100" s="217" t="s">
        <v>99</v>
      </c>
      <c r="D100" s="217" t="s">
        <v>162</v>
      </c>
      <c r="E100" s="218" t="s">
        <v>188</v>
      </c>
      <c r="F100" s="219" t="s">
        <v>189</v>
      </c>
      <c r="G100" s="220" t="s">
        <v>181</v>
      </c>
      <c r="H100" s="221">
        <v>899</v>
      </c>
      <c r="I100" s="222"/>
      <c r="J100" s="223">
        <f>ROUND(I100*H100,2)</f>
        <v>0</v>
      </c>
      <c r="K100" s="219" t="s">
        <v>166</v>
      </c>
      <c r="L100" s="49"/>
      <c r="M100" s="224" t="s">
        <v>32</v>
      </c>
      <c r="N100" s="225" t="s">
        <v>48</v>
      </c>
      <c r="O100" s="8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R100" s="228" t="s">
        <v>96</v>
      </c>
      <c r="AT100" s="228" t="s">
        <v>162</v>
      </c>
      <c r="AU100" s="228" t="s">
        <v>91</v>
      </c>
      <c r="AY100" s="21" t="s">
        <v>159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1" t="s">
        <v>91</v>
      </c>
      <c r="BK100" s="229">
        <f>ROUND(I100*H100,2)</f>
        <v>0</v>
      </c>
      <c r="BL100" s="21" t="s">
        <v>96</v>
      </c>
      <c r="BM100" s="228" t="s">
        <v>190</v>
      </c>
    </row>
    <row r="101" s="2" customFormat="1">
      <c r="A101" s="43"/>
      <c r="B101" s="44"/>
      <c r="C101" s="45"/>
      <c r="D101" s="230" t="s">
        <v>168</v>
      </c>
      <c r="E101" s="45"/>
      <c r="F101" s="231" t="s">
        <v>191</v>
      </c>
      <c r="G101" s="45"/>
      <c r="H101" s="45"/>
      <c r="I101" s="232"/>
      <c r="J101" s="45"/>
      <c r="K101" s="45"/>
      <c r="L101" s="49"/>
      <c r="M101" s="233"/>
      <c r="N101" s="234"/>
      <c r="O101" s="89"/>
      <c r="P101" s="89"/>
      <c r="Q101" s="89"/>
      <c r="R101" s="89"/>
      <c r="S101" s="89"/>
      <c r="T101" s="90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T101" s="21" t="s">
        <v>168</v>
      </c>
      <c r="AU101" s="21" t="s">
        <v>91</v>
      </c>
    </row>
    <row r="102" s="14" customFormat="1">
      <c r="A102" s="14"/>
      <c r="B102" s="246"/>
      <c r="C102" s="247"/>
      <c r="D102" s="237" t="s">
        <v>170</v>
      </c>
      <c r="E102" s="247"/>
      <c r="F102" s="249" t="s">
        <v>192</v>
      </c>
      <c r="G102" s="247"/>
      <c r="H102" s="250">
        <v>899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170</v>
      </c>
      <c r="AU102" s="256" t="s">
        <v>91</v>
      </c>
      <c r="AV102" s="14" t="s">
        <v>91</v>
      </c>
      <c r="AW102" s="14" t="s">
        <v>4</v>
      </c>
      <c r="AX102" s="14" t="s">
        <v>84</v>
      </c>
      <c r="AY102" s="256" t="s">
        <v>159</v>
      </c>
    </row>
    <row r="103" s="2" customFormat="1" ht="44.25" customHeight="1">
      <c r="A103" s="43"/>
      <c r="B103" s="44"/>
      <c r="C103" s="217" t="s">
        <v>102</v>
      </c>
      <c r="D103" s="217" t="s">
        <v>162</v>
      </c>
      <c r="E103" s="218" t="s">
        <v>193</v>
      </c>
      <c r="F103" s="219" t="s">
        <v>194</v>
      </c>
      <c r="G103" s="220" t="s">
        <v>181</v>
      </c>
      <c r="H103" s="221">
        <v>14.5</v>
      </c>
      <c r="I103" s="222"/>
      <c r="J103" s="223">
        <f>ROUND(I103*H103,2)</f>
        <v>0</v>
      </c>
      <c r="K103" s="219" t="s">
        <v>166</v>
      </c>
      <c r="L103" s="49"/>
      <c r="M103" s="224" t="s">
        <v>32</v>
      </c>
      <c r="N103" s="225" t="s">
        <v>48</v>
      </c>
      <c r="O103" s="8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R103" s="228" t="s">
        <v>96</v>
      </c>
      <c r="AT103" s="228" t="s">
        <v>162</v>
      </c>
      <c r="AU103" s="228" t="s">
        <v>91</v>
      </c>
      <c r="AY103" s="21" t="s">
        <v>159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91</v>
      </c>
      <c r="BK103" s="229">
        <f>ROUND(I103*H103,2)</f>
        <v>0</v>
      </c>
      <c r="BL103" s="21" t="s">
        <v>96</v>
      </c>
      <c r="BM103" s="228" t="s">
        <v>195</v>
      </c>
    </row>
    <row r="104" s="2" customFormat="1">
      <c r="A104" s="43"/>
      <c r="B104" s="44"/>
      <c r="C104" s="45"/>
      <c r="D104" s="230" t="s">
        <v>168</v>
      </c>
      <c r="E104" s="45"/>
      <c r="F104" s="231" t="s">
        <v>196</v>
      </c>
      <c r="G104" s="45"/>
      <c r="H104" s="45"/>
      <c r="I104" s="232"/>
      <c r="J104" s="45"/>
      <c r="K104" s="45"/>
      <c r="L104" s="49"/>
      <c r="M104" s="233"/>
      <c r="N104" s="234"/>
      <c r="O104" s="89"/>
      <c r="P104" s="89"/>
      <c r="Q104" s="89"/>
      <c r="R104" s="89"/>
      <c r="S104" s="89"/>
      <c r="T104" s="90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T104" s="21" t="s">
        <v>168</v>
      </c>
      <c r="AU104" s="21" t="s">
        <v>91</v>
      </c>
    </row>
    <row r="105" s="2" customFormat="1" ht="44.25" customHeight="1">
      <c r="A105" s="43"/>
      <c r="B105" s="44"/>
      <c r="C105" s="217" t="s">
        <v>105</v>
      </c>
      <c r="D105" s="217" t="s">
        <v>162</v>
      </c>
      <c r="E105" s="218" t="s">
        <v>197</v>
      </c>
      <c r="F105" s="219" t="s">
        <v>198</v>
      </c>
      <c r="G105" s="220" t="s">
        <v>181</v>
      </c>
      <c r="H105" s="221">
        <v>16.5</v>
      </c>
      <c r="I105" s="222"/>
      <c r="J105" s="223">
        <f>ROUND(I105*H105,2)</f>
        <v>0</v>
      </c>
      <c r="K105" s="219" t="s">
        <v>166</v>
      </c>
      <c r="L105" s="49"/>
      <c r="M105" s="224" t="s">
        <v>32</v>
      </c>
      <c r="N105" s="225" t="s">
        <v>48</v>
      </c>
      <c r="O105" s="8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R105" s="228" t="s">
        <v>96</v>
      </c>
      <c r="AT105" s="228" t="s">
        <v>162</v>
      </c>
      <c r="AU105" s="228" t="s">
        <v>91</v>
      </c>
      <c r="AY105" s="21" t="s">
        <v>159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91</v>
      </c>
      <c r="BK105" s="229">
        <f>ROUND(I105*H105,2)</f>
        <v>0</v>
      </c>
      <c r="BL105" s="21" t="s">
        <v>96</v>
      </c>
      <c r="BM105" s="228" t="s">
        <v>199</v>
      </c>
    </row>
    <row r="106" s="2" customFormat="1">
      <c r="A106" s="43"/>
      <c r="B106" s="44"/>
      <c r="C106" s="45"/>
      <c r="D106" s="230" t="s">
        <v>168</v>
      </c>
      <c r="E106" s="45"/>
      <c r="F106" s="231" t="s">
        <v>200</v>
      </c>
      <c r="G106" s="45"/>
      <c r="H106" s="45"/>
      <c r="I106" s="232"/>
      <c r="J106" s="45"/>
      <c r="K106" s="45"/>
      <c r="L106" s="49"/>
      <c r="M106" s="233"/>
      <c r="N106" s="234"/>
      <c r="O106" s="89"/>
      <c r="P106" s="89"/>
      <c r="Q106" s="89"/>
      <c r="R106" s="89"/>
      <c r="S106" s="89"/>
      <c r="T106" s="90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T106" s="21" t="s">
        <v>168</v>
      </c>
      <c r="AU106" s="21" t="s">
        <v>91</v>
      </c>
    </row>
    <row r="107" s="12" customFormat="1" ht="25.92" customHeight="1">
      <c r="A107" s="12"/>
      <c r="B107" s="201"/>
      <c r="C107" s="202"/>
      <c r="D107" s="203" t="s">
        <v>75</v>
      </c>
      <c r="E107" s="204" t="s">
        <v>201</v>
      </c>
      <c r="F107" s="204" t="s">
        <v>202</v>
      </c>
      <c r="G107" s="202"/>
      <c r="H107" s="202"/>
      <c r="I107" s="205"/>
      <c r="J107" s="206">
        <f>BK107</f>
        <v>0</v>
      </c>
      <c r="K107" s="202"/>
      <c r="L107" s="207"/>
      <c r="M107" s="208"/>
      <c r="N107" s="209"/>
      <c r="O107" s="209"/>
      <c r="P107" s="210">
        <f>P108+P120</f>
        <v>0</v>
      </c>
      <c r="Q107" s="209"/>
      <c r="R107" s="210">
        <f>R108+R120</f>
        <v>0.2306</v>
      </c>
      <c r="S107" s="209"/>
      <c r="T107" s="211">
        <f>T108+T120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2" t="s">
        <v>84</v>
      </c>
      <c r="AT107" s="213" t="s">
        <v>75</v>
      </c>
      <c r="AU107" s="213" t="s">
        <v>76</v>
      </c>
      <c r="AY107" s="212" t="s">
        <v>159</v>
      </c>
      <c r="BK107" s="214">
        <f>BK108+BK120</f>
        <v>0</v>
      </c>
    </row>
    <row r="108" s="12" customFormat="1" ht="22.8" customHeight="1">
      <c r="A108" s="12"/>
      <c r="B108" s="201"/>
      <c r="C108" s="202"/>
      <c r="D108" s="203" t="s">
        <v>75</v>
      </c>
      <c r="E108" s="215" t="s">
        <v>84</v>
      </c>
      <c r="F108" s="215" t="s">
        <v>203</v>
      </c>
      <c r="G108" s="202"/>
      <c r="H108" s="202"/>
      <c r="I108" s="205"/>
      <c r="J108" s="216">
        <f>BK108</f>
        <v>0</v>
      </c>
      <c r="K108" s="202"/>
      <c r="L108" s="207"/>
      <c r="M108" s="208"/>
      <c r="N108" s="209"/>
      <c r="O108" s="209"/>
      <c r="P108" s="210">
        <f>SUM(P109:P119)</f>
        <v>0</v>
      </c>
      <c r="Q108" s="209"/>
      <c r="R108" s="210">
        <f>SUM(R109:R119)</f>
        <v>0.2306</v>
      </c>
      <c r="S108" s="209"/>
      <c r="T108" s="211">
        <f>SUM(T109:T119)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2" t="s">
        <v>84</v>
      </c>
      <c r="AT108" s="213" t="s">
        <v>75</v>
      </c>
      <c r="AU108" s="213" t="s">
        <v>84</v>
      </c>
      <c r="AY108" s="212" t="s">
        <v>159</v>
      </c>
      <c r="BK108" s="214">
        <f>SUM(BK109:BK119)</f>
        <v>0</v>
      </c>
    </row>
    <row r="109" s="2" customFormat="1" ht="44.25" customHeight="1">
      <c r="A109" s="43"/>
      <c r="B109" s="44"/>
      <c r="C109" s="217" t="s">
        <v>108</v>
      </c>
      <c r="D109" s="217" t="s">
        <v>162</v>
      </c>
      <c r="E109" s="218" t="s">
        <v>204</v>
      </c>
      <c r="F109" s="219" t="s">
        <v>205</v>
      </c>
      <c r="G109" s="220" t="s">
        <v>165</v>
      </c>
      <c r="H109" s="221">
        <v>1191.96</v>
      </c>
      <c r="I109" s="222"/>
      <c r="J109" s="223">
        <f>ROUND(I109*H109,2)</f>
        <v>0</v>
      </c>
      <c r="K109" s="219" t="s">
        <v>166</v>
      </c>
      <c r="L109" s="49"/>
      <c r="M109" s="224" t="s">
        <v>32</v>
      </c>
      <c r="N109" s="225" t="s">
        <v>48</v>
      </c>
      <c r="O109" s="8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R109" s="228" t="s">
        <v>96</v>
      </c>
      <c r="AT109" s="228" t="s">
        <v>162</v>
      </c>
      <c r="AU109" s="228" t="s">
        <v>91</v>
      </c>
      <c r="AY109" s="21" t="s">
        <v>159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1" t="s">
        <v>91</v>
      </c>
      <c r="BK109" s="229">
        <f>ROUND(I109*H109,2)</f>
        <v>0</v>
      </c>
      <c r="BL109" s="21" t="s">
        <v>96</v>
      </c>
      <c r="BM109" s="228" t="s">
        <v>206</v>
      </c>
    </row>
    <row r="110" s="2" customFormat="1">
      <c r="A110" s="43"/>
      <c r="B110" s="44"/>
      <c r="C110" s="45"/>
      <c r="D110" s="230" t="s">
        <v>168</v>
      </c>
      <c r="E110" s="45"/>
      <c r="F110" s="231" t="s">
        <v>207</v>
      </c>
      <c r="G110" s="45"/>
      <c r="H110" s="45"/>
      <c r="I110" s="232"/>
      <c r="J110" s="45"/>
      <c r="K110" s="45"/>
      <c r="L110" s="49"/>
      <c r="M110" s="233"/>
      <c r="N110" s="234"/>
      <c r="O110" s="89"/>
      <c r="P110" s="89"/>
      <c r="Q110" s="89"/>
      <c r="R110" s="89"/>
      <c r="S110" s="89"/>
      <c r="T110" s="90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T110" s="21" t="s">
        <v>168</v>
      </c>
      <c r="AU110" s="21" t="s">
        <v>91</v>
      </c>
    </row>
    <row r="111" s="13" customFormat="1">
      <c r="A111" s="13"/>
      <c r="B111" s="235"/>
      <c r="C111" s="236"/>
      <c r="D111" s="237" t="s">
        <v>170</v>
      </c>
      <c r="E111" s="238" t="s">
        <v>32</v>
      </c>
      <c r="F111" s="239" t="s">
        <v>208</v>
      </c>
      <c r="G111" s="236"/>
      <c r="H111" s="238" t="s">
        <v>32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170</v>
      </c>
      <c r="AU111" s="245" t="s">
        <v>91</v>
      </c>
      <c r="AV111" s="13" t="s">
        <v>84</v>
      </c>
      <c r="AW111" s="13" t="s">
        <v>38</v>
      </c>
      <c r="AX111" s="13" t="s">
        <v>76</v>
      </c>
      <c r="AY111" s="245" t="s">
        <v>159</v>
      </c>
    </row>
    <row r="112" s="14" customFormat="1">
      <c r="A112" s="14"/>
      <c r="B112" s="246"/>
      <c r="C112" s="247"/>
      <c r="D112" s="237" t="s">
        <v>170</v>
      </c>
      <c r="E112" s="248" t="s">
        <v>32</v>
      </c>
      <c r="F112" s="249" t="s">
        <v>209</v>
      </c>
      <c r="G112" s="247"/>
      <c r="H112" s="250">
        <v>1191.96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170</v>
      </c>
      <c r="AU112" s="256" t="s">
        <v>91</v>
      </c>
      <c r="AV112" s="14" t="s">
        <v>91</v>
      </c>
      <c r="AW112" s="14" t="s">
        <v>38</v>
      </c>
      <c r="AX112" s="14" t="s">
        <v>84</v>
      </c>
      <c r="AY112" s="256" t="s">
        <v>159</v>
      </c>
    </row>
    <row r="113" s="2" customFormat="1" ht="33" customHeight="1">
      <c r="A113" s="43"/>
      <c r="B113" s="44"/>
      <c r="C113" s="217" t="s">
        <v>111</v>
      </c>
      <c r="D113" s="217" t="s">
        <v>162</v>
      </c>
      <c r="E113" s="218" t="s">
        <v>210</v>
      </c>
      <c r="F113" s="219" t="s">
        <v>211</v>
      </c>
      <c r="G113" s="220" t="s">
        <v>212</v>
      </c>
      <c r="H113" s="221">
        <v>2</v>
      </c>
      <c r="I113" s="222"/>
      <c r="J113" s="223">
        <f>ROUND(I113*H113,2)</f>
        <v>0</v>
      </c>
      <c r="K113" s="219" t="s">
        <v>166</v>
      </c>
      <c r="L113" s="49"/>
      <c r="M113" s="224" t="s">
        <v>32</v>
      </c>
      <c r="N113" s="225" t="s">
        <v>48</v>
      </c>
      <c r="O113" s="8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R113" s="228" t="s">
        <v>96</v>
      </c>
      <c r="AT113" s="228" t="s">
        <v>162</v>
      </c>
      <c r="AU113" s="228" t="s">
        <v>91</v>
      </c>
      <c r="AY113" s="21" t="s">
        <v>159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91</v>
      </c>
      <c r="BK113" s="229">
        <f>ROUND(I113*H113,2)</f>
        <v>0</v>
      </c>
      <c r="BL113" s="21" t="s">
        <v>96</v>
      </c>
      <c r="BM113" s="228" t="s">
        <v>213</v>
      </c>
    </row>
    <row r="114" s="2" customFormat="1">
      <c r="A114" s="43"/>
      <c r="B114" s="44"/>
      <c r="C114" s="45"/>
      <c r="D114" s="230" t="s">
        <v>168</v>
      </c>
      <c r="E114" s="45"/>
      <c r="F114" s="231" t="s">
        <v>214</v>
      </c>
      <c r="G114" s="45"/>
      <c r="H114" s="45"/>
      <c r="I114" s="232"/>
      <c r="J114" s="45"/>
      <c r="K114" s="45"/>
      <c r="L114" s="49"/>
      <c r="M114" s="233"/>
      <c r="N114" s="234"/>
      <c r="O114" s="89"/>
      <c r="P114" s="89"/>
      <c r="Q114" s="89"/>
      <c r="R114" s="89"/>
      <c r="S114" s="89"/>
      <c r="T114" s="90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T114" s="21" t="s">
        <v>168</v>
      </c>
      <c r="AU114" s="21" t="s">
        <v>91</v>
      </c>
    </row>
    <row r="115" s="2" customFormat="1" ht="33" customHeight="1">
      <c r="A115" s="43"/>
      <c r="B115" s="44"/>
      <c r="C115" s="217" t="s">
        <v>114</v>
      </c>
      <c r="D115" s="217" t="s">
        <v>162</v>
      </c>
      <c r="E115" s="218" t="s">
        <v>215</v>
      </c>
      <c r="F115" s="219" t="s">
        <v>216</v>
      </c>
      <c r="G115" s="220" t="s">
        <v>212</v>
      </c>
      <c r="H115" s="221">
        <v>2</v>
      </c>
      <c r="I115" s="222"/>
      <c r="J115" s="223">
        <f>ROUND(I115*H115,2)</f>
        <v>0</v>
      </c>
      <c r="K115" s="219" t="s">
        <v>166</v>
      </c>
      <c r="L115" s="49"/>
      <c r="M115" s="224" t="s">
        <v>32</v>
      </c>
      <c r="N115" s="225" t="s">
        <v>48</v>
      </c>
      <c r="O115" s="8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8" t="s">
        <v>96</v>
      </c>
      <c r="AT115" s="228" t="s">
        <v>162</v>
      </c>
      <c r="AU115" s="228" t="s">
        <v>91</v>
      </c>
      <c r="AY115" s="21" t="s">
        <v>159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91</v>
      </c>
      <c r="BK115" s="229">
        <f>ROUND(I115*H115,2)</f>
        <v>0</v>
      </c>
      <c r="BL115" s="21" t="s">
        <v>96</v>
      </c>
      <c r="BM115" s="228" t="s">
        <v>217</v>
      </c>
    </row>
    <row r="116" s="2" customFormat="1">
      <c r="A116" s="43"/>
      <c r="B116" s="44"/>
      <c r="C116" s="45"/>
      <c r="D116" s="230" t="s">
        <v>168</v>
      </c>
      <c r="E116" s="45"/>
      <c r="F116" s="231" t="s">
        <v>218</v>
      </c>
      <c r="G116" s="45"/>
      <c r="H116" s="45"/>
      <c r="I116" s="232"/>
      <c r="J116" s="45"/>
      <c r="K116" s="45"/>
      <c r="L116" s="49"/>
      <c r="M116" s="233"/>
      <c r="N116" s="234"/>
      <c r="O116" s="89"/>
      <c r="P116" s="89"/>
      <c r="Q116" s="89"/>
      <c r="R116" s="89"/>
      <c r="S116" s="89"/>
      <c r="T116" s="90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T116" s="21" t="s">
        <v>168</v>
      </c>
      <c r="AU116" s="21" t="s">
        <v>91</v>
      </c>
    </row>
    <row r="117" s="2" customFormat="1" ht="49.05" customHeight="1">
      <c r="A117" s="43"/>
      <c r="B117" s="44"/>
      <c r="C117" s="217" t="s">
        <v>219</v>
      </c>
      <c r="D117" s="217" t="s">
        <v>162</v>
      </c>
      <c r="E117" s="218" t="s">
        <v>220</v>
      </c>
      <c r="F117" s="219" t="s">
        <v>221</v>
      </c>
      <c r="G117" s="220" t="s">
        <v>212</v>
      </c>
      <c r="H117" s="221">
        <v>4</v>
      </c>
      <c r="I117" s="222"/>
      <c r="J117" s="223">
        <f>ROUND(I117*H117,2)</f>
        <v>0</v>
      </c>
      <c r="K117" s="219" t="s">
        <v>166</v>
      </c>
      <c r="L117" s="49"/>
      <c r="M117" s="224" t="s">
        <v>32</v>
      </c>
      <c r="N117" s="225" t="s">
        <v>48</v>
      </c>
      <c r="O117" s="89"/>
      <c r="P117" s="226">
        <f>O117*H117</f>
        <v>0</v>
      </c>
      <c r="Q117" s="226">
        <v>0.05765</v>
      </c>
      <c r="R117" s="226">
        <f>Q117*H117</f>
        <v>0.2306</v>
      </c>
      <c r="S117" s="226">
        <v>0</v>
      </c>
      <c r="T117" s="227">
        <f>S117*H117</f>
        <v>0</v>
      </c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R117" s="228" t="s">
        <v>96</v>
      </c>
      <c r="AT117" s="228" t="s">
        <v>162</v>
      </c>
      <c r="AU117" s="228" t="s">
        <v>91</v>
      </c>
      <c r="AY117" s="21" t="s">
        <v>159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1" t="s">
        <v>91</v>
      </c>
      <c r="BK117" s="229">
        <f>ROUND(I117*H117,2)</f>
        <v>0</v>
      </c>
      <c r="BL117" s="21" t="s">
        <v>96</v>
      </c>
      <c r="BM117" s="228" t="s">
        <v>222</v>
      </c>
    </row>
    <row r="118" s="2" customFormat="1">
      <c r="A118" s="43"/>
      <c r="B118" s="44"/>
      <c r="C118" s="45"/>
      <c r="D118" s="230" t="s">
        <v>168</v>
      </c>
      <c r="E118" s="45"/>
      <c r="F118" s="231" t="s">
        <v>223</v>
      </c>
      <c r="G118" s="45"/>
      <c r="H118" s="45"/>
      <c r="I118" s="232"/>
      <c r="J118" s="45"/>
      <c r="K118" s="45"/>
      <c r="L118" s="49"/>
      <c r="M118" s="233"/>
      <c r="N118" s="234"/>
      <c r="O118" s="89"/>
      <c r="P118" s="89"/>
      <c r="Q118" s="89"/>
      <c r="R118" s="89"/>
      <c r="S118" s="89"/>
      <c r="T118" s="90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T118" s="21" t="s">
        <v>168</v>
      </c>
      <c r="AU118" s="21" t="s">
        <v>91</v>
      </c>
    </row>
    <row r="119" s="2" customFormat="1" ht="16.5" customHeight="1">
      <c r="A119" s="43"/>
      <c r="B119" s="44"/>
      <c r="C119" s="217" t="s">
        <v>8</v>
      </c>
      <c r="D119" s="217" t="s">
        <v>162</v>
      </c>
      <c r="E119" s="218" t="s">
        <v>224</v>
      </c>
      <c r="F119" s="219" t="s">
        <v>225</v>
      </c>
      <c r="G119" s="220" t="s">
        <v>226</v>
      </c>
      <c r="H119" s="221">
        <v>1</v>
      </c>
      <c r="I119" s="222"/>
      <c r="J119" s="223">
        <f>ROUND(I119*H119,2)</f>
        <v>0</v>
      </c>
      <c r="K119" s="219" t="s">
        <v>227</v>
      </c>
      <c r="L119" s="49"/>
      <c r="M119" s="224" t="s">
        <v>32</v>
      </c>
      <c r="N119" s="225" t="s">
        <v>48</v>
      </c>
      <c r="O119" s="8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96</v>
      </c>
      <c r="AT119" s="228" t="s">
        <v>162</v>
      </c>
      <c r="AU119" s="228" t="s">
        <v>91</v>
      </c>
      <c r="AY119" s="21" t="s">
        <v>159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91</v>
      </c>
      <c r="BK119" s="229">
        <f>ROUND(I119*H119,2)</f>
        <v>0</v>
      </c>
      <c r="BL119" s="21" t="s">
        <v>96</v>
      </c>
      <c r="BM119" s="228" t="s">
        <v>228</v>
      </c>
    </row>
    <row r="120" s="12" customFormat="1" ht="22.8" customHeight="1">
      <c r="A120" s="12"/>
      <c r="B120" s="201"/>
      <c r="C120" s="202"/>
      <c r="D120" s="203" t="s">
        <v>75</v>
      </c>
      <c r="E120" s="215" t="s">
        <v>229</v>
      </c>
      <c r="F120" s="215" t="s">
        <v>230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SUM(P121:P122)</f>
        <v>0</v>
      </c>
      <c r="Q120" s="209"/>
      <c r="R120" s="210">
        <f>SUM(R121:R122)</f>
        <v>0</v>
      </c>
      <c r="S120" s="209"/>
      <c r="T120" s="211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84</v>
      </c>
      <c r="AT120" s="213" t="s">
        <v>75</v>
      </c>
      <c r="AU120" s="213" t="s">
        <v>84</v>
      </c>
      <c r="AY120" s="212" t="s">
        <v>159</v>
      </c>
      <c r="BK120" s="214">
        <f>SUM(BK121:BK122)</f>
        <v>0</v>
      </c>
    </row>
    <row r="121" s="2" customFormat="1" ht="24.15" customHeight="1">
      <c r="A121" s="43"/>
      <c r="B121" s="44"/>
      <c r="C121" s="217" t="s">
        <v>231</v>
      </c>
      <c r="D121" s="217" t="s">
        <v>162</v>
      </c>
      <c r="E121" s="218" t="s">
        <v>232</v>
      </c>
      <c r="F121" s="219" t="s">
        <v>233</v>
      </c>
      <c r="G121" s="220" t="s">
        <v>181</v>
      </c>
      <c r="H121" s="221">
        <v>1</v>
      </c>
      <c r="I121" s="222"/>
      <c r="J121" s="223">
        <f>ROUND(I121*H121,2)</f>
        <v>0</v>
      </c>
      <c r="K121" s="219" t="s">
        <v>166</v>
      </c>
      <c r="L121" s="49"/>
      <c r="M121" s="224" t="s">
        <v>32</v>
      </c>
      <c r="N121" s="225" t="s">
        <v>48</v>
      </c>
      <c r="O121" s="8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R121" s="228" t="s">
        <v>96</v>
      </c>
      <c r="AT121" s="228" t="s">
        <v>162</v>
      </c>
      <c r="AU121" s="228" t="s">
        <v>91</v>
      </c>
      <c r="AY121" s="21" t="s">
        <v>159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1" t="s">
        <v>91</v>
      </c>
      <c r="BK121" s="229">
        <f>ROUND(I121*H121,2)</f>
        <v>0</v>
      </c>
      <c r="BL121" s="21" t="s">
        <v>96</v>
      </c>
      <c r="BM121" s="228" t="s">
        <v>234</v>
      </c>
    </row>
    <row r="122" s="2" customFormat="1">
      <c r="A122" s="43"/>
      <c r="B122" s="44"/>
      <c r="C122" s="45"/>
      <c r="D122" s="230" t="s">
        <v>168</v>
      </c>
      <c r="E122" s="45"/>
      <c r="F122" s="231" t="s">
        <v>235</v>
      </c>
      <c r="G122" s="45"/>
      <c r="H122" s="45"/>
      <c r="I122" s="232"/>
      <c r="J122" s="45"/>
      <c r="K122" s="45"/>
      <c r="L122" s="49"/>
      <c r="M122" s="257"/>
      <c r="N122" s="258"/>
      <c r="O122" s="259"/>
      <c r="P122" s="259"/>
      <c r="Q122" s="259"/>
      <c r="R122" s="259"/>
      <c r="S122" s="259"/>
      <c r="T122" s="260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T122" s="21" t="s">
        <v>168</v>
      </c>
      <c r="AU122" s="21" t="s">
        <v>91</v>
      </c>
    </row>
    <row r="123" s="2" customFormat="1" ht="6.96" customHeight="1">
      <c r="A123" s="43"/>
      <c r="B123" s="64"/>
      <c r="C123" s="65"/>
      <c r="D123" s="65"/>
      <c r="E123" s="65"/>
      <c r="F123" s="65"/>
      <c r="G123" s="65"/>
      <c r="H123" s="65"/>
      <c r="I123" s="65"/>
      <c r="J123" s="65"/>
      <c r="K123" s="65"/>
      <c r="L123" s="49"/>
      <c r="M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</row>
  </sheetData>
  <sheetProtection sheet="1" autoFilter="0" formatColumns="0" formatRows="0" objects="1" scenarios="1" spinCount="100000" saltValue="C6Qxm/dsk36pMPNAIq1KlAWHXkYWjIVWL1wUU7E7WyxpIUnQEJtjlY/oV9/tVm369xUEbiDkjEMorF5KPUMyBw==" hashValue="0FcsSOM6v+yV5YBLpzg3ZctolAs3jlJ6TZB+ceo2AFqPOUQnVi8QgDs49DSyt3JGYGVBiSg+LfMVjna+Thbd8g==" algorithmName="SHA-512" password="A4C6"/>
  <autoFilter ref="C84:K12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5_01/113107162"/>
    <hyperlink ref="F93" r:id="rId2" display="https://podminky.urs.cz/item/CS_URS_2025_01/113107176"/>
    <hyperlink ref="F97" r:id="rId3" display="https://podminky.urs.cz/item/CS_URS_2025_01/997221611"/>
    <hyperlink ref="F99" r:id="rId4" display="https://podminky.urs.cz/item/CS_URS_2025_01/997013501"/>
    <hyperlink ref="F101" r:id="rId5" display="https://podminky.urs.cz/item/CS_URS_2025_01/997013509"/>
    <hyperlink ref="F104" r:id="rId6" display="https://podminky.urs.cz/item/CS_URS_2025_01/997013861"/>
    <hyperlink ref="F106" r:id="rId7" display="https://podminky.urs.cz/item/CS_URS_2025_01/997013873"/>
    <hyperlink ref="F110" r:id="rId8" display="https://podminky.urs.cz/item/CS_URS_2025_01/111212361"/>
    <hyperlink ref="F114" r:id="rId9" display="https://podminky.urs.cz/item/CS_URS_2025_01/112151116"/>
    <hyperlink ref="F116" r:id="rId10" display="https://podminky.urs.cz/item/CS_URS_2025_01/112201116"/>
    <hyperlink ref="F118" r:id="rId11" display="https://podminky.urs.cz/item/CS_URS_2025_01/184818244"/>
    <hyperlink ref="F122" r:id="rId12" display="https://podminky.urs.cz/item/CS_URS_2025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92</v>
      </c>
      <c r="AZ2" s="261" t="s">
        <v>236</v>
      </c>
      <c r="BA2" s="261" t="s">
        <v>237</v>
      </c>
      <c r="BB2" s="261" t="s">
        <v>165</v>
      </c>
      <c r="BC2" s="261" t="s">
        <v>238</v>
      </c>
      <c r="BD2" s="261" t="s">
        <v>93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  <c r="AZ3" s="261" t="s">
        <v>239</v>
      </c>
      <c r="BA3" s="261" t="s">
        <v>240</v>
      </c>
      <c r="BB3" s="261" t="s">
        <v>165</v>
      </c>
      <c r="BC3" s="261" t="s">
        <v>241</v>
      </c>
      <c r="BD3" s="261" t="s">
        <v>93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  <c r="AZ4" s="261" t="s">
        <v>242</v>
      </c>
      <c r="BA4" s="261" t="s">
        <v>243</v>
      </c>
      <c r="BB4" s="261" t="s">
        <v>165</v>
      </c>
      <c r="BC4" s="261" t="s">
        <v>244</v>
      </c>
      <c r="BD4" s="261" t="s">
        <v>93</v>
      </c>
    </row>
    <row r="5" s="1" customFormat="1" ht="6.96" customHeight="1">
      <c r="B5" s="24"/>
      <c r="L5" s="24"/>
      <c r="AZ5" s="261" t="s">
        <v>245</v>
      </c>
      <c r="BA5" s="261" t="s">
        <v>246</v>
      </c>
      <c r="BB5" s="261" t="s">
        <v>165</v>
      </c>
      <c r="BC5" s="261" t="s">
        <v>247</v>
      </c>
      <c r="BD5" s="261" t="s">
        <v>93</v>
      </c>
    </row>
    <row r="6" s="1" customFormat="1" ht="12" customHeight="1">
      <c r="B6" s="24"/>
      <c r="D6" s="147" t="s">
        <v>16</v>
      </c>
      <c r="L6" s="24"/>
      <c r="AZ6" s="261" t="s">
        <v>248</v>
      </c>
      <c r="BA6" s="261" t="s">
        <v>249</v>
      </c>
      <c r="BB6" s="261" t="s">
        <v>165</v>
      </c>
      <c r="BC6" s="261" t="s">
        <v>250</v>
      </c>
      <c r="BD6" s="261" t="s">
        <v>93</v>
      </c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  <c r="AZ7" s="261" t="s">
        <v>251</v>
      </c>
      <c r="BA7" s="261" t="s">
        <v>252</v>
      </c>
      <c r="BB7" s="261" t="s">
        <v>165</v>
      </c>
      <c r="BC7" s="261" t="s">
        <v>253</v>
      </c>
      <c r="BD7" s="261" t="s">
        <v>93</v>
      </c>
    </row>
    <row r="8" s="1" customFormat="1" ht="12" customHeight="1">
      <c r="B8" s="24"/>
      <c r="D8" s="147" t="s">
        <v>132</v>
      </c>
      <c r="L8" s="24"/>
      <c r="AZ8" s="261" t="s">
        <v>254</v>
      </c>
      <c r="BA8" s="261" t="s">
        <v>255</v>
      </c>
      <c r="BB8" s="261" t="s">
        <v>165</v>
      </c>
      <c r="BC8" s="261" t="s">
        <v>256</v>
      </c>
      <c r="BD8" s="261" t="s">
        <v>93</v>
      </c>
    </row>
    <row r="9" s="2" customFormat="1" ht="16.5" customHeight="1">
      <c r="A9" s="43"/>
      <c r="B9" s="49"/>
      <c r="C9" s="43"/>
      <c r="D9" s="43"/>
      <c r="E9" s="148" t="s">
        <v>257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Z9" s="261" t="s">
        <v>258</v>
      </c>
      <c r="BA9" s="261" t="s">
        <v>259</v>
      </c>
      <c r="BB9" s="261" t="s">
        <v>260</v>
      </c>
      <c r="BC9" s="261" t="s">
        <v>261</v>
      </c>
      <c r="BD9" s="261" t="s">
        <v>93</v>
      </c>
    </row>
    <row r="10" s="2" customFormat="1" ht="12" customHeight="1">
      <c r="A10" s="43"/>
      <c r="B10" s="49"/>
      <c r="C10" s="43"/>
      <c r="D10" s="147" t="s">
        <v>262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Z10" s="261" t="s">
        <v>263</v>
      </c>
      <c r="BA10" s="261" t="s">
        <v>264</v>
      </c>
      <c r="BB10" s="261" t="s">
        <v>165</v>
      </c>
      <c r="BC10" s="261" t="s">
        <v>265</v>
      </c>
      <c r="BD10" s="261" t="s">
        <v>93</v>
      </c>
    </row>
    <row r="11" s="2" customFormat="1" ht="16.5" customHeight="1">
      <c r="A11" s="43"/>
      <c r="B11" s="49"/>
      <c r="C11" s="43"/>
      <c r="D11" s="43"/>
      <c r="E11" s="150" t="s">
        <v>266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Z11" s="261" t="s">
        <v>267</v>
      </c>
      <c r="BA11" s="261" t="s">
        <v>268</v>
      </c>
      <c r="BB11" s="261" t="s">
        <v>165</v>
      </c>
      <c r="BC11" s="261" t="s">
        <v>269</v>
      </c>
      <c r="BD11" s="261" t="s">
        <v>93</v>
      </c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Z12" s="261" t="s">
        <v>270</v>
      </c>
      <c r="BA12" s="261" t="s">
        <v>271</v>
      </c>
      <c r="BB12" s="261" t="s">
        <v>165</v>
      </c>
      <c r="BC12" s="261" t="s">
        <v>272</v>
      </c>
      <c r="BD12" s="261" t="s">
        <v>93</v>
      </c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32</v>
      </c>
      <c r="G13" s="43"/>
      <c r="H13" s="43"/>
      <c r="I13" s="147" t="s">
        <v>20</v>
      </c>
      <c r="J13" s="138" t="s">
        <v>32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Z13" s="261" t="s">
        <v>273</v>
      </c>
      <c r="BA13" s="261" t="s">
        <v>274</v>
      </c>
      <c r="BB13" s="261" t="s">
        <v>165</v>
      </c>
      <c r="BC13" s="261" t="s">
        <v>275</v>
      </c>
      <c r="BD13" s="261" t="s">
        <v>93</v>
      </c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33</v>
      </c>
      <c r="G14" s="43"/>
      <c r="H14" s="43"/>
      <c r="I14" s="147" t="s">
        <v>24</v>
      </c>
      <c r="J14" s="151" t="str">
        <f>'Rekapitulace stavby'!AN8</f>
        <v>15. 7. 2024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Z14" s="261" t="s">
        <v>276</v>
      </c>
      <c r="BA14" s="261" t="s">
        <v>277</v>
      </c>
      <c r="BB14" s="261" t="s">
        <v>165</v>
      </c>
      <c r="BC14" s="261" t="s">
        <v>278</v>
      </c>
      <c r="BD14" s="261" t="s">
        <v>93</v>
      </c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Z15" s="261" t="s">
        <v>279</v>
      </c>
      <c r="BA15" s="261" t="s">
        <v>280</v>
      </c>
      <c r="BB15" s="261" t="s">
        <v>165</v>
      </c>
      <c r="BC15" s="261" t="s">
        <v>281</v>
      </c>
      <c r="BD15" s="261" t="s">
        <v>93</v>
      </c>
    </row>
    <row r="16" s="2" customFormat="1" ht="12" customHeight="1">
      <c r="A16" s="43"/>
      <c r="B16" s="49"/>
      <c r="C16" s="43"/>
      <c r="D16" s="147" t="s">
        <v>30</v>
      </c>
      <c r="E16" s="43"/>
      <c r="F16" s="43"/>
      <c r="G16" s="43"/>
      <c r="H16" s="43"/>
      <c r="I16" s="147" t="s">
        <v>31</v>
      </c>
      <c r="J16" s="138" t="str">
        <f>IF('Rekapitulace stavby'!AN10="","",'Rekapitulace stavby'!AN10)</f>
        <v/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Z16" s="261" t="s">
        <v>282</v>
      </c>
      <c r="BA16" s="261" t="s">
        <v>283</v>
      </c>
      <c r="BB16" s="261" t="s">
        <v>165</v>
      </c>
      <c r="BC16" s="261" t="s">
        <v>284</v>
      </c>
      <c r="BD16" s="261" t="s">
        <v>93</v>
      </c>
    </row>
    <row r="17" s="2" customFormat="1" ht="18" customHeight="1">
      <c r="A17" s="43"/>
      <c r="B17" s="49"/>
      <c r="C17" s="43"/>
      <c r="D17" s="43"/>
      <c r="E17" s="138" t="str">
        <f>IF('Rekapitulace stavby'!E11="","",'Rekapitulace stavby'!E11)</f>
        <v xml:space="preserve"> </v>
      </c>
      <c r="F17" s="43"/>
      <c r="G17" s="43"/>
      <c r="H17" s="43"/>
      <c r="I17" s="147" t="s">
        <v>34</v>
      </c>
      <c r="J17" s="138" t="str">
        <f>IF('Rekapitulace stavby'!AN11="","",'Rekapitulace stavby'!AN11)</f>
        <v/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Z17" s="261" t="s">
        <v>285</v>
      </c>
      <c r="BA17" s="261" t="s">
        <v>286</v>
      </c>
      <c r="BB17" s="261" t="s">
        <v>165</v>
      </c>
      <c r="BC17" s="261" t="s">
        <v>287</v>
      </c>
      <c r="BD17" s="261" t="s">
        <v>93</v>
      </c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Z18" s="261" t="s">
        <v>288</v>
      </c>
      <c r="BA18" s="261" t="s">
        <v>289</v>
      </c>
      <c r="BB18" s="261" t="s">
        <v>165</v>
      </c>
      <c r="BC18" s="261" t="s">
        <v>290</v>
      </c>
      <c r="BD18" s="261" t="s">
        <v>93</v>
      </c>
    </row>
    <row r="19" s="2" customFormat="1" ht="12" customHeight="1">
      <c r="A19" s="43"/>
      <c r="B19" s="49"/>
      <c r="C19" s="43"/>
      <c r="D19" s="147" t="s">
        <v>35</v>
      </c>
      <c r="E19" s="43"/>
      <c r="F19" s="43"/>
      <c r="G19" s="43"/>
      <c r="H19" s="43"/>
      <c r="I19" s="147" t="s">
        <v>31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Z19" s="261" t="s">
        <v>291</v>
      </c>
      <c r="BA19" s="261" t="s">
        <v>292</v>
      </c>
      <c r="BB19" s="261" t="s">
        <v>165</v>
      </c>
      <c r="BC19" s="261" t="s">
        <v>293</v>
      </c>
      <c r="BD19" s="261" t="s">
        <v>93</v>
      </c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34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Z20" s="261" t="s">
        <v>294</v>
      </c>
      <c r="BA20" s="261" t="s">
        <v>295</v>
      </c>
      <c r="BB20" s="261" t="s">
        <v>165</v>
      </c>
      <c r="BC20" s="261" t="s">
        <v>296</v>
      </c>
      <c r="BD20" s="261" t="s">
        <v>93</v>
      </c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Z21" s="261" t="s">
        <v>297</v>
      </c>
      <c r="BA21" s="261" t="s">
        <v>298</v>
      </c>
      <c r="BB21" s="261" t="s">
        <v>165</v>
      </c>
      <c r="BC21" s="261" t="s">
        <v>299</v>
      </c>
      <c r="BD21" s="261" t="s">
        <v>93</v>
      </c>
    </row>
    <row r="22" s="2" customFormat="1" ht="12" customHeight="1">
      <c r="A22" s="43"/>
      <c r="B22" s="49"/>
      <c r="C22" s="43"/>
      <c r="D22" s="147" t="s">
        <v>37</v>
      </c>
      <c r="E22" s="43"/>
      <c r="F22" s="43"/>
      <c r="G22" s="43"/>
      <c r="H22" s="43"/>
      <c r="I22" s="147" t="s">
        <v>31</v>
      </c>
      <c r="J22" s="138" t="str">
        <f>IF('Rekapitulace stavby'!AN16="","",'Rekapitulace stavby'!AN16)</f>
        <v/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Z22" s="261" t="s">
        <v>300</v>
      </c>
      <c r="BA22" s="261" t="s">
        <v>301</v>
      </c>
      <c r="BB22" s="261" t="s">
        <v>165</v>
      </c>
      <c r="BC22" s="261" t="s">
        <v>302</v>
      </c>
      <c r="BD22" s="261" t="s">
        <v>93</v>
      </c>
    </row>
    <row r="23" s="2" customFormat="1" ht="18" customHeight="1">
      <c r="A23" s="43"/>
      <c r="B23" s="49"/>
      <c r="C23" s="43"/>
      <c r="D23" s="43"/>
      <c r="E23" s="138" t="str">
        <f>IF('Rekapitulace stavby'!E17="","",'Rekapitulace stavby'!E17)</f>
        <v xml:space="preserve"> </v>
      </c>
      <c r="F23" s="43"/>
      <c r="G23" s="43"/>
      <c r="H23" s="43"/>
      <c r="I23" s="147" t="s">
        <v>34</v>
      </c>
      <c r="J23" s="138" t="str">
        <f>IF('Rekapitulace stavby'!AN17="","",'Rekapitulace stavby'!AN17)</f>
        <v/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Z23" s="261" t="s">
        <v>303</v>
      </c>
      <c r="BA23" s="261" t="s">
        <v>304</v>
      </c>
      <c r="BB23" s="261" t="s">
        <v>165</v>
      </c>
      <c r="BC23" s="261" t="s">
        <v>305</v>
      </c>
      <c r="BD23" s="261" t="s">
        <v>93</v>
      </c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Z24" s="261" t="s">
        <v>306</v>
      </c>
      <c r="BA24" s="261" t="s">
        <v>307</v>
      </c>
      <c r="BB24" s="261" t="s">
        <v>165</v>
      </c>
      <c r="BC24" s="261" t="s">
        <v>308</v>
      </c>
      <c r="BD24" s="261" t="s">
        <v>93</v>
      </c>
    </row>
    <row r="25" s="2" customFormat="1" ht="12" customHeight="1">
      <c r="A25" s="43"/>
      <c r="B25" s="49"/>
      <c r="C25" s="43"/>
      <c r="D25" s="147" t="s">
        <v>39</v>
      </c>
      <c r="E25" s="43"/>
      <c r="F25" s="43"/>
      <c r="G25" s="43"/>
      <c r="H25" s="43"/>
      <c r="I25" s="147" t="s">
        <v>31</v>
      </c>
      <c r="J25" s="138" t="str">
        <f>IF('Rekapitulace stavby'!AN19="","",'Rekapitulace stavby'!AN19)</f>
        <v/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Z25" s="261" t="s">
        <v>309</v>
      </c>
      <c r="BA25" s="261" t="s">
        <v>310</v>
      </c>
      <c r="BB25" s="261" t="s">
        <v>165</v>
      </c>
      <c r="BC25" s="261" t="s">
        <v>311</v>
      </c>
      <c r="BD25" s="261" t="s">
        <v>93</v>
      </c>
    </row>
    <row r="26" s="2" customFormat="1" ht="18" customHeight="1">
      <c r="A26" s="43"/>
      <c r="B26" s="49"/>
      <c r="C26" s="43"/>
      <c r="D26" s="43"/>
      <c r="E26" s="138" t="str">
        <f>IF('Rekapitulace stavby'!E20="","",'Rekapitulace stavby'!E20)</f>
        <v xml:space="preserve"> </v>
      </c>
      <c r="F26" s="43"/>
      <c r="G26" s="43"/>
      <c r="H26" s="43"/>
      <c r="I26" s="147" t="s">
        <v>34</v>
      </c>
      <c r="J26" s="138" t="str">
        <f>IF('Rekapitulace stavby'!AN20="","",'Rekapitulace stavby'!AN20)</f>
        <v/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Z26" s="261" t="s">
        <v>312</v>
      </c>
      <c r="BA26" s="261" t="s">
        <v>313</v>
      </c>
      <c r="BB26" s="261" t="s">
        <v>260</v>
      </c>
      <c r="BC26" s="261" t="s">
        <v>314</v>
      </c>
      <c r="BD26" s="261" t="s">
        <v>93</v>
      </c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Z27" s="261" t="s">
        <v>315</v>
      </c>
      <c r="BA27" s="261" t="s">
        <v>316</v>
      </c>
      <c r="BB27" s="261" t="s">
        <v>165</v>
      </c>
      <c r="BC27" s="261" t="s">
        <v>317</v>
      </c>
      <c r="BD27" s="261" t="s">
        <v>93</v>
      </c>
    </row>
    <row r="28" s="2" customFormat="1" ht="12" customHeight="1">
      <c r="A28" s="43"/>
      <c r="B28" s="49"/>
      <c r="C28" s="43"/>
      <c r="D28" s="147" t="s">
        <v>40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Z28" s="261" t="s">
        <v>318</v>
      </c>
      <c r="BA28" s="261" t="s">
        <v>319</v>
      </c>
      <c r="BB28" s="261" t="s">
        <v>260</v>
      </c>
      <c r="BC28" s="261" t="s">
        <v>320</v>
      </c>
      <c r="BD28" s="261" t="s">
        <v>93</v>
      </c>
    </row>
    <row r="29" s="8" customFormat="1" ht="16.5" customHeight="1">
      <c r="A29" s="152"/>
      <c r="B29" s="153"/>
      <c r="C29" s="152"/>
      <c r="D29" s="152"/>
      <c r="E29" s="154" t="s">
        <v>32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Z29" s="262" t="s">
        <v>321</v>
      </c>
      <c r="BA29" s="262" t="s">
        <v>322</v>
      </c>
      <c r="BB29" s="262" t="s">
        <v>165</v>
      </c>
      <c r="BC29" s="262" t="s">
        <v>323</v>
      </c>
      <c r="BD29" s="262" t="s">
        <v>93</v>
      </c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Z30" s="261" t="s">
        <v>324</v>
      </c>
      <c r="BA30" s="261" t="s">
        <v>325</v>
      </c>
      <c r="BB30" s="261" t="s">
        <v>165</v>
      </c>
      <c r="BC30" s="261" t="s">
        <v>326</v>
      </c>
      <c r="BD30" s="261" t="s">
        <v>93</v>
      </c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Z31" s="261" t="s">
        <v>327</v>
      </c>
      <c r="BA31" s="261" t="s">
        <v>328</v>
      </c>
      <c r="BB31" s="261" t="s">
        <v>165</v>
      </c>
      <c r="BC31" s="261" t="s">
        <v>329</v>
      </c>
      <c r="BD31" s="261" t="s">
        <v>93</v>
      </c>
    </row>
    <row r="32" s="2" customFormat="1" ht="25.44" customHeight="1">
      <c r="A32" s="43"/>
      <c r="B32" s="49"/>
      <c r="C32" s="43"/>
      <c r="D32" s="157" t="s">
        <v>42</v>
      </c>
      <c r="E32" s="43"/>
      <c r="F32" s="43"/>
      <c r="G32" s="43"/>
      <c r="H32" s="43"/>
      <c r="I32" s="43"/>
      <c r="J32" s="158">
        <f>ROUND(J169,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Z32" s="261" t="s">
        <v>330</v>
      </c>
      <c r="BA32" s="261" t="s">
        <v>331</v>
      </c>
      <c r="BB32" s="261" t="s">
        <v>165</v>
      </c>
      <c r="BC32" s="261" t="s">
        <v>332</v>
      </c>
      <c r="BD32" s="261" t="s">
        <v>93</v>
      </c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Z33" s="261" t="s">
        <v>333</v>
      </c>
      <c r="BA33" s="261" t="s">
        <v>334</v>
      </c>
      <c r="BB33" s="261" t="s">
        <v>260</v>
      </c>
      <c r="BC33" s="261" t="s">
        <v>335</v>
      </c>
      <c r="BD33" s="261" t="s">
        <v>93</v>
      </c>
    </row>
    <row r="34" s="2" customFormat="1" ht="14.4" customHeight="1">
      <c r="A34" s="43"/>
      <c r="B34" s="49"/>
      <c r="C34" s="43"/>
      <c r="D34" s="43"/>
      <c r="E34" s="43"/>
      <c r="F34" s="159" t="s">
        <v>44</v>
      </c>
      <c r="G34" s="43"/>
      <c r="H34" s="43"/>
      <c r="I34" s="159" t="s">
        <v>43</v>
      </c>
      <c r="J34" s="159" t="s">
        <v>45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Z34" s="261" t="s">
        <v>336</v>
      </c>
      <c r="BA34" s="261" t="s">
        <v>337</v>
      </c>
      <c r="BB34" s="261" t="s">
        <v>260</v>
      </c>
      <c r="BC34" s="261" t="s">
        <v>338</v>
      </c>
      <c r="BD34" s="261" t="s">
        <v>93</v>
      </c>
    </row>
    <row r="35" s="2" customFormat="1" ht="14.4" customHeight="1">
      <c r="A35" s="43"/>
      <c r="B35" s="49"/>
      <c r="C35" s="43"/>
      <c r="D35" s="160" t="s">
        <v>46</v>
      </c>
      <c r="E35" s="147" t="s">
        <v>47</v>
      </c>
      <c r="F35" s="161">
        <f>ROUND((SUM(BE169:BE2432)),  2)</f>
        <v>0</v>
      </c>
      <c r="G35" s="43"/>
      <c r="H35" s="43"/>
      <c r="I35" s="162">
        <v>0.20999999999999999</v>
      </c>
      <c r="J35" s="161">
        <f>ROUND(((SUM(BE169:BE2432))*I35),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Z35" s="261" t="s">
        <v>339</v>
      </c>
      <c r="BA35" s="261" t="s">
        <v>340</v>
      </c>
      <c r="BB35" s="261" t="s">
        <v>165</v>
      </c>
      <c r="BC35" s="261" t="s">
        <v>341</v>
      </c>
      <c r="BD35" s="261" t="s">
        <v>93</v>
      </c>
    </row>
    <row r="36" s="2" customFormat="1" ht="14.4" customHeight="1">
      <c r="A36" s="43"/>
      <c r="B36" s="49"/>
      <c r="C36" s="43"/>
      <c r="D36" s="43"/>
      <c r="E36" s="147" t="s">
        <v>48</v>
      </c>
      <c r="F36" s="161">
        <f>ROUND((SUM(BF169:BF2432)),  2)</f>
        <v>0</v>
      </c>
      <c r="G36" s="43"/>
      <c r="H36" s="43"/>
      <c r="I36" s="162">
        <v>0.12</v>
      </c>
      <c r="J36" s="161">
        <f>ROUND(((SUM(BF169:BF2432))*I36),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Z36" s="261" t="s">
        <v>342</v>
      </c>
      <c r="BA36" s="261" t="s">
        <v>343</v>
      </c>
      <c r="BB36" s="261" t="s">
        <v>260</v>
      </c>
      <c r="BC36" s="261" t="s">
        <v>344</v>
      </c>
      <c r="BD36" s="261" t="s">
        <v>93</v>
      </c>
    </row>
    <row r="37" hidden="1" s="2" customFormat="1" ht="14.4" customHeight="1">
      <c r="A37" s="43"/>
      <c r="B37" s="49"/>
      <c r="C37" s="43"/>
      <c r="D37" s="43"/>
      <c r="E37" s="147" t="s">
        <v>49</v>
      </c>
      <c r="F37" s="161">
        <f>ROUND((SUM(BG169:BG2432)),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Z37" s="261" t="s">
        <v>345</v>
      </c>
      <c r="BA37" s="261" t="s">
        <v>346</v>
      </c>
      <c r="BB37" s="261" t="s">
        <v>260</v>
      </c>
      <c r="BC37" s="261" t="s">
        <v>347</v>
      </c>
      <c r="BD37" s="261" t="s">
        <v>93</v>
      </c>
    </row>
    <row r="38" hidden="1" s="2" customFormat="1" ht="14.4" customHeight="1">
      <c r="A38" s="43"/>
      <c r="B38" s="49"/>
      <c r="C38" s="43"/>
      <c r="D38" s="43"/>
      <c r="E38" s="147" t="s">
        <v>50</v>
      </c>
      <c r="F38" s="161">
        <f>ROUND((SUM(BH169:BH2432)),  2)</f>
        <v>0</v>
      </c>
      <c r="G38" s="43"/>
      <c r="H38" s="43"/>
      <c r="I38" s="162">
        <v>0.12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Z38" s="261" t="s">
        <v>348</v>
      </c>
      <c r="BA38" s="261" t="s">
        <v>349</v>
      </c>
      <c r="BB38" s="261" t="s">
        <v>260</v>
      </c>
      <c r="BC38" s="261" t="s">
        <v>350</v>
      </c>
      <c r="BD38" s="261" t="s">
        <v>93</v>
      </c>
    </row>
    <row r="39" hidden="1" s="2" customFormat="1" ht="14.4" customHeight="1">
      <c r="A39" s="43"/>
      <c r="B39" s="49"/>
      <c r="C39" s="43"/>
      <c r="D39" s="43"/>
      <c r="E39" s="147" t="s">
        <v>51</v>
      </c>
      <c r="F39" s="161">
        <f>ROUND((SUM(BI169:BI2432)),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Z39" s="261" t="s">
        <v>351</v>
      </c>
      <c r="BA39" s="261" t="s">
        <v>352</v>
      </c>
      <c r="BB39" s="261" t="s">
        <v>260</v>
      </c>
      <c r="BC39" s="261" t="s">
        <v>353</v>
      </c>
      <c r="BD39" s="261" t="s">
        <v>93</v>
      </c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Z40" s="261" t="s">
        <v>354</v>
      </c>
      <c r="BA40" s="261" t="s">
        <v>355</v>
      </c>
      <c r="BB40" s="261" t="s">
        <v>260</v>
      </c>
      <c r="BC40" s="261" t="s">
        <v>356</v>
      </c>
      <c r="BD40" s="261" t="s">
        <v>93</v>
      </c>
    </row>
    <row r="41" s="2" customFormat="1" ht="25.44" customHeight="1">
      <c r="A41" s="43"/>
      <c r="B41" s="49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Z41" s="261" t="s">
        <v>357</v>
      </c>
      <c r="BA41" s="261" t="s">
        <v>358</v>
      </c>
      <c r="BB41" s="261" t="s">
        <v>260</v>
      </c>
      <c r="BC41" s="261" t="s">
        <v>359</v>
      </c>
      <c r="BD41" s="261" t="s">
        <v>93</v>
      </c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Z42" s="261" t="s">
        <v>360</v>
      </c>
      <c r="BA42" s="261" t="s">
        <v>361</v>
      </c>
      <c r="BB42" s="261" t="s">
        <v>260</v>
      </c>
      <c r="BC42" s="261" t="s">
        <v>362</v>
      </c>
      <c r="BD42" s="261" t="s">
        <v>93</v>
      </c>
    </row>
    <row r="43">
      <c r="AZ43" s="261" t="s">
        <v>363</v>
      </c>
      <c r="BA43" s="261" t="s">
        <v>364</v>
      </c>
      <c r="BB43" s="261" t="s">
        <v>260</v>
      </c>
      <c r="BC43" s="261" t="s">
        <v>365</v>
      </c>
      <c r="BD43" s="261" t="s">
        <v>93</v>
      </c>
    </row>
    <row r="44">
      <c r="AZ44" s="261" t="s">
        <v>366</v>
      </c>
      <c r="BA44" s="261" t="s">
        <v>367</v>
      </c>
      <c r="BB44" s="261" t="s">
        <v>165</v>
      </c>
      <c r="BC44" s="261" t="s">
        <v>368</v>
      </c>
      <c r="BD44" s="261" t="s">
        <v>93</v>
      </c>
    </row>
    <row r="45">
      <c r="AZ45" s="261" t="s">
        <v>369</v>
      </c>
      <c r="BA45" s="261" t="s">
        <v>370</v>
      </c>
      <c r="BB45" s="261" t="s">
        <v>32</v>
      </c>
      <c r="BC45" s="261" t="s">
        <v>371</v>
      </c>
      <c r="BD45" s="261" t="s">
        <v>93</v>
      </c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Z46" s="261" t="s">
        <v>372</v>
      </c>
      <c r="BA46" s="261" t="s">
        <v>373</v>
      </c>
      <c r="BB46" s="261" t="s">
        <v>165</v>
      </c>
      <c r="BC46" s="261" t="s">
        <v>374</v>
      </c>
      <c r="BD46" s="261" t="s">
        <v>93</v>
      </c>
    </row>
    <row r="47" s="2" customFormat="1" ht="24.96" customHeight="1">
      <c r="A47" s="43"/>
      <c r="B47" s="44"/>
      <c r="C47" s="27" t="s">
        <v>134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Z47" s="261" t="s">
        <v>375</v>
      </c>
      <c r="BA47" s="261" t="s">
        <v>376</v>
      </c>
      <c r="BB47" s="261" t="s">
        <v>32</v>
      </c>
      <c r="BC47" s="261" t="s">
        <v>377</v>
      </c>
      <c r="BD47" s="261" t="s">
        <v>93</v>
      </c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Z48" s="261" t="s">
        <v>378</v>
      </c>
      <c r="BA48" s="261" t="s">
        <v>379</v>
      </c>
      <c r="BB48" s="261" t="s">
        <v>165</v>
      </c>
      <c r="BC48" s="261" t="s">
        <v>380</v>
      </c>
      <c r="BD48" s="261" t="s">
        <v>93</v>
      </c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Z49" s="261" t="s">
        <v>381</v>
      </c>
      <c r="BA49" s="261" t="s">
        <v>382</v>
      </c>
      <c r="BB49" s="261" t="s">
        <v>165</v>
      </c>
      <c r="BC49" s="261" t="s">
        <v>383</v>
      </c>
      <c r="BD49" s="261" t="s">
        <v>93</v>
      </c>
    </row>
    <row r="50" s="2" customFormat="1" ht="26.25" customHeight="1">
      <c r="A50" s="43"/>
      <c r="B50" s="44"/>
      <c r="C50" s="45"/>
      <c r="D50" s="45"/>
      <c r="E50" s="174" t="str">
        <f>E7</f>
        <v>Komunitní dům sociální služby Domova Na cestě – Hlinsko_rev DPS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Z50" s="261" t="s">
        <v>384</v>
      </c>
      <c r="BA50" s="261" t="s">
        <v>385</v>
      </c>
      <c r="BB50" s="261" t="s">
        <v>260</v>
      </c>
      <c r="BC50" s="261" t="s">
        <v>386</v>
      </c>
      <c r="BD50" s="261" t="s">
        <v>93</v>
      </c>
    </row>
    <row r="51" s="1" customFormat="1" ht="12" customHeight="1">
      <c r="B51" s="25"/>
      <c r="C51" s="36" t="s">
        <v>132</v>
      </c>
      <c r="D51" s="26"/>
      <c r="E51" s="26"/>
      <c r="F51" s="26"/>
      <c r="G51" s="26"/>
      <c r="H51" s="26"/>
      <c r="I51" s="26"/>
      <c r="J51" s="26"/>
      <c r="K51" s="26"/>
      <c r="L51" s="24"/>
      <c r="AZ51" s="261" t="s">
        <v>387</v>
      </c>
      <c r="BA51" s="261" t="s">
        <v>388</v>
      </c>
      <c r="BB51" s="261" t="s">
        <v>260</v>
      </c>
      <c r="BC51" s="261" t="s">
        <v>389</v>
      </c>
      <c r="BD51" s="261" t="s">
        <v>93</v>
      </c>
    </row>
    <row r="52" s="2" customFormat="1" ht="16.5" customHeight="1">
      <c r="A52" s="43"/>
      <c r="B52" s="44"/>
      <c r="C52" s="45"/>
      <c r="D52" s="45"/>
      <c r="E52" s="174" t="s">
        <v>257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Z52" s="261" t="s">
        <v>390</v>
      </c>
      <c r="BA52" s="261" t="s">
        <v>391</v>
      </c>
      <c r="BB52" s="261" t="s">
        <v>260</v>
      </c>
      <c r="BC52" s="261" t="s">
        <v>392</v>
      </c>
      <c r="BD52" s="261" t="s">
        <v>93</v>
      </c>
    </row>
    <row r="53" s="2" customFormat="1" ht="12" customHeight="1">
      <c r="A53" s="43"/>
      <c r="B53" s="44"/>
      <c r="C53" s="36" t="s">
        <v>262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Z53" s="261" t="s">
        <v>393</v>
      </c>
      <c r="BA53" s="261" t="s">
        <v>394</v>
      </c>
      <c r="BB53" s="261" t="s">
        <v>260</v>
      </c>
      <c r="BC53" s="261" t="s">
        <v>395</v>
      </c>
      <c r="BD53" s="261" t="s">
        <v>93</v>
      </c>
    </row>
    <row r="54" s="2" customFormat="1" ht="16.5" customHeight="1">
      <c r="A54" s="43"/>
      <c r="B54" s="44"/>
      <c r="C54" s="45"/>
      <c r="D54" s="45"/>
      <c r="E54" s="74" t="str">
        <f>E11</f>
        <v>1 - Stavební práce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Z54" s="261" t="s">
        <v>396</v>
      </c>
      <c r="BA54" s="261" t="s">
        <v>397</v>
      </c>
      <c r="BB54" s="261" t="s">
        <v>260</v>
      </c>
      <c r="BC54" s="261" t="s">
        <v>398</v>
      </c>
      <c r="BD54" s="261" t="s">
        <v>93</v>
      </c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Z55" s="261" t="s">
        <v>399</v>
      </c>
      <c r="BA55" s="261" t="s">
        <v>400</v>
      </c>
      <c r="BB55" s="261" t="s">
        <v>165</v>
      </c>
      <c r="BC55" s="261" t="s">
        <v>401</v>
      </c>
      <c r="BD55" s="261" t="s">
        <v>93</v>
      </c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 xml:space="preserve"> </v>
      </c>
      <c r="G56" s="45"/>
      <c r="H56" s="45"/>
      <c r="I56" s="36" t="s">
        <v>24</v>
      </c>
      <c r="J56" s="77" t="str">
        <f>IF(J14="","",J14)</f>
        <v>15. 7. 2024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Z56" s="261" t="s">
        <v>402</v>
      </c>
      <c r="BA56" s="261" t="s">
        <v>403</v>
      </c>
      <c r="BB56" s="261" t="s">
        <v>260</v>
      </c>
      <c r="BC56" s="261" t="s">
        <v>404</v>
      </c>
      <c r="BD56" s="261" t="s">
        <v>93</v>
      </c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Z57" s="261" t="s">
        <v>405</v>
      </c>
      <c r="BA57" s="261" t="s">
        <v>406</v>
      </c>
      <c r="BB57" s="261" t="s">
        <v>260</v>
      </c>
      <c r="BC57" s="261" t="s">
        <v>407</v>
      </c>
      <c r="BD57" s="261" t="s">
        <v>93</v>
      </c>
    </row>
    <row r="58" s="2" customFormat="1" ht="15.15" customHeight="1">
      <c r="A58" s="43"/>
      <c r="B58" s="44"/>
      <c r="C58" s="36" t="s">
        <v>30</v>
      </c>
      <c r="D58" s="45"/>
      <c r="E58" s="45"/>
      <c r="F58" s="31" t="str">
        <f>E17</f>
        <v xml:space="preserve"> </v>
      </c>
      <c r="G58" s="45"/>
      <c r="H58" s="45"/>
      <c r="I58" s="36" t="s">
        <v>37</v>
      </c>
      <c r="J58" s="41" t="str">
        <f>E23</f>
        <v xml:space="preserve"> 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Z58" s="261" t="s">
        <v>408</v>
      </c>
      <c r="BA58" s="261" t="s">
        <v>409</v>
      </c>
      <c r="BB58" s="261" t="s">
        <v>165</v>
      </c>
      <c r="BC58" s="261" t="s">
        <v>410</v>
      </c>
      <c r="BD58" s="261" t="s">
        <v>93</v>
      </c>
    </row>
    <row r="59" s="2" customFormat="1" ht="15.15" customHeight="1">
      <c r="A59" s="43"/>
      <c r="B59" s="44"/>
      <c r="C59" s="36" t="s">
        <v>35</v>
      </c>
      <c r="D59" s="45"/>
      <c r="E59" s="45"/>
      <c r="F59" s="31" t="str">
        <f>IF(E20="","",E20)</f>
        <v>Vyplň údaj</v>
      </c>
      <c r="G59" s="45"/>
      <c r="H59" s="45"/>
      <c r="I59" s="36" t="s">
        <v>39</v>
      </c>
      <c r="J59" s="41" t="str">
        <f>E26</f>
        <v xml:space="preserve"> 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Z59" s="261" t="s">
        <v>411</v>
      </c>
      <c r="BA59" s="261" t="s">
        <v>412</v>
      </c>
      <c r="BB59" s="261" t="s">
        <v>165</v>
      </c>
      <c r="BC59" s="261" t="s">
        <v>413</v>
      </c>
      <c r="BD59" s="261" t="s">
        <v>93</v>
      </c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Z60" s="261" t="s">
        <v>414</v>
      </c>
      <c r="BA60" s="261" t="s">
        <v>415</v>
      </c>
      <c r="BB60" s="261" t="s">
        <v>260</v>
      </c>
      <c r="BC60" s="261" t="s">
        <v>416</v>
      </c>
      <c r="BD60" s="261" t="s">
        <v>93</v>
      </c>
    </row>
    <row r="61" s="2" customFormat="1" ht="29.28" customHeight="1">
      <c r="A61" s="43"/>
      <c r="B61" s="44"/>
      <c r="C61" s="175" t="s">
        <v>135</v>
      </c>
      <c r="D61" s="176"/>
      <c r="E61" s="176"/>
      <c r="F61" s="176"/>
      <c r="G61" s="176"/>
      <c r="H61" s="176"/>
      <c r="I61" s="176"/>
      <c r="J61" s="177" t="s">
        <v>136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Z61" s="261" t="s">
        <v>417</v>
      </c>
      <c r="BA61" s="261" t="s">
        <v>418</v>
      </c>
      <c r="BB61" s="261" t="s">
        <v>165</v>
      </c>
      <c r="BC61" s="261" t="s">
        <v>419</v>
      </c>
      <c r="BD61" s="261" t="s">
        <v>93</v>
      </c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Z62" s="261" t="s">
        <v>420</v>
      </c>
      <c r="BA62" s="261" t="s">
        <v>406</v>
      </c>
      <c r="BB62" s="261" t="s">
        <v>260</v>
      </c>
      <c r="BC62" s="261" t="s">
        <v>421</v>
      </c>
      <c r="BD62" s="261" t="s">
        <v>93</v>
      </c>
    </row>
    <row r="63" s="2" customFormat="1" ht="22.8" customHeight="1">
      <c r="A63" s="43"/>
      <c r="B63" s="44"/>
      <c r="C63" s="178" t="s">
        <v>74</v>
      </c>
      <c r="D63" s="45"/>
      <c r="E63" s="45"/>
      <c r="F63" s="45"/>
      <c r="G63" s="45"/>
      <c r="H63" s="45"/>
      <c r="I63" s="45"/>
      <c r="J63" s="107">
        <f>J169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137</v>
      </c>
      <c r="AZ63" s="261" t="s">
        <v>422</v>
      </c>
      <c r="BA63" s="261" t="s">
        <v>423</v>
      </c>
      <c r="BB63" s="261" t="s">
        <v>165</v>
      </c>
      <c r="BC63" s="261" t="s">
        <v>424</v>
      </c>
      <c r="BD63" s="261" t="s">
        <v>93</v>
      </c>
    </row>
    <row r="64" s="9" customFormat="1" ht="24.96" customHeight="1">
      <c r="A64" s="9"/>
      <c r="B64" s="179"/>
      <c r="C64" s="180"/>
      <c r="D64" s="181" t="s">
        <v>141</v>
      </c>
      <c r="E64" s="182"/>
      <c r="F64" s="182"/>
      <c r="G64" s="182"/>
      <c r="H64" s="182"/>
      <c r="I64" s="182"/>
      <c r="J64" s="183">
        <f>J170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Z64" s="263" t="s">
        <v>425</v>
      </c>
      <c r="BA64" s="263" t="s">
        <v>415</v>
      </c>
      <c r="BB64" s="263" t="s">
        <v>260</v>
      </c>
      <c r="BC64" s="263" t="s">
        <v>426</v>
      </c>
      <c r="BD64" s="263" t="s">
        <v>93</v>
      </c>
    </row>
    <row r="65" s="10" customFormat="1" ht="19.92" customHeight="1">
      <c r="A65" s="10"/>
      <c r="B65" s="185"/>
      <c r="C65" s="130"/>
      <c r="D65" s="186" t="s">
        <v>142</v>
      </c>
      <c r="E65" s="187"/>
      <c r="F65" s="187"/>
      <c r="G65" s="187"/>
      <c r="H65" s="187"/>
      <c r="I65" s="187"/>
      <c r="J65" s="188">
        <f>J171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Z65" s="264" t="s">
        <v>427</v>
      </c>
      <c r="BA65" s="264" t="s">
        <v>406</v>
      </c>
      <c r="BB65" s="264" t="s">
        <v>260</v>
      </c>
      <c r="BC65" s="264" t="s">
        <v>428</v>
      </c>
      <c r="BD65" s="264" t="s">
        <v>93</v>
      </c>
    </row>
    <row r="66" s="10" customFormat="1" ht="14.88" customHeight="1">
      <c r="A66" s="10"/>
      <c r="B66" s="185"/>
      <c r="C66" s="130"/>
      <c r="D66" s="186" t="s">
        <v>429</v>
      </c>
      <c r="E66" s="187"/>
      <c r="F66" s="187"/>
      <c r="G66" s="187"/>
      <c r="H66" s="187"/>
      <c r="I66" s="187"/>
      <c r="J66" s="188">
        <f>J172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Z66" s="264" t="s">
        <v>430</v>
      </c>
      <c r="BA66" s="264" t="s">
        <v>431</v>
      </c>
      <c r="BB66" s="264" t="s">
        <v>165</v>
      </c>
      <c r="BC66" s="264" t="s">
        <v>432</v>
      </c>
      <c r="BD66" s="264" t="s">
        <v>93</v>
      </c>
    </row>
    <row r="67" s="10" customFormat="1" ht="14.88" customHeight="1">
      <c r="A67" s="10"/>
      <c r="B67" s="185"/>
      <c r="C67" s="130"/>
      <c r="D67" s="186" t="s">
        <v>433</v>
      </c>
      <c r="E67" s="187"/>
      <c r="F67" s="187"/>
      <c r="G67" s="187"/>
      <c r="H67" s="187"/>
      <c r="I67" s="187"/>
      <c r="J67" s="188">
        <f>J184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Z67" s="264" t="s">
        <v>434</v>
      </c>
      <c r="BA67" s="264" t="s">
        <v>435</v>
      </c>
      <c r="BB67" s="264" t="s">
        <v>260</v>
      </c>
      <c r="BC67" s="264" t="s">
        <v>436</v>
      </c>
      <c r="BD67" s="264" t="s">
        <v>93</v>
      </c>
    </row>
    <row r="68" s="10" customFormat="1" ht="14.88" customHeight="1">
      <c r="A68" s="10"/>
      <c r="B68" s="185"/>
      <c r="C68" s="130"/>
      <c r="D68" s="186" t="s">
        <v>437</v>
      </c>
      <c r="E68" s="187"/>
      <c r="F68" s="187"/>
      <c r="G68" s="187"/>
      <c r="H68" s="187"/>
      <c r="I68" s="187"/>
      <c r="J68" s="188">
        <f>J207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Z68" s="264" t="s">
        <v>438</v>
      </c>
      <c r="BA68" s="264" t="s">
        <v>439</v>
      </c>
      <c r="BB68" s="264" t="s">
        <v>165</v>
      </c>
      <c r="BC68" s="264" t="s">
        <v>440</v>
      </c>
      <c r="BD68" s="264" t="s">
        <v>93</v>
      </c>
    </row>
    <row r="69" s="10" customFormat="1" ht="14.88" customHeight="1">
      <c r="A69" s="10"/>
      <c r="B69" s="185"/>
      <c r="C69" s="130"/>
      <c r="D69" s="186" t="s">
        <v>441</v>
      </c>
      <c r="E69" s="187"/>
      <c r="F69" s="187"/>
      <c r="G69" s="187"/>
      <c r="H69" s="187"/>
      <c r="I69" s="187"/>
      <c r="J69" s="188">
        <f>J229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Z69" s="264" t="s">
        <v>442</v>
      </c>
      <c r="BA69" s="264" t="s">
        <v>435</v>
      </c>
      <c r="BB69" s="264" t="s">
        <v>260</v>
      </c>
      <c r="BC69" s="264" t="s">
        <v>443</v>
      </c>
      <c r="BD69" s="264" t="s">
        <v>93</v>
      </c>
    </row>
    <row r="70" s="10" customFormat="1" ht="19.92" customHeight="1">
      <c r="A70" s="10"/>
      <c r="B70" s="185"/>
      <c r="C70" s="130"/>
      <c r="D70" s="186" t="s">
        <v>444</v>
      </c>
      <c r="E70" s="187"/>
      <c r="F70" s="187"/>
      <c r="G70" s="187"/>
      <c r="H70" s="187"/>
      <c r="I70" s="187"/>
      <c r="J70" s="188">
        <f>J244</f>
        <v>0</v>
      </c>
      <c r="K70" s="130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Z70" s="264" t="s">
        <v>445</v>
      </c>
      <c r="BA70" s="264" t="s">
        <v>446</v>
      </c>
      <c r="BB70" s="264" t="s">
        <v>165</v>
      </c>
      <c r="BC70" s="264" t="s">
        <v>447</v>
      </c>
      <c r="BD70" s="264" t="s">
        <v>93</v>
      </c>
    </row>
    <row r="71" s="10" customFormat="1" ht="14.88" customHeight="1">
      <c r="A71" s="10"/>
      <c r="B71" s="185"/>
      <c r="C71" s="130"/>
      <c r="D71" s="186" t="s">
        <v>448</v>
      </c>
      <c r="E71" s="187"/>
      <c r="F71" s="187"/>
      <c r="G71" s="187"/>
      <c r="H71" s="187"/>
      <c r="I71" s="187"/>
      <c r="J71" s="188">
        <f>J245</f>
        <v>0</v>
      </c>
      <c r="K71" s="130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Z71" s="264" t="s">
        <v>449</v>
      </c>
      <c r="BA71" s="264" t="s">
        <v>450</v>
      </c>
      <c r="BB71" s="264" t="s">
        <v>260</v>
      </c>
      <c r="BC71" s="264" t="s">
        <v>451</v>
      </c>
      <c r="BD71" s="264" t="s">
        <v>93</v>
      </c>
    </row>
    <row r="72" s="10" customFormat="1" ht="14.88" customHeight="1">
      <c r="A72" s="10"/>
      <c r="B72" s="185"/>
      <c r="C72" s="130"/>
      <c r="D72" s="186" t="s">
        <v>452</v>
      </c>
      <c r="E72" s="187"/>
      <c r="F72" s="187"/>
      <c r="G72" s="187"/>
      <c r="H72" s="187"/>
      <c r="I72" s="187"/>
      <c r="J72" s="188">
        <f>J265</f>
        <v>0</v>
      </c>
      <c r="K72" s="130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Z72" s="264" t="s">
        <v>453</v>
      </c>
      <c r="BA72" s="264" t="s">
        <v>454</v>
      </c>
      <c r="BB72" s="264" t="s">
        <v>165</v>
      </c>
      <c r="BC72" s="264" t="s">
        <v>455</v>
      </c>
      <c r="BD72" s="264" t="s">
        <v>93</v>
      </c>
    </row>
    <row r="73" s="10" customFormat="1" ht="14.88" customHeight="1">
      <c r="A73" s="10"/>
      <c r="B73" s="185"/>
      <c r="C73" s="130"/>
      <c r="D73" s="186" t="s">
        <v>456</v>
      </c>
      <c r="E73" s="187"/>
      <c r="F73" s="187"/>
      <c r="G73" s="187"/>
      <c r="H73" s="187"/>
      <c r="I73" s="187"/>
      <c r="J73" s="188">
        <f>J312</f>
        <v>0</v>
      </c>
      <c r="K73" s="130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Z73" s="264" t="s">
        <v>457</v>
      </c>
      <c r="BA73" s="264" t="s">
        <v>458</v>
      </c>
      <c r="BB73" s="264" t="s">
        <v>165</v>
      </c>
      <c r="BC73" s="264" t="s">
        <v>459</v>
      </c>
      <c r="BD73" s="264" t="s">
        <v>93</v>
      </c>
    </row>
    <row r="74" s="10" customFormat="1" ht="14.88" customHeight="1">
      <c r="A74" s="10"/>
      <c r="B74" s="185"/>
      <c r="C74" s="130"/>
      <c r="D74" s="186" t="s">
        <v>460</v>
      </c>
      <c r="E74" s="187"/>
      <c r="F74" s="187"/>
      <c r="G74" s="187"/>
      <c r="H74" s="187"/>
      <c r="I74" s="187"/>
      <c r="J74" s="188">
        <f>J328</f>
        <v>0</v>
      </c>
      <c r="K74" s="130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Z74" s="264" t="s">
        <v>461</v>
      </c>
      <c r="BA74" s="264" t="s">
        <v>462</v>
      </c>
      <c r="BB74" s="264" t="s">
        <v>165</v>
      </c>
      <c r="BC74" s="264" t="s">
        <v>463</v>
      </c>
      <c r="BD74" s="264" t="s">
        <v>93</v>
      </c>
    </row>
    <row r="75" s="10" customFormat="1" ht="14.88" customHeight="1">
      <c r="A75" s="10"/>
      <c r="B75" s="185"/>
      <c r="C75" s="130"/>
      <c r="D75" s="186" t="s">
        <v>464</v>
      </c>
      <c r="E75" s="187"/>
      <c r="F75" s="187"/>
      <c r="G75" s="187"/>
      <c r="H75" s="187"/>
      <c r="I75" s="187"/>
      <c r="J75" s="188">
        <f>J332</f>
        <v>0</v>
      </c>
      <c r="K75" s="130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Z75" s="264" t="s">
        <v>465</v>
      </c>
      <c r="BA75" s="264" t="s">
        <v>466</v>
      </c>
      <c r="BB75" s="264" t="s">
        <v>165</v>
      </c>
      <c r="BC75" s="264" t="s">
        <v>467</v>
      </c>
      <c r="BD75" s="264" t="s">
        <v>93</v>
      </c>
    </row>
    <row r="76" s="10" customFormat="1" ht="19.92" customHeight="1">
      <c r="A76" s="10"/>
      <c r="B76" s="185"/>
      <c r="C76" s="130"/>
      <c r="D76" s="186" t="s">
        <v>468</v>
      </c>
      <c r="E76" s="187"/>
      <c r="F76" s="187"/>
      <c r="G76" s="187"/>
      <c r="H76" s="187"/>
      <c r="I76" s="187"/>
      <c r="J76" s="188">
        <f>J349</f>
        <v>0</v>
      </c>
      <c r="K76" s="130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Z76" s="264" t="s">
        <v>469</v>
      </c>
      <c r="BA76" s="264" t="s">
        <v>470</v>
      </c>
      <c r="BB76" s="264" t="s">
        <v>165</v>
      </c>
      <c r="BC76" s="264" t="s">
        <v>471</v>
      </c>
      <c r="BD76" s="264" t="s">
        <v>93</v>
      </c>
    </row>
    <row r="77" s="10" customFormat="1" ht="14.88" customHeight="1">
      <c r="A77" s="10"/>
      <c r="B77" s="185"/>
      <c r="C77" s="130"/>
      <c r="D77" s="186" t="s">
        <v>472</v>
      </c>
      <c r="E77" s="187"/>
      <c r="F77" s="187"/>
      <c r="G77" s="187"/>
      <c r="H77" s="187"/>
      <c r="I77" s="187"/>
      <c r="J77" s="188">
        <f>J412</f>
        <v>0</v>
      </c>
      <c r="K77" s="130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Z77" s="264" t="s">
        <v>473</v>
      </c>
      <c r="BA77" s="264" t="s">
        <v>474</v>
      </c>
      <c r="BB77" s="264" t="s">
        <v>260</v>
      </c>
      <c r="BC77" s="264" t="s">
        <v>475</v>
      </c>
      <c r="BD77" s="264" t="s">
        <v>93</v>
      </c>
    </row>
    <row r="78" s="10" customFormat="1" ht="14.88" customHeight="1">
      <c r="A78" s="10"/>
      <c r="B78" s="185"/>
      <c r="C78" s="130"/>
      <c r="D78" s="186" t="s">
        <v>476</v>
      </c>
      <c r="E78" s="187"/>
      <c r="F78" s="187"/>
      <c r="G78" s="187"/>
      <c r="H78" s="187"/>
      <c r="I78" s="187"/>
      <c r="J78" s="188">
        <f>J453</f>
        <v>0</v>
      </c>
      <c r="K78" s="130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Z78" s="264" t="s">
        <v>477</v>
      </c>
      <c r="BA78" s="264" t="s">
        <v>478</v>
      </c>
      <c r="BB78" s="264" t="s">
        <v>260</v>
      </c>
      <c r="BC78" s="264" t="s">
        <v>479</v>
      </c>
      <c r="BD78" s="264" t="s">
        <v>93</v>
      </c>
    </row>
    <row r="79" s="10" customFormat="1" ht="14.88" customHeight="1">
      <c r="A79" s="10"/>
      <c r="B79" s="185"/>
      <c r="C79" s="130"/>
      <c r="D79" s="186" t="s">
        <v>480</v>
      </c>
      <c r="E79" s="187"/>
      <c r="F79" s="187"/>
      <c r="G79" s="187"/>
      <c r="H79" s="187"/>
      <c r="I79" s="187"/>
      <c r="J79" s="188">
        <f>J464</f>
        <v>0</v>
      </c>
      <c r="K79" s="130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Z79" s="264" t="s">
        <v>481</v>
      </c>
      <c r="BA79" s="264" t="s">
        <v>482</v>
      </c>
      <c r="BB79" s="264" t="s">
        <v>165</v>
      </c>
      <c r="BC79" s="264" t="s">
        <v>483</v>
      </c>
      <c r="BD79" s="264" t="s">
        <v>93</v>
      </c>
    </row>
    <row r="80" s="10" customFormat="1" ht="19.92" customHeight="1">
      <c r="A80" s="10"/>
      <c r="B80" s="185"/>
      <c r="C80" s="130"/>
      <c r="D80" s="186" t="s">
        <v>484</v>
      </c>
      <c r="E80" s="187"/>
      <c r="F80" s="187"/>
      <c r="G80" s="187"/>
      <c r="H80" s="187"/>
      <c r="I80" s="187"/>
      <c r="J80" s="188">
        <f>J638</f>
        <v>0</v>
      </c>
      <c r="K80" s="130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Z80" s="264" t="s">
        <v>485</v>
      </c>
      <c r="BA80" s="264" t="s">
        <v>486</v>
      </c>
      <c r="BB80" s="264" t="s">
        <v>165</v>
      </c>
      <c r="BC80" s="264" t="s">
        <v>487</v>
      </c>
      <c r="BD80" s="264" t="s">
        <v>93</v>
      </c>
    </row>
    <row r="81" s="10" customFormat="1" ht="14.88" customHeight="1">
      <c r="A81" s="10"/>
      <c r="B81" s="185"/>
      <c r="C81" s="130"/>
      <c r="D81" s="186" t="s">
        <v>488</v>
      </c>
      <c r="E81" s="187"/>
      <c r="F81" s="187"/>
      <c r="G81" s="187"/>
      <c r="H81" s="187"/>
      <c r="I81" s="187"/>
      <c r="J81" s="188">
        <f>J639</f>
        <v>0</v>
      </c>
      <c r="K81" s="130"/>
      <c r="L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5"/>
      <c r="C82" s="130"/>
      <c r="D82" s="186" t="s">
        <v>489</v>
      </c>
      <c r="E82" s="187"/>
      <c r="F82" s="187"/>
      <c r="G82" s="187"/>
      <c r="H82" s="187"/>
      <c r="I82" s="187"/>
      <c r="J82" s="188">
        <f>J795</f>
        <v>0</v>
      </c>
      <c r="K82" s="130"/>
      <c r="L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30"/>
      <c r="D83" s="186" t="s">
        <v>490</v>
      </c>
      <c r="E83" s="187"/>
      <c r="F83" s="187"/>
      <c r="G83" s="187"/>
      <c r="H83" s="187"/>
      <c r="I83" s="187"/>
      <c r="J83" s="188">
        <f>J839</f>
        <v>0</v>
      </c>
      <c r="K83" s="130"/>
      <c r="L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5"/>
      <c r="C84" s="130"/>
      <c r="D84" s="186" t="s">
        <v>491</v>
      </c>
      <c r="E84" s="187"/>
      <c r="F84" s="187"/>
      <c r="G84" s="187"/>
      <c r="H84" s="187"/>
      <c r="I84" s="187"/>
      <c r="J84" s="188">
        <f>J840</f>
        <v>0</v>
      </c>
      <c r="K84" s="130"/>
      <c r="L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21.84" customHeight="1">
      <c r="A85" s="10"/>
      <c r="B85" s="185"/>
      <c r="C85" s="130"/>
      <c r="D85" s="186" t="s">
        <v>492</v>
      </c>
      <c r="E85" s="187"/>
      <c r="F85" s="187"/>
      <c r="G85" s="187"/>
      <c r="H85" s="187"/>
      <c r="I85" s="187"/>
      <c r="J85" s="188">
        <f>J874</f>
        <v>0</v>
      </c>
      <c r="K85" s="130"/>
      <c r="L85" s="18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4.88" customHeight="1">
      <c r="A86" s="10"/>
      <c r="B86" s="185"/>
      <c r="C86" s="130"/>
      <c r="D86" s="186" t="s">
        <v>493</v>
      </c>
      <c r="E86" s="187"/>
      <c r="F86" s="187"/>
      <c r="G86" s="187"/>
      <c r="H86" s="187"/>
      <c r="I86" s="187"/>
      <c r="J86" s="188">
        <f>J883</f>
        <v>0</v>
      </c>
      <c r="K86" s="130"/>
      <c r="L86" s="18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21.84" customHeight="1">
      <c r="A87" s="10"/>
      <c r="B87" s="185"/>
      <c r="C87" s="130"/>
      <c r="D87" s="186" t="s">
        <v>494</v>
      </c>
      <c r="E87" s="187"/>
      <c r="F87" s="187"/>
      <c r="G87" s="187"/>
      <c r="H87" s="187"/>
      <c r="I87" s="187"/>
      <c r="J87" s="188">
        <f>J884</f>
        <v>0</v>
      </c>
      <c r="K87" s="130"/>
      <c r="L87" s="18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21.84" customHeight="1">
      <c r="A88" s="10"/>
      <c r="B88" s="185"/>
      <c r="C88" s="130"/>
      <c r="D88" s="186" t="s">
        <v>495</v>
      </c>
      <c r="E88" s="187"/>
      <c r="F88" s="187"/>
      <c r="G88" s="187"/>
      <c r="H88" s="187"/>
      <c r="I88" s="187"/>
      <c r="J88" s="188">
        <f>J914</f>
        <v>0</v>
      </c>
      <c r="K88" s="130"/>
      <c r="L88" s="18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21.84" customHeight="1">
      <c r="A89" s="10"/>
      <c r="B89" s="185"/>
      <c r="C89" s="130"/>
      <c r="D89" s="186" t="s">
        <v>496</v>
      </c>
      <c r="E89" s="187"/>
      <c r="F89" s="187"/>
      <c r="G89" s="187"/>
      <c r="H89" s="187"/>
      <c r="I89" s="187"/>
      <c r="J89" s="188">
        <f>J933</f>
        <v>0</v>
      </c>
      <c r="K89" s="130"/>
      <c r="L89" s="18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21.84" customHeight="1">
      <c r="A90" s="10"/>
      <c r="B90" s="185"/>
      <c r="C90" s="130"/>
      <c r="D90" s="186" t="s">
        <v>497</v>
      </c>
      <c r="E90" s="187"/>
      <c r="F90" s="187"/>
      <c r="G90" s="187"/>
      <c r="H90" s="187"/>
      <c r="I90" s="187"/>
      <c r="J90" s="188">
        <f>J974</f>
        <v>0</v>
      </c>
      <c r="K90" s="130"/>
      <c r="L90" s="18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21.84" customHeight="1">
      <c r="A91" s="10"/>
      <c r="B91" s="185"/>
      <c r="C91" s="130"/>
      <c r="D91" s="186" t="s">
        <v>498</v>
      </c>
      <c r="E91" s="187"/>
      <c r="F91" s="187"/>
      <c r="G91" s="187"/>
      <c r="H91" s="187"/>
      <c r="I91" s="187"/>
      <c r="J91" s="188">
        <f>J991</f>
        <v>0</v>
      </c>
      <c r="K91" s="130"/>
      <c r="L91" s="189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21.84" customHeight="1">
      <c r="A92" s="10"/>
      <c r="B92" s="185"/>
      <c r="C92" s="130"/>
      <c r="D92" s="186" t="s">
        <v>499</v>
      </c>
      <c r="E92" s="187"/>
      <c r="F92" s="187"/>
      <c r="G92" s="187"/>
      <c r="H92" s="187"/>
      <c r="I92" s="187"/>
      <c r="J92" s="188">
        <f>J1013</f>
        <v>0</v>
      </c>
      <c r="K92" s="130"/>
      <c r="L92" s="189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4.88" customHeight="1">
      <c r="A93" s="10"/>
      <c r="B93" s="185"/>
      <c r="C93" s="130"/>
      <c r="D93" s="186" t="s">
        <v>500</v>
      </c>
      <c r="E93" s="187"/>
      <c r="F93" s="187"/>
      <c r="G93" s="187"/>
      <c r="H93" s="187"/>
      <c r="I93" s="187"/>
      <c r="J93" s="188">
        <f>J1022</f>
        <v>0</v>
      </c>
      <c r="K93" s="130"/>
      <c r="L93" s="189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21.84" customHeight="1">
      <c r="A94" s="10"/>
      <c r="B94" s="185"/>
      <c r="C94" s="130"/>
      <c r="D94" s="186" t="s">
        <v>501</v>
      </c>
      <c r="E94" s="187"/>
      <c r="F94" s="187"/>
      <c r="G94" s="187"/>
      <c r="H94" s="187"/>
      <c r="I94" s="187"/>
      <c r="J94" s="188">
        <f>J1056</f>
        <v>0</v>
      </c>
      <c r="K94" s="130"/>
      <c r="L94" s="189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21.84" customHeight="1">
      <c r="A95" s="10"/>
      <c r="B95" s="185"/>
      <c r="C95" s="130"/>
      <c r="D95" s="186" t="s">
        <v>502</v>
      </c>
      <c r="E95" s="187"/>
      <c r="F95" s="187"/>
      <c r="G95" s="187"/>
      <c r="H95" s="187"/>
      <c r="I95" s="187"/>
      <c r="J95" s="188">
        <f>J1085</f>
        <v>0</v>
      </c>
      <c r="K95" s="130"/>
      <c r="L95" s="189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21.84" customHeight="1">
      <c r="A96" s="10"/>
      <c r="B96" s="185"/>
      <c r="C96" s="130"/>
      <c r="D96" s="186" t="s">
        <v>503</v>
      </c>
      <c r="E96" s="187"/>
      <c r="F96" s="187"/>
      <c r="G96" s="187"/>
      <c r="H96" s="187"/>
      <c r="I96" s="187"/>
      <c r="J96" s="188">
        <f>J1095</f>
        <v>0</v>
      </c>
      <c r="K96" s="130"/>
      <c r="L96" s="18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21.84" customHeight="1">
      <c r="A97" s="10"/>
      <c r="B97" s="185"/>
      <c r="C97" s="130"/>
      <c r="D97" s="186" t="s">
        <v>504</v>
      </c>
      <c r="E97" s="187"/>
      <c r="F97" s="187"/>
      <c r="G97" s="187"/>
      <c r="H97" s="187"/>
      <c r="I97" s="187"/>
      <c r="J97" s="188">
        <f>J1122</f>
        <v>0</v>
      </c>
      <c r="K97" s="130"/>
      <c r="L97" s="18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21.84" customHeight="1">
      <c r="A98" s="10"/>
      <c r="B98" s="185"/>
      <c r="C98" s="130"/>
      <c r="D98" s="186" t="s">
        <v>505</v>
      </c>
      <c r="E98" s="187"/>
      <c r="F98" s="187"/>
      <c r="G98" s="187"/>
      <c r="H98" s="187"/>
      <c r="I98" s="187"/>
      <c r="J98" s="188">
        <f>J1128</f>
        <v>0</v>
      </c>
      <c r="K98" s="130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5"/>
      <c r="C99" s="130"/>
      <c r="D99" s="186" t="s">
        <v>506</v>
      </c>
      <c r="E99" s="187"/>
      <c r="F99" s="187"/>
      <c r="G99" s="187"/>
      <c r="H99" s="187"/>
      <c r="I99" s="187"/>
      <c r="J99" s="188">
        <f>J1135</f>
        <v>0</v>
      </c>
      <c r="K99" s="130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30"/>
      <c r="D100" s="186" t="s">
        <v>507</v>
      </c>
      <c r="E100" s="187"/>
      <c r="F100" s="187"/>
      <c r="G100" s="187"/>
      <c r="H100" s="187"/>
      <c r="I100" s="187"/>
      <c r="J100" s="188">
        <f>J1142</f>
        <v>0</v>
      </c>
      <c r="K100" s="130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30"/>
      <c r="D101" s="186" t="s">
        <v>508</v>
      </c>
      <c r="E101" s="187"/>
      <c r="F101" s="187"/>
      <c r="G101" s="187"/>
      <c r="H101" s="187"/>
      <c r="I101" s="187"/>
      <c r="J101" s="188">
        <f>J1169</f>
        <v>0</v>
      </c>
      <c r="K101" s="130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30"/>
      <c r="D102" s="186" t="s">
        <v>143</v>
      </c>
      <c r="E102" s="187"/>
      <c r="F102" s="187"/>
      <c r="G102" s="187"/>
      <c r="H102" s="187"/>
      <c r="I102" s="187"/>
      <c r="J102" s="188">
        <f>J1209</f>
        <v>0</v>
      </c>
      <c r="K102" s="130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509</v>
      </c>
      <c r="E103" s="182"/>
      <c r="F103" s="182"/>
      <c r="G103" s="182"/>
      <c r="H103" s="182"/>
      <c r="I103" s="182"/>
      <c r="J103" s="183">
        <f>J1212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30"/>
      <c r="D104" s="186" t="s">
        <v>510</v>
      </c>
      <c r="E104" s="187"/>
      <c r="F104" s="187"/>
      <c r="G104" s="187"/>
      <c r="H104" s="187"/>
      <c r="I104" s="187"/>
      <c r="J104" s="188">
        <f>J1213</f>
        <v>0</v>
      </c>
      <c r="K104" s="130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5"/>
      <c r="C105" s="130"/>
      <c r="D105" s="186" t="s">
        <v>511</v>
      </c>
      <c r="E105" s="187"/>
      <c r="F105" s="187"/>
      <c r="G105" s="187"/>
      <c r="H105" s="187"/>
      <c r="I105" s="187"/>
      <c r="J105" s="188">
        <f>J1225</f>
        <v>0</v>
      </c>
      <c r="K105" s="130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30"/>
      <c r="D106" s="186" t="s">
        <v>512</v>
      </c>
      <c r="E106" s="187"/>
      <c r="F106" s="187"/>
      <c r="G106" s="187"/>
      <c r="H106" s="187"/>
      <c r="I106" s="187"/>
      <c r="J106" s="188">
        <f>J1255</f>
        <v>0</v>
      </c>
      <c r="K106" s="130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5"/>
      <c r="C107" s="130"/>
      <c r="D107" s="186" t="s">
        <v>513</v>
      </c>
      <c r="E107" s="187"/>
      <c r="F107" s="187"/>
      <c r="G107" s="187"/>
      <c r="H107" s="187"/>
      <c r="I107" s="187"/>
      <c r="J107" s="188">
        <f>J1258</f>
        <v>0</v>
      </c>
      <c r="K107" s="130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85"/>
      <c r="C108" s="130"/>
      <c r="D108" s="186" t="s">
        <v>514</v>
      </c>
      <c r="E108" s="187"/>
      <c r="F108" s="187"/>
      <c r="G108" s="187"/>
      <c r="H108" s="187"/>
      <c r="I108" s="187"/>
      <c r="J108" s="188">
        <f>J1303</f>
        <v>0</v>
      </c>
      <c r="K108" s="130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85"/>
      <c r="C109" s="130"/>
      <c r="D109" s="186" t="s">
        <v>515</v>
      </c>
      <c r="E109" s="187"/>
      <c r="F109" s="187"/>
      <c r="G109" s="187"/>
      <c r="H109" s="187"/>
      <c r="I109" s="187"/>
      <c r="J109" s="188">
        <f>J1358</f>
        <v>0</v>
      </c>
      <c r="K109" s="130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85"/>
      <c r="C110" s="130"/>
      <c r="D110" s="186" t="s">
        <v>516</v>
      </c>
      <c r="E110" s="187"/>
      <c r="F110" s="187"/>
      <c r="G110" s="187"/>
      <c r="H110" s="187"/>
      <c r="I110" s="187"/>
      <c r="J110" s="188">
        <f>J1384</f>
        <v>0</v>
      </c>
      <c r="K110" s="130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85"/>
      <c r="C111" s="130"/>
      <c r="D111" s="186" t="s">
        <v>517</v>
      </c>
      <c r="E111" s="187"/>
      <c r="F111" s="187"/>
      <c r="G111" s="187"/>
      <c r="H111" s="187"/>
      <c r="I111" s="187"/>
      <c r="J111" s="188">
        <f>J1417</f>
        <v>0</v>
      </c>
      <c r="K111" s="130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85"/>
      <c r="C112" s="130"/>
      <c r="D112" s="186" t="s">
        <v>518</v>
      </c>
      <c r="E112" s="187"/>
      <c r="F112" s="187"/>
      <c r="G112" s="187"/>
      <c r="H112" s="187"/>
      <c r="I112" s="187"/>
      <c r="J112" s="188">
        <f>J1440</f>
        <v>0</v>
      </c>
      <c r="K112" s="130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30"/>
      <c r="D113" s="186" t="s">
        <v>519</v>
      </c>
      <c r="E113" s="187"/>
      <c r="F113" s="187"/>
      <c r="G113" s="187"/>
      <c r="H113" s="187"/>
      <c r="I113" s="187"/>
      <c r="J113" s="188">
        <f>J1469</f>
        <v>0</v>
      </c>
      <c r="K113" s="130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85"/>
      <c r="C114" s="130"/>
      <c r="D114" s="186" t="s">
        <v>520</v>
      </c>
      <c r="E114" s="187"/>
      <c r="F114" s="187"/>
      <c r="G114" s="187"/>
      <c r="H114" s="187"/>
      <c r="I114" s="187"/>
      <c r="J114" s="188">
        <f>J1472</f>
        <v>0</v>
      </c>
      <c r="K114" s="130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85"/>
      <c r="C115" s="130"/>
      <c r="D115" s="186" t="s">
        <v>521</v>
      </c>
      <c r="E115" s="187"/>
      <c r="F115" s="187"/>
      <c r="G115" s="187"/>
      <c r="H115" s="187"/>
      <c r="I115" s="187"/>
      <c r="J115" s="188">
        <f>J1499</f>
        <v>0</v>
      </c>
      <c r="K115" s="130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85"/>
      <c r="C116" s="130"/>
      <c r="D116" s="186" t="s">
        <v>522</v>
      </c>
      <c r="E116" s="187"/>
      <c r="F116" s="187"/>
      <c r="G116" s="187"/>
      <c r="H116" s="187"/>
      <c r="I116" s="187"/>
      <c r="J116" s="188">
        <f>J1584</f>
        <v>0</v>
      </c>
      <c r="K116" s="130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5"/>
      <c r="C117" s="130"/>
      <c r="D117" s="186" t="s">
        <v>523</v>
      </c>
      <c r="E117" s="187"/>
      <c r="F117" s="187"/>
      <c r="G117" s="187"/>
      <c r="H117" s="187"/>
      <c r="I117" s="187"/>
      <c r="J117" s="188">
        <f>J1590</f>
        <v>0</v>
      </c>
      <c r="K117" s="130"/>
      <c r="L117" s="18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5"/>
      <c r="C118" s="130"/>
      <c r="D118" s="186" t="s">
        <v>524</v>
      </c>
      <c r="E118" s="187"/>
      <c r="F118" s="187"/>
      <c r="G118" s="187"/>
      <c r="H118" s="187"/>
      <c r="I118" s="187"/>
      <c r="J118" s="188">
        <f>J1593</f>
        <v>0</v>
      </c>
      <c r="K118" s="130"/>
      <c r="L118" s="18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5"/>
      <c r="C119" s="130"/>
      <c r="D119" s="186" t="s">
        <v>525</v>
      </c>
      <c r="E119" s="187"/>
      <c r="F119" s="187"/>
      <c r="G119" s="187"/>
      <c r="H119" s="187"/>
      <c r="I119" s="187"/>
      <c r="J119" s="188">
        <f>J1635</f>
        <v>0</v>
      </c>
      <c r="K119" s="130"/>
      <c r="L119" s="18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5"/>
      <c r="C120" s="130"/>
      <c r="D120" s="186" t="s">
        <v>526</v>
      </c>
      <c r="E120" s="187"/>
      <c r="F120" s="187"/>
      <c r="G120" s="187"/>
      <c r="H120" s="187"/>
      <c r="I120" s="187"/>
      <c r="J120" s="188">
        <f>J1648</f>
        <v>0</v>
      </c>
      <c r="K120" s="130"/>
      <c r="L120" s="18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4.88" customHeight="1">
      <c r="A121" s="10"/>
      <c r="B121" s="185"/>
      <c r="C121" s="130"/>
      <c r="D121" s="186" t="s">
        <v>527</v>
      </c>
      <c r="E121" s="187"/>
      <c r="F121" s="187"/>
      <c r="G121" s="187"/>
      <c r="H121" s="187"/>
      <c r="I121" s="187"/>
      <c r="J121" s="188">
        <f>J1665</f>
        <v>0</v>
      </c>
      <c r="K121" s="130"/>
      <c r="L121" s="18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4.88" customHeight="1">
      <c r="A122" s="10"/>
      <c r="B122" s="185"/>
      <c r="C122" s="130"/>
      <c r="D122" s="186" t="s">
        <v>528</v>
      </c>
      <c r="E122" s="187"/>
      <c r="F122" s="187"/>
      <c r="G122" s="187"/>
      <c r="H122" s="187"/>
      <c r="I122" s="187"/>
      <c r="J122" s="188">
        <f>J1682</f>
        <v>0</v>
      </c>
      <c r="K122" s="130"/>
      <c r="L122" s="18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5"/>
      <c r="C123" s="130"/>
      <c r="D123" s="186" t="s">
        <v>529</v>
      </c>
      <c r="E123" s="187"/>
      <c r="F123" s="187"/>
      <c r="G123" s="187"/>
      <c r="H123" s="187"/>
      <c r="I123" s="187"/>
      <c r="J123" s="188">
        <f>J1703</f>
        <v>0</v>
      </c>
      <c r="K123" s="130"/>
      <c r="L123" s="18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4.88" customHeight="1">
      <c r="A124" s="10"/>
      <c r="B124" s="185"/>
      <c r="C124" s="130"/>
      <c r="D124" s="186" t="s">
        <v>530</v>
      </c>
      <c r="E124" s="187"/>
      <c r="F124" s="187"/>
      <c r="G124" s="187"/>
      <c r="H124" s="187"/>
      <c r="I124" s="187"/>
      <c r="J124" s="188">
        <f>J1709</f>
        <v>0</v>
      </c>
      <c r="K124" s="130"/>
      <c r="L124" s="18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4.88" customHeight="1">
      <c r="A125" s="10"/>
      <c r="B125" s="185"/>
      <c r="C125" s="130"/>
      <c r="D125" s="186" t="s">
        <v>531</v>
      </c>
      <c r="E125" s="187"/>
      <c r="F125" s="187"/>
      <c r="G125" s="187"/>
      <c r="H125" s="187"/>
      <c r="I125" s="187"/>
      <c r="J125" s="188">
        <f>J1752</f>
        <v>0</v>
      </c>
      <c r="K125" s="130"/>
      <c r="L125" s="18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85"/>
      <c r="C126" s="130"/>
      <c r="D126" s="186" t="s">
        <v>532</v>
      </c>
      <c r="E126" s="187"/>
      <c r="F126" s="187"/>
      <c r="G126" s="187"/>
      <c r="H126" s="187"/>
      <c r="I126" s="187"/>
      <c r="J126" s="188">
        <f>J1761</f>
        <v>0</v>
      </c>
      <c r="K126" s="130"/>
      <c r="L126" s="18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4.88" customHeight="1">
      <c r="A127" s="10"/>
      <c r="B127" s="185"/>
      <c r="C127" s="130"/>
      <c r="D127" s="186" t="s">
        <v>533</v>
      </c>
      <c r="E127" s="187"/>
      <c r="F127" s="187"/>
      <c r="G127" s="187"/>
      <c r="H127" s="187"/>
      <c r="I127" s="187"/>
      <c r="J127" s="188">
        <f>J1764</f>
        <v>0</v>
      </c>
      <c r="K127" s="130"/>
      <c r="L127" s="18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4.88" customHeight="1">
      <c r="A128" s="10"/>
      <c r="B128" s="185"/>
      <c r="C128" s="130"/>
      <c r="D128" s="186" t="s">
        <v>534</v>
      </c>
      <c r="E128" s="187"/>
      <c r="F128" s="187"/>
      <c r="G128" s="187"/>
      <c r="H128" s="187"/>
      <c r="I128" s="187"/>
      <c r="J128" s="188">
        <f>J1778</f>
        <v>0</v>
      </c>
      <c r="K128" s="130"/>
      <c r="L128" s="18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4.88" customHeight="1">
      <c r="A129" s="10"/>
      <c r="B129" s="185"/>
      <c r="C129" s="130"/>
      <c r="D129" s="186" t="s">
        <v>535</v>
      </c>
      <c r="E129" s="187"/>
      <c r="F129" s="187"/>
      <c r="G129" s="187"/>
      <c r="H129" s="187"/>
      <c r="I129" s="187"/>
      <c r="J129" s="188">
        <f>J1818</f>
        <v>0</v>
      </c>
      <c r="K129" s="130"/>
      <c r="L129" s="18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85"/>
      <c r="C130" s="130"/>
      <c r="D130" s="186" t="s">
        <v>536</v>
      </c>
      <c r="E130" s="187"/>
      <c r="F130" s="187"/>
      <c r="G130" s="187"/>
      <c r="H130" s="187"/>
      <c r="I130" s="187"/>
      <c r="J130" s="188">
        <f>J1821</f>
        <v>0</v>
      </c>
      <c r="K130" s="130"/>
      <c r="L130" s="189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4.88" customHeight="1">
      <c r="A131" s="10"/>
      <c r="B131" s="185"/>
      <c r="C131" s="130"/>
      <c r="D131" s="186" t="s">
        <v>537</v>
      </c>
      <c r="E131" s="187"/>
      <c r="F131" s="187"/>
      <c r="G131" s="187"/>
      <c r="H131" s="187"/>
      <c r="I131" s="187"/>
      <c r="J131" s="188">
        <f>J1837</f>
        <v>0</v>
      </c>
      <c r="K131" s="130"/>
      <c r="L131" s="189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4.88" customHeight="1">
      <c r="A132" s="10"/>
      <c r="B132" s="185"/>
      <c r="C132" s="130"/>
      <c r="D132" s="186" t="s">
        <v>538</v>
      </c>
      <c r="E132" s="187"/>
      <c r="F132" s="187"/>
      <c r="G132" s="187"/>
      <c r="H132" s="187"/>
      <c r="I132" s="187"/>
      <c r="J132" s="188">
        <f>J1843</f>
        <v>0</v>
      </c>
      <c r="K132" s="130"/>
      <c r="L132" s="189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4.88" customHeight="1">
      <c r="A133" s="10"/>
      <c r="B133" s="185"/>
      <c r="C133" s="130"/>
      <c r="D133" s="186" t="s">
        <v>539</v>
      </c>
      <c r="E133" s="187"/>
      <c r="F133" s="187"/>
      <c r="G133" s="187"/>
      <c r="H133" s="187"/>
      <c r="I133" s="187"/>
      <c r="J133" s="188">
        <f>J1870</f>
        <v>0</v>
      </c>
      <c r="K133" s="130"/>
      <c r="L133" s="189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9.92" customHeight="1">
      <c r="A134" s="10"/>
      <c r="B134" s="185"/>
      <c r="C134" s="130"/>
      <c r="D134" s="186" t="s">
        <v>540</v>
      </c>
      <c r="E134" s="187"/>
      <c r="F134" s="187"/>
      <c r="G134" s="187"/>
      <c r="H134" s="187"/>
      <c r="I134" s="187"/>
      <c r="J134" s="188">
        <f>J1992</f>
        <v>0</v>
      </c>
      <c r="K134" s="130"/>
      <c r="L134" s="189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4.88" customHeight="1">
      <c r="A135" s="10"/>
      <c r="B135" s="185"/>
      <c r="C135" s="130"/>
      <c r="D135" s="186" t="s">
        <v>541</v>
      </c>
      <c r="E135" s="187"/>
      <c r="F135" s="187"/>
      <c r="G135" s="187"/>
      <c r="H135" s="187"/>
      <c r="I135" s="187"/>
      <c r="J135" s="188">
        <f>J2024</f>
        <v>0</v>
      </c>
      <c r="K135" s="130"/>
      <c r="L135" s="189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4.88" customHeight="1">
      <c r="A136" s="10"/>
      <c r="B136" s="185"/>
      <c r="C136" s="130"/>
      <c r="D136" s="186" t="s">
        <v>542</v>
      </c>
      <c r="E136" s="187"/>
      <c r="F136" s="187"/>
      <c r="G136" s="187"/>
      <c r="H136" s="187"/>
      <c r="I136" s="187"/>
      <c r="J136" s="188">
        <f>J2036</f>
        <v>0</v>
      </c>
      <c r="K136" s="130"/>
      <c r="L136" s="189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4.88" customHeight="1">
      <c r="A137" s="10"/>
      <c r="B137" s="185"/>
      <c r="C137" s="130"/>
      <c r="D137" s="186" t="s">
        <v>543</v>
      </c>
      <c r="E137" s="187"/>
      <c r="F137" s="187"/>
      <c r="G137" s="187"/>
      <c r="H137" s="187"/>
      <c r="I137" s="187"/>
      <c r="J137" s="188">
        <f>J2061</f>
        <v>0</v>
      </c>
      <c r="K137" s="130"/>
      <c r="L137" s="189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9.92" customHeight="1">
      <c r="A138" s="10"/>
      <c r="B138" s="185"/>
      <c r="C138" s="130"/>
      <c r="D138" s="186" t="s">
        <v>544</v>
      </c>
      <c r="E138" s="187"/>
      <c r="F138" s="187"/>
      <c r="G138" s="187"/>
      <c r="H138" s="187"/>
      <c r="I138" s="187"/>
      <c r="J138" s="188">
        <f>J2070</f>
        <v>0</v>
      </c>
      <c r="K138" s="130"/>
      <c r="L138" s="189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4.88" customHeight="1">
      <c r="A139" s="10"/>
      <c r="B139" s="185"/>
      <c r="C139" s="130"/>
      <c r="D139" s="186" t="s">
        <v>545</v>
      </c>
      <c r="E139" s="187"/>
      <c r="F139" s="187"/>
      <c r="G139" s="187"/>
      <c r="H139" s="187"/>
      <c r="I139" s="187"/>
      <c r="J139" s="188">
        <f>J2125</f>
        <v>0</v>
      </c>
      <c r="K139" s="130"/>
      <c r="L139" s="189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19.92" customHeight="1">
      <c r="A140" s="10"/>
      <c r="B140" s="185"/>
      <c r="C140" s="130"/>
      <c r="D140" s="186" t="s">
        <v>546</v>
      </c>
      <c r="E140" s="187"/>
      <c r="F140" s="187"/>
      <c r="G140" s="187"/>
      <c r="H140" s="187"/>
      <c r="I140" s="187"/>
      <c r="J140" s="188">
        <f>J2178</f>
        <v>0</v>
      </c>
      <c r="K140" s="130"/>
      <c r="L140" s="189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10" customFormat="1" ht="19.92" customHeight="1">
      <c r="A141" s="10"/>
      <c r="B141" s="185"/>
      <c r="C141" s="130"/>
      <c r="D141" s="186" t="s">
        <v>547</v>
      </c>
      <c r="E141" s="187"/>
      <c r="F141" s="187"/>
      <c r="G141" s="187"/>
      <c r="H141" s="187"/>
      <c r="I141" s="187"/>
      <c r="J141" s="188">
        <f>J2192</f>
        <v>0</v>
      </c>
      <c r="K141" s="130"/>
      <c r="L141" s="189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="10" customFormat="1" ht="19.92" customHeight="1">
      <c r="A142" s="10"/>
      <c r="B142" s="185"/>
      <c r="C142" s="130"/>
      <c r="D142" s="186" t="s">
        <v>548</v>
      </c>
      <c r="E142" s="187"/>
      <c r="F142" s="187"/>
      <c r="G142" s="187"/>
      <c r="H142" s="187"/>
      <c r="I142" s="187"/>
      <c r="J142" s="188">
        <f>J2217</f>
        <v>0</v>
      </c>
      <c r="K142" s="130"/>
      <c r="L142" s="189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="10" customFormat="1" ht="19.92" customHeight="1">
      <c r="A143" s="10"/>
      <c r="B143" s="185"/>
      <c r="C143" s="130"/>
      <c r="D143" s="186" t="s">
        <v>549</v>
      </c>
      <c r="E143" s="187"/>
      <c r="F143" s="187"/>
      <c r="G143" s="187"/>
      <c r="H143" s="187"/>
      <c r="I143" s="187"/>
      <c r="J143" s="188">
        <f>J2288</f>
        <v>0</v>
      </c>
      <c r="K143" s="130"/>
      <c r="L143" s="189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="10" customFormat="1" ht="14.88" customHeight="1">
      <c r="A144" s="10"/>
      <c r="B144" s="185"/>
      <c r="C144" s="130"/>
      <c r="D144" s="186" t="s">
        <v>550</v>
      </c>
      <c r="E144" s="187"/>
      <c r="F144" s="187"/>
      <c r="G144" s="187"/>
      <c r="H144" s="187"/>
      <c r="I144" s="187"/>
      <c r="J144" s="188">
        <f>J2343</f>
        <v>0</v>
      </c>
      <c r="K144" s="130"/>
      <c r="L144" s="189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="10" customFormat="1" ht="19.92" customHeight="1">
      <c r="A145" s="10"/>
      <c r="B145" s="185"/>
      <c r="C145" s="130"/>
      <c r="D145" s="186" t="s">
        <v>551</v>
      </c>
      <c r="E145" s="187"/>
      <c r="F145" s="187"/>
      <c r="G145" s="187"/>
      <c r="H145" s="187"/>
      <c r="I145" s="187"/>
      <c r="J145" s="188">
        <f>J2358</f>
        <v>0</v>
      </c>
      <c r="K145" s="130"/>
      <c r="L145" s="189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="10" customFormat="1" ht="19.92" customHeight="1">
      <c r="A146" s="10"/>
      <c r="B146" s="185"/>
      <c r="C146" s="130"/>
      <c r="D146" s="186" t="s">
        <v>552</v>
      </c>
      <c r="E146" s="187"/>
      <c r="F146" s="187"/>
      <c r="G146" s="187"/>
      <c r="H146" s="187"/>
      <c r="I146" s="187"/>
      <c r="J146" s="188">
        <f>J2364</f>
        <v>0</v>
      </c>
      <c r="K146" s="130"/>
      <c r="L146" s="189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="10" customFormat="1" ht="19.92" customHeight="1">
      <c r="A147" s="10"/>
      <c r="B147" s="185"/>
      <c r="C147" s="130"/>
      <c r="D147" s="186" t="s">
        <v>553</v>
      </c>
      <c r="E147" s="187"/>
      <c r="F147" s="187"/>
      <c r="G147" s="187"/>
      <c r="H147" s="187"/>
      <c r="I147" s="187"/>
      <c r="J147" s="188">
        <f>J2401</f>
        <v>0</v>
      </c>
      <c r="K147" s="130"/>
      <c r="L147" s="189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="2" customFormat="1" ht="21.84" customHeight="1">
      <c r="A148" s="43"/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149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</row>
    <row r="149" s="2" customFormat="1" ht="6.96" customHeight="1">
      <c r="A149" s="43"/>
      <c r="B149" s="64"/>
      <c r="C149" s="65"/>
      <c r="D149" s="65"/>
      <c r="E149" s="65"/>
      <c r="F149" s="65"/>
      <c r="G149" s="65"/>
      <c r="H149" s="65"/>
      <c r="I149" s="65"/>
      <c r="J149" s="65"/>
      <c r="K149" s="65"/>
      <c r="L149" s="149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</row>
    <row r="153" s="2" customFormat="1" ht="6.96" customHeight="1">
      <c r="A153" s="43"/>
      <c r="B153" s="66"/>
      <c r="C153" s="67"/>
      <c r="D153" s="67"/>
      <c r="E153" s="67"/>
      <c r="F153" s="67"/>
      <c r="G153" s="67"/>
      <c r="H153" s="67"/>
      <c r="I153" s="67"/>
      <c r="J153" s="67"/>
      <c r="K153" s="67"/>
      <c r="L153" s="149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</row>
    <row r="154" s="2" customFormat="1" ht="24.96" customHeight="1">
      <c r="A154" s="43"/>
      <c r="B154" s="44"/>
      <c r="C154" s="27" t="s">
        <v>144</v>
      </c>
      <c r="D154" s="45"/>
      <c r="E154" s="45"/>
      <c r="F154" s="45"/>
      <c r="G154" s="45"/>
      <c r="H154" s="45"/>
      <c r="I154" s="45"/>
      <c r="J154" s="45"/>
      <c r="K154" s="45"/>
      <c r="L154" s="149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</row>
    <row r="155" s="2" customFormat="1" ht="6.96" customHeight="1">
      <c r="A155" s="43"/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149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</row>
    <row r="156" s="2" customFormat="1" ht="12" customHeight="1">
      <c r="A156" s="43"/>
      <c r="B156" s="44"/>
      <c r="C156" s="36" t="s">
        <v>16</v>
      </c>
      <c r="D156" s="45"/>
      <c r="E156" s="45"/>
      <c r="F156" s="45"/>
      <c r="G156" s="45"/>
      <c r="H156" s="45"/>
      <c r="I156" s="45"/>
      <c r="J156" s="45"/>
      <c r="K156" s="45"/>
      <c r="L156" s="149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</row>
    <row r="157" s="2" customFormat="1" ht="26.25" customHeight="1">
      <c r="A157" s="43"/>
      <c r="B157" s="44"/>
      <c r="C157" s="45"/>
      <c r="D157" s="45"/>
      <c r="E157" s="174" t="str">
        <f>E7</f>
        <v>Komunitní dům sociální služby Domova Na cestě – Hlinsko_rev DPS</v>
      </c>
      <c r="F157" s="36"/>
      <c r="G157" s="36"/>
      <c r="H157" s="36"/>
      <c r="I157" s="45"/>
      <c r="J157" s="45"/>
      <c r="K157" s="45"/>
      <c r="L157" s="149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</row>
    <row r="158" s="1" customFormat="1" ht="12" customHeight="1">
      <c r="B158" s="25"/>
      <c r="C158" s="36" t="s">
        <v>132</v>
      </c>
      <c r="D158" s="26"/>
      <c r="E158" s="26"/>
      <c r="F158" s="26"/>
      <c r="G158" s="26"/>
      <c r="H158" s="26"/>
      <c r="I158" s="26"/>
      <c r="J158" s="26"/>
      <c r="K158" s="26"/>
      <c r="L158" s="24"/>
    </row>
    <row r="159" s="2" customFormat="1" ht="16.5" customHeight="1">
      <c r="A159" s="43"/>
      <c r="B159" s="44"/>
      <c r="C159" s="45"/>
      <c r="D159" s="45"/>
      <c r="E159" s="174" t="s">
        <v>257</v>
      </c>
      <c r="F159" s="45"/>
      <c r="G159" s="45"/>
      <c r="H159" s="45"/>
      <c r="I159" s="45"/>
      <c r="J159" s="45"/>
      <c r="K159" s="45"/>
      <c r="L159" s="149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</row>
    <row r="160" s="2" customFormat="1" ht="12" customHeight="1">
      <c r="A160" s="43"/>
      <c r="B160" s="44"/>
      <c r="C160" s="36" t="s">
        <v>262</v>
      </c>
      <c r="D160" s="45"/>
      <c r="E160" s="45"/>
      <c r="F160" s="45"/>
      <c r="G160" s="45"/>
      <c r="H160" s="45"/>
      <c r="I160" s="45"/>
      <c r="J160" s="45"/>
      <c r="K160" s="45"/>
      <c r="L160" s="149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</row>
    <row r="161" s="2" customFormat="1" ht="16.5" customHeight="1">
      <c r="A161" s="43"/>
      <c r="B161" s="44"/>
      <c r="C161" s="45"/>
      <c r="D161" s="45"/>
      <c r="E161" s="74" t="str">
        <f>E11</f>
        <v>1 - Stavební práce</v>
      </c>
      <c r="F161" s="45"/>
      <c r="G161" s="45"/>
      <c r="H161" s="45"/>
      <c r="I161" s="45"/>
      <c r="J161" s="45"/>
      <c r="K161" s="45"/>
      <c r="L161" s="149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</row>
    <row r="162" s="2" customFormat="1" ht="6.96" customHeight="1">
      <c r="A162" s="43"/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149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</row>
    <row r="163" s="2" customFormat="1" ht="12" customHeight="1">
      <c r="A163" s="43"/>
      <c r="B163" s="44"/>
      <c r="C163" s="36" t="s">
        <v>22</v>
      </c>
      <c r="D163" s="45"/>
      <c r="E163" s="45"/>
      <c r="F163" s="31" t="str">
        <f>F14</f>
        <v xml:space="preserve"> </v>
      </c>
      <c r="G163" s="45"/>
      <c r="H163" s="45"/>
      <c r="I163" s="36" t="s">
        <v>24</v>
      </c>
      <c r="J163" s="77" t="str">
        <f>IF(J14="","",J14)</f>
        <v>15. 7. 2024</v>
      </c>
      <c r="K163" s="45"/>
      <c r="L163" s="149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</row>
    <row r="164" s="2" customFormat="1" ht="6.96" customHeight="1">
      <c r="A164" s="43"/>
      <c r="B164" s="44"/>
      <c r="C164" s="45"/>
      <c r="D164" s="45"/>
      <c r="E164" s="45"/>
      <c r="F164" s="45"/>
      <c r="G164" s="45"/>
      <c r="H164" s="45"/>
      <c r="I164" s="45"/>
      <c r="J164" s="45"/>
      <c r="K164" s="45"/>
      <c r="L164" s="149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</row>
    <row r="165" s="2" customFormat="1" ht="15.15" customHeight="1">
      <c r="A165" s="43"/>
      <c r="B165" s="44"/>
      <c r="C165" s="36" t="s">
        <v>30</v>
      </c>
      <c r="D165" s="45"/>
      <c r="E165" s="45"/>
      <c r="F165" s="31" t="str">
        <f>E17</f>
        <v xml:space="preserve"> </v>
      </c>
      <c r="G165" s="45"/>
      <c r="H165" s="45"/>
      <c r="I165" s="36" t="s">
        <v>37</v>
      </c>
      <c r="J165" s="41" t="str">
        <f>E23</f>
        <v xml:space="preserve"> </v>
      </c>
      <c r="K165" s="45"/>
      <c r="L165" s="149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</row>
    <row r="166" s="2" customFormat="1" ht="15.15" customHeight="1">
      <c r="A166" s="43"/>
      <c r="B166" s="44"/>
      <c r="C166" s="36" t="s">
        <v>35</v>
      </c>
      <c r="D166" s="45"/>
      <c r="E166" s="45"/>
      <c r="F166" s="31" t="str">
        <f>IF(E20="","",E20)</f>
        <v>Vyplň údaj</v>
      </c>
      <c r="G166" s="45"/>
      <c r="H166" s="45"/>
      <c r="I166" s="36" t="s">
        <v>39</v>
      </c>
      <c r="J166" s="41" t="str">
        <f>E26</f>
        <v xml:space="preserve"> </v>
      </c>
      <c r="K166" s="45"/>
      <c r="L166" s="149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</row>
    <row r="167" s="2" customFormat="1" ht="10.32" customHeight="1">
      <c r="A167" s="43"/>
      <c r="B167" s="44"/>
      <c r="C167" s="45"/>
      <c r="D167" s="45"/>
      <c r="E167" s="45"/>
      <c r="F167" s="45"/>
      <c r="G167" s="45"/>
      <c r="H167" s="45"/>
      <c r="I167" s="45"/>
      <c r="J167" s="45"/>
      <c r="K167" s="45"/>
      <c r="L167" s="149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</row>
    <row r="168" s="11" customFormat="1" ht="29.28" customHeight="1">
      <c r="A168" s="190"/>
      <c r="B168" s="191"/>
      <c r="C168" s="192" t="s">
        <v>145</v>
      </c>
      <c r="D168" s="193" t="s">
        <v>61</v>
      </c>
      <c r="E168" s="193" t="s">
        <v>57</v>
      </c>
      <c r="F168" s="193" t="s">
        <v>58</v>
      </c>
      <c r="G168" s="193" t="s">
        <v>146</v>
      </c>
      <c r="H168" s="193" t="s">
        <v>147</v>
      </c>
      <c r="I168" s="193" t="s">
        <v>148</v>
      </c>
      <c r="J168" s="193" t="s">
        <v>136</v>
      </c>
      <c r="K168" s="194" t="s">
        <v>149</v>
      </c>
      <c r="L168" s="195"/>
      <c r="M168" s="97" t="s">
        <v>32</v>
      </c>
      <c r="N168" s="98" t="s">
        <v>46</v>
      </c>
      <c r="O168" s="98" t="s">
        <v>150</v>
      </c>
      <c r="P168" s="98" t="s">
        <v>151</v>
      </c>
      <c r="Q168" s="98" t="s">
        <v>152</v>
      </c>
      <c r="R168" s="98" t="s">
        <v>153</v>
      </c>
      <c r="S168" s="98" t="s">
        <v>154</v>
      </c>
      <c r="T168" s="99" t="s">
        <v>155</v>
      </c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</row>
    <row r="169" s="2" customFormat="1" ht="22.8" customHeight="1">
      <c r="A169" s="43"/>
      <c r="B169" s="44"/>
      <c r="C169" s="104" t="s">
        <v>156</v>
      </c>
      <c r="D169" s="45"/>
      <c r="E169" s="45"/>
      <c r="F169" s="45"/>
      <c r="G169" s="45"/>
      <c r="H169" s="45"/>
      <c r="I169" s="45"/>
      <c r="J169" s="196">
        <f>BK169</f>
        <v>0</v>
      </c>
      <c r="K169" s="45"/>
      <c r="L169" s="49"/>
      <c r="M169" s="100"/>
      <c r="N169" s="197"/>
      <c r="O169" s="101"/>
      <c r="P169" s="198">
        <f>P170+P1212</f>
        <v>0</v>
      </c>
      <c r="Q169" s="101"/>
      <c r="R169" s="198">
        <f>R170+R1212</f>
        <v>2702.3542377203394</v>
      </c>
      <c r="S169" s="101"/>
      <c r="T169" s="199">
        <f>T170+T1212</f>
        <v>0.051801140000000002</v>
      </c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75</v>
      </c>
      <c r="AU169" s="21" t="s">
        <v>137</v>
      </c>
      <c r="BK169" s="200">
        <f>BK170+BK1212</f>
        <v>0</v>
      </c>
    </row>
    <row r="170" s="12" customFormat="1" ht="25.92" customHeight="1">
      <c r="A170" s="12"/>
      <c r="B170" s="201"/>
      <c r="C170" s="202"/>
      <c r="D170" s="203" t="s">
        <v>75</v>
      </c>
      <c r="E170" s="204" t="s">
        <v>201</v>
      </c>
      <c r="F170" s="204" t="s">
        <v>202</v>
      </c>
      <c r="G170" s="202"/>
      <c r="H170" s="202"/>
      <c r="I170" s="205"/>
      <c r="J170" s="206">
        <f>BK170</f>
        <v>0</v>
      </c>
      <c r="K170" s="202"/>
      <c r="L170" s="207"/>
      <c r="M170" s="208"/>
      <c r="N170" s="209"/>
      <c r="O170" s="209"/>
      <c r="P170" s="210">
        <f>P171+P244+P349+P638+P839+P1142+P1169+P1209</f>
        <v>0</v>
      </c>
      <c r="Q170" s="209"/>
      <c r="R170" s="210">
        <f>R171+R244+R349+R638+R839+R1142+R1169+R1209</f>
        <v>2496.575981965962</v>
      </c>
      <c r="S170" s="209"/>
      <c r="T170" s="211">
        <f>T171+T244+T349+T638+T839+T1142+T1169+T1209</f>
        <v>0.0039228200000000005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2" t="s">
        <v>84</v>
      </c>
      <c r="AT170" s="213" t="s">
        <v>75</v>
      </c>
      <c r="AU170" s="213" t="s">
        <v>76</v>
      </c>
      <c r="AY170" s="212" t="s">
        <v>159</v>
      </c>
      <c r="BK170" s="214">
        <f>BK171+BK244+BK349+BK638+BK839+BK1142+BK1169+BK1209</f>
        <v>0</v>
      </c>
    </row>
    <row r="171" s="12" customFormat="1" ht="22.8" customHeight="1">
      <c r="A171" s="12"/>
      <c r="B171" s="201"/>
      <c r="C171" s="202"/>
      <c r="D171" s="203" t="s">
        <v>75</v>
      </c>
      <c r="E171" s="215" t="s">
        <v>84</v>
      </c>
      <c r="F171" s="215" t="s">
        <v>203</v>
      </c>
      <c r="G171" s="202"/>
      <c r="H171" s="202"/>
      <c r="I171" s="205"/>
      <c r="J171" s="216">
        <f>BK171</f>
        <v>0</v>
      </c>
      <c r="K171" s="202"/>
      <c r="L171" s="207"/>
      <c r="M171" s="208"/>
      <c r="N171" s="209"/>
      <c r="O171" s="209"/>
      <c r="P171" s="210">
        <f>P172+P184+P207+P229</f>
        <v>0</v>
      </c>
      <c r="Q171" s="209"/>
      <c r="R171" s="210">
        <f>R172+R184+R207+R229</f>
        <v>0</v>
      </c>
      <c r="S171" s="209"/>
      <c r="T171" s="211">
        <f>T172+T184+T207+T229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2" t="s">
        <v>84</v>
      </c>
      <c r="AT171" s="213" t="s">
        <v>75</v>
      </c>
      <c r="AU171" s="213" t="s">
        <v>84</v>
      </c>
      <c r="AY171" s="212" t="s">
        <v>159</v>
      </c>
      <c r="BK171" s="214">
        <f>BK172+BK184+BK207+BK229</f>
        <v>0</v>
      </c>
    </row>
    <row r="172" s="12" customFormat="1" ht="20.88" customHeight="1">
      <c r="A172" s="12"/>
      <c r="B172" s="201"/>
      <c r="C172" s="202"/>
      <c r="D172" s="203" t="s">
        <v>75</v>
      </c>
      <c r="E172" s="215" t="s">
        <v>219</v>
      </c>
      <c r="F172" s="215" t="s">
        <v>554</v>
      </c>
      <c r="G172" s="202"/>
      <c r="H172" s="202"/>
      <c r="I172" s="205"/>
      <c r="J172" s="216">
        <f>BK172</f>
        <v>0</v>
      </c>
      <c r="K172" s="202"/>
      <c r="L172" s="207"/>
      <c r="M172" s="208"/>
      <c r="N172" s="209"/>
      <c r="O172" s="209"/>
      <c r="P172" s="210">
        <f>SUM(P173:P183)</f>
        <v>0</v>
      </c>
      <c r="Q172" s="209"/>
      <c r="R172" s="210">
        <f>SUM(R173:R183)</f>
        <v>0</v>
      </c>
      <c r="S172" s="209"/>
      <c r="T172" s="211">
        <f>SUM(T173:T183)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2" t="s">
        <v>84</v>
      </c>
      <c r="AT172" s="213" t="s">
        <v>75</v>
      </c>
      <c r="AU172" s="213" t="s">
        <v>91</v>
      </c>
      <c r="AY172" s="212" t="s">
        <v>159</v>
      </c>
      <c r="BK172" s="214">
        <f>SUM(BK173:BK183)</f>
        <v>0</v>
      </c>
    </row>
    <row r="173" s="2" customFormat="1" ht="24.15" customHeight="1">
      <c r="A173" s="43"/>
      <c r="B173" s="44"/>
      <c r="C173" s="217" t="s">
        <v>84</v>
      </c>
      <c r="D173" s="217" t="s">
        <v>162</v>
      </c>
      <c r="E173" s="218" t="s">
        <v>555</v>
      </c>
      <c r="F173" s="219" t="s">
        <v>556</v>
      </c>
      <c r="G173" s="220" t="s">
        <v>165</v>
      </c>
      <c r="H173" s="221">
        <v>976.5</v>
      </c>
      <c r="I173" s="222"/>
      <c r="J173" s="223">
        <f>ROUND(I173*H173,2)</f>
        <v>0</v>
      </c>
      <c r="K173" s="219" t="s">
        <v>166</v>
      </c>
      <c r="L173" s="49"/>
      <c r="M173" s="224" t="s">
        <v>32</v>
      </c>
      <c r="N173" s="225" t="s">
        <v>48</v>
      </c>
      <c r="O173" s="89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R173" s="228" t="s">
        <v>96</v>
      </c>
      <c r="AT173" s="228" t="s">
        <v>162</v>
      </c>
      <c r="AU173" s="228" t="s">
        <v>93</v>
      </c>
      <c r="AY173" s="21" t="s">
        <v>159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1" t="s">
        <v>91</v>
      </c>
      <c r="BK173" s="229">
        <f>ROUND(I173*H173,2)</f>
        <v>0</v>
      </c>
      <c r="BL173" s="21" t="s">
        <v>96</v>
      </c>
      <c r="BM173" s="228" t="s">
        <v>557</v>
      </c>
    </row>
    <row r="174" s="2" customFormat="1">
      <c r="A174" s="43"/>
      <c r="B174" s="44"/>
      <c r="C174" s="45"/>
      <c r="D174" s="230" t="s">
        <v>168</v>
      </c>
      <c r="E174" s="45"/>
      <c r="F174" s="231" t="s">
        <v>558</v>
      </c>
      <c r="G174" s="45"/>
      <c r="H174" s="45"/>
      <c r="I174" s="232"/>
      <c r="J174" s="45"/>
      <c r="K174" s="45"/>
      <c r="L174" s="49"/>
      <c r="M174" s="233"/>
      <c r="N174" s="234"/>
      <c r="O174" s="89"/>
      <c r="P174" s="89"/>
      <c r="Q174" s="89"/>
      <c r="R174" s="89"/>
      <c r="S174" s="89"/>
      <c r="T174" s="90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T174" s="21" t="s">
        <v>168</v>
      </c>
      <c r="AU174" s="21" t="s">
        <v>93</v>
      </c>
    </row>
    <row r="175" s="14" customFormat="1">
      <c r="A175" s="14"/>
      <c r="B175" s="246"/>
      <c r="C175" s="247"/>
      <c r="D175" s="237" t="s">
        <v>170</v>
      </c>
      <c r="E175" s="248" t="s">
        <v>32</v>
      </c>
      <c r="F175" s="249" t="s">
        <v>381</v>
      </c>
      <c r="G175" s="247"/>
      <c r="H175" s="250">
        <v>976.5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170</v>
      </c>
      <c r="AU175" s="256" t="s">
        <v>93</v>
      </c>
      <c r="AV175" s="14" t="s">
        <v>91</v>
      </c>
      <c r="AW175" s="14" t="s">
        <v>38</v>
      </c>
      <c r="AX175" s="14" t="s">
        <v>84</v>
      </c>
      <c r="AY175" s="256" t="s">
        <v>159</v>
      </c>
    </row>
    <row r="176" s="2" customFormat="1" ht="62.7" customHeight="1">
      <c r="A176" s="43"/>
      <c r="B176" s="44"/>
      <c r="C176" s="217" t="s">
        <v>91</v>
      </c>
      <c r="D176" s="217" t="s">
        <v>162</v>
      </c>
      <c r="E176" s="218" t="s">
        <v>559</v>
      </c>
      <c r="F176" s="219" t="s">
        <v>560</v>
      </c>
      <c r="G176" s="220" t="s">
        <v>561</v>
      </c>
      <c r="H176" s="221">
        <v>195.30000000000001</v>
      </c>
      <c r="I176" s="222"/>
      <c r="J176" s="223">
        <f>ROUND(I176*H176,2)</f>
        <v>0</v>
      </c>
      <c r="K176" s="219" t="s">
        <v>166</v>
      </c>
      <c r="L176" s="49"/>
      <c r="M176" s="224" t="s">
        <v>32</v>
      </c>
      <c r="N176" s="225" t="s">
        <v>48</v>
      </c>
      <c r="O176" s="89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R176" s="228" t="s">
        <v>96</v>
      </c>
      <c r="AT176" s="228" t="s">
        <v>162</v>
      </c>
      <c r="AU176" s="228" t="s">
        <v>93</v>
      </c>
      <c r="AY176" s="21" t="s">
        <v>159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1" t="s">
        <v>91</v>
      </c>
      <c r="BK176" s="229">
        <f>ROUND(I176*H176,2)</f>
        <v>0</v>
      </c>
      <c r="BL176" s="21" t="s">
        <v>96</v>
      </c>
      <c r="BM176" s="228" t="s">
        <v>562</v>
      </c>
    </row>
    <row r="177" s="2" customFormat="1">
      <c r="A177" s="43"/>
      <c r="B177" s="44"/>
      <c r="C177" s="45"/>
      <c r="D177" s="230" t="s">
        <v>168</v>
      </c>
      <c r="E177" s="45"/>
      <c r="F177" s="231" t="s">
        <v>563</v>
      </c>
      <c r="G177" s="45"/>
      <c r="H177" s="45"/>
      <c r="I177" s="232"/>
      <c r="J177" s="45"/>
      <c r="K177" s="45"/>
      <c r="L177" s="49"/>
      <c r="M177" s="233"/>
      <c r="N177" s="234"/>
      <c r="O177" s="89"/>
      <c r="P177" s="89"/>
      <c r="Q177" s="89"/>
      <c r="R177" s="89"/>
      <c r="S177" s="89"/>
      <c r="T177" s="90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T177" s="21" t="s">
        <v>168</v>
      </c>
      <c r="AU177" s="21" t="s">
        <v>93</v>
      </c>
    </row>
    <row r="178" s="2" customFormat="1">
      <c r="A178" s="43"/>
      <c r="B178" s="44"/>
      <c r="C178" s="45"/>
      <c r="D178" s="237" t="s">
        <v>564</v>
      </c>
      <c r="E178" s="45"/>
      <c r="F178" s="265" t="s">
        <v>565</v>
      </c>
      <c r="G178" s="45"/>
      <c r="H178" s="45"/>
      <c r="I178" s="232"/>
      <c r="J178" s="45"/>
      <c r="K178" s="45"/>
      <c r="L178" s="49"/>
      <c r="M178" s="233"/>
      <c r="N178" s="234"/>
      <c r="O178" s="89"/>
      <c r="P178" s="89"/>
      <c r="Q178" s="89"/>
      <c r="R178" s="89"/>
      <c r="S178" s="89"/>
      <c r="T178" s="90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T178" s="21" t="s">
        <v>564</v>
      </c>
      <c r="AU178" s="21" t="s">
        <v>93</v>
      </c>
    </row>
    <row r="179" s="14" customFormat="1">
      <c r="A179" s="14"/>
      <c r="B179" s="246"/>
      <c r="C179" s="247"/>
      <c r="D179" s="237" t="s">
        <v>170</v>
      </c>
      <c r="E179" s="248" t="s">
        <v>32</v>
      </c>
      <c r="F179" s="249" t="s">
        <v>566</v>
      </c>
      <c r="G179" s="247"/>
      <c r="H179" s="250">
        <v>195.30000000000001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170</v>
      </c>
      <c r="AU179" s="256" t="s">
        <v>93</v>
      </c>
      <c r="AV179" s="14" t="s">
        <v>91</v>
      </c>
      <c r="AW179" s="14" t="s">
        <v>38</v>
      </c>
      <c r="AX179" s="14" t="s">
        <v>84</v>
      </c>
      <c r="AY179" s="256" t="s">
        <v>159</v>
      </c>
    </row>
    <row r="180" s="2" customFormat="1" ht="44.25" customHeight="1">
      <c r="A180" s="43"/>
      <c r="B180" s="44"/>
      <c r="C180" s="217" t="s">
        <v>93</v>
      </c>
      <c r="D180" s="217" t="s">
        <v>162</v>
      </c>
      <c r="E180" s="218" t="s">
        <v>567</v>
      </c>
      <c r="F180" s="219" t="s">
        <v>568</v>
      </c>
      <c r="G180" s="220" t="s">
        <v>561</v>
      </c>
      <c r="H180" s="221">
        <v>195.30000000000001</v>
      </c>
      <c r="I180" s="222"/>
      <c r="J180" s="223">
        <f>ROUND(I180*H180,2)</f>
        <v>0</v>
      </c>
      <c r="K180" s="219" t="s">
        <v>166</v>
      </c>
      <c r="L180" s="49"/>
      <c r="M180" s="224" t="s">
        <v>32</v>
      </c>
      <c r="N180" s="225" t="s">
        <v>48</v>
      </c>
      <c r="O180" s="89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R180" s="228" t="s">
        <v>96</v>
      </c>
      <c r="AT180" s="228" t="s">
        <v>162</v>
      </c>
      <c r="AU180" s="228" t="s">
        <v>93</v>
      </c>
      <c r="AY180" s="21" t="s">
        <v>159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1" t="s">
        <v>91</v>
      </c>
      <c r="BK180" s="229">
        <f>ROUND(I180*H180,2)</f>
        <v>0</v>
      </c>
      <c r="BL180" s="21" t="s">
        <v>96</v>
      </c>
      <c r="BM180" s="228" t="s">
        <v>569</v>
      </c>
    </row>
    <row r="181" s="2" customFormat="1">
      <c r="A181" s="43"/>
      <c r="B181" s="44"/>
      <c r="C181" s="45"/>
      <c r="D181" s="230" t="s">
        <v>168</v>
      </c>
      <c r="E181" s="45"/>
      <c r="F181" s="231" t="s">
        <v>570</v>
      </c>
      <c r="G181" s="45"/>
      <c r="H181" s="45"/>
      <c r="I181" s="232"/>
      <c r="J181" s="45"/>
      <c r="K181" s="45"/>
      <c r="L181" s="49"/>
      <c r="M181" s="233"/>
      <c r="N181" s="234"/>
      <c r="O181" s="89"/>
      <c r="P181" s="89"/>
      <c r="Q181" s="89"/>
      <c r="R181" s="89"/>
      <c r="S181" s="89"/>
      <c r="T181" s="90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T181" s="21" t="s">
        <v>168</v>
      </c>
      <c r="AU181" s="21" t="s">
        <v>93</v>
      </c>
    </row>
    <row r="182" s="2" customFormat="1" ht="37.8" customHeight="1">
      <c r="A182" s="43"/>
      <c r="B182" s="44"/>
      <c r="C182" s="217" t="s">
        <v>96</v>
      </c>
      <c r="D182" s="217" t="s">
        <v>162</v>
      </c>
      <c r="E182" s="218" t="s">
        <v>571</v>
      </c>
      <c r="F182" s="219" t="s">
        <v>572</v>
      </c>
      <c r="G182" s="220" t="s">
        <v>165</v>
      </c>
      <c r="H182" s="221">
        <v>976.5</v>
      </c>
      <c r="I182" s="222"/>
      <c r="J182" s="223">
        <f>ROUND(I182*H182,2)</f>
        <v>0</v>
      </c>
      <c r="K182" s="219" t="s">
        <v>166</v>
      </c>
      <c r="L182" s="49"/>
      <c r="M182" s="224" t="s">
        <v>32</v>
      </c>
      <c r="N182" s="225" t="s">
        <v>48</v>
      </c>
      <c r="O182" s="89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R182" s="228" t="s">
        <v>96</v>
      </c>
      <c r="AT182" s="228" t="s">
        <v>162</v>
      </c>
      <c r="AU182" s="228" t="s">
        <v>93</v>
      </c>
      <c r="AY182" s="21" t="s">
        <v>159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1" t="s">
        <v>91</v>
      </c>
      <c r="BK182" s="229">
        <f>ROUND(I182*H182,2)</f>
        <v>0</v>
      </c>
      <c r="BL182" s="21" t="s">
        <v>96</v>
      </c>
      <c r="BM182" s="228" t="s">
        <v>573</v>
      </c>
    </row>
    <row r="183" s="2" customFormat="1">
      <c r="A183" s="43"/>
      <c r="B183" s="44"/>
      <c r="C183" s="45"/>
      <c r="D183" s="230" t="s">
        <v>168</v>
      </c>
      <c r="E183" s="45"/>
      <c r="F183" s="231" t="s">
        <v>574</v>
      </c>
      <c r="G183" s="45"/>
      <c r="H183" s="45"/>
      <c r="I183" s="232"/>
      <c r="J183" s="45"/>
      <c r="K183" s="45"/>
      <c r="L183" s="49"/>
      <c r="M183" s="233"/>
      <c r="N183" s="234"/>
      <c r="O183" s="89"/>
      <c r="P183" s="89"/>
      <c r="Q183" s="89"/>
      <c r="R183" s="89"/>
      <c r="S183" s="89"/>
      <c r="T183" s="90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T183" s="21" t="s">
        <v>168</v>
      </c>
      <c r="AU183" s="21" t="s">
        <v>93</v>
      </c>
    </row>
    <row r="184" s="12" customFormat="1" ht="20.88" customHeight="1">
      <c r="A184" s="12"/>
      <c r="B184" s="201"/>
      <c r="C184" s="202"/>
      <c r="D184" s="203" t="s">
        <v>75</v>
      </c>
      <c r="E184" s="215" t="s">
        <v>8</v>
      </c>
      <c r="F184" s="215" t="s">
        <v>575</v>
      </c>
      <c r="G184" s="202"/>
      <c r="H184" s="202"/>
      <c r="I184" s="205"/>
      <c r="J184" s="216">
        <f>BK184</f>
        <v>0</v>
      </c>
      <c r="K184" s="202"/>
      <c r="L184" s="207"/>
      <c r="M184" s="208"/>
      <c r="N184" s="209"/>
      <c r="O184" s="209"/>
      <c r="P184" s="210">
        <f>SUM(P185:P206)</f>
        <v>0</v>
      </c>
      <c r="Q184" s="209"/>
      <c r="R184" s="210">
        <f>SUM(R185:R206)</f>
        <v>0</v>
      </c>
      <c r="S184" s="209"/>
      <c r="T184" s="211">
        <f>SUM(T185:T206)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2" t="s">
        <v>84</v>
      </c>
      <c r="AT184" s="213" t="s">
        <v>75</v>
      </c>
      <c r="AU184" s="213" t="s">
        <v>91</v>
      </c>
      <c r="AY184" s="212" t="s">
        <v>159</v>
      </c>
      <c r="BK184" s="214">
        <f>SUM(BK185:BK206)</f>
        <v>0</v>
      </c>
    </row>
    <row r="185" s="2" customFormat="1" ht="49.05" customHeight="1">
      <c r="A185" s="43"/>
      <c r="B185" s="44"/>
      <c r="C185" s="217" t="s">
        <v>99</v>
      </c>
      <c r="D185" s="217" t="s">
        <v>162</v>
      </c>
      <c r="E185" s="218" t="s">
        <v>576</v>
      </c>
      <c r="F185" s="219" t="s">
        <v>577</v>
      </c>
      <c r="G185" s="220" t="s">
        <v>561</v>
      </c>
      <c r="H185" s="221">
        <v>1598.7650000000001</v>
      </c>
      <c r="I185" s="222"/>
      <c r="J185" s="223">
        <f>ROUND(I185*H185,2)</f>
        <v>0</v>
      </c>
      <c r="K185" s="219" t="s">
        <v>166</v>
      </c>
      <c r="L185" s="49"/>
      <c r="M185" s="224" t="s">
        <v>32</v>
      </c>
      <c r="N185" s="225" t="s">
        <v>48</v>
      </c>
      <c r="O185" s="89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R185" s="228" t="s">
        <v>96</v>
      </c>
      <c r="AT185" s="228" t="s">
        <v>162</v>
      </c>
      <c r="AU185" s="228" t="s">
        <v>93</v>
      </c>
      <c r="AY185" s="21" t="s">
        <v>159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1" t="s">
        <v>91</v>
      </c>
      <c r="BK185" s="229">
        <f>ROUND(I185*H185,2)</f>
        <v>0</v>
      </c>
      <c r="BL185" s="21" t="s">
        <v>96</v>
      </c>
      <c r="BM185" s="228" t="s">
        <v>578</v>
      </c>
    </row>
    <row r="186" s="2" customFormat="1">
      <c r="A186" s="43"/>
      <c r="B186" s="44"/>
      <c r="C186" s="45"/>
      <c r="D186" s="230" t="s">
        <v>168</v>
      </c>
      <c r="E186" s="45"/>
      <c r="F186" s="231" t="s">
        <v>579</v>
      </c>
      <c r="G186" s="45"/>
      <c r="H186" s="45"/>
      <c r="I186" s="232"/>
      <c r="J186" s="45"/>
      <c r="K186" s="45"/>
      <c r="L186" s="49"/>
      <c r="M186" s="233"/>
      <c r="N186" s="234"/>
      <c r="O186" s="89"/>
      <c r="P186" s="89"/>
      <c r="Q186" s="89"/>
      <c r="R186" s="89"/>
      <c r="S186" s="89"/>
      <c r="T186" s="90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T186" s="21" t="s">
        <v>168</v>
      </c>
      <c r="AU186" s="21" t="s">
        <v>93</v>
      </c>
    </row>
    <row r="187" s="14" customFormat="1">
      <c r="A187" s="14"/>
      <c r="B187" s="246"/>
      <c r="C187" s="247"/>
      <c r="D187" s="237" t="s">
        <v>170</v>
      </c>
      <c r="E187" s="248" t="s">
        <v>32</v>
      </c>
      <c r="F187" s="249" t="s">
        <v>580</v>
      </c>
      <c r="G187" s="247"/>
      <c r="H187" s="250">
        <v>1906.6099999999999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170</v>
      </c>
      <c r="AU187" s="256" t="s">
        <v>93</v>
      </c>
      <c r="AV187" s="14" t="s">
        <v>91</v>
      </c>
      <c r="AW187" s="14" t="s">
        <v>38</v>
      </c>
      <c r="AX187" s="14" t="s">
        <v>76</v>
      </c>
      <c r="AY187" s="256" t="s">
        <v>159</v>
      </c>
    </row>
    <row r="188" s="14" customFormat="1">
      <c r="A188" s="14"/>
      <c r="B188" s="246"/>
      <c r="C188" s="247"/>
      <c r="D188" s="237" t="s">
        <v>170</v>
      </c>
      <c r="E188" s="248" t="s">
        <v>32</v>
      </c>
      <c r="F188" s="249" t="s">
        <v>581</v>
      </c>
      <c r="G188" s="247"/>
      <c r="H188" s="250">
        <v>-195.30000000000001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170</v>
      </c>
      <c r="AU188" s="256" t="s">
        <v>93</v>
      </c>
      <c r="AV188" s="14" t="s">
        <v>91</v>
      </c>
      <c r="AW188" s="14" t="s">
        <v>38</v>
      </c>
      <c r="AX188" s="14" t="s">
        <v>76</v>
      </c>
      <c r="AY188" s="256" t="s">
        <v>159</v>
      </c>
    </row>
    <row r="189" s="14" customFormat="1">
      <c r="A189" s="14"/>
      <c r="B189" s="246"/>
      <c r="C189" s="247"/>
      <c r="D189" s="237" t="s">
        <v>170</v>
      </c>
      <c r="E189" s="248" t="s">
        <v>32</v>
      </c>
      <c r="F189" s="249" t="s">
        <v>582</v>
      </c>
      <c r="G189" s="247"/>
      <c r="H189" s="250">
        <v>-112.545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170</v>
      </c>
      <c r="AU189" s="256" t="s">
        <v>93</v>
      </c>
      <c r="AV189" s="14" t="s">
        <v>91</v>
      </c>
      <c r="AW189" s="14" t="s">
        <v>38</v>
      </c>
      <c r="AX189" s="14" t="s">
        <v>76</v>
      </c>
      <c r="AY189" s="256" t="s">
        <v>159</v>
      </c>
    </row>
    <row r="190" s="15" customFormat="1">
      <c r="A190" s="15"/>
      <c r="B190" s="266"/>
      <c r="C190" s="267"/>
      <c r="D190" s="237" t="s">
        <v>170</v>
      </c>
      <c r="E190" s="268" t="s">
        <v>32</v>
      </c>
      <c r="F190" s="269" t="s">
        <v>583</v>
      </c>
      <c r="G190" s="267"/>
      <c r="H190" s="270">
        <v>1598.7650000000001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6" t="s">
        <v>170</v>
      </c>
      <c r="AU190" s="276" t="s">
        <v>93</v>
      </c>
      <c r="AV190" s="15" t="s">
        <v>96</v>
      </c>
      <c r="AW190" s="15" t="s">
        <v>38</v>
      </c>
      <c r="AX190" s="15" t="s">
        <v>84</v>
      </c>
      <c r="AY190" s="276" t="s">
        <v>159</v>
      </c>
    </row>
    <row r="191" s="2" customFormat="1" ht="44.25" customHeight="1">
      <c r="A191" s="43"/>
      <c r="B191" s="44"/>
      <c r="C191" s="217" t="s">
        <v>102</v>
      </c>
      <c r="D191" s="217" t="s">
        <v>162</v>
      </c>
      <c r="E191" s="218" t="s">
        <v>584</v>
      </c>
      <c r="F191" s="219" t="s">
        <v>585</v>
      </c>
      <c r="G191" s="220" t="s">
        <v>561</v>
      </c>
      <c r="H191" s="221">
        <v>5</v>
      </c>
      <c r="I191" s="222"/>
      <c r="J191" s="223">
        <f>ROUND(I191*H191,2)</f>
        <v>0</v>
      </c>
      <c r="K191" s="219" t="s">
        <v>166</v>
      </c>
      <c r="L191" s="49"/>
      <c r="M191" s="224" t="s">
        <v>32</v>
      </c>
      <c r="N191" s="225" t="s">
        <v>48</v>
      </c>
      <c r="O191" s="89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R191" s="228" t="s">
        <v>96</v>
      </c>
      <c r="AT191" s="228" t="s">
        <v>162</v>
      </c>
      <c r="AU191" s="228" t="s">
        <v>93</v>
      </c>
      <c r="AY191" s="21" t="s">
        <v>159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1" t="s">
        <v>91</v>
      </c>
      <c r="BK191" s="229">
        <f>ROUND(I191*H191,2)</f>
        <v>0</v>
      </c>
      <c r="BL191" s="21" t="s">
        <v>96</v>
      </c>
      <c r="BM191" s="228" t="s">
        <v>586</v>
      </c>
    </row>
    <row r="192" s="2" customFormat="1">
      <c r="A192" s="43"/>
      <c r="B192" s="44"/>
      <c r="C192" s="45"/>
      <c r="D192" s="230" t="s">
        <v>168</v>
      </c>
      <c r="E192" s="45"/>
      <c r="F192" s="231" t="s">
        <v>587</v>
      </c>
      <c r="G192" s="45"/>
      <c r="H192" s="45"/>
      <c r="I192" s="232"/>
      <c r="J192" s="45"/>
      <c r="K192" s="45"/>
      <c r="L192" s="49"/>
      <c r="M192" s="233"/>
      <c r="N192" s="234"/>
      <c r="O192" s="89"/>
      <c r="P192" s="89"/>
      <c r="Q192" s="89"/>
      <c r="R192" s="89"/>
      <c r="S192" s="89"/>
      <c r="T192" s="90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T192" s="21" t="s">
        <v>168</v>
      </c>
      <c r="AU192" s="21" t="s">
        <v>93</v>
      </c>
    </row>
    <row r="193" s="14" customFormat="1">
      <c r="A193" s="14"/>
      <c r="B193" s="246"/>
      <c r="C193" s="247"/>
      <c r="D193" s="237" t="s">
        <v>170</v>
      </c>
      <c r="E193" s="248" t="s">
        <v>32</v>
      </c>
      <c r="F193" s="249" t="s">
        <v>588</v>
      </c>
      <c r="G193" s="247"/>
      <c r="H193" s="250">
        <v>5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170</v>
      </c>
      <c r="AU193" s="256" t="s">
        <v>93</v>
      </c>
      <c r="AV193" s="14" t="s">
        <v>91</v>
      </c>
      <c r="AW193" s="14" t="s">
        <v>38</v>
      </c>
      <c r="AX193" s="14" t="s">
        <v>76</v>
      </c>
      <c r="AY193" s="256" t="s">
        <v>159</v>
      </c>
    </row>
    <row r="194" s="15" customFormat="1">
      <c r="A194" s="15"/>
      <c r="B194" s="266"/>
      <c r="C194" s="267"/>
      <c r="D194" s="237" t="s">
        <v>170</v>
      </c>
      <c r="E194" s="268" t="s">
        <v>32</v>
      </c>
      <c r="F194" s="269" t="s">
        <v>583</v>
      </c>
      <c r="G194" s="267"/>
      <c r="H194" s="270">
        <v>5</v>
      </c>
      <c r="I194" s="271"/>
      <c r="J194" s="267"/>
      <c r="K194" s="267"/>
      <c r="L194" s="272"/>
      <c r="M194" s="273"/>
      <c r="N194" s="274"/>
      <c r="O194" s="274"/>
      <c r="P194" s="274"/>
      <c r="Q194" s="274"/>
      <c r="R194" s="274"/>
      <c r="S194" s="274"/>
      <c r="T194" s="27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6" t="s">
        <v>170</v>
      </c>
      <c r="AU194" s="276" t="s">
        <v>93</v>
      </c>
      <c r="AV194" s="15" t="s">
        <v>96</v>
      </c>
      <c r="AW194" s="15" t="s">
        <v>38</v>
      </c>
      <c r="AX194" s="15" t="s">
        <v>84</v>
      </c>
      <c r="AY194" s="276" t="s">
        <v>159</v>
      </c>
    </row>
    <row r="195" s="2" customFormat="1" ht="44.25" customHeight="1">
      <c r="A195" s="43"/>
      <c r="B195" s="44"/>
      <c r="C195" s="217" t="s">
        <v>105</v>
      </c>
      <c r="D195" s="217" t="s">
        <v>162</v>
      </c>
      <c r="E195" s="218" t="s">
        <v>589</v>
      </c>
      <c r="F195" s="219" t="s">
        <v>590</v>
      </c>
      <c r="G195" s="220" t="s">
        <v>561</v>
      </c>
      <c r="H195" s="221">
        <v>74.634</v>
      </c>
      <c r="I195" s="222"/>
      <c r="J195" s="223">
        <f>ROUND(I195*H195,2)</f>
        <v>0</v>
      </c>
      <c r="K195" s="219" t="s">
        <v>166</v>
      </c>
      <c r="L195" s="49"/>
      <c r="M195" s="224" t="s">
        <v>32</v>
      </c>
      <c r="N195" s="225" t="s">
        <v>48</v>
      </c>
      <c r="O195" s="89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R195" s="228" t="s">
        <v>96</v>
      </c>
      <c r="AT195" s="228" t="s">
        <v>162</v>
      </c>
      <c r="AU195" s="228" t="s">
        <v>93</v>
      </c>
      <c r="AY195" s="21" t="s">
        <v>159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1" t="s">
        <v>91</v>
      </c>
      <c r="BK195" s="229">
        <f>ROUND(I195*H195,2)</f>
        <v>0</v>
      </c>
      <c r="BL195" s="21" t="s">
        <v>96</v>
      </c>
      <c r="BM195" s="228" t="s">
        <v>591</v>
      </c>
    </row>
    <row r="196" s="2" customFormat="1">
      <c r="A196" s="43"/>
      <c r="B196" s="44"/>
      <c r="C196" s="45"/>
      <c r="D196" s="230" t="s">
        <v>168</v>
      </c>
      <c r="E196" s="45"/>
      <c r="F196" s="231" t="s">
        <v>592</v>
      </c>
      <c r="G196" s="45"/>
      <c r="H196" s="45"/>
      <c r="I196" s="232"/>
      <c r="J196" s="45"/>
      <c r="K196" s="45"/>
      <c r="L196" s="49"/>
      <c r="M196" s="233"/>
      <c r="N196" s="234"/>
      <c r="O196" s="89"/>
      <c r="P196" s="89"/>
      <c r="Q196" s="89"/>
      <c r="R196" s="89"/>
      <c r="S196" s="89"/>
      <c r="T196" s="90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T196" s="21" t="s">
        <v>168</v>
      </c>
      <c r="AU196" s="21" t="s">
        <v>93</v>
      </c>
    </row>
    <row r="197" s="14" customFormat="1">
      <c r="A197" s="14"/>
      <c r="B197" s="246"/>
      <c r="C197" s="247"/>
      <c r="D197" s="237" t="s">
        <v>170</v>
      </c>
      <c r="E197" s="248" t="s">
        <v>32</v>
      </c>
      <c r="F197" s="249" t="s">
        <v>593</v>
      </c>
      <c r="G197" s="247"/>
      <c r="H197" s="250">
        <v>4.8499999999999996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170</v>
      </c>
      <c r="AU197" s="256" t="s">
        <v>93</v>
      </c>
      <c r="AV197" s="14" t="s">
        <v>91</v>
      </c>
      <c r="AW197" s="14" t="s">
        <v>38</v>
      </c>
      <c r="AX197" s="14" t="s">
        <v>76</v>
      </c>
      <c r="AY197" s="256" t="s">
        <v>159</v>
      </c>
    </row>
    <row r="198" s="14" customFormat="1">
      <c r="A198" s="14"/>
      <c r="B198" s="246"/>
      <c r="C198" s="247"/>
      <c r="D198" s="237" t="s">
        <v>170</v>
      </c>
      <c r="E198" s="248" t="s">
        <v>32</v>
      </c>
      <c r="F198" s="249" t="s">
        <v>594</v>
      </c>
      <c r="G198" s="247"/>
      <c r="H198" s="250">
        <v>5.6639999999999997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170</v>
      </c>
      <c r="AU198" s="256" t="s">
        <v>93</v>
      </c>
      <c r="AV198" s="14" t="s">
        <v>91</v>
      </c>
      <c r="AW198" s="14" t="s">
        <v>38</v>
      </c>
      <c r="AX198" s="14" t="s">
        <v>76</v>
      </c>
      <c r="AY198" s="256" t="s">
        <v>159</v>
      </c>
    </row>
    <row r="199" s="14" customFormat="1">
      <c r="A199" s="14"/>
      <c r="B199" s="246"/>
      <c r="C199" s="247"/>
      <c r="D199" s="237" t="s">
        <v>170</v>
      </c>
      <c r="E199" s="248" t="s">
        <v>32</v>
      </c>
      <c r="F199" s="249" t="s">
        <v>595</v>
      </c>
      <c r="G199" s="247"/>
      <c r="H199" s="250">
        <v>15.060000000000001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170</v>
      </c>
      <c r="AU199" s="256" t="s">
        <v>93</v>
      </c>
      <c r="AV199" s="14" t="s">
        <v>91</v>
      </c>
      <c r="AW199" s="14" t="s">
        <v>38</v>
      </c>
      <c r="AX199" s="14" t="s">
        <v>76</v>
      </c>
      <c r="AY199" s="256" t="s">
        <v>159</v>
      </c>
    </row>
    <row r="200" s="14" customFormat="1">
      <c r="A200" s="14"/>
      <c r="B200" s="246"/>
      <c r="C200" s="247"/>
      <c r="D200" s="237" t="s">
        <v>170</v>
      </c>
      <c r="E200" s="248" t="s">
        <v>32</v>
      </c>
      <c r="F200" s="249" t="s">
        <v>596</v>
      </c>
      <c r="G200" s="247"/>
      <c r="H200" s="250">
        <v>49.060000000000002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170</v>
      </c>
      <c r="AU200" s="256" t="s">
        <v>93</v>
      </c>
      <c r="AV200" s="14" t="s">
        <v>91</v>
      </c>
      <c r="AW200" s="14" t="s">
        <v>38</v>
      </c>
      <c r="AX200" s="14" t="s">
        <v>76</v>
      </c>
      <c r="AY200" s="256" t="s">
        <v>159</v>
      </c>
    </row>
    <row r="201" s="15" customFormat="1">
      <c r="A201" s="15"/>
      <c r="B201" s="266"/>
      <c r="C201" s="267"/>
      <c r="D201" s="237" t="s">
        <v>170</v>
      </c>
      <c r="E201" s="268" t="s">
        <v>32</v>
      </c>
      <c r="F201" s="269" t="s">
        <v>583</v>
      </c>
      <c r="G201" s="267"/>
      <c r="H201" s="270">
        <v>74.634</v>
      </c>
      <c r="I201" s="271"/>
      <c r="J201" s="267"/>
      <c r="K201" s="267"/>
      <c r="L201" s="272"/>
      <c r="M201" s="273"/>
      <c r="N201" s="274"/>
      <c r="O201" s="274"/>
      <c r="P201" s="274"/>
      <c r="Q201" s="274"/>
      <c r="R201" s="274"/>
      <c r="S201" s="274"/>
      <c r="T201" s="27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6" t="s">
        <v>170</v>
      </c>
      <c r="AU201" s="276" t="s">
        <v>93</v>
      </c>
      <c r="AV201" s="15" t="s">
        <v>96</v>
      </c>
      <c r="AW201" s="15" t="s">
        <v>38</v>
      </c>
      <c r="AX201" s="15" t="s">
        <v>84</v>
      </c>
      <c r="AY201" s="276" t="s">
        <v>159</v>
      </c>
    </row>
    <row r="202" s="2" customFormat="1" ht="49.05" customHeight="1">
      <c r="A202" s="43"/>
      <c r="B202" s="44"/>
      <c r="C202" s="217" t="s">
        <v>108</v>
      </c>
      <c r="D202" s="217" t="s">
        <v>162</v>
      </c>
      <c r="E202" s="218" t="s">
        <v>597</v>
      </c>
      <c r="F202" s="219" t="s">
        <v>598</v>
      </c>
      <c r="G202" s="220" t="s">
        <v>561</v>
      </c>
      <c r="H202" s="221">
        <v>32.914999999999999</v>
      </c>
      <c r="I202" s="222"/>
      <c r="J202" s="223">
        <f>ROUND(I202*H202,2)</f>
        <v>0</v>
      </c>
      <c r="K202" s="219" t="s">
        <v>166</v>
      </c>
      <c r="L202" s="49"/>
      <c r="M202" s="224" t="s">
        <v>32</v>
      </c>
      <c r="N202" s="225" t="s">
        <v>48</v>
      </c>
      <c r="O202" s="89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R202" s="228" t="s">
        <v>96</v>
      </c>
      <c r="AT202" s="228" t="s">
        <v>162</v>
      </c>
      <c r="AU202" s="228" t="s">
        <v>93</v>
      </c>
      <c r="AY202" s="21" t="s">
        <v>159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1" t="s">
        <v>91</v>
      </c>
      <c r="BK202" s="229">
        <f>ROUND(I202*H202,2)</f>
        <v>0</v>
      </c>
      <c r="BL202" s="21" t="s">
        <v>96</v>
      </c>
      <c r="BM202" s="228" t="s">
        <v>599</v>
      </c>
    </row>
    <row r="203" s="2" customFormat="1">
      <c r="A203" s="43"/>
      <c r="B203" s="44"/>
      <c r="C203" s="45"/>
      <c r="D203" s="230" t="s">
        <v>168</v>
      </c>
      <c r="E203" s="45"/>
      <c r="F203" s="231" t="s">
        <v>600</v>
      </c>
      <c r="G203" s="45"/>
      <c r="H203" s="45"/>
      <c r="I203" s="232"/>
      <c r="J203" s="45"/>
      <c r="K203" s="45"/>
      <c r="L203" s="49"/>
      <c r="M203" s="233"/>
      <c r="N203" s="234"/>
      <c r="O203" s="89"/>
      <c r="P203" s="89"/>
      <c r="Q203" s="89"/>
      <c r="R203" s="89"/>
      <c r="S203" s="89"/>
      <c r="T203" s="90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T203" s="21" t="s">
        <v>168</v>
      </c>
      <c r="AU203" s="21" t="s">
        <v>93</v>
      </c>
    </row>
    <row r="204" s="14" customFormat="1">
      <c r="A204" s="14"/>
      <c r="B204" s="246"/>
      <c r="C204" s="247"/>
      <c r="D204" s="237" t="s">
        <v>170</v>
      </c>
      <c r="E204" s="248" t="s">
        <v>32</v>
      </c>
      <c r="F204" s="249" t="s">
        <v>601</v>
      </c>
      <c r="G204" s="247"/>
      <c r="H204" s="250">
        <v>30.664999999999999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170</v>
      </c>
      <c r="AU204" s="256" t="s">
        <v>93</v>
      </c>
      <c r="AV204" s="14" t="s">
        <v>91</v>
      </c>
      <c r="AW204" s="14" t="s">
        <v>38</v>
      </c>
      <c r="AX204" s="14" t="s">
        <v>76</v>
      </c>
      <c r="AY204" s="256" t="s">
        <v>159</v>
      </c>
    </row>
    <row r="205" s="14" customFormat="1">
      <c r="A205" s="14"/>
      <c r="B205" s="246"/>
      <c r="C205" s="247"/>
      <c r="D205" s="237" t="s">
        <v>170</v>
      </c>
      <c r="E205" s="248" t="s">
        <v>32</v>
      </c>
      <c r="F205" s="249" t="s">
        <v>602</v>
      </c>
      <c r="G205" s="247"/>
      <c r="H205" s="250">
        <v>2.25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170</v>
      </c>
      <c r="AU205" s="256" t="s">
        <v>93</v>
      </c>
      <c r="AV205" s="14" t="s">
        <v>91</v>
      </c>
      <c r="AW205" s="14" t="s">
        <v>38</v>
      </c>
      <c r="AX205" s="14" t="s">
        <v>76</v>
      </c>
      <c r="AY205" s="256" t="s">
        <v>159</v>
      </c>
    </row>
    <row r="206" s="15" customFormat="1">
      <c r="A206" s="15"/>
      <c r="B206" s="266"/>
      <c r="C206" s="267"/>
      <c r="D206" s="237" t="s">
        <v>170</v>
      </c>
      <c r="E206" s="268" t="s">
        <v>32</v>
      </c>
      <c r="F206" s="269" t="s">
        <v>583</v>
      </c>
      <c r="G206" s="267"/>
      <c r="H206" s="270">
        <v>32.914999999999999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6" t="s">
        <v>170</v>
      </c>
      <c r="AU206" s="276" t="s">
        <v>93</v>
      </c>
      <c r="AV206" s="15" t="s">
        <v>96</v>
      </c>
      <c r="AW206" s="15" t="s">
        <v>38</v>
      </c>
      <c r="AX206" s="15" t="s">
        <v>84</v>
      </c>
      <c r="AY206" s="276" t="s">
        <v>159</v>
      </c>
    </row>
    <row r="207" s="12" customFormat="1" ht="20.88" customHeight="1">
      <c r="A207" s="12"/>
      <c r="B207" s="201"/>
      <c r="C207" s="202"/>
      <c r="D207" s="203" t="s">
        <v>75</v>
      </c>
      <c r="E207" s="215" t="s">
        <v>231</v>
      </c>
      <c r="F207" s="215" t="s">
        <v>603</v>
      </c>
      <c r="G207" s="202"/>
      <c r="H207" s="202"/>
      <c r="I207" s="205"/>
      <c r="J207" s="216">
        <f>BK207</f>
        <v>0</v>
      </c>
      <c r="K207" s="202"/>
      <c r="L207" s="207"/>
      <c r="M207" s="208"/>
      <c r="N207" s="209"/>
      <c r="O207" s="209"/>
      <c r="P207" s="210">
        <f>SUM(P208:P228)</f>
        <v>0</v>
      </c>
      <c r="Q207" s="209"/>
      <c r="R207" s="210">
        <f>SUM(R208:R228)</f>
        <v>0</v>
      </c>
      <c r="S207" s="209"/>
      <c r="T207" s="211">
        <f>SUM(T208:T228)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2" t="s">
        <v>84</v>
      </c>
      <c r="AT207" s="213" t="s">
        <v>75</v>
      </c>
      <c r="AU207" s="213" t="s">
        <v>91</v>
      </c>
      <c r="AY207" s="212" t="s">
        <v>159</v>
      </c>
      <c r="BK207" s="214">
        <f>SUM(BK208:BK228)</f>
        <v>0</v>
      </c>
    </row>
    <row r="208" s="2" customFormat="1" ht="44.25" customHeight="1">
      <c r="A208" s="43"/>
      <c r="B208" s="44"/>
      <c r="C208" s="217" t="s">
        <v>111</v>
      </c>
      <c r="D208" s="217" t="s">
        <v>162</v>
      </c>
      <c r="E208" s="218" t="s">
        <v>604</v>
      </c>
      <c r="F208" s="219" t="s">
        <v>605</v>
      </c>
      <c r="G208" s="220" t="s">
        <v>561</v>
      </c>
      <c r="H208" s="221">
        <v>402.17700000000002</v>
      </c>
      <c r="I208" s="222"/>
      <c r="J208" s="223">
        <f>ROUND(I208*H208,2)</f>
        <v>0</v>
      </c>
      <c r="K208" s="219" t="s">
        <v>166</v>
      </c>
      <c r="L208" s="49"/>
      <c r="M208" s="224" t="s">
        <v>32</v>
      </c>
      <c r="N208" s="225" t="s">
        <v>48</v>
      </c>
      <c r="O208" s="89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R208" s="228" t="s">
        <v>96</v>
      </c>
      <c r="AT208" s="228" t="s">
        <v>162</v>
      </c>
      <c r="AU208" s="228" t="s">
        <v>93</v>
      </c>
      <c r="AY208" s="21" t="s">
        <v>159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1" t="s">
        <v>91</v>
      </c>
      <c r="BK208" s="229">
        <f>ROUND(I208*H208,2)</f>
        <v>0</v>
      </c>
      <c r="BL208" s="21" t="s">
        <v>96</v>
      </c>
      <c r="BM208" s="228" t="s">
        <v>606</v>
      </c>
    </row>
    <row r="209" s="2" customFormat="1">
      <c r="A209" s="43"/>
      <c r="B209" s="44"/>
      <c r="C209" s="45"/>
      <c r="D209" s="230" t="s">
        <v>168</v>
      </c>
      <c r="E209" s="45"/>
      <c r="F209" s="231" t="s">
        <v>607</v>
      </c>
      <c r="G209" s="45"/>
      <c r="H209" s="45"/>
      <c r="I209" s="232"/>
      <c r="J209" s="45"/>
      <c r="K209" s="45"/>
      <c r="L209" s="49"/>
      <c r="M209" s="233"/>
      <c r="N209" s="234"/>
      <c r="O209" s="89"/>
      <c r="P209" s="89"/>
      <c r="Q209" s="89"/>
      <c r="R209" s="89"/>
      <c r="S209" s="89"/>
      <c r="T209" s="90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T209" s="21" t="s">
        <v>168</v>
      </c>
      <c r="AU209" s="21" t="s">
        <v>93</v>
      </c>
    </row>
    <row r="210" s="13" customFormat="1">
      <c r="A210" s="13"/>
      <c r="B210" s="235"/>
      <c r="C210" s="236"/>
      <c r="D210" s="237" t="s">
        <v>170</v>
      </c>
      <c r="E210" s="238" t="s">
        <v>32</v>
      </c>
      <c r="F210" s="239" t="s">
        <v>608</v>
      </c>
      <c r="G210" s="236"/>
      <c r="H210" s="238" t="s">
        <v>32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170</v>
      </c>
      <c r="AU210" s="245" t="s">
        <v>93</v>
      </c>
      <c r="AV210" s="13" t="s">
        <v>84</v>
      </c>
      <c r="AW210" s="13" t="s">
        <v>38</v>
      </c>
      <c r="AX210" s="13" t="s">
        <v>76</v>
      </c>
      <c r="AY210" s="245" t="s">
        <v>159</v>
      </c>
    </row>
    <row r="211" s="14" customFormat="1">
      <c r="A211" s="14"/>
      <c r="B211" s="246"/>
      <c r="C211" s="247"/>
      <c r="D211" s="237" t="s">
        <v>170</v>
      </c>
      <c r="E211" s="248" t="s">
        <v>32</v>
      </c>
      <c r="F211" s="249" t="s">
        <v>609</v>
      </c>
      <c r="G211" s="247"/>
      <c r="H211" s="250">
        <v>125.7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6" t="s">
        <v>170</v>
      </c>
      <c r="AU211" s="256" t="s">
        <v>93</v>
      </c>
      <c r="AV211" s="14" t="s">
        <v>91</v>
      </c>
      <c r="AW211" s="14" t="s">
        <v>38</v>
      </c>
      <c r="AX211" s="14" t="s">
        <v>76</v>
      </c>
      <c r="AY211" s="256" t="s">
        <v>159</v>
      </c>
    </row>
    <row r="212" s="14" customFormat="1">
      <c r="A212" s="14"/>
      <c r="B212" s="246"/>
      <c r="C212" s="247"/>
      <c r="D212" s="237" t="s">
        <v>170</v>
      </c>
      <c r="E212" s="248" t="s">
        <v>32</v>
      </c>
      <c r="F212" s="249" t="s">
        <v>610</v>
      </c>
      <c r="G212" s="247"/>
      <c r="H212" s="250">
        <v>25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170</v>
      </c>
      <c r="AU212" s="256" t="s">
        <v>93</v>
      </c>
      <c r="AV212" s="14" t="s">
        <v>91</v>
      </c>
      <c r="AW212" s="14" t="s">
        <v>38</v>
      </c>
      <c r="AX212" s="14" t="s">
        <v>76</v>
      </c>
      <c r="AY212" s="256" t="s">
        <v>159</v>
      </c>
    </row>
    <row r="213" s="13" customFormat="1">
      <c r="A213" s="13"/>
      <c r="B213" s="235"/>
      <c r="C213" s="236"/>
      <c r="D213" s="237" t="s">
        <v>170</v>
      </c>
      <c r="E213" s="238" t="s">
        <v>32</v>
      </c>
      <c r="F213" s="239" t="s">
        <v>611</v>
      </c>
      <c r="G213" s="236"/>
      <c r="H213" s="238" t="s">
        <v>32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170</v>
      </c>
      <c r="AU213" s="245" t="s">
        <v>93</v>
      </c>
      <c r="AV213" s="13" t="s">
        <v>84</v>
      </c>
      <c r="AW213" s="13" t="s">
        <v>38</v>
      </c>
      <c r="AX213" s="13" t="s">
        <v>76</v>
      </c>
      <c r="AY213" s="245" t="s">
        <v>159</v>
      </c>
    </row>
    <row r="214" s="14" customFormat="1">
      <c r="A214" s="14"/>
      <c r="B214" s="246"/>
      <c r="C214" s="247"/>
      <c r="D214" s="237" t="s">
        <v>170</v>
      </c>
      <c r="E214" s="248" t="s">
        <v>32</v>
      </c>
      <c r="F214" s="249" t="s">
        <v>612</v>
      </c>
      <c r="G214" s="247"/>
      <c r="H214" s="250">
        <v>7.6449999999999996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170</v>
      </c>
      <c r="AU214" s="256" t="s">
        <v>93</v>
      </c>
      <c r="AV214" s="14" t="s">
        <v>91</v>
      </c>
      <c r="AW214" s="14" t="s">
        <v>38</v>
      </c>
      <c r="AX214" s="14" t="s">
        <v>76</v>
      </c>
      <c r="AY214" s="256" t="s">
        <v>159</v>
      </c>
    </row>
    <row r="215" s="14" customFormat="1">
      <c r="A215" s="14"/>
      <c r="B215" s="246"/>
      <c r="C215" s="247"/>
      <c r="D215" s="237" t="s">
        <v>170</v>
      </c>
      <c r="E215" s="248" t="s">
        <v>32</v>
      </c>
      <c r="F215" s="249" t="s">
        <v>613</v>
      </c>
      <c r="G215" s="247"/>
      <c r="H215" s="250">
        <v>22.518000000000001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6" t="s">
        <v>170</v>
      </c>
      <c r="AU215" s="256" t="s">
        <v>93</v>
      </c>
      <c r="AV215" s="14" t="s">
        <v>91</v>
      </c>
      <c r="AW215" s="14" t="s">
        <v>38</v>
      </c>
      <c r="AX215" s="14" t="s">
        <v>76</v>
      </c>
      <c r="AY215" s="256" t="s">
        <v>159</v>
      </c>
    </row>
    <row r="216" s="14" customFormat="1">
      <c r="A216" s="14"/>
      <c r="B216" s="246"/>
      <c r="C216" s="247"/>
      <c r="D216" s="237" t="s">
        <v>170</v>
      </c>
      <c r="E216" s="248" t="s">
        <v>32</v>
      </c>
      <c r="F216" s="249" t="s">
        <v>614</v>
      </c>
      <c r="G216" s="247"/>
      <c r="H216" s="250">
        <v>47.981000000000002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170</v>
      </c>
      <c r="AU216" s="256" t="s">
        <v>93</v>
      </c>
      <c r="AV216" s="14" t="s">
        <v>91</v>
      </c>
      <c r="AW216" s="14" t="s">
        <v>38</v>
      </c>
      <c r="AX216" s="14" t="s">
        <v>76</v>
      </c>
      <c r="AY216" s="256" t="s">
        <v>159</v>
      </c>
    </row>
    <row r="217" s="14" customFormat="1">
      <c r="A217" s="14"/>
      <c r="B217" s="246"/>
      <c r="C217" s="247"/>
      <c r="D217" s="237" t="s">
        <v>170</v>
      </c>
      <c r="E217" s="248" t="s">
        <v>32</v>
      </c>
      <c r="F217" s="249" t="s">
        <v>615</v>
      </c>
      <c r="G217" s="247"/>
      <c r="H217" s="250">
        <v>148.786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170</v>
      </c>
      <c r="AU217" s="256" t="s">
        <v>93</v>
      </c>
      <c r="AV217" s="14" t="s">
        <v>91</v>
      </c>
      <c r="AW217" s="14" t="s">
        <v>38</v>
      </c>
      <c r="AX217" s="14" t="s">
        <v>76</v>
      </c>
      <c r="AY217" s="256" t="s">
        <v>159</v>
      </c>
    </row>
    <row r="218" s="13" customFormat="1">
      <c r="A218" s="13"/>
      <c r="B218" s="235"/>
      <c r="C218" s="236"/>
      <c r="D218" s="237" t="s">
        <v>170</v>
      </c>
      <c r="E218" s="238" t="s">
        <v>32</v>
      </c>
      <c r="F218" s="239" t="s">
        <v>616</v>
      </c>
      <c r="G218" s="236"/>
      <c r="H218" s="238" t="s">
        <v>32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170</v>
      </c>
      <c r="AU218" s="245" t="s">
        <v>93</v>
      </c>
      <c r="AV218" s="13" t="s">
        <v>84</v>
      </c>
      <c r="AW218" s="13" t="s">
        <v>38</v>
      </c>
      <c r="AX218" s="13" t="s">
        <v>76</v>
      </c>
      <c r="AY218" s="245" t="s">
        <v>159</v>
      </c>
    </row>
    <row r="219" s="14" customFormat="1">
      <c r="A219" s="14"/>
      <c r="B219" s="246"/>
      <c r="C219" s="247"/>
      <c r="D219" s="237" t="s">
        <v>170</v>
      </c>
      <c r="E219" s="248" t="s">
        <v>32</v>
      </c>
      <c r="F219" s="249" t="s">
        <v>617</v>
      </c>
      <c r="G219" s="247"/>
      <c r="H219" s="250">
        <v>3.3959999999999999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170</v>
      </c>
      <c r="AU219" s="256" t="s">
        <v>93</v>
      </c>
      <c r="AV219" s="14" t="s">
        <v>91</v>
      </c>
      <c r="AW219" s="14" t="s">
        <v>38</v>
      </c>
      <c r="AX219" s="14" t="s">
        <v>76</v>
      </c>
      <c r="AY219" s="256" t="s">
        <v>159</v>
      </c>
    </row>
    <row r="220" s="14" customFormat="1">
      <c r="A220" s="14"/>
      <c r="B220" s="246"/>
      <c r="C220" s="247"/>
      <c r="D220" s="237" t="s">
        <v>170</v>
      </c>
      <c r="E220" s="248" t="s">
        <v>32</v>
      </c>
      <c r="F220" s="249" t="s">
        <v>618</v>
      </c>
      <c r="G220" s="247"/>
      <c r="H220" s="250">
        <v>9.5839999999999996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170</v>
      </c>
      <c r="AU220" s="256" t="s">
        <v>93</v>
      </c>
      <c r="AV220" s="14" t="s">
        <v>91</v>
      </c>
      <c r="AW220" s="14" t="s">
        <v>38</v>
      </c>
      <c r="AX220" s="14" t="s">
        <v>76</v>
      </c>
      <c r="AY220" s="256" t="s">
        <v>159</v>
      </c>
    </row>
    <row r="221" s="14" customFormat="1">
      <c r="A221" s="14"/>
      <c r="B221" s="246"/>
      <c r="C221" s="247"/>
      <c r="D221" s="237" t="s">
        <v>170</v>
      </c>
      <c r="E221" s="248" t="s">
        <v>32</v>
      </c>
      <c r="F221" s="249" t="s">
        <v>619</v>
      </c>
      <c r="G221" s="247"/>
      <c r="H221" s="250">
        <v>5.4589999999999996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170</v>
      </c>
      <c r="AU221" s="256" t="s">
        <v>93</v>
      </c>
      <c r="AV221" s="14" t="s">
        <v>91</v>
      </c>
      <c r="AW221" s="14" t="s">
        <v>38</v>
      </c>
      <c r="AX221" s="14" t="s">
        <v>76</v>
      </c>
      <c r="AY221" s="256" t="s">
        <v>159</v>
      </c>
    </row>
    <row r="222" s="14" customFormat="1">
      <c r="A222" s="14"/>
      <c r="B222" s="246"/>
      <c r="C222" s="247"/>
      <c r="D222" s="237" t="s">
        <v>170</v>
      </c>
      <c r="E222" s="248" t="s">
        <v>32</v>
      </c>
      <c r="F222" s="249" t="s">
        <v>620</v>
      </c>
      <c r="G222" s="247"/>
      <c r="H222" s="250">
        <v>17.318000000000001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170</v>
      </c>
      <c r="AU222" s="256" t="s">
        <v>93</v>
      </c>
      <c r="AV222" s="14" t="s">
        <v>91</v>
      </c>
      <c r="AW222" s="14" t="s">
        <v>38</v>
      </c>
      <c r="AX222" s="14" t="s">
        <v>76</v>
      </c>
      <c r="AY222" s="256" t="s">
        <v>159</v>
      </c>
    </row>
    <row r="223" s="14" customFormat="1">
      <c r="A223" s="14"/>
      <c r="B223" s="246"/>
      <c r="C223" s="247"/>
      <c r="D223" s="237" t="s">
        <v>170</v>
      </c>
      <c r="E223" s="248" t="s">
        <v>32</v>
      </c>
      <c r="F223" s="249" t="s">
        <v>621</v>
      </c>
      <c r="G223" s="247"/>
      <c r="H223" s="250">
        <v>-11.210000000000001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170</v>
      </c>
      <c r="AU223" s="256" t="s">
        <v>93</v>
      </c>
      <c r="AV223" s="14" t="s">
        <v>91</v>
      </c>
      <c r="AW223" s="14" t="s">
        <v>38</v>
      </c>
      <c r="AX223" s="14" t="s">
        <v>76</v>
      </c>
      <c r="AY223" s="256" t="s">
        <v>159</v>
      </c>
    </row>
    <row r="224" s="15" customFormat="1">
      <c r="A224" s="15"/>
      <c r="B224" s="266"/>
      <c r="C224" s="267"/>
      <c r="D224" s="237" t="s">
        <v>170</v>
      </c>
      <c r="E224" s="268" t="s">
        <v>32</v>
      </c>
      <c r="F224" s="269" t="s">
        <v>583</v>
      </c>
      <c r="G224" s="267"/>
      <c r="H224" s="270">
        <v>402.17700000000002</v>
      </c>
      <c r="I224" s="271"/>
      <c r="J224" s="267"/>
      <c r="K224" s="267"/>
      <c r="L224" s="272"/>
      <c r="M224" s="273"/>
      <c r="N224" s="274"/>
      <c r="O224" s="274"/>
      <c r="P224" s="274"/>
      <c r="Q224" s="274"/>
      <c r="R224" s="274"/>
      <c r="S224" s="274"/>
      <c r="T224" s="27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6" t="s">
        <v>170</v>
      </c>
      <c r="AU224" s="276" t="s">
        <v>93</v>
      </c>
      <c r="AV224" s="15" t="s">
        <v>96</v>
      </c>
      <c r="AW224" s="15" t="s">
        <v>38</v>
      </c>
      <c r="AX224" s="15" t="s">
        <v>84</v>
      </c>
      <c r="AY224" s="276" t="s">
        <v>159</v>
      </c>
    </row>
    <row r="225" s="2" customFormat="1" ht="55.5" customHeight="1">
      <c r="A225" s="43"/>
      <c r="B225" s="44"/>
      <c r="C225" s="217" t="s">
        <v>114</v>
      </c>
      <c r="D225" s="217" t="s">
        <v>162</v>
      </c>
      <c r="E225" s="218" t="s">
        <v>622</v>
      </c>
      <c r="F225" s="219" t="s">
        <v>623</v>
      </c>
      <c r="G225" s="220" t="s">
        <v>561</v>
      </c>
      <c r="H225" s="221">
        <v>402.17700000000002</v>
      </c>
      <c r="I225" s="222"/>
      <c r="J225" s="223">
        <f>ROUND(I225*H225,2)</f>
        <v>0</v>
      </c>
      <c r="K225" s="219" t="s">
        <v>166</v>
      </c>
      <c r="L225" s="49"/>
      <c r="M225" s="224" t="s">
        <v>32</v>
      </c>
      <c r="N225" s="225" t="s">
        <v>48</v>
      </c>
      <c r="O225" s="89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R225" s="228" t="s">
        <v>96</v>
      </c>
      <c r="AT225" s="228" t="s">
        <v>162</v>
      </c>
      <c r="AU225" s="228" t="s">
        <v>93</v>
      </c>
      <c r="AY225" s="21" t="s">
        <v>159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1" t="s">
        <v>91</v>
      </c>
      <c r="BK225" s="229">
        <f>ROUND(I225*H225,2)</f>
        <v>0</v>
      </c>
      <c r="BL225" s="21" t="s">
        <v>96</v>
      </c>
      <c r="BM225" s="228" t="s">
        <v>624</v>
      </c>
    </row>
    <row r="226" s="2" customFormat="1">
      <c r="A226" s="43"/>
      <c r="B226" s="44"/>
      <c r="C226" s="45"/>
      <c r="D226" s="230" t="s">
        <v>168</v>
      </c>
      <c r="E226" s="45"/>
      <c r="F226" s="231" t="s">
        <v>625</v>
      </c>
      <c r="G226" s="45"/>
      <c r="H226" s="45"/>
      <c r="I226" s="232"/>
      <c r="J226" s="45"/>
      <c r="K226" s="45"/>
      <c r="L226" s="49"/>
      <c r="M226" s="233"/>
      <c r="N226" s="234"/>
      <c r="O226" s="89"/>
      <c r="P226" s="89"/>
      <c r="Q226" s="89"/>
      <c r="R226" s="89"/>
      <c r="S226" s="89"/>
      <c r="T226" s="90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T226" s="21" t="s">
        <v>168</v>
      </c>
      <c r="AU226" s="21" t="s">
        <v>93</v>
      </c>
    </row>
    <row r="227" s="2" customFormat="1" ht="44.25" customHeight="1">
      <c r="A227" s="43"/>
      <c r="B227" s="44"/>
      <c r="C227" s="217" t="s">
        <v>219</v>
      </c>
      <c r="D227" s="217" t="s">
        <v>162</v>
      </c>
      <c r="E227" s="218" t="s">
        <v>567</v>
      </c>
      <c r="F227" s="219" t="s">
        <v>568</v>
      </c>
      <c r="G227" s="220" t="s">
        <v>561</v>
      </c>
      <c r="H227" s="221">
        <v>402.17700000000002</v>
      </c>
      <c r="I227" s="222"/>
      <c r="J227" s="223">
        <f>ROUND(I227*H227,2)</f>
        <v>0</v>
      </c>
      <c r="K227" s="219" t="s">
        <v>166</v>
      </c>
      <c r="L227" s="49"/>
      <c r="M227" s="224" t="s">
        <v>32</v>
      </c>
      <c r="N227" s="225" t="s">
        <v>48</v>
      </c>
      <c r="O227" s="89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R227" s="228" t="s">
        <v>96</v>
      </c>
      <c r="AT227" s="228" t="s">
        <v>162</v>
      </c>
      <c r="AU227" s="228" t="s">
        <v>93</v>
      </c>
      <c r="AY227" s="21" t="s">
        <v>159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1" t="s">
        <v>91</v>
      </c>
      <c r="BK227" s="229">
        <f>ROUND(I227*H227,2)</f>
        <v>0</v>
      </c>
      <c r="BL227" s="21" t="s">
        <v>96</v>
      </c>
      <c r="BM227" s="228" t="s">
        <v>626</v>
      </c>
    </row>
    <row r="228" s="2" customFormat="1">
      <c r="A228" s="43"/>
      <c r="B228" s="44"/>
      <c r="C228" s="45"/>
      <c r="D228" s="230" t="s">
        <v>168</v>
      </c>
      <c r="E228" s="45"/>
      <c r="F228" s="231" t="s">
        <v>570</v>
      </c>
      <c r="G228" s="45"/>
      <c r="H228" s="45"/>
      <c r="I228" s="232"/>
      <c r="J228" s="45"/>
      <c r="K228" s="45"/>
      <c r="L228" s="49"/>
      <c r="M228" s="233"/>
      <c r="N228" s="234"/>
      <c r="O228" s="89"/>
      <c r="P228" s="89"/>
      <c r="Q228" s="89"/>
      <c r="R228" s="89"/>
      <c r="S228" s="89"/>
      <c r="T228" s="90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T228" s="21" t="s">
        <v>168</v>
      </c>
      <c r="AU228" s="21" t="s">
        <v>93</v>
      </c>
    </row>
    <row r="229" s="12" customFormat="1" ht="20.88" customHeight="1">
      <c r="A229" s="12"/>
      <c r="B229" s="201"/>
      <c r="C229" s="202"/>
      <c r="D229" s="203" t="s">
        <v>75</v>
      </c>
      <c r="E229" s="215" t="s">
        <v>627</v>
      </c>
      <c r="F229" s="215" t="s">
        <v>628</v>
      </c>
      <c r="G229" s="202"/>
      <c r="H229" s="202"/>
      <c r="I229" s="205"/>
      <c r="J229" s="216">
        <f>BK229</f>
        <v>0</v>
      </c>
      <c r="K229" s="202"/>
      <c r="L229" s="207"/>
      <c r="M229" s="208"/>
      <c r="N229" s="209"/>
      <c r="O229" s="209"/>
      <c r="P229" s="210">
        <f>SUM(P230:P243)</f>
        <v>0</v>
      </c>
      <c r="Q229" s="209"/>
      <c r="R229" s="210">
        <f>SUM(R230:R243)</f>
        <v>0</v>
      </c>
      <c r="S229" s="209"/>
      <c r="T229" s="211">
        <f>SUM(T230:T243)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2" t="s">
        <v>84</v>
      </c>
      <c r="AT229" s="213" t="s">
        <v>75</v>
      </c>
      <c r="AU229" s="213" t="s">
        <v>91</v>
      </c>
      <c r="AY229" s="212" t="s">
        <v>159</v>
      </c>
      <c r="BK229" s="214">
        <f>SUM(BK230:BK243)</f>
        <v>0</v>
      </c>
    </row>
    <row r="230" s="2" customFormat="1" ht="62.7" customHeight="1">
      <c r="A230" s="43"/>
      <c r="B230" s="44"/>
      <c r="C230" s="217" t="s">
        <v>8</v>
      </c>
      <c r="D230" s="217" t="s">
        <v>162</v>
      </c>
      <c r="E230" s="218" t="s">
        <v>629</v>
      </c>
      <c r="F230" s="219" t="s">
        <v>630</v>
      </c>
      <c r="G230" s="220" t="s">
        <v>561</v>
      </c>
      <c r="H230" s="221">
        <v>1309.068</v>
      </c>
      <c r="I230" s="222"/>
      <c r="J230" s="223">
        <f>ROUND(I230*H230,2)</f>
        <v>0</v>
      </c>
      <c r="K230" s="219" t="s">
        <v>166</v>
      </c>
      <c r="L230" s="49"/>
      <c r="M230" s="224" t="s">
        <v>32</v>
      </c>
      <c r="N230" s="225" t="s">
        <v>48</v>
      </c>
      <c r="O230" s="89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R230" s="228" t="s">
        <v>96</v>
      </c>
      <c r="AT230" s="228" t="s">
        <v>162</v>
      </c>
      <c r="AU230" s="228" t="s">
        <v>93</v>
      </c>
      <c r="AY230" s="21" t="s">
        <v>159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1" t="s">
        <v>91</v>
      </c>
      <c r="BK230" s="229">
        <f>ROUND(I230*H230,2)</f>
        <v>0</v>
      </c>
      <c r="BL230" s="21" t="s">
        <v>96</v>
      </c>
      <c r="BM230" s="228" t="s">
        <v>631</v>
      </c>
    </row>
    <row r="231" s="2" customFormat="1">
      <c r="A231" s="43"/>
      <c r="B231" s="44"/>
      <c r="C231" s="45"/>
      <c r="D231" s="230" t="s">
        <v>168</v>
      </c>
      <c r="E231" s="45"/>
      <c r="F231" s="231" t="s">
        <v>632</v>
      </c>
      <c r="G231" s="45"/>
      <c r="H231" s="45"/>
      <c r="I231" s="232"/>
      <c r="J231" s="45"/>
      <c r="K231" s="45"/>
      <c r="L231" s="49"/>
      <c r="M231" s="233"/>
      <c r="N231" s="234"/>
      <c r="O231" s="89"/>
      <c r="P231" s="89"/>
      <c r="Q231" s="89"/>
      <c r="R231" s="89"/>
      <c r="S231" s="89"/>
      <c r="T231" s="90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T231" s="21" t="s">
        <v>168</v>
      </c>
      <c r="AU231" s="21" t="s">
        <v>93</v>
      </c>
    </row>
    <row r="232" s="13" customFormat="1">
      <c r="A232" s="13"/>
      <c r="B232" s="235"/>
      <c r="C232" s="236"/>
      <c r="D232" s="237" t="s">
        <v>170</v>
      </c>
      <c r="E232" s="238" t="s">
        <v>32</v>
      </c>
      <c r="F232" s="239" t="s">
        <v>633</v>
      </c>
      <c r="G232" s="236"/>
      <c r="H232" s="238" t="s">
        <v>32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170</v>
      </c>
      <c r="AU232" s="245" t="s">
        <v>93</v>
      </c>
      <c r="AV232" s="13" t="s">
        <v>84</v>
      </c>
      <c r="AW232" s="13" t="s">
        <v>38</v>
      </c>
      <c r="AX232" s="13" t="s">
        <v>76</v>
      </c>
      <c r="AY232" s="245" t="s">
        <v>159</v>
      </c>
    </row>
    <row r="233" s="13" customFormat="1">
      <c r="A233" s="13"/>
      <c r="B233" s="235"/>
      <c r="C233" s="236"/>
      <c r="D233" s="237" t="s">
        <v>170</v>
      </c>
      <c r="E233" s="238" t="s">
        <v>32</v>
      </c>
      <c r="F233" s="239" t="s">
        <v>634</v>
      </c>
      <c r="G233" s="236"/>
      <c r="H233" s="238" t="s">
        <v>32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170</v>
      </c>
      <c r="AU233" s="245" t="s">
        <v>93</v>
      </c>
      <c r="AV233" s="13" t="s">
        <v>84</v>
      </c>
      <c r="AW233" s="13" t="s">
        <v>38</v>
      </c>
      <c r="AX233" s="13" t="s">
        <v>76</v>
      </c>
      <c r="AY233" s="245" t="s">
        <v>159</v>
      </c>
    </row>
    <row r="234" s="14" customFormat="1">
      <c r="A234" s="14"/>
      <c r="B234" s="246"/>
      <c r="C234" s="247"/>
      <c r="D234" s="237" t="s">
        <v>170</v>
      </c>
      <c r="E234" s="248" t="s">
        <v>32</v>
      </c>
      <c r="F234" s="249" t="s">
        <v>635</v>
      </c>
      <c r="G234" s="247"/>
      <c r="H234" s="250">
        <v>1711.2449999999999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170</v>
      </c>
      <c r="AU234" s="256" t="s">
        <v>93</v>
      </c>
      <c r="AV234" s="14" t="s">
        <v>91</v>
      </c>
      <c r="AW234" s="14" t="s">
        <v>38</v>
      </c>
      <c r="AX234" s="14" t="s">
        <v>76</v>
      </c>
      <c r="AY234" s="256" t="s">
        <v>159</v>
      </c>
    </row>
    <row r="235" s="14" customFormat="1">
      <c r="A235" s="14"/>
      <c r="B235" s="246"/>
      <c r="C235" s="247"/>
      <c r="D235" s="237" t="s">
        <v>170</v>
      </c>
      <c r="E235" s="248" t="s">
        <v>32</v>
      </c>
      <c r="F235" s="249" t="s">
        <v>636</v>
      </c>
      <c r="G235" s="247"/>
      <c r="H235" s="250">
        <v>-402.17700000000002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170</v>
      </c>
      <c r="AU235" s="256" t="s">
        <v>93</v>
      </c>
      <c r="AV235" s="14" t="s">
        <v>91</v>
      </c>
      <c r="AW235" s="14" t="s">
        <v>38</v>
      </c>
      <c r="AX235" s="14" t="s">
        <v>76</v>
      </c>
      <c r="AY235" s="256" t="s">
        <v>159</v>
      </c>
    </row>
    <row r="236" s="15" customFormat="1">
      <c r="A236" s="15"/>
      <c r="B236" s="266"/>
      <c r="C236" s="267"/>
      <c r="D236" s="237" t="s">
        <v>170</v>
      </c>
      <c r="E236" s="268" t="s">
        <v>32</v>
      </c>
      <c r="F236" s="269" t="s">
        <v>583</v>
      </c>
      <c r="G236" s="267"/>
      <c r="H236" s="270">
        <v>1309.068</v>
      </c>
      <c r="I236" s="271"/>
      <c r="J236" s="267"/>
      <c r="K236" s="267"/>
      <c r="L236" s="272"/>
      <c r="M236" s="273"/>
      <c r="N236" s="274"/>
      <c r="O236" s="274"/>
      <c r="P236" s="274"/>
      <c r="Q236" s="274"/>
      <c r="R236" s="274"/>
      <c r="S236" s="274"/>
      <c r="T236" s="27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6" t="s">
        <v>170</v>
      </c>
      <c r="AU236" s="276" t="s">
        <v>93</v>
      </c>
      <c r="AV236" s="15" t="s">
        <v>96</v>
      </c>
      <c r="AW236" s="15" t="s">
        <v>38</v>
      </c>
      <c r="AX236" s="15" t="s">
        <v>84</v>
      </c>
      <c r="AY236" s="276" t="s">
        <v>159</v>
      </c>
    </row>
    <row r="237" s="2" customFormat="1" ht="66.75" customHeight="1">
      <c r="A237" s="43"/>
      <c r="B237" s="44"/>
      <c r="C237" s="217" t="s">
        <v>231</v>
      </c>
      <c r="D237" s="217" t="s">
        <v>162</v>
      </c>
      <c r="E237" s="218" t="s">
        <v>637</v>
      </c>
      <c r="F237" s="219" t="s">
        <v>638</v>
      </c>
      <c r="G237" s="220" t="s">
        <v>561</v>
      </c>
      <c r="H237" s="221">
        <v>2618.136</v>
      </c>
      <c r="I237" s="222"/>
      <c r="J237" s="223">
        <f>ROUND(I237*H237,2)</f>
        <v>0</v>
      </c>
      <c r="K237" s="219" t="s">
        <v>166</v>
      </c>
      <c r="L237" s="49"/>
      <c r="M237" s="224" t="s">
        <v>32</v>
      </c>
      <c r="N237" s="225" t="s">
        <v>48</v>
      </c>
      <c r="O237" s="89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R237" s="228" t="s">
        <v>96</v>
      </c>
      <c r="AT237" s="228" t="s">
        <v>162</v>
      </c>
      <c r="AU237" s="228" t="s">
        <v>93</v>
      </c>
      <c r="AY237" s="21" t="s">
        <v>159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1" t="s">
        <v>91</v>
      </c>
      <c r="BK237" s="229">
        <f>ROUND(I237*H237,2)</f>
        <v>0</v>
      </c>
      <c r="BL237" s="21" t="s">
        <v>96</v>
      </c>
      <c r="BM237" s="228" t="s">
        <v>639</v>
      </c>
    </row>
    <row r="238" s="2" customFormat="1">
      <c r="A238" s="43"/>
      <c r="B238" s="44"/>
      <c r="C238" s="45"/>
      <c r="D238" s="230" t="s">
        <v>168</v>
      </c>
      <c r="E238" s="45"/>
      <c r="F238" s="231" t="s">
        <v>640</v>
      </c>
      <c r="G238" s="45"/>
      <c r="H238" s="45"/>
      <c r="I238" s="232"/>
      <c r="J238" s="45"/>
      <c r="K238" s="45"/>
      <c r="L238" s="49"/>
      <c r="M238" s="233"/>
      <c r="N238" s="234"/>
      <c r="O238" s="89"/>
      <c r="P238" s="89"/>
      <c r="Q238" s="89"/>
      <c r="R238" s="89"/>
      <c r="S238" s="89"/>
      <c r="T238" s="90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T238" s="21" t="s">
        <v>168</v>
      </c>
      <c r="AU238" s="21" t="s">
        <v>93</v>
      </c>
    </row>
    <row r="239" s="2" customFormat="1">
      <c r="A239" s="43"/>
      <c r="B239" s="44"/>
      <c r="C239" s="45"/>
      <c r="D239" s="237" t="s">
        <v>564</v>
      </c>
      <c r="E239" s="45"/>
      <c r="F239" s="265" t="s">
        <v>641</v>
      </c>
      <c r="G239" s="45"/>
      <c r="H239" s="45"/>
      <c r="I239" s="232"/>
      <c r="J239" s="45"/>
      <c r="K239" s="45"/>
      <c r="L239" s="49"/>
      <c r="M239" s="233"/>
      <c r="N239" s="234"/>
      <c r="O239" s="89"/>
      <c r="P239" s="89"/>
      <c r="Q239" s="89"/>
      <c r="R239" s="89"/>
      <c r="S239" s="89"/>
      <c r="T239" s="90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T239" s="21" t="s">
        <v>564</v>
      </c>
      <c r="AU239" s="21" t="s">
        <v>93</v>
      </c>
    </row>
    <row r="240" s="14" customFormat="1">
      <c r="A240" s="14"/>
      <c r="B240" s="246"/>
      <c r="C240" s="247"/>
      <c r="D240" s="237" t="s">
        <v>170</v>
      </c>
      <c r="E240" s="247"/>
      <c r="F240" s="249" t="s">
        <v>642</v>
      </c>
      <c r="G240" s="247"/>
      <c r="H240" s="250">
        <v>2618.136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170</v>
      </c>
      <c r="AU240" s="256" t="s">
        <v>93</v>
      </c>
      <c r="AV240" s="14" t="s">
        <v>91</v>
      </c>
      <c r="AW240" s="14" t="s">
        <v>4</v>
      </c>
      <c r="AX240" s="14" t="s">
        <v>84</v>
      </c>
      <c r="AY240" s="256" t="s">
        <v>159</v>
      </c>
    </row>
    <row r="241" s="2" customFormat="1" ht="44.25" customHeight="1">
      <c r="A241" s="43"/>
      <c r="B241" s="44"/>
      <c r="C241" s="217" t="s">
        <v>643</v>
      </c>
      <c r="D241" s="217" t="s">
        <v>162</v>
      </c>
      <c r="E241" s="218" t="s">
        <v>197</v>
      </c>
      <c r="F241" s="219" t="s">
        <v>198</v>
      </c>
      <c r="G241" s="220" t="s">
        <v>181</v>
      </c>
      <c r="H241" s="221">
        <v>2356.3220000000001</v>
      </c>
      <c r="I241" s="222"/>
      <c r="J241" s="223">
        <f>ROUND(I241*H241,2)</f>
        <v>0</v>
      </c>
      <c r="K241" s="219" t="s">
        <v>166</v>
      </c>
      <c r="L241" s="49"/>
      <c r="M241" s="224" t="s">
        <v>32</v>
      </c>
      <c r="N241" s="225" t="s">
        <v>48</v>
      </c>
      <c r="O241" s="89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R241" s="228" t="s">
        <v>96</v>
      </c>
      <c r="AT241" s="228" t="s">
        <v>162</v>
      </c>
      <c r="AU241" s="228" t="s">
        <v>93</v>
      </c>
      <c r="AY241" s="21" t="s">
        <v>159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1" t="s">
        <v>91</v>
      </c>
      <c r="BK241" s="229">
        <f>ROUND(I241*H241,2)</f>
        <v>0</v>
      </c>
      <c r="BL241" s="21" t="s">
        <v>96</v>
      </c>
      <c r="BM241" s="228" t="s">
        <v>644</v>
      </c>
    </row>
    <row r="242" s="2" customFormat="1">
      <c r="A242" s="43"/>
      <c r="B242" s="44"/>
      <c r="C242" s="45"/>
      <c r="D242" s="230" t="s">
        <v>168</v>
      </c>
      <c r="E242" s="45"/>
      <c r="F242" s="231" t="s">
        <v>200</v>
      </c>
      <c r="G242" s="45"/>
      <c r="H242" s="45"/>
      <c r="I242" s="232"/>
      <c r="J242" s="45"/>
      <c r="K242" s="45"/>
      <c r="L242" s="49"/>
      <c r="M242" s="233"/>
      <c r="N242" s="234"/>
      <c r="O242" s="89"/>
      <c r="P242" s="89"/>
      <c r="Q242" s="89"/>
      <c r="R242" s="89"/>
      <c r="S242" s="89"/>
      <c r="T242" s="90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T242" s="21" t="s">
        <v>168</v>
      </c>
      <c r="AU242" s="21" t="s">
        <v>93</v>
      </c>
    </row>
    <row r="243" s="14" customFormat="1">
      <c r="A243" s="14"/>
      <c r="B243" s="246"/>
      <c r="C243" s="247"/>
      <c r="D243" s="237" t="s">
        <v>170</v>
      </c>
      <c r="E243" s="247"/>
      <c r="F243" s="249" t="s">
        <v>645</v>
      </c>
      <c r="G243" s="247"/>
      <c r="H243" s="250">
        <v>2356.3220000000001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170</v>
      </c>
      <c r="AU243" s="256" t="s">
        <v>93</v>
      </c>
      <c r="AV243" s="14" t="s">
        <v>91</v>
      </c>
      <c r="AW243" s="14" t="s">
        <v>4</v>
      </c>
      <c r="AX243" s="14" t="s">
        <v>84</v>
      </c>
      <c r="AY243" s="256" t="s">
        <v>159</v>
      </c>
    </row>
    <row r="244" s="12" customFormat="1" ht="22.8" customHeight="1">
      <c r="A244" s="12"/>
      <c r="B244" s="201"/>
      <c r="C244" s="202"/>
      <c r="D244" s="203" t="s">
        <v>75</v>
      </c>
      <c r="E244" s="215" t="s">
        <v>91</v>
      </c>
      <c r="F244" s="215" t="s">
        <v>646</v>
      </c>
      <c r="G244" s="202"/>
      <c r="H244" s="202"/>
      <c r="I244" s="205"/>
      <c r="J244" s="216">
        <f>BK244</f>
        <v>0</v>
      </c>
      <c r="K244" s="202"/>
      <c r="L244" s="207"/>
      <c r="M244" s="208"/>
      <c r="N244" s="209"/>
      <c r="O244" s="209"/>
      <c r="P244" s="210">
        <f>P245+P265+P312+P328+P332</f>
        <v>0</v>
      </c>
      <c r="Q244" s="209"/>
      <c r="R244" s="210">
        <f>R245+R265+R312+R328+R332</f>
        <v>860.52440002673518</v>
      </c>
      <c r="S244" s="209"/>
      <c r="T244" s="211">
        <f>T245+T265+T312+T328+T332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2" t="s">
        <v>84</v>
      </c>
      <c r="AT244" s="213" t="s">
        <v>75</v>
      </c>
      <c r="AU244" s="213" t="s">
        <v>84</v>
      </c>
      <c r="AY244" s="212" t="s">
        <v>159</v>
      </c>
      <c r="BK244" s="214">
        <f>BK245+BK265+BK312+BK328+BK332</f>
        <v>0</v>
      </c>
    </row>
    <row r="245" s="12" customFormat="1" ht="20.88" customHeight="1">
      <c r="A245" s="12"/>
      <c r="B245" s="201"/>
      <c r="C245" s="202"/>
      <c r="D245" s="203" t="s">
        <v>75</v>
      </c>
      <c r="E245" s="215" t="s">
        <v>647</v>
      </c>
      <c r="F245" s="215" t="s">
        <v>648</v>
      </c>
      <c r="G245" s="202"/>
      <c r="H245" s="202"/>
      <c r="I245" s="205"/>
      <c r="J245" s="216">
        <f>BK245</f>
        <v>0</v>
      </c>
      <c r="K245" s="202"/>
      <c r="L245" s="207"/>
      <c r="M245" s="208"/>
      <c r="N245" s="209"/>
      <c r="O245" s="209"/>
      <c r="P245" s="210">
        <f>SUM(P246:P264)</f>
        <v>0</v>
      </c>
      <c r="Q245" s="209"/>
      <c r="R245" s="210">
        <f>SUM(R246:R264)</f>
        <v>225.56806043699999</v>
      </c>
      <c r="S245" s="209"/>
      <c r="T245" s="211">
        <f>SUM(T246:T264)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2" t="s">
        <v>84</v>
      </c>
      <c r="AT245" s="213" t="s">
        <v>75</v>
      </c>
      <c r="AU245" s="213" t="s">
        <v>91</v>
      </c>
      <c r="AY245" s="212" t="s">
        <v>159</v>
      </c>
      <c r="BK245" s="214">
        <f>SUM(BK246:BK264)</f>
        <v>0</v>
      </c>
    </row>
    <row r="246" s="2" customFormat="1" ht="37.8" customHeight="1">
      <c r="A246" s="43"/>
      <c r="B246" s="44"/>
      <c r="C246" s="217" t="s">
        <v>627</v>
      </c>
      <c r="D246" s="217" t="s">
        <v>162</v>
      </c>
      <c r="E246" s="218" t="s">
        <v>649</v>
      </c>
      <c r="F246" s="219" t="s">
        <v>650</v>
      </c>
      <c r="G246" s="220" t="s">
        <v>561</v>
      </c>
      <c r="H246" s="221">
        <v>104.321</v>
      </c>
      <c r="I246" s="222"/>
      <c r="J246" s="223">
        <f>ROUND(I246*H246,2)</f>
        <v>0</v>
      </c>
      <c r="K246" s="219" t="s">
        <v>166</v>
      </c>
      <c r="L246" s="49"/>
      <c r="M246" s="224" t="s">
        <v>32</v>
      </c>
      <c r="N246" s="225" t="s">
        <v>48</v>
      </c>
      <c r="O246" s="89"/>
      <c r="P246" s="226">
        <f>O246*H246</f>
        <v>0</v>
      </c>
      <c r="Q246" s="226">
        <v>2.1600000000000001</v>
      </c>
      <c r="R246" s="226">
        <f>Q246*H246</f>
        <v>225.33336</v>
      </c>
      <c r="S246" s="226">
        <v>0</v>
      </c>
      <c r="T246" s="227">
        <f>S246*H246</f>
        <v>0</v>
      </c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R246" s="228" t="s">
        <v>96</v>
      </c>
      <c r="AT246" s="228" t="s">
        <v>162</v>
      </c>
      <c r="AU246" s="228" t="s">
        <v>93</v>
      </c>
      <c r="AY246" s="21" t="s">
        <v>159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21" t="s">
        <v>91</v>
      </c>
      <c r="BK246" s="229">
        <f>ROUND(I246*H246,2)</f>
        <v>0</v>
      </c>
      <c r="BL246" s="21" t="s">
        <v>96</v>
      </c>
      <c r="BM246" s="228" t="s">
        <v>651</v>
      </c>
    </row>
    <row r="247" s="2" customFormat="1">
      <c r="A247" s="43"/>
      <c r="B247" s="44"/>
      <c r="C247" s="45"/>
      <c r="D247" s="230" t="s">
        <v>168</v>
      </c>
      <c r="E247" s="45"/>
      <c r="F247" s="231" t="s">
        <v>652</v>
      </c>
      <c r="G247" s="45"/>
      <c r="H247" s="45"/>
      <c r="I247" s="232"/>
      <c r="J247" s="45"/>
      <c r="K247" s="45"/>
      <c r="L247" s="49"/>
      <c r="M247" s="233"/>
      <c r="N247" s="234"/>
      <c r="O247" s="89"/>
      <c r="P247" s="89"/>
      <c r="Q247" s="89"/>
      <c r="R247" s="89"/>
      <c r="S247" s="89"/>
      <c r="T247" s="90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T247" s="21" t="s">
        <v>168</v>
      </c>
      <c r="AU247" s="21" t="s">
        <v>93</v>
      </c>
    </row>
    <row r="248" s="14" customFormat="1">
      <c r="A248" s="14"/>
      <c r="B248" s="246"/>
      <c r="C248" s="247"/>
      <c r="D248" s="237" t="s">
        <v>170</v>
      </c>
      <c r="E248" s="248" t="s">
        <v>32</v>
      </c>
      <c r="F248" s="249" t="s">
        <v>653</v>
      </c>
      <c r="G248" s="247"/>
      <c r="H248" s="250">
        <v>6.9749999999999996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170</v>
      </c>
      <c r="AU248" s="256" t="s">
        <v>93</v>
      </c>
      <c r="AV248" s="14" t="s">
        <v>91</v>
      </c>
      <c r="AW248" s="14" t="s">
        <v>38</v>
      </c>
      <c r="AX248" s="14" t="s">
        <v>76</v>
      </c>
      <c r="AY248" s="256" t="s">
        <v>159</v>
      </c>
    </row>
    <row r="249" s="14" customFormat="1">
      <c r="A249" s="14"/>
      <c r="B249" s="246"/>
      <c r="C249" s="247"/>
      <c r="D249" s="237" t="s">
        <v>170</v>
      </c>
      <c r="E249" s="248" t="s">
        <v>32</v>
      </c>
      <c r="F249" s="249" t="s">
        <v>654</v>
      </c>
      <c r="G249" s="247"/>
      <c r="H249" s="250">
        <v>6.8250000000000002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170</v>
      </c>
      <c r="AU249" s="256" t="s">
        <v>93</v>
      </c>
      <c r="AV249" s="14" t="s">
        <v>91</v>
      </c>
      <c r="AW249" s="14" t="s">
        <v>38</v>
      </c>
      <c r="AX249" s="14" t="s">
        <v>76</v>
      </c>
      <c r="AY249" s="256" t="s">
        <v>159</v>
      </c>
    </row>
    <row r="250" s="14" customFormat="1">
      <c r="A250" s="14"/>
      <c r="B250" s="246"/>
      <c r="C250" s="247"/>
      <c r="D250" s="237" t="s">
        <v>170</v>
      </c>
      <c r="E250" s="248" t="s">
        <v>32</v>
      </c>
      <c r="F250" s="249" t="s">
        <v>655</v>
      </c>
      <c r="G250" s="247"/>
      <c r="H250" s="250">
        <v>6.8630000000000004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170</v>
      </c>
      <c r="AU250" s="256" t="s">
        <v>93</v>
      </c>
      <c r="AV250" s="14" t="s">
        <v>91</v>
      </c>
      <c r="AW250" s="14" t="s">
        <v>38</v>
      </c>
      <c r="AX250" s="14" t="s">
        <v>76</v>
      </c>
      <c r="AY250" s="256" t="s">
        <v>159</v>
      </c>
    </row>
    <row r="251" s="14" customFormat="1">
      <c r="A251" s="14"/>
      <c r="B251" s="246"/>
      <c r="C251" s="247"/>
      <c r="D251" s="237" t="s">
        <v>170</v>
      </c>
      <c r="E251" s="248" t="s">
        <v>32</v>
      </c>
      <c r="F251" s="249" t="s">
        <v>656</v>
      </c>
      <c r="G251" s="247"/>
      <c r="H251" s="250">
        <v>4.0940000000000003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170</v>
      </c>
      <c r="AU251" s="256" t="s">
        <v>93</v>
      </c>
      <c r="AV251" s="14" t="s">
        <v>91</v>
      </c>
      <c r="AW251" s="14" t="s">
        <v>38</v>
      </c>
      <c r="AX251" s="14" t="s">
        <v>76</v>
      </c>
      <c r="AY251" s="256" t="s">
        <v>159</v>
      </c>
    </row>
    <row r="252" s="14" customFormat="1">
      <c r="A252" s="14"/>
      <c r="B252" s="246"/>
      <c r="C252" s="247"/>
      <c r="D252" s="237" t="s">
        <v>170</v>
      </c>
      <c r="E252" s="248" t="s">
        <v>32</v>
      </c>
      <c r="F252" s="249" t="s">
        <v>657</v>
      </c>
      <c r="G252" s="247"/>
      <c r="H252" s="250">
        <v>14.013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170</v>
      </c>
      <c r="AU252" s="256" t="s">
        <v>93</v>
      </c>
      <c r="AV252" s="14" t="s">
        <v>91</v>
      </c>
      <c r="AW252" s="14" t="s">
        <v>38</v>
      </c>
      <c r="AX252" s="14" t="s">
        <v>76</v>
      </c>
      <c r="AY252" s="256" t="s">
        <v>159</v>
      </c>
    </row>
    <row r="253" s="14" customFormat="1">
      <c r="A253" s="14"/>
      <c r="B253" s="246"/>
      <c r="C253" s="247"/>
      <c r="D253" s="237" t="s">
        <v>170</v>
      </c>
      <c r="E253" s="248" t="s">
        <v>32</v>
      </c>
      <c r="F253" s="249" t="s">
        <v>658</v>
      </c>
      <c r="G253" s="247"/>
      <c r="H253" s="250">
        <v>2.48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170</v>
      </c>
      <c r="AU253" s="256" t="s">
        <v>93</v>
      </c>
      <c r="AV253" s="14" t="s">
        <v>91</v>
      </c>
      <c r="AW253" s="14" t="s">
        <v>38</v>
      </c>
      <c r="AX253" s="14" t="s">
        <v>76</v>
      </c>
      <c r="AY253" s="256" t="s">
        <v>159</v>
      </c>
    </row>
    <row r="254" s="14" customFormat="1">
      <c r="A254" s="14"/>
      <c r="B254" s="246"/>
      <c r="C254" s="247"/>
      <c r="D254" s="237" t="s">
        <v>170</v>
      </c>
      <c r="E254" s="248" t="s">
        <v>32</v>
      </c>
      <c r="F254" s="249" t="s">
        <v>659</v>
      </c>
      <c r="G254" s="247"/>
      <c r="H254" s="250">
        <v>11.826000000000001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170</v>
      </c>
      <c r="AU254" s="256" t="s">
        <v>93</v>
      </c>
      <c r="AV254" s="14" t="s">
        <v>91</v>
      </c>
      <c r="AW254" s="14" t="s">
        <v>38</v>
      </c>
      <c r="AX254" s="14" t="s">
        <v>76</v>
      </c>
      <c r="AY254" s="256" t="s">
        <v>159</v>
      </c>
    </row>
    <row r="255" s="14" customFormat="1">
      <c r="A255" s="14"/>
      <c r="B255" s="246"/>
      <c r="C255" s="247"/>
      <c r="D255" s="237" t="s">
        <v>170</v>
      </c>
      <c r="E255" s="248" t="s">
        <v>32</v>
      </c>
      <c r="F255" s="249" t="s">
        <v>660</v>
      </c>
      <c r="G255" s="247"/>
      <c r="H255" s="250">
        <v>12.718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170</v>
      </c>
      <c r="AU255" s="256" t="s">
        <v>93</v>
      </c>
      <c r="AV255" s="14" t="s">
        <v>91</v>
      </c>
      <c r="AW255" s="14" t="s">
        <v>38</v>
      </c>
      <c r="AX255" s="14" t="s">
        <v>76</v>
      </c>
      <c r="AY255" s="256" t="s">
        <v>159</v>
      </c>
    </row>
    <row r="256" s="14" customFormat="1">
      <c r="A256" s="14"/>
      <c r="B256" s="246"/>
      <c r="C256" s="247"/>
      <c r="D256" s="237" t="s">
        <v>170</v>
      </c>
      <c r="E256" s="248" t="s">
        <v>32</v>
      </c>
      <c r="F256" s="249" t="s">
        <v>661</v>
      </c>
      <c r="G256" s="247"/>
      <c r="H256" s="250">
        <v>5.6529999999999996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170</v>
      </c>
      <c r="AU256" s="256" t="s">
        <v>93</v>
      </c>
      <c r="AV256" s="14" t="s">
        <v>91</v>
      </c>
      <c r="AW256" s="14" t="s">
        <v>38</v>
      </c>
      <c r="AX256" s="14" t="s">
        <v>76</v>
      </c>
      <c r="AY256" s="256" t="s">
        <v>159</v>
      </c>
    </row>
    <row r="257" s="14" customFormat="1">
      <c r="A257" s="14"/>
      <c r="B257" s="246"/>
      <c r="C257" s="247"/>
      <c r="D257" s="237" t="s">
        <v>170</v>
      </c>
      <c r="E257" s="248" t="s">
        <v>32</v>
      </c>
      <c r="F257" s="249" t="s">
        <v>662</v>
      </c>
      <c r="G257" s="247"/>
      <c r="H257" s="250">
        <v>32.874000000000002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170</v>
      </c>
      <c r="AU257" s="256" t="s">
        <v>93</v>
      </c>
      <c r="AV257" s="14" t="s">
        <v>91</v>
      </c>
      <c r="AW257" s="14" t="s">
        <v>38</v>
      </c>
      <c r="AX257" s="14" t="s">
        <v>76</v>
      </c>
      <c r="AY257" s="256" t="s">
        <v>159</v>
      </c>
    </row>
    <row r="258" s="15" customFormat="1">
      <c r="A258" s="15"/>
      <c r="B258" s="266"/>
      <c r="C258" s="267"/>
      <c r="D258" s="237" t="s">
        <v>170</v>
      </c>
      <c r="E258" s="268" t="s">
        <v>32</v>
      </c>
      <c r="F258" s="269" t="s">
        <v>583</v>
      </c>
      <c r="G258" s="267"/>
      <c r="H258" s="270">
        <v>104.321</v>
      </c>
      <c r="I258" s="271"/>
      <c r="J258" s="267"/>
      <c r="K258" s="267"/>
      <c r="L258" s="272"/>
      <c r="M258" s="273"/>
      <c r="N258" s="274"/>
      <c r="O258" s="274"/>
      <c r="P258" s="274"/>
      <c r="Q258" s="274"/>
      <c r="R258" s="274"/>
      <c r="S258" s="274"/>
      <c r="T258" s="27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6" t="s">
        <v>170</v>
      </c>
      <c r="AU258" s="276" t="s">
        <v>93</v>
      </c>
      <c r="AV258" s="15" t="s">
        <v>96</v>
      </c>
      <c r="AW258" s="15" t="s">
        <v>38</v>
      </c>
      <c r="AX258" s="15" t="s">
        <v>84</v>
      </c>
      <c r="AY258" s="276" t="s">
        <v>159</v>
      </c>
    </row>
    <row r="259" s="2" customFormat="1" ht="37.8" customHeight="1">
      <c r="A259" s="43"/>
      <c r="B259" s="44"/>
      <c r="C259" s="217" t="s">
        <v>663</v>
      </c>
      <c r="D259" s="217" t="s">
        <v>162</v>
      </c>
      <c r="E259" s="218" t="s">
        <v>664</v>
      </c>
      <c r="F259" s="219" t="s">
        <v>665</v>
      </c>
      <c r="G259" s="220" t="s">
        <v>165</v>
      </c>
      <c r="H259" s="221">
        <v>516.56299999999999</v>
      </c>
      <c r="I259" s="222"/>
      <c r="J259" s="223">
        <f>ROUND(I259*H259,2)</f>
        <v>0</v>
      </c>
      <c r="K259" s="219" t="s">
        <v>166</v>
      </c>
      <c r="L259" s="49"/>
      <c r="M259" s="224" t="s">
        <v>32</v>
      </c>
      <c r="N259" s="225" t="s">
        <v>48</v>
      </c>
      <c r="O259" s="89"/>
      <c r="P259" s="226">
        <f>O259*H259</f>
        <v>0</v>
      </c>
      <c r="Q259" s="226">
        <v>9.8999999999999994E-05</v>
      </c>
      <c r="R259" s="226">
        <f>Q259*H259</f>
        <v>0.051139736999999998</v>
      </c>
      <c r="S259" s="226">
        <v>0</v>
      </c>
      <c r="T259" s="227">
        <f>S259*H259</f>
        <v>0</v>
      </c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R259" s="228" t="s">
        <v>96</v>
      </c>
      <c r="AT259" s="228" t="s">
        <v>162</v>
      </c>
      <c r="AU259" s="228" t="s">
        <v>93</v>
      </c>
      <c r="AY259" s="21" t="s">
        <v>159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1" t="s">
        <v>91</v>
      </c>
      <c r="BK259" s="229">
        <f>ROUND(I259*H259,2)</f>
        <v>0</v>
      </c>
      <c r="BL259" s="21" t="s">
        <v>96</v>
      </c>
      <c r="BM259" s="228" t="s">
        <v>666</v>
      </c>
    </row>
    <row r="260" s="2" customFormat="1">
      <c r="A260" s="43"/>
      <c r="B260" s="44"/>
      <c r="C260" s="45"/>
      <c r="D260" s="230" t="s">
        <v>168</v>
      </c>
      <c r="E260" s="45"/>
      <c r="F260" s="231" t="s">
        <v>667</v>
      </c>
      <c r="G260" s="45"/>
      <c r="H260" s="45"/>
      <c r="I260" s="232"/>
      <c r="J260" s="45"/>
      <c r="K260" s="45"/>
      <c r="L260" s="49"/>
      <c r="M260" s="233"/>
      <c r="N260" s="234"/>
      <c r="O260" s="89"/>
      <c r="P260" s="89"/>
      <c r="Q260" s="89"/>
      <c r="R260" s="89"/>
      <c r="S260" s="89"/>
      <c r="T260" s="90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T260" s="21" t="s">
        <v>168</v>
      </c>
      <c r="AU260" s="21" t="s">
        <v>93</v>
      </c>
    </row>
    <row r="261" s="2" customFormat="1">
      <c r="A261" s="43"/>
      <c r="B261" s="44"/>
      <c r="C261" s="45"/>
      <c r="D261" s="237" t="s">
        <v>564</v>
      </c>
      <c r="E261" s="45"/>
      <c r="F261" s="265" t="s">
        <v>668</v>
      </c>
      <c r="G261" s="45"/>
      <c r="H261" s="45"/>
      <c r="I261" s="232"/>
      <c r="J261" s="45"/>
      <c r="K261" s="45"/>
      <c r="L261" s="49"/>
      <c r="M261" s="233"/>
      <c r="N261" s="234"/>
      <c r="O261" s="89"/>
      <c r="P261" s="89"/>
      <c r="Q261" s="89"/>
      <c r="R261" s="89"/>
      <c r="S261" s="89"/>
      <c r="T261" s="90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T261" s="21" t="s">
        <v>564</v>
      </c>
      <c r="AU261" s="21" t="s">
        <v>93</v>
      </c>
    </row>
    <row r="262" s="14" customFormat="1">
      <c r="A262" s="14"/>
      <c r="B262" s="246"/>
      <c r="C262" s="247"/>
      <c r="D262" s="237" t="s">
        <v>170</v>
      </c>
      <c r="E262" s="248" t="s">
        <v>32</v>
      </c>
      <c r="F262" s="249" t="s">
        <v>315</v>
      </c>
      <c r="G262" s="247"/>
      <c r="H262" s="250">
        <v>516.56299999999999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170</v>
      </c>
      <c r="AU262" s="256" t="s">
        <v>93</v>
      </c>
      <c r="AV262" s="14" t="s">
        <v>91</v>
      </c>
      <c r="AW262" s="14" t="s">
        <v>38</v>
      </c>
      <c r="AX262" s="14" t="s">
        <v>84</v>
      </c>
      <c r="AY262" s="256" t="s">
        <v>159</v>
      </c>
    </row>
    <row r="263" s="2" customFormat="1" ht="24.15" customHeight="1">
      <c r="A263" s="43"/>
      <c r="B263" s="44"/>
      <c r="C263" s="277" t="s">
        <v>669</v>
      </c>
      <c r="D263" s="277" t="s">
        <v>670</v>
      </c>
      <c r="E263" s="278" t="s">
        <v>671</v>
      </c>
      <c r="F263" s="279" t="s">
        <v>672</v>
      </c>
      <c r="G263" s="280" t="s">
        <v>165</v>
      </c>
      <c r="H263" s="281">
        <v>611.86900000000003</v>
      </c>
      <c r="I263" s="282"/>
      <c r="J263" s="283">
        <f>ROUND(I263*H263,2)</f>
        <v>0</v>
      </c>
      <c r="K263" s="279" t="s">
        <v>166</v>
      </c>
      <c r="L263" s="284"/>
      <c r="M263" s="285" t="s">
        <v>32</v>
      </c>
      <c r="N263" s="286" t="s">
        <v>48</v>
      </c>
      <c r="O263" s="89"/>
      <c r="P263" s="226">
        <f>O263*H263</f>
        <v>0</v>
      </c>
      <c r="Q263" s="226">
        <v>0.00029999999999999997</v>
      </c>
      <c r="R263" s="226">
        <f>Q263*H263</f>
        <v>0.18356069999999999</v>
      </c>
      <c r="S263" s="226">
        <v>0</v>
      </c>
      <c r="T263" s="227">
        <f>S263*H263</f>
        <v>0</v>
      </c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R263" s="228" t="s">
        <v>108</v>
      </c>
      <c r="AT263" s="228" t="s">
        <v>670</v>
      </c>
      <c r="AU263" s="228" t="s">
        <v>93</v>
      </c>
      <c r="AY263" s="21" t="s">
        <v>159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21" t="s">
        <v>91</v>
      </c>
      <c r="BK263" s="229">
        <f>ROUND(I263*H263,2)</f>
        <v>0</v>
      </c>
      <c r="BL263" s="21" t="s">
        <v>96</v>
      </c>
      <c r="BM263" s="228" t="s">
        <v>673</v>
      </c>
    </row>
    <row r="264" s="14" customFormat="1">
      <c r="A264" s="14"/>
      <c r="B264" s="246"/>
      <c r="C264" s="247"/>
      <c r="D264" s="237" t="s">
        <v>170</v>
      </c>
      <c r="E264" s="247"/>
      <c r="F264" s="249" t="s">
        <v>674</v>
      </c>
      <c r="G264" s="247"/>
      <c r="H264" s="250">
        <v>611.86900000000003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170</v>
      </c>
      <c r="AU264" s="256" t="s">
        <v>93</v>
      </c>
      <c r="AV264" s="14" t="s">
        <v>91</v>
      </c>
      <c r="AW264" s="14" t="s">
        <v>4</v>
      </c>
      <c r="AX264" s="14" t="s">
        <v>84</v>
      </c>
      <c r="AY264" s="256" t="s">
        <v>159</v>
      </c>
    </row>
    <row r="265" s="12" customFormat="1" ht="20.88" customHeight="1">
      <c r="A265" s="12"/>
      <c r="B265" s="201"/>
      <c r="C265" s="202"/>
      <c r="D265" s="203" t="s">
        <v>75</v>
      </c>
      <c r="E265" s="215" t="s">
        <v>675</v>
      </c>
      <c r="F265" s="215" t="s">
        <v>676</v>
      </c>
      <c r="G265" s="202"/>
      <c r="H265" s="202"/>
      <c r="I265" s="205"/>
      <c r="J265" s="216">
        <f>BK265</f>
        <v>0</v>
      </c>
      <c r="K265" s="202"/>
      <c r="L265" s="207"/>
      <c r="M265" s="208"/>
      <c r="N265" s="209"/>
      <c r="O265" s="209"/>
      <c r="P265" s="210">
        <f>SUM(P266:P311)</f>
        <v>0</v>
      </c>
      <c r="Q265" s="209"/>
      <c r="R265" s="210">
        <f>SUM(R266:R311)</f>
        <v>365.78338551609602</v>
      </c>
      <c r="S265" s="209"/>
      <c r="T265" s="211">
        <f>SUM(T266:T311)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2" t="s">
        <v>84</v>
      </c>
      <c r="AT265" s="213" t="s">
        <v>75</v>
      </c>
      <c r="AU265" s="213" t="s">
        <v>91</v>
      </c>
      <c r="AY265" s="212" t="s">
        <v>159</v>
      </c>
      <c r="BK265" s="214">
        <f>SUM(BK266:BK311)</f>
        <v>0</v>
      </c>
    </row>
    <row r="266" s="2" customFormat="1" ht="24.15" customHeight="1">
      <c r="A266" s="43"/>
      <c r="B266" s="44"/>
      <c r="C266" s="217" t="s">
        <v>677</v>
      </c>
      <c r="D266" s="217" t="s">
        <v>162</v>
      </c>
      <c r="E266" s="218" t="s">
        <v>678</v>
      </c>
      <c r="F266" s="219" t="s">
        <v>679</v>
      </c>
      <c r="G266" s="220" t="s">
        <v>561</v>
      </c>
      <c r="H266" s="221">
        <v>102.824</v>
      </c>
      <c r="I266" s="222"/>
      <c r="J266" s="223">
        <f>ROUND(I266*H266,2)</f>
        <v>0</v>
      </c>
      <c r="K266" s="219" t="s">
        <v>166</v>
      </c>
      <c r="L266" s="49"/>
      <c r="M266" s="224" t="s">
        <v>32</v>
      </c>
      <c r="N266" s="225" t="s">
        <v>48</v>
      </c>
      <c r="O266" s="89"/>
      <c r="P266" s="226">
        <f>O266*H266</f>
        <v>0</v>
      </c>
      <c r="Q266" s="226">
        <v>2.3010222040000001</v>
      </c>
      <c r="R266" s="226">
        <f>Q266*H266</f>
        <v>236.600307104096</v>
      </c>
      <c r="S266" s="226">
        <v>0</v>
      </c>
      <c r="T266" s="227">
        <f>S266*H266</f>
        <v>0</v>
      </c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R266" s="228" t="s">
        <v>96</v>
      </c>
      <c r="AT266" s="228" t="s">
        <v>162</v>
      </c>
      <c r="AU266" s="228" t="s">
        <v>93</v>
      </c>
      <c r="AY266" s="21" t="s">
        <v>159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21" t="s">
        <v>91</v>
      </c>
      <c r="BK266" s="229">
        <f>ROUND(I266*H266,2)</f>
        <v>0</v>
      </c>
      <c r="BL266" s="21" t="s">
        <v>96</v>
      </c>
      <c r="BM266" s="228" t="s">
        <v>680</v>
      </c>
    </row>
    <row r="267" s="2" customFormat="1">
      <c r="A267" s="43"/>
      <c r="B267" s="44"/>
      <c r="C267" s="45"/>
      <c r="D267" s="230" t="s">
        <v>168</v>
      </c>
      <c r="E267" s="45"/>
      <c r="F267" s="231" t="s">
        <v>681</v>
      </c>
      <c r="G267" s="45"/>
      <c r="H267" s="45"/>
      <c r="I267" s="232"/>
      <c r="J267" s="45"/>
      <c r="K267" s="45"/>
      <c r="L267" s="49"/>
      <c r="M267" s="233"/>
      <c r="N267" s="234"/>
      <c r="O267" s="89"/>
      <c r="P267" s="89"/>
      <c r="Q267" s="89"/>
      <c r="R267" s="89"/>
      <c r="S267" s="89"/>
      <c r="T267" s="90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T267" s="21" t="s">
        <v>168</v>
      </c>
      <c r="AU267" s="21" t="s">
        <v>93</v>
      </c>
    </row>
    <row r="268" s="13" customFormat="1">
      <c r="A268" s="13"/>
      <c r="B268" s="235"/>
      <c r="C268" s="236"/>
      <c r="D268" s="237" t="s">
        <v>170</v>
      </c>
      <c r="E268" s="238" t="s">
        <v>32</v>
      </c>
      <c r="F268" s="239" t="s">
        <v>682</v>
      </c>
      <c r="G268" s="236"/>
      <c r="H268" s="238" t="s">
        <v>32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170</v>
      </c>
      <c r="AU268" s="245" t="s">
        <v>93</v>
      </c>
      <c r="AV268" s="13" t="s">
        <v>84</v>
      </c>
      <c r="AW268" s="13" t="s">
        <v>38</v>
      </c>
      <c r="AX268" s="13" t="s">
        <v>76</v>
      </c>
      <c r="AY268" s="245" t="s">
        <v>159</v>
      </c>
    </row>
    <row r="269" s="14" customFormat="1">
      <c r="A269" s="14"/>
      <c r="B269" s="246"/>
      <c r="C269" s="247"/>
      <c r="D269" s="237" t="s">
        <v>170</v>
      </c>
      <c r="E269" s="248" t="s">
        <v>32</v>
      </c>
      <c r="F269" s="249" t="s">
        <v>683</v>
      </c>
      <c r="G269" s="247"/>
      <c r="H269" s="250">
        <v>10.063000000000001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170</v>
      </c>
      <c r="AU269" s="256" t="s">
        <v>93</v>
      </c>
      <c r="AV269" s="14" t="s">
        <v>91</v>
      </c>
      <c r="AW269" s="14" t="s">
        <v>38</v>
      </c>
      <c r="AX269" s="14" t="s">
        <v>76</v>
      </c>
      <c r="AY269" s="256" t="s">
        <v>159</v>
      </c>
    </row>
    <row r="270" s="14" customFormat="1">
      <c r="A270" s="14"/>
      <c r="B270" s="246"/>
      <c r="C270" s="247"/>
      <c r="D270" s="237" t="s">
        <v>170</v>
      </c>
      <c r="E270" s="248" t="s">
        <v>32</v>
      </c>
      <c r="F270" s="249" t="s">
        <v>684</v>
      </c>
      <c r="G270" s="247"/>
      <c r="H270" s="250">
        <v>10.484999999999999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170</v>
      </c>
      <c r="AU270" s="256" t="s">
        <v>93</v>
      </c>
      <c r="AV270" s="14" t="s">
        <v>91</v>
      </c>
      <c r="AW270" s="14" t="s">
        <v>38</v>
      </c>
      <c r="AX270" s="14" t="s">
        <v>76</v>
      </c>
      <c r="AY270" s="256" t="s">
        <v>159</v>
      </c>
    </row>
    <row r="271" s="14" customFormat="1">
      <c r="A271" s="14"/>
      <c r="B271" s="246"/>
      <c r="C271" s="247"/>
      <c r="D271" s="237" t="s">
        <v>170</v>
      </c>
      <c r="E271" s="248" t="s">
        <v>32</v>
      </c>
      <c r="F271" s="249" t="s">
        <v>685</v>
      </c>
      <c r="G271" s="247"/>
      <c r="H271" s="250">
        <v>7.3579999999999997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170</v>
      </c>
      <c r="AU271" s="256" t="s">
        <v>93</v>
      </c>
      <c r="AV271" s="14" t="s">
        <v>91</v>
      </c>
      <c r="AW271" s="14" t="s">
        <v>38</v>
      </c>
      <c r="AX271" s="14" t="s">
        <v>76</v>
      </c>
      <c r="AY271" s="256" t="s">
        <v>159</v>
      </c>
    </row>
    <row r="272" s="14" customFormat="1">
      <c r="A272" s="14"/>
      <c r="B272" s="246"/>
      <c r="C272" s="247"/>
      <c r="D272" s="237" t="s">
        <v>170</v>
      </c>
      <c r="E272" s="248" t="s">
        <v>32</v>
      </c>
      <c r="F272" s="249" t="s">
        <v>686</v>
      </c>
      <c r="G272" s="247"/>
      <c r="H272" s="250">
        <v>3.8780000000000001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170</v>
      </c>
      <c r="AU272" s="256" t="s">
        <v>93</v>
      </c>
      <c r="AV272" s="14" t="s">
        <v>91</v>
      </c>
      <c r="AW272" s="14" t="s">
        <v>38</v>
      </c>
      <c r="AX272" s="14" t="s">
        <v>76</v>
      </c>
      <c r="AY272" s="256" t="s">
        <v>159</v>
      </c>
    </row>
    <row r="273" s="14" customFormat="1">
      <c r="A273" s="14"/>
      <c r="B273" s="246"/>
      <c r="C273" s="247"/>
      <c r="D273" s="237" t="s">
        <v>170</v>
      </c>
      <c r="E273" s="248" t="s">
        <v>32</v>
      </c>
      <c r="F273" s="249" t="s">
        <v>687</v>
      </c>
      <c r="G273" s="247"/>
      <c r="H273" s="250">
        <v>3.2210000000000001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170</v>
      </c>
      <c r="AU273" s="256" t="s">
        <v>93</v>
      </c>
      <c r="AV273" s="14" t="s">
        <v>91</v>
      </c>
      <c r="AW273" s="14" t="s">
        <v>38</v>
      </c>
      <c r="AX273" s="14" t="s">
        <v>76</v>
      </c>
      <c r="AY273" s="256" t="s">
        <v>159</v>
      </c>
    </row>
    <row r="274" s="14" customFormat="1">
      <c r="A274" s="14"/>
      <c r="B274" s="246"/>
      <c r="C274" s="247"/>
      <c r="D274" s="237" t="s">
        <v>170</v>
      </c>
      <c r="E274" s="248" t="s">
        <v>32</v>
      </c>
      <c r="F274" s="249" t="s">
        <v>688</v>
      </c>
      <c r="G274" s="247"/>
      <c r="H274" s="250">
        <v>0.50600000000000001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170</v>
      </c>
      <c r="AU274" s="256" t="s">
        <v>93</v>
      </c>
      <c r="AV274" s="14" t="s">
        <v>91</v>
      </c>
      <c r="AW274" s="14" t="s">
        <v>38</v>
      </c>
      <c r="AX274" s="14" t="s">
        <v>76</v>
      </c>
      <c r="AY274" s="256" t="s">
        <v>159</v>
      </c>
    </row>
    <row r="275" s="14" customFormat="1">
      <c r="A275" s="14"/>
      <c r="B275" s="246"/>
      <c r="C275" s="247"/>
      <c r="D275" s="237" t="s">
        <v>170</v>
      </c>
      <c r="E275" s="248" t="s">
        <v>32</v>
      </c>
      <c r="F275" s="249" t="s">
        <v>689</v>
      </c>
      <c r="G275" s="247"/>
      <c r="H275" s="250">
        <v>2.0249999999999999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170</v>
      </c>
      <c r="AU275" s="256" t="s">
        <v>93</v>
      </c>
      <c r="AV275" s="14" t="s">
        <v>91</v>
      </c>
      <c r="AW275" s="14" t="s">
        <v>38</v>
      </c>
      <c r="AX275" s="14" t="s">
        <v>76</v>
      </c>
      <c r="AY275" s="256" t="s">
        <v>159</v>
      </c>
    </row>
    <row r="276" s="13" customFormat="1">
      <c r="A276" s="13"/>
      <c r="B276" s="235"/>
      <c r="C276" s="236"/>
      <c r="D276" s="237" t="s">
        <v>170</v>
      </c>
      <c r="E276" s="238" t="s">
        <v>32</v>
      </c>
      <c r="F276" s="239" t="s">
        <v>690</v>
      </c>
      <c r="G276" s="236"/>
      <c r="H276" s="238" t="s">
        <v>32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170</v>
      </c>
      <c r="AU276" s="245" t="s">
        <v>93</v>
      </c>
      <c r="AV276" s="13" t="s">
        <v>84</v>
      </c>
      <c r="AW276" s="13" t="s">
        <v>38</v>
      </c>
      <c r="AX276" s="13" t="s">
        <v>76</v>
      </c>
      <c r="AY276" s="245" t="s">
        <v>159</v>
      </c>
    </row>
    <row r="277" s="14" customFormat="1">
      <c r="A277" s="14"/>
      <c r="B277" s="246"/>
      <c r="C277" s="247"/>
      <c r="D277" s="237" t="s">
        <v>170</v>
      </c>
      <c r="E277" s="248" t="s">
        <v>32</v>
      </c>
      <c r="F277" s="249" t="s">
        <v>691</v>
      </c>
      <c r="G277" s="247"/>
      <c r="H277" s="250">
        <v>4.9560000000000004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170</v>
      </c>
      <c r="AU277" s="256" t="s">
        <v>93</v>
      </c>
      <c r="AV277" s="14" t="s">
        <v>91</v>
      </c>
      <c r="AW277" s="14" t="s">
        <v>38</v>
      </c>
      <c r="AX277" s="14" t="s">
        <v>76</v>
      </c>
      <c r="AY277" s="256" t="s">
        <v>159</v>
      </c>
    </row>
    <row r="278" s="13" customFormat="1">
      <c r="A278" s="13"/>
      <c r="B278" s="235"/>
      <c r="C278" s="236"/>
      <c r="D278" s="237" t="s">
        <v>170</v>
      </c>
      <c r="E278" s="238" t="s">
        <v>32</v>
      </c>
      <c r="F278" s="239" t="s">
        <v>692</v>
      </c>
      <c r="G278" s="236"/>
      <c r="H278" s="238" t="s">
        <v>32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170</v>
      </c>
      <c r="AU278" s="245" t="s">
        <v>93</v>
      </c>
      <c r="AV278" s="13" t="s">
        <v>84</v>
      </c>
      <c r="AW278" s="13" t="s">
        <v>38</v>
      </c>
      <c r="AX278" s="13" t="s">
        <v>76</v>
      </c>
      <c r="AY278" s="245" t="s">
        <v>159</v>
      </c>
    </row>
    <row r="279" s="14" customFormat="1">
      <c r="A279" s="14"/>
      <c r="B279" s="246"/>
      <c r="C279" s="247"/>
      <c r="D279" s="237" t="s">
        <v>170</v>
      </c>
      <c r="E279" s="248" t="s">
        <v>32</v>
      </c>
      <c r="F279" s="249" t="s">
        <v>693</v>
      </c>
      <c r="G279" s="247"/>
      <c r="H279" s="250">
        <v>11.305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170</v>
      </c>
      <c r="AU279" s="256" t="s">
        <v>93</v>
      </c>
      <c r="AV279" s="14" t="s">
        <v>91</v>
      </c>
      <c r="AW279" s="14" t="s">
        <v>38</v>
      </c>
      <c r="AX279" s="14" t="s">
        <v>76</v>
      </c>
      <c r="AY279" s="256" t="s">
        <v>159</v>
      </c>
    </row>
    <row r="280" s="14" customFormat="1">
      <c r="A280" s="14"/>
      <c r="B280" s="246"/>
      <c r="C280" s="247"/>
      <c r="D280" s="237" t="s">
        <v>170</v>
      </c>
      <c r="E280" s="248" t="s">
        <v>32</v>
      </c>
      <c r="F280" s="249" t="s">
        <v>694</v>
      </c>
      <c r="G280" s="247"/>
      <c r="H280" s="250">
        <v>1.9079999999999999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6" t="s">
        <v>170</v>
      </c>
      <c r="AU280" s="256" t="s">
        <v>93</v>
      </c>
      <c r="AV280" s="14" t="s">
        <v>91</v>
      </c>
      <c r="AW280" s="14" t="s">
        <v>38</v>
      </c>
      <c r="AX280" s="14" t="s">
        <v>76</v>
      </c>
      <c r="AY280" s="256" t="s">
        <v>159</v>
      </c>
    </row>
    <row r="281" s="13" customFormat="1">
      <c r="A281" s="13"/>
      <c r="B281" s="235"/>
      <c r="C281" s="236"/>
      <c r="D281" s="237" t="s">
        <v>170</v>
      </c>
      <c r="E281" s="238" t="s">
        <v>32</v>
      </c>
      <c r="F281" s="239" t="s">
        <v>695</v>
      </c>
      <c r="G281" s="236"/>
      <c r="H281" s="238" t="s">
        <v>32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170</v>
      </c>
      <c r="AU281" s="245" t="s">
        <v>93</v>
      </c>
      <c r="AV281" s="13" t="s">
        <v>84</v>
      </c>
      <c r="AW281" s="13" t="s">
        <v>38</v>
      </c>
      <c r="AX281" s="13" t="s">
        <v>76</v>
      </c>
      <c r="AY281" s="245" t="s">
        <v>159</v>
      </c>
    </row>
    <row r="282" s="13" customFormat="1">
      <c r="A282" s="13"/>
      <c r="B282" s="235"/>
      <c r="C282" s="236"/>
      <c r="D282" s="237" t="s">
        <v>170</v>
      </c>
      <c r="E282" s="238" t="s">
        <v>32</v>
      </c>
      <c r="F282" s="239" t="s">
        <v>696</v>
      </c>
      <c r="G282" s="236"/>
      <c r="H282" s="238" t="s">
        <v>32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170</v>
      </c>
      <c r="AU282" s="245" t="s">
        <v>93</v>
      </c>
      <c r="AV282" s="13" t="s">
        <v>84</v>
      </c>
      <c r="AW282" s="13" t="s">
        <v>38</v>
      </c>
      <c r="AX282" s="13" t="s">
        <v>76</v>
      </c>
      <c r="AY282" s="245" t="s">
        <v>159</v>
      </c>
    </row>
    <row r="283" s="14" customFormat="1">
      <c r="A283" s="14"/>
      <c r="B283" s="246"/>
      <c r="C283" s="247"/>
      <c r="D283" s="237" t="s">
        <v>170</v>
      </c>
      <c r="E283" s="248" t="s">
        <v>32</v>
      </c>
      <c r="F283" s="249" t="s">
        <v>697</v>
      </c>
      <c r="G283" s="247"/>
      <c r="H283" s="250">
        <v>2.7000000000000002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170</v>
      </c>
      <c r="AU283" s="256" t="s">
        <v>93</v>
      </c>
      <c r="AV283" s="14" t="s">
        <v>91</v>
      </c>
      <c r="AW283" s="14" t="s">
        <v>38</v>
      </c>
      <c r="AX283" s="14" t="s">
        <v>76</v>
      </c>
      <c r="AY283" s="256" t="s">
        <v>159</v>
      </c>
    </row>
    <row r="284" s="14" customFormat="1">
      <c r="A284" s="14"/>
      <c r="B284" s="246"/>
      <c r="C284" s="247"/>
      <c r="D284" s="237" t="s">
        <v>170</v>
      </c>
      <c r="E284" s="248" t="s">
        <v>32</v>
      </c>
      <c r="F284" s="249" t="s">
        <v>698</v>
      </c>
      <c r="G284" s="247"/>
      <c r="H284" s="250">
        <v>19.163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170</v>
      </c>
      <c r="AU284" s="256" t="s">
        <v>93</v>
      </c>
      <c r="AV284" s="14" t="s">
        <v>91</v>
      </c>
      <c r="AW284" s="14" t="s">
        <v>38</v>
      </c>
      <c r="AX284" s="14" t="s">
        <v>76</v>
      </c>
      <c r="AY284" s="256" t="s">
        <v>159</v>
      </c>
    </row>
    <row r="285" s="13" customFormat="1">
      <c r="A285" s="13"/>
      <c r="B285" s="235"/>
      <c r="C285" s="236"/>
      <c r="D285" s="237" t="s">
        <v>170</v>
      </c>
      <c r="E285" s="238" t="s">
        <v>32</v>
      </c>
      <c r="F285" s="239" t="s">
        <v>699</v>
      </c>
      <c r="G285" s="236"/>
      <c r="H285" s="238" t="s">
        <v>32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170</v>
      </c>
      <c r="AU285" s="245" t="s">
        <v>93</v>
      </c>
      <c r="AV285" s="13" t="s">
        <v>84</v>
      </c>
      <c r="AW285" s="13" t="s">
        <v>38</v>
      </c>
      <c r="AX285" s="13" t="s">
        <v>76</v>
      </c>
      <c r="AY285" s="245" t="s">
        <v>159</v>
      </c>
    </row>
    <row r="286" s="14" customFormat="1">
      <c r="A286" s="14"/>
      <c r="B286" s="246"/>
      <c r="C286" s="247"/>
      <c r="D286" s="237" t="s">
        <v>170</v>
      </c>
      <c r="E286" s="248" t="s">
        <v>32</v>
      </c>
      <c r="F286" s="249" t="s">
        <v>700</v>
      </c>
      <c r="G286" s="247"/>
      <c r="H286" s="250">
        <v>15.365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6" t="s">
        <v>170</v>
      </c>
      <c r="AU286" s="256" t="s">
        <v>93</v>
      </c>
      <c r="AV286" s="14" t="s">
        <v>91</v>
      </c>
      <c r="AW286" s="14" t="s">
        <v>38</v>
      </c>
      <c r="AX286" s="14" t="s">
        <v>76</v>
      </c>
      <c r="AY286" s="256" t="s">
        <v>159</v>
      </c>
    </row>
    <row r="287" s="14" customFormat="1">
      <c r="A287" s="14"/>
      <c r="B287" s="246"/>
      <c r="C287" s="247"/>
      <c r="D287" s="237" t="s">
        <v>170</v>
      </c>
      <c r="E287" s="248" t="s">
        <v>32</v>
      </c>
      <c r="F287" s="249" t="s">
        <v>701</v>
      </c>
      <c r="G287" s="247"/>
      <c r="H287" s="250">
        <v>4.9950000000000001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170</v>
      </c>
      <c r="AU287" s="256" t="s">
        <v>93</v>
      </c>
      <c r="AV287" s="14" t="s">
        <v>91</v>
      </c>
      <c r="AW287" s="14" t="s">
        <v>38</v>
      </c>
      <c r="AX287" s="14" t="s">
        <v>76</v>
      </c>
      <c r="AY287" s="256" t="s">
        <v>159</v>
      </c>
    </row>
    <row r="288" s="15" customFormat="1">
      <c r="A288" s="15"/>
      <c r="B288" s="266"/>
      <c r="C288" s="267"/>
      <c r="D288" s="237" t="s">
        <v>170</v>
      </c>
      <c r="E288" s="268" t="s">
        <v>32</v>
      </c>
      <c r="F288" s="269" t="s">
        <v>583</v>
      </c>
      <c r="G288" s="267"/>
      <c r="H288" s="270">
        <v>97.927999999999997</v>
      </c>
      <c r="I288" s="271"/>
      <c r="J288" s="267"/>
      <c r="K288" s="267"/>
      <c r="L288" s="272"/>
      <c r="M288" s="273"/>
      <c r="N288" s="274"/>
      <c r="O288" s="274"/>
      <c r="P288" s="274"/>
      <c r="Q288" s="274"/>
      <c r="R288" s="274"/>
      <c r="S288" s="274"/>
      <c r="T288" s="27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6" t="s">
        <v>170</v>
      </c>
      <c r="AU288" s="276" t="s">
        <v>93</v>
      </c>
      <c r="AV288" s="15" t="s">
        <v>96</v>
      </c>
      <c r="AW288" s="15" t="s">
        <v>38</v>
      </c>
      <c r="AX288" s="15" t="s">
        <v>84</v>
      </c>
      <c r="AY288" s="276" t="s">
        <v>159</v>
      </c>
    </row>
    <row r="289" s="14" customFormat="1">
      <c r="A289" s="14"/>
      <c r="B289" s="246"/>
      <c r="C289" s="247"/>
      <c r="D289" s="237" t="s">
        <v>170</v>
      </c>
      <c r="E289" s="247"/>
      <c r="F289" s="249" t="s">
        <v>702</v>
      </c>
      <c r="G289" s="247"/>
      <c r="H289" s="250">
        <v>102.824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6" t="s">
        <v>170</v>
      </c>
      <c r="AU289" s="256" t="s">
        <v>93</v>
      </c>
      <c r="AV289" s="14" t="s">
        <v>91</v>
      </c>
      <c r="AW289" s="14" t="s">
        <v>4</v>
      </c>
      <c r="AX289" s="14" t="s">
        <v>84</v>
      </c>
      <c r="AY289" s="256" t="s">
        <v>159</v>
      </c>
    </row>
    <row r="290" s="2" customFormat="1" ht="44.25" customHeight="1">
      <c r="A290" s="43"/>
      <c r="B290" s="44"/>
      <c r="C290" s="217" t="s">
        <v>703</v>
      </c>
      <c r="D290" s="217" t="s">
        <v>162</v>
      </c>
      <c r="E290" s="218" t="s">
        <v>704</v>
      </c>
      <c r="F290" s="219" t="s">
        <v>705</v>
      </c>
      <c r="G290" s="220" t="s">
        <v>165</v>
      </c>
      <c r="H290" s="221">
        <v>202.185</v>
      </c>
      <c r="I290" s="222"/>
      <c r="J290" s="223">
        <f>ROUND(I290*H290,2)</f>
        <v>0</v>
      </c>
      <c r="K290" s="219" t="s">
        <v>166</v>
      </c>
      <c r="L290" s="49"/>
      <c r="M290" s="224" t="s">
        <v>32</v>
      </c>
      <c r="N290" s="225" t="s">
        <v>48</v>
      </c>
      <c r="O290" s="89"/>
      <c r="P290" s="226">
        <f>O290*H290</f>
        <v>0</v>
      </c>
      <c r="Q290" s="226">
        <v>0.61208119999999999</v>
      </c>
      <c r="R290" s="226">
        <f>Q290*H290</f>
        <v>123.753637422</v>
      </c>
      <c r="S290" s="226">
        <v>0</v>
      </c>
      <c r="T290" s="227">
        <f>S290*H290</f>
        <v>0</v>
      </c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R290" s="228" t="s">
        <v>96</v>
      </c>
      <c r="AT290" s="228" t="s">
        <v>162</v>
      </c>
      <c r="AU290" s="228" t="s">
        <v>93</v>
      </c>
      <c r="AY290" s="21" t="s">
        <v>159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21" t="s">
        <v>91</v>
      </c>
      <c r="BK290" s="229">
        <f>ROUND(I290*H290,2)</f>
        <v>0</v>
      </c>
      <c r="BL290" s="21" t="s">
        <v>96</v>
      </c>
      <c r="BM290" s="228" t="s">
        <v>706</v>
      </c>
    </row>
    <row r="291" s="2" customFormat="1">
      <c r="A291" s="43"/>
      <c r="B291" s="44"/>
      <c r="C291" s="45"/>
      <c r="D291" s="230" t="s">
        <v>168</v>
      </c>
      <c r="E291" s="45"/>
      <c r="F291" s="231" t="s">
        <v>707</v>
      </c>
      <c r="G291" s="45"/>
      <c r="H291" s="45"/>
      <c r="I291" s="232"/>
      <c r="J291" s="45"/>
      <c r="K291" s="45"/>
      <c r="L291" s="49"/>
      <c r="M291" s="233"/>
      <c r="N291" s="234"/>
      <c r="O291" s="89"/>
      <c r="P291" s="89"/>
      <c r="Q291" s="89"/>
      <c r="R291" s="89"/>
      <c r="S291" s="89"/>
      <c r="T291" s="90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T291" s="21" t="s">
        <v>168</v>
      </c>
      <c r="AU291" s="21" t="s">
        <v>93</v>
      </c>
    </row>
    <row r="292" s="13" customFormat="1">
      <c r="A292" s="13"/>
      <c r="B292" s="235"/>
      <c r="C292" s="236"/>
      <c r="D292" s="237" t="s">
        <v>170</v>
      </c>
      <c r="E292" s="238" t="s">
        <v>32</v>
      </c>
      <c r="F292" s="239" t="s">
        <v>682</v>
      </c>
      <c r="G292" s="236"/>
      <c r="H292" s="238" t="s">
        <v>32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170</v>
      </c>
      <c r="AU292" s="245" t="s">
        <v>93</v>
      </c>
      <c r="AV292" s="13" t="s">
        <v>84</v>
      </c>
      <c r="AW292" s="13" t="s">
        <v>38</v>
      </c>
      <c r="AX292" s="13" t="s">
        <v>76</v>
      </c>
      <c r="AY292" s="245" t="s">
        <v>159</v>
      </c>
    </row>
    <row r="293" s="14" customFormat="1">
      <c r="A293" s="14"/>
      <c r="B293" s="246"/>
      <c r="C293" s="247"/>
      <c r="D293" s="237" t="s">
        <v>170</v>
      </c>
      <c r="E293" s="248" t="s">
        <v>32</v>
      </c>
      <c r="F293" s="249" t="s">
        <v>708</v>
      </c>
      <c r="G293" s="247"/>
      <c r="H293" s="250">
        <v>38.075000000000003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170</v>
      </c>
      <c r="AU293" s="256" t="s">
        <v>93</v>
      </c>
      <c r="AV293" s="14" t="s">
        <v>91</v>
      </c>
      <c r="AW293" s="14" t="s">
        <v>38</v>
      </c>
      <c r="AX293" s="14" t="s">
        <v>76</v>
      </c>
      <c r="AY293" s="256" t="s">
        <v>159</v>
      </c>
    </row>
    <row r="294" s="14" customFormat="1">
      <c r="A294" s="14"/>
      <c r="B294" s="246"/>
      <c r="C294" s="247"/>
      <c r="D294" s="237" t="s">
        <v>170</v>
      </c>
      <c r="E294" s="248" t="s">
        <v>32</v>
      </c>
      <c r="F294" s="249" t="s">
        <v>709</v>
      </c>
      <c r="G294" s="247"/>
      <c r="H294" s="250">
        <v>13.949999999999999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170</v>
      </c>
      <c r="AU294" s="256" t="s">
        <v>93</v>
      </c>
      <c r="AV294" s="14" t="s">
        <v>91</v>
      </c>
      <c r="AW294" s="14" t="s">
        <v>38</v>
      </c>
      <c r="AX294" s="14" t="s">
        <v>76</v>
      </c>
      <c r="AY294" s="256" t="s">
        <v>159</v>
      </c>
    </row>
    <row r="295" s="13" customFormat="1">
      <c r="A295" s="13"/>
      <c r="B295" s="235"/>
      <c r="C295" s="236"/>
      <c r="D295" s="237" t="s">
        <v>170</v>
      </c>
      <c r="E295" s="238" t="s">
        <v>32</v>
      </c>
      <c r="F295" s="239" t="s">
        <v>690</v>
      </c>
      <c r="G295" s="236"/>
      <c r="H295" s="238" t="s">
        <v>32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170</v>
      </c>
      <c r="AU295" s="245" t="s">
        <v>93</v>
      </c>
      <c r="AV295" s="13" t="s">
        <v>84</v>
      </c>
      <c r="AW295" s="13" t="s">
        <v>38</v>
      </c>
      <c r="AX295" s="13" t="s">
        <v>76</v>
      </c>
      <c r="AY295" s="245" t="s">
        <v>159</v>
      </c>
    </row>
    <row r="296" s="14" customFormat="1">
      <c r="A296" s="14"/>
      <c r="B296" s="246"/>
      <c r="C296" s="247"/>
      <c r="D296" s="237" t="s">
        <v>170</v>
      </c>
      <c r="E296" s="248" t="s">
        <v>32</v>
      </c>
      <c r="F296" s="249" t="s">
        <v>710</v>
      </c>
      <c r="G296" s="247"/>
      <c r="H296" s="250">
        <v>13.960000000000001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170</v>
      </c>
      <c r="AU296" s="256" t="s">
        <v>93</v>
      </c>
      <c r="AV296" s="14" t="s">
        <v>91</v>
      </c>
      <c r="AW296" s="14" t="s">
        <v>38</v>
      </c>
      <c r="AX296" s="14" t="s">
        <v>76</v>
      </c>
      <c r="AY296" s="256" t="s">
        <v>159</v>
      </c>
    </row>
    <row r="297" s="13" customFormat="1">
      <c r="A297" s="13"/>
      <c r="B297" s="235"/>
      <c r="C297" s="236"/>
      <c r="D297" s="237" t="s">
        <v>170</v>
      </c>
      <c r="E297" s="238" t="s">
        <v>32</v>
      </c>
      <c r="F297" s="239" t="s">
        <v>692</v>
      </c>
      <c r="G297" s="236"/>
      <c r="H297" s="238" t="s">
        <v>32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170</v>
      </c>
      <c r="AU297" s="245" t="s">
        <v>93</v>
      </c>
      <c r="AV297" s="13" t="s">
        <v>84</v>
      </c>
      <c r="AW297" s="13" t="s">
        <v>38</v>
      </c>
      <c r="AX297" s="13" t="s">
        <v>76</v>
      </c>
      <c r="AY297" s="245" t="s">
        <v>159</v>
      </c>
    </row>
    <row r="298" s="14" customFormat="1">
      <c r="A298" s="14"/>
      <c r="B298" s="246"/>
      <c r="C298" s="247"/>
      <c r="D298" s="237" t="s">
        <v>170</v>
      </c>
      <c r="E298" s="248" t="s">
        <v>32</v>
      </c>
      <c r="F298" s="249" t="s">
        <v>711</v>
      </c>
      <c r="G298" s="247"/>
      <c r="H298" s="250">
        <v>24.225000000000001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170</v>
      </c>
      <c r="AU298" s="256" t="s">
        <v>93</v>
      </c>
      <c r="AV298" s="14" t="s">
        <v>91</v>
      </c>
      <c r="AW298" s="14" t="s">
        <v>38</v>
      </c>
      <c r="AX298" s="14" t="s">
        <v>76</v>
      </c>
      <c r="AY298" s="256" t="s">
        <v>159</v>
      </c>
    </row>
    <row r="299" s="14" customFormat="1">
      <c r="A299" s="14"/>
      <c r="B299" s="246"/>
      <c r="C299" s="247"/>
      <c r="D299" s="237" t="s">
        <v>170</v>
      </c>
      <c r="E299" s="248" t="s">
        <v>32</v>
      </c>
      <c r="F299" s="249" t="s">
        <v>712</v>
      </c>
      <c r="G299" s="247"/>
      <c r="H299" s="250">
        <v>4.4249999999999998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170</v>
      </c>
      <c r="AU299" s="256" t="s">
        <v>93</v>
      </c>
      <c r="AV299" s="14" t="s">
        <v>91</v>
      </c>
      <c r="AW299" s="14" t="s">
        <v>38</v>
      </c>
      <c r="AX299" s="14" t="s">
        <v>76</v>
      </c>
      <c r="AY299" s="256" t="s">
        <v>159</v>
      </c>
    </row>
    <row r="300" s="13" customFormat="1">
      <c r="A300" s="13"/>
      <c r="B300" s="235"/>
      <c r="C300" s="236"/>
      <c r="D300" s="237" t="s">
        <v>170</v>
      </c>
      <c r="E300" s="238" t="s">
        <v>32</v>
      </c>
      <c r="F300" s="239" t="s">
        <v>695</v>
      </c>
      <c r="G300" s="236"/>
      <c r="H300" s="238" t="s">
        <v>32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170</v>
      </c>
      <c r="AU300" s="245" t="s">
        <v>93</v>
      </c>
      <c r="AV300" s="13" t="s">
        <v>84</v>
      </c>
      <c r="AW300" s="13" t="s">
        <v>38</v>
      </c>
      <c r="AX300" s="13" t="s">
        <v>76</v>
      </c>
      <c r="AY300" s="245" t="s">
        <v>159</v>
      </c>
    </row>
    <row r="301" s="13" customFormat="1">
      <c r="A301" s="13"/>
      <c r="B301" s="235"/>
      <c r="C301" s="236"/>
      <c r="D301" s="237" t="s">
        <v>170</v>
      </c>
      <c r="E301" s="238" t="s">
        <v>32</v>
      </c>
      <c r="F301" s="239" t="s">
        <v>696</v>
      </c>
      <c r="G301" s="236"/>
      <c r="H301" s="238" t="s">
        <v>32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170</v>
      </c>
      <c r="AU301" s="245" t="s">
        <v>93</v>
      </c>
      <c r="AV301" s="13" t="s">
        <v>84</v>
      </c>
      <c r="AW301" s="13" t="s">
        <v>38</v>
      </c>
      <c r="AX301" s="13" t="s">
        <v>76</v>
      </c>
      <c r="AY301" s="245" t="s">
        <v>159</v>
      </c>
    </row>
    <row r="302" s="14" customFormat="1">
      <c r="A302" s="14"/>
      <c r="B302" s="246"/>
      <c r="C302" s="247"/>
      <c r="D302" s="237" t="s">
        <v>170</v>
      </c>
      <c r="E302" s="248" t="s">
        <v>32</v>
      </c>
      <c r="F302" s="249" t="s">
        <v>713</v>
      </c>
      <c r="G302" s="247"/>
      <c r="H302" s="250">
        <v>70.799999999999997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170</v>
      </c>
      <c r="AU302" s="256" t="s">
        <v>93</v>
      </c>
      <c r="AV302" s="14" t="s">
        <v>91</v>
      </c>
      <c r="AW302" s="14" t="s">
        <v>38</v>
      </c>
      <c r="AX302" s="14" t="s">
        <v>76</v>
      </c>
      <c r="AY302" s="256" t="s">
        <v>159</v>
      </c>
    </row>
    <row r="303" s="13" customFormat="1">
      <c r="A303" s="13"/>
      <c r="B303" s="235"/>
      <c r="C303" s="236"/>
      <c r="D303" s="237" t="s">
        <v>170</v>
      </c>
      <c r="E303" s="238" t="s">
        <v>32</v>
      </c>
      <c r="F303" s="239" t="s">
        <v>699</v>
      </c>
      <c r="G303" s="236"/>
      <c r="H303" s="238" t="s">
        <v>32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170</v>
      </c>
      <c r="AU303" s="245" t="s">
        <v>93</v>
      </c>
      <c r="AV303" s="13" t="s">
        <v>84</v>
      </c>
      <c r="AW303" s="13" t="s">
        <v>38</v>
      </c>
      <c r="AX303" s="13" t="s">
        <v>76</v>
      </c>
      <c r="AY303" s="245" t="s">
        <v>159</v>
      </c>
    </row>
    <row r="304" s="14" customFormat="1">
      <c r="A304" s="14"/>
      <c r="B304" s="246"/>
      <c r="C304" s="247"/>
      <c r="D304" s="237" t="s">
        <v>170</v>
      </c>
      <c r="E304" s="248" t="s">
        <v>32</v>
      </c>
      <c r="F304" s="249" t="s">
        <v>714</v>
      </c>
      <c r="G304" s="247"/>
      <c r="H304" s="250">
        <v>36.75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170</v>
      </c>
      <c r="AU304" s="256" t="s">
        <v>93</v>
      </c>
      <c r="AV304" s="14" t="s">
        <v>91</v>
      </c>
      <c r="AW304" s="14" t="s">
        <v>38</v>
      </c>
      <c r="AX304" s="14" t="s">
        <v>76</v>
      </c>
      <c r="AY304" s="256" t="s">
        <v>159</v>
      </c>
    </row>
    <row r="305" s="15" customFormat="1">
      <c r="A305" s="15"/>
      <c r="B305" s="266"/>
      <c r="C305" s="267"/>
      <c r="D305" s="237" t="s">
        <v>170</v>
      </c>
      <c r="E305" s="268" t="s">
        <v>32</v>
      </c>
      <c r="F305" s="269" t="s">
        <v>583</v>
      </c>
      <c r="G305" s="267"/>
      <c r="H305" s="270">
        <v>202.185</v>
      </c>
      <c r="I305" s="271"/>
      <c r="J305" s="267"/>
      <c r="K305" s="267"/>
      <c r="L305" s="272"/>
      <c r="M305" s="273"/>
      <c r="N305" s="274"/>
      <c r="O305" s="274"/>
      <c r="P305" s="274"/>
      <c r="Q305" s="274"/>
      <c r="R305" s="274"/>
      <c r="S305" s="274"/>
      <c r="T305" s="27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6" t="s">
        <v>170</v>
      </c>
      <c r="AU305" s="276" t="s">
        <v>93</v>
      </c>
      <c r="AV305" s="15" t="s">
        <v>96</v>
      </c>
      <c r="AW305" s="15" t="s">
        <v>38</v>
      </c>
      <c r="AX305" s="15" t="s">
        <v>84</v>
      </c>
      <c r="AY305" s="276" t="s">
        <v>159</v>
      </c>
    </row>
    <row r="306" s="2" customFormat="1" ht="55.5" customHeight="1">
      <c r="A306" s="43"/>
      <c r="B306" s="44"/>
      <c r="C306" s="217" t="s">
        <v>715</v>
      </c>
      <c r="D306" s="217" t="s">
        <v>162</v>
      </c>
      <c r="E306" s="218" t="s">
        <v>716</v>
      </c>
      <c r="F306" s="219" t="s">
        <v>717</v>
      </c>
      <c r="G306" s="220" t="s">
        <v>181</v>
      </c>
      <c r="H306" s="221">
        <v>5.125</v>
      </c>
      <c r="I306" s="222"/>
      <c r="J306" s="223">
        <f>ROUND(I306*H306,2)</f>
        <v>0</v>
      </c>
      <c r="K306" s="219" t="s">
        <v>166</v>
      </c>
      <c r="L306" s="49"/>
      <c r="M306" s="224" t="s">
        <v>32</v>
      </c>
      <c r="N306" s="225" t="s">
        <v>48</v>
      </c>
      <c r="O306" s="89"/>
      <c r="P306" s="226">
        <f>O306*H306</f>
        <v>0</v>
      </c>
      <c r="Q306" s="226">
        <v>1.05940312</v>
      </c>
      <c r="R306" s="226">
        <f>Q306*H306</f>
        <v>5.4294409899999998</v>
      </c>
      <c r="S306" s="226">
        <v>0</v>
      </c>
      <c r="T306" s="227">
        <f>S306*H306</f>
        <v>0</v>
      </c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R306" s="228" t="s">
        <v>96</v>
      </c>
      <c r="AT306" s="228" t="s">
        <v>162</v>
      </c>
      <c r="AU306" s="228" t="s">
        <v>93</v>
      </c>
      <c r="AY306" s="21" t="s">
        <v>159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21" t="s">
        <v>91</v>
      </c>
      <c r="BK306" s="229">
        <f>ROUND(I306*H306,2)</f>
        <v>0</v>
      </c>
      <c r="BL306" s="21" t="s">
        <v>96</v>
      </c>
      <c r="BM306" s="228" t="s">
        <v>718</v>
      </c>
    </row>
    <row r="307" s="2" customFormat="1">
      <c r="A307" s="43"/>
      <c r="B307" s="44"/>
      <c r="C307" s="45"/>
      <c r="D307" s="230" t="s">
        <v>168</v>
      </c>
      <c r="E307" s="45"/>
      <c r="F307" s="231" t="s">
        <v>719</v>
      </c>
      <c r="G307" s="45"/>
      <c r="H307" s="45"/>
      <c r="I307" s="232"/>
      <c r="J307" s="45"/>
      <c r="K307" s="45"/>
      <c r="L307" s="49"/>
      <c r="M307" s="233"/>
      <c r="N307" s="234"/>
      <c r="O307" s="89"/>
      <c r="P307" s="89"/>
      <c r="Q307" s="89"/>
      <c r="R307" s="89"/>
      <c r="S307" s="89"/>
      <c r="T307" s="90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T307" s="21" t="s">
        <v>168</v>
      </c>
      <c r="AU307" s="21" t="s">
        <v>93</v>
      </c>
    </row>
    <row r="308" s="14" customFormat="1">
      <c r="A308" s="14"/>
      <c r="B308" s="246"/>
      <c r="C308" s="247"/>
      <c r="D308" s="237" t="s">
        <v>170</v>
      </c>
      <c r="E308" s="248" t="s">
        <v>32</v>
      </c>
      <c r="F308" s="249" t="s">
        <v>720</v>
      </c>
      <c r="G308" s="247"/>
      <c r="H308" s="250">
        <v>1.1359999999999999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170</v>
      </c>
      <c r="AU308" s="256" t="s">
        <v>93</v>
      </c>
      <c r="AV308" s="14" t="s">
        <v>91</v>
      </c>
      <c r="AW308" s="14" t="s">
        <v>38</v>
      </c>
      <c r="AX308" s="14" t="s">
        <v>76</v>
      </c>
      <c r="AY308" s="256" t="s">
        <v>159</v>
      </c>
    </row>
    <row r="309" s="14" customFormat="1">
      <c r="A309" s="14"/>
      <c r="B309" s="246"/>
      <c r="C309" s="247"/>
      <c r="D309" s="237" t="s">
        <v>170</v>
      </c>
      <c r="E309" s="248" t="s">
        <v>32</v>
      </c>
      <c r="F309" s="249" t="s">
        <v>721</v>
      </c>
      <c r="G309" s="247"/>
      <c r="H309" s="250">
        <v>3.75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6" t="s">
        <v>170</v>
      </c>
      <c r="AU309" s="256" t="s">
        <v>93</v>
      </c>
      <c r="AV309" s="14" t="s">
        <v>91</v>
      </c>
      <c r="AW309" s="14" t="s">
        <v>38</v>
      </c>
      <c r="AX309" s="14" t="s">
        <v>76</v>
      </c>
      <c r="AY309" s="256" t="s">
        <v>159</v>
      </c>
    </row>
    <row r="310" s="14" customFormat="1">
      <c r="A310" s="14"/>
      <c r="B310" s="246"/>
      <c r="C310" s="247"/>
      <c r="D310" s="237" t="s">
        <v>170</v>
      </c>
      <c r="E310" s="248" t="s">
        <v>32</v>
      </c>
      <c r="F310" s="249" t="s">
        <v>722</v>
      </c>
      <c r="G310" s="247"/>
      <c r="H310" s="250">
        <v>0.23899999999999999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170</v>
      </c>
      <c r="AU310" s="256" t="s">
        <v>93</v>
      </c>
      <c r="AV310" s="14" t="s">
        <v>91</v>
      </c>
      <c r="AW310" s="14" t="s">
        <v>38</v>
      </c>
      <c r="AX310" s="14" t="s">
        <v>76</v>
      </c>
      <c r="AY310" s="256" t="s">
        <v>159</v>
      </c>
    </row>
    <row r="311" s="15" customFormat="1">
      <c r="A311" s="15"/>
      <c r="B311" s="266"/>
      <c r="C311" s="267"/>
      <c r="D311" s="237" t="s">
        <v>170</v>
      </c>
      <c r="E311" s="268" t="s">
        <v>32</v>
      </c>
      <c r="F311" s="269" t="s">
        <v>583</v>
      </c>
      <c r="G311" s="267"/>
      <c r="H311" s="270">
        <v>5.125</v>
      </c>
      <c r="I311" s="271"/>
      <c r="J311" s="267"/>
      <c r="K311" s="267"/>
      <c r="L311" s="272"/>
      <c r="M311" s="273"/>
      <c r="N311" s="274"/>
      <c r="O311" s="274"/>
      <c r="P311" s="274"/>
      <c r="Q311" s="274"/>
      <c r="R311" s="274"/>
      <c r="S311" s="274"/>
      <c r="T311" s="27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6" t="s">
        <v>170</v>
      </c>
      <c r="AU311" s="276" t="s">
        <v>93</v>
      </c>
      <c r="AV311" s="15" t="s">
        <v>96</v>
      </c>
      <c r="AW311" s="15" t="s">
        <v>38</v>
      </c>
      <c r="AX311" s="15" t="s">
        <v>84</v>
      </c>
      <c r="AY311" s="276" t="s">
        <v>159</v>
      </c>
    </row>
    <row r="312" s="12" customFormat="1" ht="20.88" customHeight="1">
      <c r="A312" s="12"/>
      <c r="B312" s="201"/>
      <c r="C312" s="202"/>
      <c r="D312" s="203" t="s">
        <v>75</v>
      </c>
      <c r="E312" s="215" t="s">
        <v>723</v>
      </c>
      <c r="F312" s="215" t="s">
        <v>724</v>
      </c>
      <c r="G312" s="202"/>
      <c r="H312" s="202"/>
      <c r="I312" s="205"/>
      <c r="J312" s="216">
        <f>BK312</f>
        <v>0</v>
      </c>
      <c r="K312" s="202"/>
      <c r="L312" s="207"/>
      <c r="M312" s="208"/>
      <c r="N312" s="209"/>
      <c r="O312" s="209"/>
      <c r="P312" s="210">
        <f>SUM(P313:P327)</f>
        <v>0</v>
      </c>
      <c r="Q312" s="209"/>
      <c r="R312" s="210">
        <f>SUM(R313:R327)</f>
        <v>262.36909160963927</v>
      </c>
      <c r="S312" s="209"/>
      <c r="T312" s="211">
        <f>SUM(T313:T327)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2" t="s">
        <v>84</v>
      </c>
      <c r="AT312" s="213" t="s">
        <v>75</v>
      </c>
      <c r="AU312" s="213" t="s">
        <v>91</v>
      </c>
      <c r="AY312" s="212" t="s">
        <v>159</v>
      </c>
      <c r="BK312" s="214">
        <f>SUM(BK313:BK327)</f>
        <v>0</v>
      </c>
    </row>
    <row r="313" s="2" customFormat="1" ht="33" customHeight="1">
      <c r="A313" s="43"/>
      <c r="B313" s="44"/>
      <c r="C313" s="217" t="s">
        <v>7</v>
      </c>
      <c r="D313" s="217" t="s">
        <v>162</v>
      </c>
      <c r="E313" s="218" t="s">
        <v>725</v>
      </c>
      <c r="F313" s="219" t="s">
        <v>726</v>
      </c>
      <c r="G313" s="220" t="s">
        <v>561</v>
      </c>
      <c r="H313" s="221">
        <v>103.313</v>
      </c>
      <c r="I313" s="222"/>
      <c r="J313" s="223">
        <f>ROUND(I313*H313,2)</f>
        <v>0</v>
      </c>
      <c r="K313" s="219" t="s">
        <v>166</v>
      </c>
      <c r="L313" s="49"/>
      <c r="M313" s="224" t="s">
        <v>32</v>
      </c>
      <c r="N313" s="225" t="s">
        <v>48</v>
      </c>
      <c r="O313" s="89"/>
      <c r="P313" s="226">
        <f>O313*H313</f>
        <v>0</v>
      </c>
      <c r="Q313" s="226">
        <v>2.5018699999999998</v>
      </c>
      <c r="R313" s="226">
        <f>Q313*H313</f>
        <v>258.47569530999999</v>
      </c>
      <c r="S313" s="226">
        <v>0</v>
      </c>
      <c r="T313" s="227">
        <f>S313*H313</f>
        <v>0</v>
      </c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R313" s="228" t="s">
        <v>96</v>
      </c>
      <c r="AT313" s="228" t="s">
        <v>162</v>
      </c>
      <c r="AU313" s="228" t="s">
        <v>93</v>
      </c>
      <c r="AY313" s="21" t="s">
        <v>159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21" t="s">
        <v>91</v>
      </c>
      <c r="BK313" s="229">
        <f>ROUND(I313*H313,2)</f>
        <v>0</v>
      </c>
      <c r="BL313" s="21" t="s">
        <v>96</v>
      </c>
      <c r="BM313" s="228" t="s">
        <v>727</v>
      </c>
    </row>
    <row r="314" s="2" customFormat="1">
      <c r="A314" s="43"/>
      <c r="B314" s="44"/>
      <c r="C314" s="45"/>
      <c r="D314" s="230" t="s">
        <v>168</v>
      </c>
      <c r="E314" s="45"/>
      <c r="F314" s="231" t="s">
        <v>728</v>
      </c>
      <c r="G314" s="45"/>
      <c r="H314" s="45"/>
      <c r="I314" s="232"/>
      <c r="J314" s="45"/>
      <c r="K314" s="45"/>
      <c r="L314" s="49"/>
      <c r="M314" s="233"/>
      <c r="N314" s="234"/>
      <c r="O314" s="89"/>
      <c r="P314" s="89"/>
      <c r="Q314" s="89"/>
      <c r="R314" s="89"/>
      <c r="S314" s="89"/>
      <c r="T314" s="90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T314" s="21" t="s">
        <v>168</v>
      </c>
      <c r="AU314" s="21" t="s">
        <v>93</v>
      </c>
    </row>
    <row r="315" s="14" customFormat="1">
      <c r="A315" s="14"/>
      <c r="B315" s="246"/>
      <c r="C315" s="247"/>
      <c r="D315" s="237" t="s">
        <v>170</v>
      </c>
      <c r="E315" s="248" t="s">
        <v>32</v>
      </c>
      <c r="F315" s="249" t="s">
        <v>729</v>
      </c>
      <c r="G315" s="247"/>
      <c r="H315" s="250">
        <v>103.313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6" t="s">
        <v>170</v>
      </c>
      <c r="AU315" s="256" t="s">
        <v>93</v>
      </c>
      <c r="AV315" s="14" t="s">
        <v>91</v>
      </c>
      <c r="AW315" s="14" t="s">
        <v>38</v>
      </c>
      <c r="AX315" s="14" t="s">
        <v>84</v>
      </c>
      <c r="AY315" s="256" t="s">
        <v>159</v>
      </c>
    </row>
    <row r="316" s="2" customFormat="1" ht="37.8" customHeight="1">
      <c r="A316" s="43"/>
      <c r="B316" s="44"/>
      <c r="C316" s="217" t="s">
        <v>675</v>
      </c>
      <c r="D316" s="217" t="s">
        <v>162</v>
      </c>
      <c r="E316" s="218" t="s">
        <v>730</v>
      </c>
      <c r="F316" s="219" t="s">
        <v>731</v>
      </c>
      <c r="G316" s="220" t="s">
        <v>561</v>
      </c>
      <c r="H316" s="221">
        <v>103.313</v>
      </c>
      <c r="I316" s="222"/>
      <c r="J316" s="223">
        <f>ROUND(I316*H316,2)</f>
        <v>0</v>
      </c>
      <c r="K316" s="219" t="s">
        <v>166</v>
      </c>
      <c r="L316" s="49"/>
      <c r="M316" s="224" t="s">
        <v>32</v>
      </c>
      <c r="N316" s="225" t="s">
        <v>48</v>
      </c>
      <c r="O316" s="89"/>
      <c r="P316" s="226">
        <f>O316*H316</f>
        <v>0</v>
      </c>
      <c r="Q316" s="226">
        <v>0</v>
      </c>
      <c r="R316" s="226">
        <f>Q316*H316</f>
        <v>0</v>
      </c>
      <c r="S316" s="226">
        <v>0</v>
      </c>
      <c r="T316" s="227">
        <f>S316*H316</f>
        <v>0</v>
      </c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R316" s="228" t="s">
        <v>96</v>
      </c>
      <c r="AT316" s="228" t="s">
        <v>162</v>
      </c>
      <c r="AU316" s="228" t="s">
        <v>93</v>
      </c>
      <c r="AY316" s="21" t="s">
        <v>159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21" t="s">
        <v>91</v>
      </c>
      <c r="BK316" s="229">
        <f>ROUND(I316*H316,2)</f>
        <v>0</v>
      </c>
      <c r="BL316" s="21" t="s">
        <v>96</v>
      </c>
      <c r="BM316" s="228" t="s">
        <v>732</v>
      </c>
    </row>
    <row r="317" s="2" customFormat="1">
      <c r="A317" s="43"/>
      <c r="B317" s="44"/>
      <c r="C317" s="45"/>
      <c r="D317" s="230" t="s">
        <v>168</v>
      </c>
      <c r="E317" s="45"/>
      <c r="F317" s="231" t="s">
        <v>733</v>
      </c>
      <c r="G317" s="45"/>
      <c r="H317" s="45"/>
      <c r="I317" s="232"/>
      <c r="J317" s="45"/>
      <c r="K317" s="45"/>
      <c r="L317" s="49"/>
      <c r="M317" s="233"/>
      <c r="N317" s="234"/>
      <c r="O317" s="89"/>
      <c r="P317" s="89"/>
      <c r="Q317" s="89"/>
      <c r="R317" s="89"/>
      <c r="S317" s="89"/>
      <c r="T317" s="90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T317" s="21" t="s">
        <v>168</v>
      </c>
      <c r="AU317" s="21" t="s">
        <v>93</v>
      </c>
    </row>
    <row r="318" s="2" customFormat="1" ht="44.25" customHeight="1">
      <c r="A318" s="43"/>
      <c r="B318" s="44"/>
      <c r="C318" s="217" t="s">
        <v>734</v>
      </c>
      <c r="D318" s="217" t="s">
        <v>162</v>
      </c>
      <c r="E318" s="218" t="s">
        <v>735</v>
      </c>
      <c r="F318" s="219" t="s">
        <v>736</v>
      </c>
      <c r="G318" s="220" t="s">
        <v>561</v>
      </c>
      <c r="H318" s="221">
        <v>103.313</v>
      </c>
      <c r="I318" s="222"/>
      <c r="J318" s="223">
        <f>ROUND(I318*H318,2)</f>
        <v>0</v>
      </c>
      <c r="K318" s="219" t="s">
        <v>166</v>
      </c>
      <c r="L318" s="49"/>
      <c r="M318" s="224" t="s">
        <v>32</v>
      </c>
      <c r="N318" s="225" t="s">
        <v>48</v>
      </c>
      <c r="O318" s="89"/>
      <c r="P318" s="226">
        <f>O318*H318</f>
        <v>0</v>
      </c>
      <c r="Q318" s="226">
        <v>0</v>
      </c>
      <c r="R318" s="226">
        <f>Q318*H318</f>
        <v>0</v>
      </c>
      <c r="S318" s="226">
        <v>0</v>
      </c>
      <c r="T318" s="227">
        <f>S318*H318</f>
        <v>0</v>
      </c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R318" s="228" t="s">
        <v>96</v>
      </c>
      <c r="AT318" s="228" t="s">
        <v>162</v>
      </c>
      <c r="AU318" s="228" t="s">
        <v>93</v>
      </c>
      <c r="AY318" s="21" t="s">
        <v>159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21" t="s">
        <v>91</v>
      </c>
      <c r="BK318" s="229">
        <f>ROUND(I318*H318,2)</f>
        <v>0</v>
      </c>
      <c r="BL318" s="21" t="s">
        <v>96</v>
      </c>
      <c r="BM318" s="228" t="s">
        <v>737</v>
      </c>
    </row>
    <row r="319" s="2" customFormat="1">
      <c r="A319" s="43"/>
      <c r="B319" s="44"/>
      <c r="C319" s="45"/>
      <c r="D319" s="230" t="s">
        <v>168</v>
      </c>
      <c r="E319" s="45"/>
      <c r="F319" s="231" t="s">
        <v>738</v>
      </c>
      <c r="G319" s="45"/>
      <c r="H319" s="45"/>
      <c r="I319" s="232"/>
      <c r="J319" s="45"/>
      <c r="K319" s="45"/>
      <c r="L319" s="49"/>
      <c r="M319" s="233"/>
      <c r="N319" s="234"/>
      <c r="O319" s="89"/>
      <c r="P319" s="89"/>
      <c r="Q319" s="89"/>
      <c r="R319" s="89"/>
      <c r="S319" s="89"/>
      <c r="T319" s="90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T319" s="21" t="s">
        <v>168</v>
      </c>
      <c r="AU319" s="21" t="s">
        <v>93</v>
      </c>
    </row>
    <row r="320" s="2" customFormat="1" ht="16.5" customHeight="1">
      <c r="A320" s="43"/>
      <c r="B320" s="44"/>
      <c r="C320" s="217" t="s">
        <v>723</v>
      </c>
      <c r="D320" s="217" t="s">
        <v>162</v>
      </c>
      <c r="E320" s="218" t="s">
        <v>739</v>
      </c>
      <c r="F320" s="219" t="s">
        <v>740</v>
      </c>
      <c r="G320" s="220" t="s">
        <v>165</v>
      </c>
      <c r="H320" s="221">
        <v>92.204999999999998</v>
      </c>
      <c r="I320" s="222"/>
      <c r="J320" s="223">
        <f>ROUND(I320*H320,2)</f>
        <v>0</v>
      </c>
      <c r="K320" s="219" t="s">
        <v>166</v>
      </c>
      <c r="L320" s="49"/>
      <c r="M320" s="224" t="s">
        <v>32</v>
      </c>
      <c r="N320" s="225" t="s">
        <v>48</v>
      </c>
      <c r="O320" s="89"/>
      <c r="P320" s="226">
        <f>O320*H320</f>
        <v>0</v>
      </c>
      <c r="Q320" s="226">
        <v>0.0160725</v>
      </c>
      <c r="R320" s="226">
        <f>Q320*H320</f>
        <v>1.4819648624999999</v>
      </c>
      <c r="S320" s="226">
        <v>0</v>
      </c>
      <c r="T320" s="227">
        <f>S320*H320</f>
        <v>0</v>
      </c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R320" s="228" t="s">
        <v>96</v>
      </c>
      <c r="AT320" s="228" t="s">
        <v>162</v>
      </c>
      <c r="AU320" s="228" t="s">
        <v>93</v>
      </c>
      <c r="AY320" s="21" t="s">
        <v>159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21" t="s">
        <v>91</v>
      </c>
      <c r="BK320" s="229">
        <f>ROUND(I320*H320,2)</f>
        <v>0</v>
      </c>
      <c r="BL320" s="21" t="s">
        <v>96</v>
      </c>
      <c r="BM320" s="228" t="s">
        <v>741</v>
      </c>
    </row>
    <row r="321" s="2" customFormat="1">
      <c r="A321" s="43"/>
      <c r="B321" s="44"/>
      <c r="C321" s="45"/>
      <c r="D321" s="230" t="s">
        <v>168</v>
      </c>
      <c r="E321" s="45"/>
      <c r="F321" s="231" t="s">
        <v>742</v>
      </c>
      <c r="G321" s="45"/>
      <c r="H321" s="45"/>
      <c r="I321" s="232"/>
      <c r="J321" s="45"/>
      <c r="K321" s="45"/>
      <c r="L321" s="49"/>
      <c r="M321" s="233"/>
      <c r="N321" s="234"/>
      <c r="O321" s="89"/>
      <c r="P321" s="89"/>
      <c r="Q321" s="89"/>
      <c r="R321" s="89"/>
      <c r="S321" s="89"/>
      <c r="T321" s="90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T321" s="21" t="s">
        <v>168</v>
      </c>
      <c r="AU321" s="21" t="s">
        <v>93</v>
      </c>
    </row>
    <row r="322" s="14" customFormat="1">
      <c r="A322" s="14"/>
      <c r="B322" s="246"/>
      <c r="C322" s="247"/>
      <c r="D322" s="237" t="s">
        <v>170</v>
      </c>
      <c r="E322" s="248" t="s">
        <v>32</v>
      </c>
      <c r="F322" s="249" t="s">
        <v>743</v>
      </c>
      <c r="G322" s="247"/>
      <c r="H322" s="250">
        <v>92.204999999999998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6" t="s">
        <v>170</v>
      </c>
      <c r="AU322" s="256" t="s">
        <v>93</v>
      </c>
      <c r="AV322" s="14" t="s">
        <v>91</v>
      </c>
      <c r="AW322" s="14" t="s">
        <v>38</v>
      </c>
      <c r="AX322" s="14" t="s">
        <v>84</v>
      </c>
      <c r="AY322" s="256" t="s">
        <v>159</v>
      </c>
    </row>
    <row r="323" s="2" customFormat="1" ht="16.5" customHeight="1">
      <c r="A323" s="43"/>
      <c r="B323" s="44"/>
      <c r="C323" s="217" t="s">
        <v>744</v>
      </c>
      <c r="D323" s="217" t="s">
        <v>162</v>
      </c>
      <c r="E323" s="218" t="s">
        <v>745</v>
      </c>
      <c r="F323" s="219" t="s">
        <v>746</v>
      </c>
      <c r="G323" s="220" t="s">
        <v>165</v>
      </c>
      <c r="H323" s="221">
        <v>92.204999999999998</v>
      </c>
      <c r="I323" s="222"/>
      <c r="J323" s="223">
        <f>ROUND(I323*H323,2)</f>
        <v>0</v>
      </c>
      <c r="K323" s="219" t="s">
        <v>166</v>
      </c>
      <c r="L323" s="49"/>
      <c r="M323" s="224" t="s">
        <v>32</v>
      </c>
      <c r="N323" s="225" t="s">
        <v>48</v>
      </c>
      <c r="O323" s="89"/>
      <c r="P323" s="226">
        <f>O323*H323</f>
        <v>0</v>
      </c>
      <c r="Q323" s="226">
        <v>0</v>
      </c>
      <c r="R323" s="226">
        <f>Q323*H323</f>
        <v>0</v>
      </c>
      <c r="S323" s="226">
        <v>0</v>
      </c>
      <c r="T323" s="227">
        <f>S323*H323</f>
        <v>0</v>
      </c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R323" s="228" t="s">
        <v>96</v>
      </c>
      <c r="AT323" s="228" t="s">
        <v>162</v>
      </c>
      <c r="AU323" s="228" t="s">
        <v>93</v>
      </c>
      <c r="AY323" s="21" t="s">
        <v>159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21" t="s">
        <v>91</v>
      </c>
      <c r="BK323" s="229">
        <f>ROUND(I323*H323,2)</f>
        <v>0</v>
      </c>
      <c r="BL323" s="21" t="s">
        <v>96</v>
      </c>
      <c r="BM323" s="228" t="s">
        <v>747</v>
      </c>
    </row>
    <row r="324" s="2" customFormat="1">
      <c r="A324" s="43"/>
      <c r="B324" s="44"/>
      <c r="C324" s="45"/>
      <c r="D324" s="230" t="s">
        <v>168</v>
      </c>
      <c r="E324" s="45"/>
      <c r="F324" s="231" t="s">
        <v>748</v>
      </c>
      <c r="G324" s="45"/>
      <c r="H324" s="45"/>
      <c r="I324" s="232"/>
      <c r="J324" s="45"/>
      <c r="K324" s="45"/>
      <c r="L324" s="49"/>
      <c r="M324" s="233"/>
      <c r="N324" s="234"/>
      <c r="O324" s="89"/>
      <c r="P324" s="89"/>
      <c r="Q324" s="89"/>
      <c r="R324" s="89"/>
      <c r="S324" s="89"/>
      <c r="T324" s="90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T324" s="21" t="s">
        <v>168</v>
      </c>
      <c r="AU324" s="21" t="s">
        <v>93</v>
      </c>
    </row>
    <row r="325" s="2" customFormat="1" ht="21.75" customHeight="1">
      <c r="A325" s="43"/>
      <c r="B325" s="44"/>
      <c r="C325" s="217" t="s">
        <v>749</v>
      </c>
      <c r="D325" s="217" t="s">
        <v>162</v>
      </c>
      <c r="E325" s="218" t="s">
        <v>750</v>
      </c>
      <c r="F325" s="219" t="s">
        <v>751</v>
      </c>
      <c r="G325" s="220" t="s">
        <v>181</v>
      </c>
      <c r="H325" s="221">
        <v>2.2690000000000001</v>
      </c>
      <c r="I325" s="222"/>
      <c r="J325" s="223">
        <f>ROUND(I325*H325,2)</f>
        <v>0</v>
      </c>
      <c r="K325" s="219" t="s">
        <v>166</v>
      </c>
      <c r="L325" s="49"/>
      <c r="M325" s="224" t="s">
        <v>32</v>
      </c>
      <c r="N325" s="225" t="s">
        <v>48</v>
      </c>
      <c r="O325" s="89"/>
      <c r="P325" s="226">
        <f>O325*H325</f>
        <v>0</v>
      </c>
      <c r="Q325" s="226">
        <v>1.0627727797</v>
      </c>
      <c r="R325" s="226">
        <f>Q325*H325</f>
        <v>2.4114314371393002</v>
      </c>
      <c r="S325" s="226">
        <v>0</v>
      </c>
      <c r="T325" s="227">
        <f>S325*H325</f>
        <v>0</v>
      </c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R325" s="228" t="s">
        <v>96</v>
      </c>
      <c r="AT325" s="228" t="s">
        <v>162</v>
      </c>
      <c r="AU325" s="228" t="s">
        <v>93</v>
      </c>
      <c r="AY325" s="21" t="s">
        <v>159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21" t="s">
        <v>91</v>
      </c>
      <c r="BK325" s="229">
        <f>ROUND(I325*H325,2)</f>
        <v>0</v>
      </c>
      <c r="BL325" s="21" t="s">
        <v>96</v>
      </c>
      <c r="BM325" s="228" t="s">
        <v>752</v>
      </c>
    </row>
    <row r="326" s="2" customFormat="1">
      <c r="A326" s="43"/>
      <c r="B326" s="44"/>
      <c r="C326" s="45"/>
      <c r="D326" s="230" t="s">
        <v>168</v>
      </c>
      <c r="E326" s="45"/>
      <c r="F326" s="231" t="s">
        <v>753</v>
      </c>
      <c r="G326" s="45"/>
      <c r="H326" s="45"/>
      <c r="I326" s="232"/>
      <c r="J326" s="45"/>
      <c r="K326" s="45"/>
      <c r="L326" s="49"/>
      <c r="M326" s="233"/>
      <c r="N326" s="234"/>
      <c r="O326" s="89"/>
      <c r="P326" s="89"/>
      <c r="Q326" s="89"/>
      <c r="R326" s="89"/>
      <c r="S326" s="89"/>
      <c r="T326" s="90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T326" s="21" t="s">
        <v>168</v>
      </c>
      <c r="AU326" s="21" t="s">
        <v>93</v>
      </c>
    </row>
    <row r="327" s="14" customFormat="1">
      <c r="A327" s="14"/>
      <c r="B327" s="246"/>
      <c r="C327" s="247"/>
      <c r="D327" s="237" t="s">
        <v>170</v>
      </c>
      <c r="E327" s="248" t="s">
        <v>32</v>
      </c>
      <c r="F327" s="249" t="s">
        <v>754</v>
      </c>
      <c r="G327" s="247"/>
      <c r="H327" s="250">
        <v>2.2690000000000001</v>
      </c>
      <c r="I327" s="251"/>
      <c r="J327" s="247"/>
      <c r="K327" s="247"/>
      <c r="L327" s="252"/>
      <c r="M327" s="253"/>
      <c r="N327" s="254"/>
      <c r="O327" s="254"/>
      <c r="P327" s="254"/>
      <c r="Q327" s="254"/>
      <c r="R327" s="254"/>
      <c r="S327" s="254"/>
      <c r="T327" s="25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6" t="s">
        <v>170</v>
      </c>
      <c r="AU327" s="256" t="s">
        <v>93</v>
      </c>
      <c r="AV327" s="14" t="s">
        <v>91</v>
      </c>
      <c r="AW327" s="14" t="s">
        <v>38</v>
      </c>
      <c r="AX327" s="14" t="s">
        <v>84</v>
      </c>
      <c r="AY327" s="256" t="s">
        <v>159</v>
      </c>
    </row>
    <row r="328" s="12" customFormat="1" ht="20.88" customHeight="1">
      <c r="A328" s="12"/>
      <c r="B328" s="201"/>
      <c r="C328" s="202"/>
      <c r="D328" s="203" t="s">
        <v>75</v>
      </c>
      <c r="E328" s="215" t="s">
        <v>744</v>
      </c>
      <c r="F328" s="215" t="s">
        <v>755</v>
      </c>
      <c r="G328" s="202"/>
      <c r="H328" s="202"/>
      <c r="I328" s="205"/>
      <c r="J328" s="216">
        <f>BK328</f>
        <v>0</v>
      </c>
      <c r="K328" s="202"/>
      <c r="L328" s="207"/>
      <c r="M328" s="208"/>
      <c r="N328" s="209"/>
      <c r="O328" s="209"/>
      <c r="P328" s="210">
        <f>SUM(P329:P331)</f>
        <v>0</v>
      </c>
      <c r="Q328" s="209"/>
      <c r="R328" s="210">
        <f>SUM(R329:R331)</f>
        <v>0</v>
      </c>
      <c r="S328" s="209"/>
      <c r="T328" s="211">
        <f>SUM(T329:T331)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2" t="s">
        <v>84</v>
      </c>
      <c r="AT328" s="213" t="s">
        <v>75</v>
      </c>
      <c r="AU328" s="213" t="s">
        <v>91</v>
      </c>
      <c r="AY328" s="212" t="s">
        <v>159</v>
      </c>
      <c r="BK328" s="214">
        <f>SUM(BK329:BK331)</f>
        <v>0</v>
      </c>
    </row>
    <row r="329" s="2" customFormat="1" ht="24.15" customHeight="1">
      <c r="A329" s="43"/>
      <c r="B329" s="44"/>
      <c r="C329" s="217" t="s">
        <v>756</v>
      </c>
      <c r="D329" s="217" t="s">
        <v>162</v>
      </c>
      <c r="E329" s="218" t="s">
        <v>757</v>
      </c>
      <c r="F329" s="219" t="s">
        <v>758</v>
      </c>
      <c r="G329" s="220" t="s">
        <v>759</v>
      </c>
      <c r="H329" s="221">
        <v>25</v>
      </c>
      <c r="I329" s="222"/>
      <c r="J329" s="223">
        <f>ROUND(I329*H329,2)</f>
        <v>0</v>
      </c>
      <c r="K329" s="219" t="s">
        <v>227</v>
      </c>
      <c r="L329" s="49"/>
      <c r="M329" s="224" t="s">
        <v>32</v>
      </c>
      <c r="N329" s="225" t="s">
        <v>48</v>
      </c>
      <c r="O329" s="89"/>
      <c r="P329" s="226">
        <f>O329*H329</f>
        <v>0</v>
      </c>
      <c r="Q329" s="226">
        <v>0</v>
      </c>
      <c r="R329" s="226">
        <f>Q329*H329</f>
        <v>0</v>
      </c>
      <c r="S329" s="226">
        <v>0</v>
      </c>
      <c r="T329" s="227">
        <f>S329*H329</f>
        <v>0</v>
      </c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R329" s="228" t="s">
        <v>96</v>
      </c>
      <c r="AT329" s="228" t="s">
        <v>162</v>
      </c>
      <c r="AU329" s="228" t="s">
        <v>93</v>
      </c>
      <c r="AY329" s="21" t="s">
        <v>159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21" t="s">
        <v>91</v>
      </c>
      <c r="BK329" s="229">
        <f>ROUND(I329*H329,2)</f>
        <v>0</v>
      </c>
      <c r="BL329" s="21" t="s">
        <v>96</v>
      </c>
      <c r="BM329" s="228" t="s">
        <v>760</v>
      </c>
    </row>
    <row r="330" s="2" customFormat="1" ht="24.15" customHeight="1">
      <c r="A330" s="43"/>
      <c r="B330" s="44"/>
      <c r="C330" s="217" t="s">
        <v>761</v>
      </c>
      <c r="D330" s="217" t="s">
        <v>162</v>
      </c>
      <c r="E330" s="218" t="s">
        <v>762</v>
      </c>
      <c r="F330" s="219" t="s">
        <v>763</v>
      </c>
      <c r="G330" s="220" t="s">
        <v>759</v>
      </c>
      <c r="H330" s="221">
        <v>25</v>
      </c>
      <c r="I330" s="222"/>
      <c r="J330" s="223">
        <f>ROUND(I330*H330,2)</f>
        <v>0</v>
      </c>
      <c r="K330" s="219" t="s">
        <v>227</v>
      </c>
      <c r="L330" s="49"/>
      <c r="M330" s="224" t="s">
        <v>32</v>
      </c>
      <c r="N330" s="225" t="s">
        <v>48</v>
      </c>
      <c r="O330" s="89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R330" s="228" t="s">
        <v>96</v>
      </c>
      <c r="AT330" s="228" t="s">
        <v>162</v>
      </c>
      <c r="AU330" s="228" t="s">
        <v>93</v>
      </c>
      <c r="AY330" s="21" t="s">
        <v>159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21" t="s">
        <v>91</v>
      </c>
      <c r="BK330" s="229">
        <f>ROUND(I330*H330,2)</f>
        <v>0</v>
      </c>
      <c r="BL330" s="21" t="s">
        <v>96</v>
      </c>
      <c r="BM330" s="228" t="s">
        <v>764</v>
      </c>
    </row>
    <row r="331" s="2" customFormat="1" ht="24.15" customHeight="1">
      <c r="A331" s="43"/>
      <c r="B331" s="44"/>
      <c r="C331" s="217" t="s">
        <v>765</v>
      </c>
      <c r="D331" s="217" t="s">
        <v>162</v>
      </c>
      <c r="E331" s="218" t="s">
        <v>766</v>
      </c>
      <c r="F331" s="219" t="s">
        <v>767</v>
      </c>
      <c r="G331" s="220" t="s">
        <v>759</v>
      </c>
      <c r="H331" s="221">
        <v>10</v>
      </c>
      <c r="I331" s="222"/>
      <c r="J331" s="223">
        <f>ROUND(I331*H331,2)</f>
        <v>0</v>
      </c>
      <c r="K331" s="219" t="s">
        <v>227</v>
      </c>
      <c r="L331" s="49"/>
      <c r="M331" s="224" t="s">
        <v>32</v>
      </c>
      <c r="N331" s="225" t="s">
        <v>48</v>
      </c>
      <c r="O331" s="89"/>
      <c r="P331" s="226">
        <f>O331*H331</f>
        <v>0</v>
      </c>
      <c r="Q331" s="226">
        <v>0</v>
      </c>
      <c r="R331" s="226">
        <f>Q331*H331</f>
        <v>0</v>
      </c>
      <c r="S331" s="226">
        <v>0</v>
      </c>
      <c r="T331" s="227">
        <f>S331*H331</f>
        <v>0</v>
      </c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R331" s="228" t="s">
        <v>96</v>
      </c>
      <c r="AT331" s="228" t="s">
        <v>162</v>
      </c>
      <c r="AU331" s="228" t="s">
        <v>93</v>
      </c>
      <c r="AY331" s="21" t="s">
        <v>159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21" t="s">
        <v>91</v>
      </c>
      <c r="BK331" s="229">
        <f>ROUND(I331*H331,2)</f>
        <v>0</v>
      </c>
      <c r="BL331" s="21" t="s">
        <v>96</v>
      </c>
      <c r="BM331" s="228" t="s">
        <v>768</v>
      </c>
    </row>
    <row r="332" s="12" customFormat="1" ht="20.88" customHeight="1">
      <c r="A332" s="12"/>
      <c r="B332" s="201"/>
      <c r="C332" s="202"/>
      <c r="D332" s="203" t="s">
        <v>75</v>
      </c>
      <c r="E332" s="215" t="s">
        <v>756</v>
      </c>
      <c r="F332" s="215" t="s">
        <v>769</v>
      </c>
      <c r="G332" s="202"/>
      <c r="H332" s="202"/>
      <c r="I332" s="205"/>
      <c r="J332" s="216">
        <f>BK332</f>
        <v>0</v>
      </c>
      <c r="K332" s="202"/>
      <c r="L332" s="207"/>
      <c r="M332" s="208"/>
      <c r="N332" s="209"/>
      <c r="O332" s="209"/>
      <c r="P332" s="210">
        <f>SUM(P333:P348)</f>
        <v>0</v>
      </c>
      <c r="Q332" s="209"/>
      <c r="R332" s="210">
        <f>SUM(R333:R348)</f>
        <v>6.8038624639999998</v>
      </c>
      <c r="S332" s="209"/>
      <c r="T332" s="211">
        <f>SUM(T333:T348)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2" t="s">
        <v>84</v>
      </c>
      <c r="AT332" s="213" t="s">
        <v>75</v>
      </c>
      <c r="AU332" s="213" t="s">
        <v>91</v>
      </c>
      <c r="AY332" s="212" t="s">
        <v>159</v>
      </c>
      <c r="BK332" s="214">
        <f>SUM(BK333:BK348)</f>
        <v>0</v>
      </c>
    </row>
    <row r="333" s="2" customFormat="1" ht="66.75" customHeight="1">
      <c r="A333" s="43"/>
      <c r="B333" s="44"/>
      <c r="C333" s="217" t="s">
        <v>770</v>
      </c>
      <c r="D333" s="217" t="s">
        <v>162</v>
      </c>
      <c r="E333" s="218" t="s">
        <v>771</v>
      </c>
      <c r="F333" s="219" t="s">
        <v>772</v>
      </c>
      <c r="G333" s="220" t="s">
        <v>561</v>
      </c>
      <c r="H333" s="221">
        <v>4.1219999999999999</v>
      </c>
      <c r="I333" s="222"/>
      <c r="J333" s="223">
        <f>ROUND(I333*H333,2)</f>
        <v>0</v>
      </c>
      <c r="K333" s="219" t="s">
        <v>166</v>
      </c>
      <c r="L333" s="49"/>
      <c r="M333" s="224" t="s">
        <v>32</v>
      </c>
      <c r="N333" s="225" t="s">
        <v>48</v>
      </c>
      <c r="O333" s="89"/>
      <c r="P333" s="226">
        <f>O333*H333</f>
        <v>0</v>
      </c>
      <c r="Q333" s="226">
        <v>0</v>
      </c>
      <c r="R333" s="226">
        <f>Q333*H333</f>
        <v>0</v>
      </c>
      <c r="S333" s="226">
        <v>0</v>
      </c>
      <c r="T333" s="227">
        <f>S333*H333</f>
        <v>0</v>
      </c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R333" s="228" t="s">
        <v>96</v>
      </c>
      <c r="AT333" s="228" t="s">
        <v>162</v>
      </c>
      <c r="AU333" s="228" t="s">
        <v>93</v>
      </c>
      <c r="AY333" s="21" t="s">
        <v>159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21" t="s">
        <v>91</v>
      </c>
      <c r="BK333" s="229">
        <f>ROUND(I333*H333,2)</f>
        <v>0</v>
      </c>
      <c r="BL333" s="21" t="s">
        <v>96</v>
      </c>
      <c r="BM333" s="228" t="s">
        <v>773</v>
      </c>
    </row>
    <row r="334" s="2" customFormat="1">
      <c r="A334" s="43"/>
      <c r="B334" s="44"/>
      <c r="C334" s="45"/>
      <c r="D334" s="230" t="s">
        <v>168</v>
      </c>
      <c r="E334" s="45"/>
      <c r="F334" s="231" t="s">
        <v>774</v>
      </c>
      <c r="G334" s="45"/>
      <c r="H334" s="45"/>
      <c r="I334" s="232"/>
      <c r="J334" s="45"/>
      <c r="K334" s="45"/>
      <c r="L334" s="49"/>
      <c r="M334" s="233"/>
      <c r="N334" s="234"/>
      <c r="O334" s="89"/>
      <c r="P334" s="89"/>
      <c r="Q334" s="89"/>
      <c r="R334" s="89"/>
      <c r="S334" s="89"/>
      <c r="T334" s="90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T334" s="21" t="s">
        <v>168</v>
      </c>
      <c r="AU334" s="21" t="s">
        <v>93</v>
      </c>
    </row>
    <row r="335" s="14" customFormat="1">
      <c r="A335" s="14"/>
      <c r="B335" s="246"/>
      <c r="C335" s="247"/>
      <c r="D335" s="237" t="s">
        <v>170</v>
      </c>
      <c r="E335" s="248" t="s">
        <v>32</v>
      </c>
      <c r="F335" s="249" t="s">
        <v>775</v>
      </c>
      <c r="G335" s="247"/>
      <c r="H335" s="250">
        <v>3.0779999999999998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170</v>
      </c>
      <c r="AU335" s="256" t="s">
        <v>93</v>
      </c>
      <c r="AV335" s="14" t="s">
        <v>91</v>
      </c>
      <c r="AW335" s="14" t="s">
        <v>38</v>
      </c>
      <c r="AX335" s="14" t="s">
        <v>76</v>
      </c>
      <c r="AY335" s="256" t="s">
        <v>159</v>
      </c>
    </row>
    <row r="336" s="14" customFormat="1">
      <c r="A336" s="14"/>
      <c r="B336" s="246"/>
      <c r="C336" s="247"/>
      <c r="D336" s="237" t="s">
        <v>170</v>
      </c>
      <c r="E336" s="248" t="s">
        <v>32</v>
      </c>
      <c r="F336" s="249" t="s">
        <v>776</v>
      </c>
      <c r="G336" s="247"/>
      <c r="H336" s="250">
        <v>1.044</v>
      </c>
      <c r="I336" s="251"/>
      <c r="J336" s="247"/>
      <c r="K336" s="247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170</v>
      </c>
      <c r="AU336" s="256" t="s">
        <v>93</v>
      </c>
      <c r="AV336" s="14" t="s">
        <v>91</v>
      </c>
      <c r="AW336" s="14" t="s">
        <v>38</v>
      </c>
      <c r="AX336" s="14" t="s">
        <v>76</v>
      </c>
      <c r="AY336" s="256" t="s">
        <v>159</v>
      </c>
    </row>
    <row r="337" s="15" customFormat="1">
      <c r="A337" s="15"/>
      <c r="B337" s="266"/>
      <c r="C337" s="267"/>
      <c r="D337" s="237" t="s">
        <v>170</v>
      </c>
      <c r="E337" s="268" t="s">
        <v>32</v>
      </c>
      <c r="F337" s="269" t="s">
        <v>583</v>
      </c>
      <c r="G337" s="267"/>
      <c r="H337" s="270">
        <v>4.1219999999999999</v>
      </c>
      <c r="I337" s="271"/>
      <c r="J337" s="267"/>
      <c r="K337" s="267"/>
      <c r="L337" s="272"/>
      <c r="M337" s="273"/>
      <c r="N337" s="274"/>
      <c r="O337" s="274"/>
      <c r="P337" s="274"/>
      <c r="Q337" s="274"/>
      <c r="R337" s="274"/>
      <c r="S337" s="274"/>
      <c r="T337" s="27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6" t="s">
        <v>170</v>
      </c>
      <c r="AU337" s="276" t="s">
        <v>93</v>
      </c>
      <c r="AV337" s="15" t="s">
        <v>96</v>
      </c>
      <c r="AW337" s="15" t="s">
        <v>38</v>
      </c>
      <c r="AX337" s="15" t="s">
        <v>84</v>
      </c>
      <c r="AY337" s="276" t="s">
        <v>159</v>
      </c>
    </row>
    <row r="338" s="2" customFormat="1" ht="16.5" customHeight="1">
      <c r="A338" s="43"/>
      <c r="B338" s="44"/>
      <c r="C338" s="277" t="s">
        <v>777</v>
      </c>
      <c r="D338" s="277" t="s">
        <v>670</v>
      </c>
      <c r="E338" s="278" t="s">
        <v>778</v>
      </c>
      <c r="F338" s="279" t="s">
        <v>779</v>
      </c>
      <c r="G338" s="280" t="s">
        <v>181</v>
      </c>
      <c r="H338" s="281">
        <v>6.5949999999999998</v>
      </c>
      <c r="I338" s="282"/>
      <c r="J338" s="283">
        <f>ROUND(I338*H338,2)</f>
        <v>0</v>
      </c>
      <c r="K338" s="279" t="s">
        <v>166</v>
      </c>
      <c r="L338" s="284"/>
      <c r="M338" s="285" t="s">
        <v>32</v>
      </c>
      <c r="N338" s="286" t="s">
        <v>48</v>
      </c>
      <c r="O338" s="89"/>
      <c r="P338" s="226">
        <f>O338*H338</f>
        <v>0</v>
      </c>
      <c r="Q338" s="226">
        <v>1</v>
      </c>
      <c r="R338" s="226">
        <f>Q338*H338</f>
        <v>6.5949999999999998</v>
      </c>
      <c r="S338" s="226">
        <v>0</v>
      </c>
      <c r="T338" s="227">
        <f>S338*H338</f>
        <v>0</v>
      </c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R338" s="228" t="s">
        <v>108</v>
      </c>
      <c r="AT338" s="228" t="s">
        <v>670</v>
      </c>
      <c r="AU338" s="228" t="s">
        <v>93</v>
      </c>
      <c r="AY338" s="21" t="s">
        <v>159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21" t="s">
        <v>91</v>
      </c>
      <c r="BK338" s="229">
        <f>ROUND(I338*H338,2)</f>
        <v>0</v>
      </c>
      <c r="BL338" s="21" t="s">
        <v>96</v>
      </c>
      <c r="BM338" s="228" t="s">
        <v>780</v>
      </c>
    </row>
    <row r="339" s="14" customFormat="1">
      <c r="A339" s="14"/>
      <c r="B339" s="246"/>
      <c r="C339" s="247"/>
      <c r="D339" s="237" t="s">
        <v>170</v>
      </c>
      <c r="E339" s="247"/>
      <c r="F339" s="249" t="s">
        <v>781</v>
      </c>
      <c r="G339" s="247"/>
      <c r="H339" s="250">
        <v>6.5949999999999998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170</v>
      </c>
      <c r="AU339" s="256" t="s">
        <v>93</v>
      </c>
      <c r="AV339" s="14" t="s">
        <v>91</v>
      </c>
      <c r="AW339" s="14" t="s">
        <v>4</v>
      </c>
      <c r="AX339" s="14" t="s">
        <v>84</v>
      </c>
      <c r="AY339" s="256" t="s">
        <v>159</v>
      </c>
    </row>
    <row r="340" s="2" customFormat="1" ht="44.25" customHeight="1">
      <c r="A340" s="43"/>
      <c r="B340" s="44"/>
      <c r="C340" s="217" t="s">
        <v>782</v>
      </c>
      <c r="D340" s="217" t="s">
        <v>162</v>
      </c>
      <c r="E340" s="218" t="s">
        <v>783</v>
      </c>
      <c r="F340" s="219" t="s">
        <v>784</v>
      </c>
      <c r="G340" s="220" t="s">
        <v>785</v>
      </c>
      <c r="H340" s="221">
        <v>136.80000000000001</v>
      </c>
      <c r="I340" s="222"/>
      <c r="J340" s="223">
        <f>ROUND(I340*H340,2)</f>
        <v>0</v>
      </c>
      <c r="K340" s="219" t="s">
        <v>166</v>
      </c>
      <c r="L340" s="49"/>
      <c r="M340" s="224" t="s">
        <v>32</v>
      </c>
      <c r="N340" s="225" t="s">
        <v>48</v>
      </c>
      <c r="O340" s="89"/>
      <c r="P340" s="226">
        <f>O340*H340</f>
        <v>0</v>
      </c>
      <c r="Q340" s="226">
        <v>0.00033599999999999998</v>
      </c>
      <c r="R340" s="226">
        <f>Q340*H340</f>
        <v>0.0459648</v>
      </c>
      <c r="S340" s="226">
        <v>0</v>
      </c>
      <c r="T340" s="227">
        <f>S340*H340</f>
        <v>0</v>
      </c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R340" s="228" t="s">
        <v>96</v>
      </c>
      <c r="AT340" s="228" t="s">
        <v>162</v>
      </c>
      <c r="AU340" s="228" t="s">
        <v>93</v>
      </c>
      <c r="AY340" s="21" t="s">
        <v>159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21" t="s">
        <v>91</v>
      </c>
      <c r="BK340" s="229">
        <f>ROUND(I340*H340,2)</f>
        <v>0</v>
      </c>
      <c r="BL340" s="21" t="s">
        <v>96</v>
      </c>
      <c r="BM340" s="228" t="s">
        <v>786</v>
      </c>
    </row>
    <row r="341" s="2" customFormat="1">
      <c r="A341" s="43"/>
      <c r="B341" s="44"/>
      <c r="C341" s="45"/>
      <c r="D341" s="230" t="s">
        <v>168</v>
      </c>
      <c r="E341" s="45"/>
      <c r="F341" s="231" t="s">
        <v>787</v>
      </c>
      <c r="G341" s="45"/>
      <c r="H341" s="45"/>
      <c r="I341" s="232"/>
      <c r="J341" s="45"/>
      <c r="K341" s="45"/>
      <c r="L341" s="49"/>
      <c r="M341" s="233"/>
      <c r="N341" s="234"/>
      <c r="O341" s="89"/>
      <c r="P341" s="89"/>
      <c r="Q341" s="89"/>
      <c r="R341" s="89"/>
      <c r="S341" s="89"/>
      <c r="T341" s="90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T341" s="21" t="s">
        <v>168</v>
      </c>
      <c r="AU341" s="21" t="s">
        <v>93</v>
      </c>
    </row>
    <row r="342" s="14" customFormat="1">
      <c r="A342" s="14"/>
      <c r="B342" s="246"/>
      <c r="C342" s="247"/>
      <c r="D342" s="237" t="s">
        <v>170</v>
      </c>
      <c r="E342" s="248" t="s">
        <v>32</v>
      </c>
      <c r="F342" s="249" t="s">
        <v>449</v>
      </c>
      <c r="G342" s="247"/>
      <c r="H342" s="250">
        <v>136.80000000000001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170</v>
      </c>
      <c r="AU342" s="256" t="s">
        <v>93</v>
      </c>
      <c r="AV342" s="14" t="s">
        <v>91</v>
      </c>
      <c r="AW342" s="14" t="s">
        <v>38</v>
      </c>
      <c r="AX342" s="14" t="s">
        <v>84</v>
      </c>
      <c r="AY342" s="256" t="s">
        <v>159</v>
      </c>
    </row>
    <row r="343" s="2" customFormat="1" ht="37.8" customHeight="1">
      <c r="A343" s="43"/>
      <c r="B343" s="44"/>
      <c r="C343" s="217" t="s">
        <v>788</v>
      </c>
      <c r="D343" s="217" t="s">
        <v>162</v>
      </c>
      <c r="E343" s="218" t="s">
        <v>789</v>
      </c>
      <c r="F343" s="219" t="s">
        <v>790</v>
      </c>
      <c r="G343" s="220" t="s">
        <v>785</v>
      </c>
      <c r="H343" s="221">
        <v>46.399999999999999</v>
      </c>
      <c r="I343" s="222"/>
      <c r="J343" s="223">
        <f>ROUND(I343*H343,2)</f>
        <v>0</v>
      </c>
      <c r="K343" s="219" t="s">
        <v>166</v>
      </c>
      <c r="L343" s="49"/>
      <c r="M343" s="224" t="s">
        <v>32</v>
      </c>
      <c r="N343" s="225" t="s">
        <v>48</v>
      </c>
      <c r="O343" s="89"/>
      <c r="P343" s="226">
        <f>O343*H343</f>
        <v>0</v>
      </c>
      <c r="Q343" s="226">
        <v>0.0016267600000000001</v>
      </c>
      <c r="R343" s="226">
        <f>Q343*H343</f>
        <v>0.075481664000000004</v>
      </c>
      <c r="S343" s="226">
        <v>0</v>
      </c>
      <c r="T343" s="227">
        <f>S343*H343</f>
        <v>0</v>
      </c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R343" s="228" t="s">
        <v>96</v>
      </c>
      <c r="AT343" s="228" t="s">
        <v>162</v>
      </c>
      <c r="AU343" s="228" t="s">
        <v>93</v>
      </c>
      <c r="AY343" s="21" t="s">
        <v>159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21" t="s">
        <v>91</v>
      </c>
      <c r="BK343" s="229">
        <f>ROUND(I343*H343,2)</f>
        <v>0</v>
      </c>
      <c r="BL343" s="21" t="s">
        <v>96</v>
      </c>
      <c r="BM343" s="228" t="s">
        <v>791</v>
      </c>
    </row>
    <row r="344" s="2" customFormat="1">
      <c r="A344" s="43"/>
      <c r="B344" s="44"/>
      <c r="C344" s="45"/>
      <c r="D344" s="230" t="s">
        <v>168</v>
      </c>
      <c r="E344" s="45"/>
      <c r="F344" s="231" t="s">
        <v>792</v>
      </c>
      <c r="G344" s="45"/>
      <c r="H344" s="45"/>
      <c r="I344" s="232"/>
      <c r="J344" s="45"/>
      <c r="K344" s="45"/>
      <c r="L344" s="49"/>
      <c r="M344" s="233"/>
      <c r="N344" s="234"/>
      <c r="O344" s="89"/>
      <c r="P344" s="89"/>
      <c r="Q344" s="89"/>
      <c r="R344" s="89"/>
      <c r="S344" s="89"/>
      <c r="T344" s="90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T344" s="21" t="s">
        <v>168</v>
      </c>
      <c r="AU344" s="21" t="s">
        <v>93</v>
      </c>
    </row>
    <row r="345" s="14" customFormat="1">
      <c r="A345" s="14"/>
      <c r="B345" s="246"/>
      <c r="C345" s="247"/>
      <c r="D345" s="237" t="s">
        <v>170</v>
      </c>
      <c r="E345" s="248" t="s">
        <v>32</v>
      </c>
      <c r="F345" s="249" t="s">
        <v>477</v>
      </c>
      <c r="G345" s="247"/>
      <c r="H345" s="250">
        <v>46.399999999999999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6" t="s">
        <v>170</v>
      </c>
      <c r="AU345" s="256" t="s">
        <v>93</v>
      </c>
      <c r="AV345" s="14" t="s">
        <v>91</v>
      </c>
      <c r="AW345" s="14" t="s">
        <v>38</v>
      </c>
      <c r="AX345" s="14" t="s">
        <v>84</v>
      </c>
      <c r="AY345" s="256" t="s">
        <v>159</v>
      </c>
    </row>
    <row r="346" s="2" customFormat="1" ht="24.15" customHeight="1">
      <c r="A346" s="43"/>
      <c r="B346" s="44"/>
      <c r="C346" s="217" t="s">
        <v>793</v>
      </c>
      <c r="D346" s="217" t="s">
        <v>162</v>
      </c>
      <c r="E346" s="218" t="s">
        <v>794</v>
      </c>
      <c r="F346" s="219" t="s">
        <v>795</v>
      </c>
      <c r="G346" s="220" t="s">
        <v>785</v>
      </c>
      <c r="H346" s="221">
        <v>40</v>
      </c>
      <c r="I346" s="222"/>
      <c r="J346" s="223">
        <f>ROUND(I346*H346,2)</f>
        <v>0</v>
      </c>
      <c r="K346" s="219" t="s">
        <v>166</v>
      </c>
      <c r="L346" s="49"/>
      <c r="M346" s="224" t="s">
        <v>32</v>
      </c>
      <c r="N346" s="225" t="s">
        <v>48</v>
      </c>
      <c r="O346" s="89"/>
      <c r="P346" s="226">
        <f>O346*H346</f>
        <v>0</v>
      </c>
      <c r="Q346" s="226">
        <v>0.0021854000000000001</v>
      </c>
      <c r="R346" s="226">
        <f>Q346*H346</f>
        <v>0.087416000000000008</v>
      </c>
      <c r="S346" s="226">
        <v>0</v>
      </c>
      <c r="T346" s="227">
        <f>S346*H346</f>
        <v>0</v>
      </c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R346" s="228" t="s">
        <v>96</v>
      </c>
      <c r="AT346" s="228" t="s">
        <v>162</v>
      </c>
      <c r="AU346" s="228" t="s">
        <v>93</v>
      </c>
      <c r="AY346" s="21" t="s">
        <v>159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21" t="s">
        <v>91</v>
      </c>
      <c r="BK346" s="229">
        <f>ROUND(I346*H346,2)</f>
        <v>0</v>
      </c>
      <c r="BL346" s="21" t="s">
        <v>96</v>
      </c>
      <c r="BM346" s="228" t="s">
        <v>796</v>
      </c>
    </row>
    <row r="347" s="2" customFormat="1">
      <c r="A347" s="43"/>
      <c r="B347" s="44"/>
      <c r="C347" s="45"/>
      <c r="D347" s="230" t="s">
        <v>168</v>
      </c>
      <c r="E347" s="45"/>
      <c r="F347" s="231" t="s">
        <v>797</v>
      </c>
      <c r="G347" s="45"/>
      <c r="H347" s="45"/>
      <c r="I347" s="232"/>
      <c r="J347" s="45"/>
      <c r="K347" s="45"/>
      <c r="L347" s="49"/>
      <c r="M347" s="233"/>
      <c r="N347" s="234"/>
      <c r="O347" s="89"/>
      <c r="P347" s="89"/>
      <c r="Q347" s="89"/>
      <c r="R347" s="89"/>
      <c r="S347" s="89"/>
      <c r="T347" s="90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T347" s="21" t="s">
        <v>168</v>
      </c>
      <c r="AU347" s="21" t="s">
        <v>93</v>
      </c>
    </row>
    <row r="348" s="14" customFormat="1">
      <c r="A348" s="14"/>
      <c r="B348" s="246"/>
      <c r="C348" s="247"/>
      <c r="D348" s="237" t="s">
        <v>170</v>
      </c>
      <c r="E348" s="248" t="s">
        <v>32</v>
      </c>
      <c r="F348" s="249" t="s">
        <v>798</v>
      </c>
      <c r="G348" s="247"/>
      <c r="H348" s="250">
        <v>40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6" t="s">
        <v>170</v>
      </c>
      <c r="AU348" s="256" t="s">
        <v>93</v>
      </c>
      <c r="AV348" s="14" t="s">
        <v>91</v>
      </c>
      <c r="AW348" s="14" t="s">
        <v>38</v>
      </c>
      <c r="AX348" s="14" t="s">
        <v>84</v>
      </c>
      <c r="AY348" s="256" t="s">
        <v>159</v>
      </c>
    </row>
    <row r="349" s="12" customFormat="1" ht="22.8" customHeight="1">
      <c r="A349" s="12"/>
      <c r="B349" s="201"/>
      <c r="C349" s="202"/>
      <c r="D349" s="203" t="s">
        <v>75</v>
      </c>
      <c r="E349" s="215" t="s">
        <v>93</v>
      </c>
      <c r="F349" s="215" t="s">
        <v>799</v>
      </c>
      <c r="G349" s="202"/>
      <c r="H349" s="202"/>
      <c r="I349" s="205"/>
      <c r="J349" s="216">
        <f>BK349</f>
        <v>0</v>
      </c>
      <c r="K349" s="202"/>
      <c r="L349" s="207"/>
      <c r="M349" s="208"/>
      <c r="N349" s="209"/>
      <c r="O349" s="209"/>
      <c r="P349" s="210">
        <f>P350+SUM(P351:P412)+P453+P464</f>
        <v>0</v>
      </c>
      <c r="Q349" s="209"/>
      <c r="R349" s="210">
        <f>R350+SUM(R351:R412)+R453+R464</f>
        <v>674.13744507944159</v>
      </c>
      <c r="S349" s="209"/>
      <c r="T349" s="211">
        <f>T350+SUM(T351:T412)+T453+T464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2" t="s">
        <v>84</v>
      </c>
      <c r="AT349" s="213" t="s">
        <v>75</v>
      </c>
      <c r="AU349" s="213" t="s">
        <v>84</v>
      </c>
      <c r="AY349" s="212" t="s">
        <v>159</v>
      </c>
      <c r="BK349" s="214">
        <f>BK350+SUM(BK351:BK412)+BK453+BK464</f>
        <v>0</v>
      </c>
    </row>
    <row r="350" s="2" customFormat="1" ht="49.05" customHeight="1">
      <c r="A350" s="43"/>
      <c r="B350" s="44"/>
      <c r="C350" s="217" t="s">
        <v>800</v>
      </c>
      <c r="D350" s="217" t="s">
        <v>162</v>
      </c>
      <c r="E350" s="218" t="s">
        <v>801</v>
      </c>
      <c r="F350" s="219" t="s">
        <v>802</v>
      </c>
      <c r="G350" s="220" t="s">
        <v>165</v>
      </c>
      <c r="H350" s="221">
        <v>177.91900000000001</v>
      </c>
      <c r="I350" s="222"/>
      <c r="J350" s="223">
        <f>ROUND(I350*H350,2)</f>
        <v>0</v>
      </c>
      <c r="K350" s="219" t="s">
        <v>166</v>
      </c>
      <c r="L350" s="49"/>
      <c r="M350" s="224" t="s">
        <v>32</v>
      </c>
      <c r="N350" s="225" t="s">
        <v>48</v>
      </c>
      <c r="O350" s="89"/>
      <c r="P350" s="226">
        <f>O350*H350</f>
        <v>0</v>
      </c>
      <c r="Q350" s="226">
        <v>0.4708</v>
      </c>
      <c r="R350" s="226">
        <f>Q350*H350</f>
        <v>83.764265200000011</v>
      </c>
      <c r="S350" s="226">
        <v>0</v>
      </c>
      <c r="T350" s="227">
        <f>S350*H350</f>
        <v>0</v>
      </c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R350" s="228" t="s">
        <v>96</v>
      </c>
      <c r="AT350" s="228" t="s">
        <v>162</v>
      </c>
      <c r="AU350" s="228" t="s">
        <v>91</v>
      </c>
      <c r="AY350" s="21" t="s">
        <v>159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21" t="s">
        <v>91</v>
      </c>
      <c r="BK350" s="229">
        <f>ROUND(I350*H350,2)</f>
        <v>0</v>
      </c>
      <c r="BL350" s="21" t="s">
        <v>96</v>
      </c>
      <c r="BM350" s="228" t="s">
        <v>803</v>
      </c>
    </row>
    <row r="351" s="2" customFormat="1">
      <c r="A351" s="43"/>
      <c r="B351" s="44"/>
      <c r="C351" s="45"/>
      <c r="D351" s="230" t="s">
        <v>168</v>
      </c>
      <c r="E351" s="45"/>
      <c r="F351" s="231" t="s">
        <v>804</v>
      </c>
      <c r="G351" s="45"/>
      <c r="H351" s="45"/>
      <c r="I351" s="232"/>
      <c r="J351" s="45"/>
      <c r="K351" s="45"/>
      <c r="L351" s="49"/>
      <c r="M351" s="233"/>
      <c r="N351" s="234"/>
      <c r="O351" s="89"/>
      <c r="P351" s="89"/>
      <c r="Q351" s="89"/>
      <c r="R351" s="89"/>
      <c r="S351" s="89"/>
      <c r="T351" s="90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T351" s="21" t="s">
        <v>168</v>
      </c>
      <c r="AU351" s="21" t="s">
        <v>91</v>
      </c>
    </row>
    <row r="352" s="13" customFormat="1">
      <c r="A352" s="13"/>
      <c r="B352" s="235"/>
      <c r="C352" s="236"/>
      <c r="D352" s="237" t="s">
        <v>170</v>
      </c>
      <c r="E352" s="238" t="s">
        <v>32</v>
      </c>
      <c r="F352" s="239" t="s">
        <v>805</v>
      </c>
      <c r="G352" s="236"/>
      <c r="H352" s="238" t="s">
        <v>32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170</v>
      </c>
      <c r="AU352" s="245" t="s">
        <v>91</v>
      </c>
      <c r="AV352" s="13" t="s">
        <v>84</v>
      </c>
      <c r="AW352" s="13" t="s">
        <v>38</v>
      </c>
      <c r="AX352" s="13" t="s">
        <v>76</v>
      </c>
      <c r="AY352" s="245" t="s">
        <v>159</v>
      </c>
    </row>
    <row r="353" s="14" customFormat="1">
      <c r="A353" s="14"/>
      <c r="B353" s="246"/>
      <c r="C353" s="247"/>
      <c r="D353" s="237" t="s">
        <v>170</v>
      </c>
      <c r="E353" s="248" t="s">
        <v>32</v>
      </c>
      <c r="F353" s="249" t="s">
        <v>806</v>
      </c>
      <c r="G353" s="247"/>
      <c r="H353" s="250">
        <v>43.384</v>
      </c>
      <c r="I353" s="251"/>
      <c r="J353" s="247"/>
      <c r="K353" s="247"/>
      <c r="L353" s="252"/>
      <c r="M353" s="253"/>
      <c r="N353" s="254"/>
      <c r="O353" s="254"/>
      <c r="P353" s="254"/>
      <c r="Q353" s="254"/>
      <c r="R353" s="254"/>
      <c r="S353" s="254"/>
      <c r="T353" s="25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6" t="s">
        <v>170</v>
      </c>
      <c r="AU353" s="256" t="s">
        <v>91</v>
      </c>
      <c r="AV353" s="14" t="s">
        <v>91</v>
      </c>
      <c r="AW353" s="14" t="s">
        <v>38</v>
      </c>
      <c r="AX353" s="14" t="s">
        <v>76</v>
      </c>
      <c r="AY353" s="256" t="s">
        <v>159</v>
      </c>
    </row>
    <row r="354" s="14" customFormat="1">
      <c r="A354" s="14"/>
      <c r="B354" s="246"/>
      <c r="C354" s="247"/>
      <c r="D354" s="237" t="s">
        <v>170</v>
      </c>
      <c r="E354" s="248" t="s">
        <v>32</v>
      </c>
      <c r="F354" s="249" t="s">
        <v>807</v>
      </c>
      <c r="G354" s="247"/>
      <c r="H354" s="250">
        <v>33.909999999999997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170</v>
      </c>
      <c r="AU354" s="256" t="s">
        <v>91</v>
      </c>
      <c r="AV354" s="14" t="s">
        <v>91</v>
      </c>
      <c r="AW354" s="14" t="s">
        <v>38</v>
      </c>
      <c r="AX354" s="14" t="s">
        <v>76</v>
      </c>
      <c r="AY354" s="256" t="s">
        <v>159</v>
      </c>
    </row>
    <row r="355" s="14" customFormat="1">
      <c r="A355" s="14"/>
      <c r="B355" s="246"/>
      <c r="C355" s="247"/>
      <c r="D355" s="237" t="s">
        <v>170</v>
      </c>
      <c r="E355" s="248" t="s">
        <v>32</v>
      </c>
      <c r="F355" s="249" t="s">
        <v>808</v>
      </c>
      <c r="G355" s="247"/>
      <c r="H355" s="250">
        <v>-2.1499999999999999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6" t="s">
        <v>170</v>
      </c>
      <c r="AU355" s="256" t="s">
        <v>91</v>
      </c>
      <c r="AV355" s="14" t="s">
        <v>91</v>
      </c>
      <c r="AW355" s="14" t="s">
        <v>38</v>
      </c>
      <c r="AX355" s="14" t="s">
        <v>76</v>
      </c>
      <c r="AY355" s="256" t="s">
        <v>159</v>
      </c>
    </row>
    <row r="356" s="14" customFormat="1">
      <c r="A356" s="14"/>
      <c r="B356" s="246"/>
      <c r="C356" s="247"/>
      <c r="D356" s="237" t="s">
        <v>170</v>
      </c>
      <c r="E356" s="248" t="s">
        <v>32</v>
      </c>
      <c r="F356" s="249" t="s">
        <v>809</v>
      </c>
      <c r="G356" s="247"/>
      <c r="H356" s="250">
        <v>-2.25</v>
      </c>
      <c r="I356" s="251"/>
      <c r="J356" s="247"/>
      <c r="K356" s="247"/>
      <c r="L356" s="252"/>
      <c r="M356" s="253"/>
      <c r="N356" s="254"/>
      <c r="O356" s="254"/>
      <c r="P356" s="254"/>
      <c r="Q356" s="254"/>
      <c r="R356" s="254"/>
      <c r="S356" s="254"/>
      <c r="T356" s="25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6" t="s">
        <v>170</v>
      </c>
      <c r="AU356" s="256" t="s">
        <v>91</v>
      </c>
      <c r="AV356" s="14" t="s">
        <v>91</v>
      </c>
      <c r="AW356" s="14" t="s">
        <v>38</v>
      </c>
      <c r="AX356" s="14" t="s">
        <v>76</v>
      </c>
      <c r="AY356" s="256" t="s">
        <v>159</v>
      </c>
    </row>
    <row r="357" s="16" customFormat="1">
      <c r="A357" s="16"/>
      <c r="B357" s="287"/>
      <c r="C357" s="288"/>
      <c r="D357" s="237" t="s">
        <v>170</v>
      </c>
      <c r="E357" s="289" t="s">
        <v>32</v>
      </c>
      <c r="F357" s="290" t="s">
        <v>810</v>
      </c>
      <c r="G357" s="288"/>
      <c r="H357" s="291">
        <v>72.894000000000005</v>
      </c>
      <c r="I357" s="292"/>
      <c r="J357" s="288"/>
      <c r="K357" s="288"/>
      <c r="L357" s="293"/>
      <c r="M357" s="294"/>
      <c r="N357" s="295"/>
      <c r="O357" s="295"/>
      <c r="P357" s="295"/>
      <c r="Q357" s="295"/>
      <c r="R357" s="295"/>
      <c r="S357" s="295"/>
      <c r="T357" s="29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97" t="s">
        <v>170</v>
      </c>
      <c r="AU357" s="297" t="s">
        <v>91</v>
      </c>
      <c r="AV357" s="16" t="s">
        <v>93</v>
      </c>
      <c r="AW357" s="16" t="s">
        <v>38</v>
      </c>
      <c r="AX357" s="16" t="s">
        <v>76</v>
      </c>
      <c r="AY357" s="297" t="s">
        <v>159</v>
      </c>
    </row>
    <row r="358" s="13" customFormat="1">
      <c r="A358" s="13"/>
      <c r="B358" s="235"/>
      <c r="C358" s="236"/>
      <c r="D358" s="237" t="s">
        <v>170</v>
      </c>
      <c r="E358" s="238" t="s">
        <v>32</v>
      </c>
      <c r="F358" s="239" t="s">
        <v>811</v>
      </c>
      <c r="G358" s="236"/>
      <c r="H358" s="238" t="s">
        <v>32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170</v>
      </c>
      <c r="AU358" s="245" t="s">
        <v>91</v>
      </c>
      <c r="AV358" s="13" t="s">
        <v>84</v>
      </c>
      <c r="AW358" s="13" t="s">
        <v>38</v>
      </c>
      <c r="AX358" s="13" t="s">
        <v>76</v>
      </c>
      <c r="AY358" s="245" t="s">
        <v>159</v>
      </c>
    </row>
    <row r="359" s="14" customFormat="1">
      <c r="A359" s="14"/>
      <c r="B359" s="246"/>
      <c r="C359" s="247"/>
      <c r="D359" s="237" t="s">
        <v>170</v>
      </c>
      <c r="E359" s="248" t="s">
        <v>32</v>
      </c>
      <c r="F359" s="249" t="s">
        <v>812</v>
      </c>
      <c r="G359" s="247"/>
      <c r="H359" s="250">
        <v>45.472999999999999</v>
      </c>
      <c r="I359" s="251"/>
      <c r="J359" s="247"/>
      <c r="K359" s="247"/>
      <c r="L359" s="252"/>
      <c r="M359" s="253"/>
      <c r="N359" s="254"/>
      <c r="O359" s="254"/>
      <c r="P359" s="254"/>
      <c r="Q359" s="254"/>
      <c r="R359" s="254"/>
      <c r="S359" s="254"/>
      <c r="T359" s="25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6" t="s">
        <v>170</v>
      </c>
      <c r="AU359" s="256" t="s">
        <v>91</v>
      </c>
      <c r="AV359" s="14" t="s">
        <v>91</v>
      </c>
      <c r="AW359" s="14" t="s">
        <v>38</v>
      </c>
      <c r="AX359" s="14" t="s">
        <v>76</v>
      </c>
      <c r="AY359" s="256" t="s">
        <v>159</v>
      </c>
    </row>
    <row r="360" s="14" customFormat="1">
      <c r="A360" s="14"/>
      <c r="B360" s="246"/>
      <c r="C360" s="247"/>
      <c r="D360" s="237" t="s">
        <v>170</v>
      </c>
      <c r="E360" s="248" t="s">
        <v>32</v>
      </c>
      <c r="F360" s="249" t="s">
        <v>813</v>
      </c>
      <c r="G360" s="247"/>
      <c r="H360" s="250">
        <v>100.11</v>
      </c>
      <c r="I360" s="251"/>
      <c r="J360" s="247"/>
      <c r="K360" s="247"/>
      <c r="L360" s="252"/>
      <c r="M360" s="253"/>
      <c r="N360" s="254"/>
      <c r="O360" s="254"/>
      <c r="P360" s="254"/>
      <c r="Q360" s="254"/>
      <c r="R360" s="254"/>
      <c r="S360" s="254"/>
      <c r="T360" s="25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6" t="s">
        <v>170</v>
      </c>
      <c r="AU360" s="256" t="s">
        <v>91</v>
      </c>
      <c r="AV360" s="14" t="s">
        <v>91</v>
      </c>
      <c r="AW360" s="14" t="s">
        <v>38</v>
      </c>
      <c r="AX360" s="14" t="s">
        <v>76</v>
      </c>
      <c r="AY360" s="256" t="s">
        <v>159</v>
      </c>
    </row>
    <row r="361" s="14" customFormat="1">
      <c r="A361" s="14"/>
      <c r="B361" s="246"/>
      <c r="C361" s="247"/>
      <c r="D361" s="237" t="s">
        <v>170</v>
      </c>
      <c r="E361" s="248" t="s">
        <v>32</v>
      </c>
      <c r="F361" s="249" t="s">
        <v>814</v>
      </c>
      <c r="G361" s="247"/>
      <c r="H361" s="250">
        <v>-47.048000000000002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6" t="s">
        <v>170</v>
      </c>
      <c r="AU361" s="256" t="s">
        <v>91</v>
      </c>
      <c r="AV361" s="14" t="s">
        <v>91</v>
      </c>
      <c r="AW361" s="14" t="s">
        <v>38</v>
      </c>
      <c r="AX361" s="14" t="s">
        <v>76</v>
      </c>
      <c r="AY361" s="256" t="s">
        <v>159</v>
      </c>
    </row>
    <row r="362" s="14" customFormat="1">
      <c r="A362" s="14"/>
      <c r="B362" s="246"/>
      <c r="C362" s="247"/>
      <c r="D362" s="237" t="s">
        <v>170</v>
      </c>
      <c r="E362" s="248" t="s">
        <v>32</v>
      </c>
      <c r="F362" s="249" t="s">
        <v>815</v>
      </c>
      <c r="G362" s="247"/>
      <c r="H362" s="250">
        <v>6.4900000000000002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6" t="s">
        <v>170</v>
      </c>
      <c r="AU362" s="256" t="s">
        <v>91</v>
      </c>
      <c r="AV362" s="14" t="s">
        <v>91</v>
      </c>
      <c r="AW362" s="14" t="s">
        <v>38</v>
      </c>
      <c r="AX362" s="14" t="s">
        <v>76</v>
      </c>
      <c r="AY362" s="256" t="s">
        <v>159</v>
      </c>
    </row>
    <row r="363" s="16" customFormat="1">
      <c r="A363" s="16"/>
      <c r="B363" s="287"/>
      <c r="C363" s="288"/>
      <c r="D363" s="237" t="s">
        <v>170</v>
      </c>
      <c r="E363" s="289" t="s">
        <v>32</v>
      </c>
      <c r="F363" s="290" t="s">
        <v>810</v>
      </c>
      <c r="G363" s="288"/>
      <c r="H363" s="291">
        <v>105.02500000000001</v>
      </c>
      <c r="I363" s="292"/>
      <c r="J363" s="288"/>
      <c r="K363" s="288"/>
      <c r="L363" s="293"/>
      <c r="M363" s="294"/>
      <c r="N363" s="295"/>
      <c r="O363" s="295"/>
      <c r="P363" s="295"/>
      <c r="Q363" s="295"/>
      <c r="R363" s="295"/>
      <c r="S363" s="295"/>
      <c r="T363" s="29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97" t="s">
        <v>170</v>
      </c>
      <c r="AU363" s="297" t="s">
        <v>91</v>
      </c>
      <c r="AV363" s="16" t="s">
        <v>93</v>
      </c>
      <c r="AW363" s="16" t="s">
        <v>38</v>
      </c>
      <c r="AX363" s="16" t="s">
        <v>76</v>
      </c>
      <c r="AY363" s="297" t="s">
        <v>159</v>
      </c>
    </row>
    <row r="364" s="15" customFormat="1">
      <c r="A364" s="15"/>
      <c r="B364" s="266"/>
      <c r="C364" s="267"/>
      <c r="D364" s="237" t="s">
        <v>170</v>
      </c>
      <c r="E364" s="268" t="s">
        <v>32</v>
      </c>
      <c r="F364" s="269" t="s">
        <v>583</v>
      </c>
      <c r="G364" s="267"/>
      <c r="H364" s="270">
        <v>177.91900000000001</v>
      </c>
      <c r="I364" s="271"/>
      <c r="J364" s="267"/>
      <c r="K364" s="267"/>
      <c r="L364" s="272"/>
      <c r="M364" s="273"/>
      <c r="N364" s="274"/>
      <c r="O364" s="274"/>
      <c r="P364" s="274"/>
      <c r="Q364" s="274"/>
      <c r="R364" s="274"/>
      <c r="S364" s="274"/>
      <c r="T364" s="27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6" t="s">
        <v>170</v>
      </c>
      <c r="AU364" s="276" t="s">
        <v>91</v>
      </c>
      <c r="AV364" s="15" t="s">
        <v>96</v>
      </c>
      <c r="AW364" s="15" t="s">
        <v>38</v>
      </c>
      <c r="AX364" s="15" t="s">
        <v>84</v>
      </c>
      <c r="AY364" s="276" t="s">
        <v>159</v>
      </c>
    </row>
    <row r="365" s="2" customFormat="1" ht="24.15" customHeight="1">
      <c r="A365" s="43"/>
      <c r="B365" s="44"/>
      <c r="C365" s="217" t="s">
        <v>816</v>
      </c>
      <c r="D365" s="217" t="s">
        <v>162</v>
      </c>
      <c r="E365" s="218" t="s">
        <v>817</v>
      </c>
      <c r="F365" s="219" t="s">
        <v>818</v>
      </c>
      <c r="G365" s="220" t="s">
        <v>785</v>
      </c>
      <c r="H365" s="221">
        <v>87.674999999999997</v>
      </c>
      <c r="I365" s="222"/>
      <c r="J365" s="223">
        <f>ROUND(I365*H365,2)</f>
        <v>0</v>
      </c>
      <c r="K365" s="219" t="s">
        <v>166</v>
      </c>
      <c r="L365" s="49"/>
      <c r="M365" s="224" t="s">
        <v>32</v>
      </c>
      <c r="N365" s="225" t="s">
        <v>48</v>
      </c>
      <c r="O365" s="89"/>
      <c r="P365" s="226">
        <f>O365*H365</f>
        <v>0</v>
      </c>
      <c r="Q365" s="226">
        <v>0.0049800000000000001</v>
      </c>
      <c r="R365" s="226">
        <f>Q365*H365</f>
        <v>0.4366215</v>
      </c>
      <c r="S365" s="226">
        <v>0</v>
      </c>
      <c r="T365" s="227">
        <f>S365*H365</f>
        <v>0</v>
      </c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R365" s="228" t="s">
        <v>96</v>
      </c>
      <c r="AT365" s="228" t="s">
        <v>162</v>
      </c>
      <c r="AU365" s="228" t="s">
        <v>91</v>
      </c>
      <c r="AY365" s="21" t="s">
        <v>159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21" t="s">
        <v>91</v>
      </c>
      <c r="BK365" s="229">
        <f>ROUND(I365*H365,2)</f>
        <v>0</v>
      </c>
      <c r="BL365" s="21" t="s">
        <v>96</v>
      </c>
      <c r="BM365" s="228" t="s">
        <v>819</v>
      </c>
    </row>
    <row r="366" s="2" customFormat="1">
      <c r="A366" s="43"/>
      <c r="B366" s="44"/>
      <c r="C366" s="45"/>
      <c r="D366" s="230" t="s">
        <v>168</v>
      </c>
      <c r="E366" s="45"/>
      <c r="F366" s="231" t="s">
        <v>820</v>
      </c>
      <c r="G366" s="45"/>
      <c r="H366" s="45"/>
      <c r="I366" s="232"/>
      <c r="J366" s="45"/>
      <c r="K366" s="45"/>
      <c r="L366" s="49"/>
      <c r="M366" s="233"/>
      <c r="N366" s="234"/>
      <c r="O366" s="89"/>
      <c r="P366" s="89"/>
      <c r="Q366" s="89"/>
      <c r="R366" s="89"/>
      <c r="S366" s="89"/>
      <c r="T366" s="90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T366" s="21" t="s">
        <v>168</v>
      </c>
      <c r="AU366" s="21" t="s">
        <v>91</v>
      </c>
    </row>
    <row r="367" s="13" customFormat="1">
      <c r="A367" s="13"/>
      <c r="B367" s="235"/>
      <c r="C367" s="236"/>
      <c r="D367" s="237" t="s">
        <v>170</v>
      </c>
      <c r="E367" s="238" t="s">
        <v>32</v>
      </c>
      <c r="F367" s="239" t="s">
        <v>805</v>
      </c>
      <c r="G367" s="236"/>
      <c r="H367" s="238" t="s">
        <v>32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170</v>
      </c>
      <c r="AU367" s="245" t="s">
        <v>91</v>
      </c>
      <c r="AV367" s="13" t="s">
        <v>84</v>
      </c>
      <c r="AW367" s="13" t="s">
        <v>38</v>
      </c>
      <c r="AX367" s="13" t="s">
        <v>76</v>
      </c>
      <c r="AY367" s="245" t="s">
        <v>159</v>
      </c>
    </row>
    <row r="368" s="14" customFormat="1">
      <c r="A368" s="14"/>
      <c r="B368" s="246"/>
      <c r="C368" s="247"/>
      <c r="D368" s="237" t="s">
        <v>170</v>
      </c>
      <c r="E368" s="248" t="s">
        <v>32</v>
      </c>
      <c r="F368" s="249" t="s">
        <v>821</v>
      </c>
      <c r="G368" s="247"/>
      <c r="H368" s="250">
        <v>14.960000000000001</v>
      </c>
      <c r="I368" s="251"/>
      <c r="J368" s="247"/>
      <c r="K368" s="247"/>
      <c r="L368" s="252"/>
      <c r="M368" s="253"/>
      <c r="N368" s="254"/>
      <c r="O368" s="254"/>
      <c r="P368" s="254"/>
      <c r="Q368" s="254"/>
      <c r="R368" s="254"/>
      <c r="S368" s="254"/>
      <c r="T368" s="25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6" t="s">
        <v>170</v>
      </c>
      <c r="AU368" s="256" t="s">
        <v>91</v>
      </c>
      <c r="AV368" s="14" t="s">
        <v>91</v>
      </c>
      <c r="AW368" s="14" t="s">
        <v>38</v>
      </c>
      <c r="AX368" s="14" t="s">
        <v>76</v>
      </c>
      <c r="AY368" s="256" t="s">
        <v>159</v>
      </c>
    </row>
    <row r="369" s="16" customFormat="1">
      <c r="A369" s="16"/>
      <c r="B369" s="287"/>
      <c r="C369" s="288"/>
      <c r="D369" s="237" t="s">
        <v>170</v>
      </c>
      <c r="E369" s="289" t="s">
        <v>32</v>
      </c>
      <c r="F369" s="290" t="s">
        <v>810</v>
      </c>
      <c r="G369" s="288"/>
      <c r="H369" s="291">
        <v>14.960000000000001</v>
      </c>
      <c r="I369" s="292"/>
      <c r="J369" s="288"/>
      <c r="K369" s="288"/>
      <c r="L369" s="293"/>
      <c r="M369" s="294"/>
      <c r="N369" s="295"/>
      <c r="O369" s="295"/>
      <c r="P369" s="295"/>
      <c r="Q369" s="295"/>
      <c r="R369" s="295"/>
      <c r="S369" s="295"/>
      <c r="T369" s="29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297" t="s">
        <v>170</v>
      </c>
      <c r="AU369" s="297" t="s">
        <v>91</v>
      </c>
      <c r="AV369" s="16" t="s">
        <v>93</v>
      </c>
      <c r="AW369" s="16" t="s">
        <v>38</v>
      </c>
      <c r="AX369" s="16" t="s">
        <v>76</v>
      </c>
      <c r="AY369" s="297" t="s">
        <v>159</v>
      </c>
    </row>
    <row r="370" s="14" customFormat="1">
      <c r="A370" s="14"/>
      <c r="B370" s="246"/>
      <c r="C370" s="247"/>
      <c r="D370" s="237" t="s">
        <v>170</v>
      </c>
      <c r="E370" s="248" t="s">
        <v>32</v>
      </c>
      <c r="F370" s="249" t="s">
        <v>822</v>
      </c>
      <c r="G370" s="247"/>
      <c r="H370" s="250">
        <v>10.765000000000001</v>
      </c>
      <c r="I370" s="251"/>
      <c r="J370" s="247"/>
      <c r="K370" s="247"/>
      <c r="L370" s="252"/>
      <c r="M370" s="253"/>
      <c r="N370" s="254"/>
      <c r="O370" s="254"/>
      <c r="P370" s="254"/>
      <c r="Q370" s="254"/>
      <c r="R370" s="254"/>
      <c r="S370" s="254"/>
      <c r="T370" s="25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6" t="s">
        <v>170</v>
      </c>
      <c r="AU370" s="256" t="s">
        <v>91</v>
      </c>
      <c r="AV370" s="14" t="s">
        <v>91</v>
      </c>
      <c r="AW370" s="14" t="s">
        <v>38</v>
      </c>
      <c r="AX370" s="14" t="s">
        <v>76</v>
      </c>
      <c r="AY370" s="256" t="s">
        <v>159</v>
      </c>
    </row>
    <row r="371" s="16" customFormat="1">
      <c r="A371" s="16"/>
      <c r="B371" s="287"/>
      <c r="C371" s="288"/>
      <c r="D371" s="237" t="s">
        <v>170</v>
      </c>
      <c r="E371" s="289" t="s">
        <v>32</v>
      </c>
      <c r="F371" s="290" t="s">
        <v>810</v>
      </c>
      <c r="G371" s="288"/>
      <c r="H371" s="291">
        <v>10.765000000000001</v>
      </c>
      <c r="I371" s="292"/>
      <c r="J371" s="288"/>
      <c r="K371" s="288"/>
      <c r="L371" s="293"/>
      <c r="M371" s="294"/>
      <c r="N371" s="295"/>
      <c r="O371" s="295"/>
      <c r="P371" s="295"/>
      <c r="Q371" s="295"/>
      <c r="R371" s="295"/>
      <c r="S371" s="295"/>
      <c r="T371" s="29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97" t="s">
        <v>170</v>
      </c>
      <c r="AU371" s="297" t="s">
        <v>91</v>
      </c>
      <c r="AV371" s="16" t="s">
        <v>93</v>
      </c>
      <c r="AW371" s="16" t="s">
        <v>38</v>
      </c>
      <c r="AX371" s="16" t="s">
        <v>76</v>
      </c>
      <c r="AY371" s="297" t="s">
        <v>159</v>
      </c>
    </row>
    <row r="372" s="13" customFormat="1">
      <c r="A372" s="13"/>
      <c r="B372" s="235"/>
      <c r="C372" s="236"/>
      <c r="D372" s="237" t="s">
        <v>170</v>
      </c>
      <c r="E372" s="238" t="s">
        <v>32</v>
      </c>
      <c r="F372" s="239" t="s">
        <v>811</v>
      </c>
      <c r="G372" s="236"/>
      <c r="H372" s="238" t="s">
        <v>32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170</v>
      </c>
      <c r="AU372" s="245" t="s">
        <v>91</v>
      </c>
      <c r="AV372" s="13" t="s">
        <v>84</v>
      </c>
      <c r="AW372" s="13" t="s">
        <v>38</v>
      </c>
      <c r="AX372" s="13" t="s">
        <v>76</v>
      </c>
      <c r="AY372" s="245" t="s">
        <v>159</v>
      </c>
    </row>
    <row r="373" s="14" customFormat="1">
      <c r="A373" s="14"/>
      <c r="B373" s="246"/>
      <c r="C373" s="247"/>
      <c r="D373" s="237" t="s">
        <v>170</v>
      </c>
      <c r="E373" s="248" t="s">
        <v>32</v>
      </c>
      <c r="F373" s="249" t="s">
        <v>823</v>
      </c>
      <c r="G373" s="247"/>
      <c r="H373" s="250">
        <v>19.350000000000001</v>
      </c>
      <c r="I373" s="251"/>
      <c r="J373" s="247"/>
      <c r="K373" s="247"/>
      <c r="L373" s="252"/>
      <c r="M373" s="253"/>
      <c r="N373" s="254"/>
      <c r="O373" s="254"/>
      <c r="P373" s="254"/>
      <c r="Q373" s="254"/>
      <c r="R373" s="254"/>
      <c r="S373" s="254"/>
      <c r="T373" s="25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6" t="s">
        <v>170</v>
      </c>
      <c r="AU373" s="256" t="s">
        <v>91</v>
      </c>
      <c r="AV373" s="14" t="s">
        <v>91</v>
      </c>
      <c r="AW373" s="14" t="s">
        <v>38</v>
      </c>
      <c r="AX373" s="14" t="s">
        <v>76</v>
      </c>
      <c r="AY373" s="256" t="s">
        <v>159</v>
      </c>
    </row>
    <row r="374" s="14" customFormat="1">
      <c r="A374" s="14"/>
      <c r="B374" s="246"/>
      <c r="C374" s="247"/>
      <c r="D374" s="237" t="s">
        <v>170</v>
      </c>
      <c r="E374" s="248" t="s">
        <v>32</v>
      </c>
      <c r="F374" s="249" t="s">
        <v>824</v>
      </c>
      <c r="G374" s="247"/>
      <c r="H374" s="250">
        <v>42.600000000000001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170</v>
      </c>
      <c r="AU374" s="256" t="s">
        <v>91</v>
      </c>
      <c r="AV374" s="14" t="s">
        <v>91</v>
      </c>
      <c r="AW374" s="14" t="s">
        <v>38</v>
      </c>
      <c r="AX374" s="14" t="s">
        <v>76</v>
      </c>
      <c r="AY374" s="256" t="s">
        <v>159</v>
      </c>
    </row>
    <row r="375" s="16" customFormat="1">
      <c r="A375" s="16"/>
      <c r="B375" s="287"/>
      <c r="C375" s="288"/>
      <c r="D375" s="237" t="s">
        <v>170</v>
      </c>
      <c r="E375" s="289" t="s">
        <v>32</v>
      </c>
      <c r="F375" s="290" t="s">
        <v>810</v>
      </c>
      <c r="G375" s="288"/>
      <c r="H375" s="291">
        <v>61.950000000000003</v>
      </c>
      <c r="I375" s="292"/>
      <c r="J375" s="288"/>
      <c r="K375" s="288"/>
      <c r="L375" s="293"/>
      <c r="M375" s="294"/>
      <c r="N375" s="295"/>
      <c r="O375" s="295"/>
      <c r="P375" s="295"/>
      <c r="Q375" s="295"/>
      <c r="R375" s="295"/>
      <c r="S375" s="295"/>
      <c r="T375" s="29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97" t="s">
        <v>170</v>
      </c>
      <c r="AU375" s="297" t="s">
        <v>91</v>
      </c>
      <c r="AV375" s="16" t="s">
        <v>93</v>
      </c>
      <c r="AW375" s="16" t="s">
        <v>38</v>
      </c>
      <c r="AX375" s="16" t="s">
        <v>76</v>
      </c>
      <c r="AY375" s="297" t="s">
        <v>159</v>
      </c>
    </row>
    <row r="376" s="15" customFormat="1">
      <c r="A376" s="15"/>
      <c r="B376" s="266"/>
      <c r="C376" s="267"/>
      <c r="D376" s="237" t="s">
        <v>170</v>
      </c>
      <c r="E376" s="268" t="s">
        <v>32</v>
      </c>
      <c r="F376" s="269" t="s">
        <v>583</v>
      </c>
      <c r="G376" s="267"/>
      <c r="H376" s="270">
        <v>87.674999999999997</v>
      </c>
      <c r="I376" s="271"/>
      <c r="J376" s="267"/>
      <c r="K376" s="267"/>
      <c r="L376" s="272"/>
      <c r="M376" s="273"/>
      <c r="N376" s="274"/>
      <c r="O376" s="274"/>
      <c r="P376" s="274"/>
      <c r="Q376" s="274"/>
      <c r="R376" s="274"/>
      <c r="S376" s="274"/>
      <c r="T376" s="27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6" t="s">
        <v>170</v>
      </c>
      <c r="AU376" s="276" t="s">
        <v>91</v>
      </c>
      <c r="AV376" s="15" t="s">
        <v>96</v>
      </c>
      <c r="AW376" s="15" t="s">
        <v>38</v>
      </c>
      <c r="AX376" s="15" t="s">
        <v>84</v>
      </c>
      <c r="AY376" s="276" t="s">
        <v>159</v>
      </c>
    </row>
    <row r="377" s="2" customFormat="1" ht="49.05" customHeight="1">
      <c r="A377" s="43"/>
      <c r="B377" s="44"/>
      <c r="C377" s="217" t="s">
        <v>825</v>
      </c>
      <c r="D377" s="217" t="s">
        <v>162</v>
      </c>
      <c r="E377" s="218" t="s">
        <v>826</v>
      </c>
      <c r="F377" s="219" t="s">
        <v>827</v>
      </c>
      <c r="G377" s="220" t="s">
        <v>165</v>
      </c>
      <c r="H377" s="221">
        <v>766.16999999999996</v>
      </c>
      <c r="I377" s="222"/>
      <c r="J377" s="223">
        <f>ROUND(I377*H377,2)</f>
        <v>0</v>
      </c>
      <c r="K377" s="219" t="s">
        <v>166</v>
      </c>
      <c r="L377" s="49"/>
      <c r="M377" s="224" t="s">
        <v>32</v>
      </c>
      <c r="N377" s="225" t="s">
        <v>48</v>
      </c>
      <c r="O377" s="89"/>
      <c r="P377" s="226">
        <f>O377*H377</f>
        <v>0</v>
      </c>
      <c r="Q377" s="226">
        <v>0.56496000000000002</v>
      </c>
      <c r="R377" s="226">
        <f>Q377*H377</f>
        <v>432.85540320000001</v>
      </c>
      <c r="S377" s="226">
        <v>0</v>
      </c>
      <c r="T377" s="227">
        <f>S377*H377</f>
        <v>0</v>
      </c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R377" s="228" t="s">
        <v>96</v>
      </c>
      <c r="AT377" s="228" t="s">
        <v>162</v>
      </c>
      <c r="AU377" s="228" t="s">
        <v>91</v>
      </c>
      <c r="AY377" s="21" t="s">
        <v>159</v>
      </c>
      <c r="BE377" s="229">
        <f>IF(N377="základní",J377,0)</f>
        <v>0</v>
      </c>
      <c r="BF377" s="229">
        <f>IF(N377="snížená",J377,0)</f>
        <v>0</v>
      </c>
      <c r="BG377" s="229">
        <f>IF(N377="zákl. přenesená",J377,0)</f>
        <v>0</v>
      </c>
      <c r="BH377" s="229">
        <f>IF(N377="sníž. přenesená",J377,0)</f>
        <v>0</v>
      </c>
      <c r="BI377" s="229">
        <f>IF(N377="nulová",J377,0)</f>
        <v>0</v>
      </c>
      <c r="BJ377" s="21" t="s">
        <v>91</v>
      </c>
      <c r="BK377" s="229">
        <f>ROUND(I377*H377,2)</f>
        <v>0</v>
      </c>
      <c r="BL377" s="21" t="s">
        <v>96</v>
      </c>
      <c r="BM377" s="228" t="s">
        <v>828</v>
      </c>
    </row>
    <row r="378" s="2" customFormat="1">
      <c r="A378" s="43"/>
      <c r="B378" s="44"/>
      <c r="C378" s="45"/>
      <c r="D378" s="230" t="s">
        <v>168</v>
      </c>
      <c r="E378" s="45"/>
      <c r="F378" s="231" t="s">
        <v>829</v>
      </c>
      <c r="G378" s="45"/>
      <c r="H378" s="45"/>
      <c r="I378" s="232"/>
      <c r="J378" s="45"/>
      <c r="K378" s="45"/>
      <c r="L378" s="49"/>
      <c r="M378" s="233"/>
      <c r="N378" s="234"/>
      <c r="O378" s="89"/>
      <c r="P378" s="89"/>
      <c r="Q378" s="89"/>
      <c r="R378" s="89"/>
      <c r="S378" s="89"/>
      <c r="T378" s="90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T378" s="21" t="s">
        <v>168</v>
      </c>
      <c r="AU378" s="21" t="s">
        <v>91</v>
      </c>
    </row>
    <row r="379" s="13" customFormat="1">
      <c r="A379" s="13"/>
      <c r="B379" s="235"/>
      <c r="C379" s="236"/>
      <c r="D379" s="237" t="s">
        <v>170</v>
      </c>
      <c r="E379" s="238" t="s">
        <v>32</v>
      </c>
      <c r="F379" s="239" t="s">
        <v>805</v>
      </c>
      <c r="G379" s="236"/>
      <c r="H379" s="238" t="s">
        <v>32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170</v>
      </c>
      <c r="AU379" s="245" t="s">
        <v>91</v>
      </c>
      <c r="AV379" s="13" t="s">
        <v>84</v>
      </c>
      <c r="AW379" s="13" t="s">
        <v>38</v>
      </c>
      <c r="AX379" s="13" t="s">
        <v>76</v>
      </c>
      <c r="AY379" s="245" t="s">
        <v>159</v>
      </c>
    </row>
    <row r="380" s="14" customFormat="1">
      <c r="A380" s="14"/>
      <c r="B380" s="246"/>
      <c r="C380" s="247"/>
      <c r="D380" s="237" t="s">
        <v>170</v>
      </c>
      <c r="E380" s="248" t="s">
        <v>32</v>
      </c>
      <c r="F380" s="249" t="s">
        <v>830</v>
      </c>
      <c r="G380" s="247"/>
      <c r="H380" s="250">
        <v>32.335000000000001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6" t="s">
        <v>170</v>
      </c>
      <c r="AU380" s="256" t="s">
        <v>91</v>
      </c>
      <c r="AV380" s="14" t="s">
        <v>91</v>
      </c>
      <c r="AW380" s="14" t="s">
        <v>38</v>
      </c>
      <c r="AX380" s="14" t="s">
        <v>76</v>
      </c>
      <c r="AY380" s="256" t="s">
        <v>159</v>
      </c>
    </row>
    <row r="381" s="14" customFormat="1">
      <c r="A381" s="14"/>
      <c r="B381" s="246"/>
      <c r="C381" s="247"/>
      <c r="D381" s="237" t="s">
        <v>170</v>
      </c>
      <c r="E381" s="248" t="s">
        <v>32</v>
      </c>
      <c r="F381" s="249" t="s">
        <v>831</v>
      </c>
      <c r="G381" s="247"/>
      <c r="H381" s="250">
        <v>219.55500000000001</v>
      </c>
      <c r="I381" s="251"/>
      <c r="J381" s="247"/>
      <c r="K381" s="247"/>
      <c r="L381" s="252"/>
      <c r="M381" s="253"/>
      <c r="N381" s="254"/>
      <c r="O381" s="254"/>
      <c r="P381" s="254"/>
      <c r="Q381" s="254"/>
      <c r="R381" s="254"/>
      <c r="S381" s="254"/>
      <c r="T381" s="25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6" t="s">
        <v>170</v>
      </c>
      <c r="AU381" s="256" t="s">
        <v>91</v>
      </c>
      <c r="AV381" s="14" t="s">
        <v>91</v>
      </c>
      <c r="AW381" s="14" t="s">
        <v>38</v>
      </c>
      <c r="AX381" s="14" t="s">
        <v>76</v>
      </c>
      <c r="AY381" s="256" t="s">
        <v>159</v>
      </c>
    </row>
    <row r="382" s="14" customFormat="1">
      <c r="A382" s="14"/>
      <c r="B382" s="246"/>
      <c r="C382" s="247"/>
      <c r="D382" s="237" t="s">
        <v>170</v>
      </c>
      <c r="E382" s="248" t="s">
        <v>32</v>
      </c>
      <c r="F382" s="249" t="s">
        <v>832</v>
      </c>
      <c r="G382" s="247"/>
      <c r="H382" s="250">
        <v>120.33</v>
      </c>
      <c r="I382" s="251"/>
      <c r="J382" s="247"/>
      <c r="K382" s="247"/>
      <c r="L382" s="252"/>
      <c r="M382" s="253"/>
      <c r="N382" s="254"/>
      <c r="O382" s="254"/>
      <c r="P382" s="254"/>
      <c r="Q382" s="254"/>
      <c r="R382" s="254"/>
      <c r="S382" s="254"/>
      <c r="T382" s="25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6" t="s">
        <v>170</v>
      </c>
      <c r="AU382" s="256" t="s">
        <v>91</v>
      </c>
      <c r="AV382" s="14" t="s">
        <v>91</v>
      </c>
      <c r="AW382" s="14" t="s">
        <v>38</v>
      </c>
      <c r="AX382" s="14" t="s">
        <v>76</v>
      </c>
      <c r="AY382" s="256" t="s">
        <v>159</v>
      </c>
    </row>
    <row r="383" s="14" customFormat="1">
      <c r="A383" s="14"/>
      <c r="B383" s="246"/>
      <c r="C383" s="247"/>
      <c r="D383" s="237" t="s">
        <v>170</v>
      </c>
      <c r="E383" s="248" t="s">
        <v>32</v>
      </c>
      <c r="F383" s="249" t="s">
        <v>833</v>
      </c>
      <c r="G383" s="247"/>
      <c r="H383" s="250">
        <v>355.16300000000001</v>
      </c>
      <c r="I383" s="251"/>
      <c r="J383" s="247"/>
      <c r="K383" s="247"/>
      <c r="L383" s="252"/>
      <c r="M383" s="253"/>
      <c r="N383" s="254"/>
      <c r="O383" s="254"/>
      <c r="P383" s="254"/>
      <c r="Q383" s="254"/>
      <c r="R383" s="254"/>
      <c r="S383" s="254"/>
      <c r="T383" s="25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6" t="s">
        <v>170</v>
      </c>
      <c r="AU383" s="256" t="s">
        <v>91</v>
      </c>
      <c r="AV383" s="14" t="s">
        <v>91</v>
      </c>
      <c r="AW383" s="14" t="s">
        <v>38</v>
      </c>
      <c r="AX383" s="14" t="s">
        <v>76</v>
      </c>
      <c r="AY383" s="256" t="s">
        <v>159</v>
      </c>
    </row>
    <row r="384" s="14" customFormat="1">
      <c r="A384" s="14"/>
      <c r="B384" s="246"/>
      <c r="C384" s="247"/>
      <c r="D384" s="237" t="s">
        <v>170</v>
      </c>
      <c r="E384" s="248" t="s">
        <v>32</v>
      </c>
      <c r="F384" s="249" t="s">
        <v>834</v>
      </c>
      <c r="G384" s="247"/>
      <c r="H384" s="250">
        <v>-119.232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6" t="s">
        <v>170</v>
      </c>
      <c r="AU384" s="256" t="s">
        <v>91</v>
      </c>
      <c r="AV384" s="14" t="s">
        <v>91</v>
      </c>
      <c r="AW384" s="14" t="s">
        <v>38</v>
      </c>
      <c r="AX384" s="14" t="s">
        <v>76</v>
      </c>
      <c r="AY384" s="256" t="s">
        <v>159</v>
      </c>
    </row>
    <row r="385" s="14" customFormat="1">
      <c r="A385" s="14"/>
      <c r="B385" s="246"/>
      <c r="C385" s="247"/>
      <c r="D385" s="237" t="s">
        <v>170</v>
      </c>
      <c r="E385" s="248" t="s">
        <v>32</v>
      </c>
      <c r="F385" s="249" t="s">
        <v>835</v>
      </c>
      <c r="G385" s="247"/>
      <c r="H385" s="250">
        <v>-19.649999999999999</v>
      </c>
      <c r="I385" s="251"/>
      <c r="J385" s="247"/>
      <c r="K385" s="247"/>
      <c r="L385" s="252"/>
      <c r="M385" s="253"/>
      <c r="N385" s="254"/>
      <c r="O385" s="254"/>
      <c r="P385" s="254"/>
      <c r="Q385" s="254"/>
      <c r="R385" s="254"/>
      <c r="S385" s="254"/>
      <c r="T385" s="25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6" t="s">
        <v>170</v>
      </c>
      <c r="AU385" s="256" t="s">
        <v>91</v>
      </c>
      <c r="AV385" s="14" t="s">
        <v>91</v>
      </c>
      <c r="AW385" s="14" t="s">
        <v>38</v>
      </c>
      <c r="AX385" s="14" t="s">
        <v>76</v>
      </c>
      <c r="AY385" s="256" t="s">
        <v>159</v>
      </c>
    </row>
    <row r="386" s="16" customFormat="1">
      <c r="A386" s="16"/>
      <c r="B386" s="287"/>
      <c r="C386" s="288"/>
      <c r="D386" s="237" t="s">
        <v>170</v>
      </c>
      <c r="E386" s="289" t="s">
        <v>32</v>
      </c>
      <c r="F386" s="290" t="s">
        <v>810</v>
      </c>
      <c r="G386" s="288"/>
      <c r="H386" s="291">
        <v>588.50100000000009</v>
      </c>
      <c r="I386" s="292"/>
      <c r="J386" s="288"/>
      <c r="K386" s="288"/>
      <c r="L386" s="293"/>
      <c r="M386" s="294"/>
      <c r="N386" s="295"/>
      <c r="O386" s="295"/>
      <c r="P386" s="295"/>
      <c r="Q386" s="295"/>
      <c r="R386" s="295"/>
      <c r="S386" s="295"/>
      <c r="T386" s="29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297" t="s">
        <v>170</v>
      </c>
      <c r="AU386" s="297" t="s">
        <v>91</v>
      </c>
      <c r="AV386" s="16" t="s">
        <v>93</v>
      </c>
      <c r="AW386" s="16" t="s">
        <v>38</v>
      </c>
      <c r="AX386" s="16" t="s">
        <v>76</v>
      </c>
      <c r="AY386" s="297" t="s">
        <v>159</v>
      </c>
    </row>
    <row r="387" s="13" customFormat="1">
      <c r="A387" s="13"/>
      <c r="B387" s="235"/>
      <c r="C387" s="236"/>
      <c r="D387" s="237" t="s">
        <v>170</v>
      </c>
      <c r="E387" s="238" t="s">
        <v>32</v>
      </c>
      <c r="F387" s="239" t="s">
        <v>811</v>
      </c>
      <c r="G387" s="236"/>
      <c r="H387" s="238" t="s">
        <v>32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170</v>
      </c>
      <c r="AU387" s="245" t="s">
        <v>91</v>
      </c>
      <c r="AV387" s="13" t="s">
        <v>84</v>
      </c>
      <c r="AW387" s="13" t="s">
        <v>38</v>
      </c>
      <c r="AX387" s="13" t="s">
        <v>76</v>
      </c>
      <c r="AY387" s="245" t="s">
        <v>159</v>
      </c>
    </row>
    <row r="388" s="14" customFormat="1">
      <c r="A388" s="14"/>
      <c r="B388" s="246"/>
      <c r="C388" s="247"/>
      <c r="D388" s="237" t="s">
        <v>170</v>
      </c>
      <c r="E388" s="248" t="s">
        <v>32</v>
      </c>
      <c r="F388" s="249" t="s">
        <v>836</v>
      </c>
      <c r="G388" s="247"/>
      <c r="H388" s="250">
        <v>7.8630000000000004</v>
      </c>
      <c r="I388" s="251"/>
      <c r="J388" s="247"/>
      <c r="K388" s="247"/>
      <c r="L388" s="252"/>
      <c r="M388" s="253"/>
      <c r="N388" s="254"/>
      <c r="O388" s="254"/>
      <c r="P388" s="254"/>
      <c r="Q388" s="254"/>
      <c r="R388" s="254"/>
      <c r="S388" s="254"/>
      <c r="T388" s="25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6" t="s">
        <v>170</v>
      </c>
      <c r="AU388" s="256" t="s">
        <v>91</v>
      </c>
      <c r="AV388" s="14" t="s">
        <v>91</v>
      </c>
      <c r="AW388" s="14" t="s">
        <v>38</v>
      </c>
      <c r="AX388" s="14" t="s">
        <v>76</v>
      </c>
      <c r="AY388" s="256" t="s">
        <v>159</v>
      </c>
    </row>
    <row r="389" s="14" customFormat="1">
      <c r="A389" s="14"/>
      <c r="B389" s="246"/>
      <c r="C389" s="247"/>
      <c r="D389" s="237" t="s">
        <v>170</v>
      </c>
      <c r="E389" s="248" t="s">
        <v>32</v>
      </c>
      <c r="F389" s="249" t="s">
        <v>837</v>
      </c>
      <c r="G389" s="247"/>
      <c r="H389" s="250">
        <v>10.643000000000001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6" t="s">
        <v>170</v>
      </c>
      <c r="AU389" s="256" t="s">
        <v>91</v>
      </c>
      <c r="AV389" s="14" t="s">
        <v>91</v>
      </c>
      <c r="AW389" s="14" t="s">
        <v>38</v>
      </c>
      <c r="AX389" s="14" t="s">
        <v>76</v>
      </c>
      <c r="AY389" s="256" t="s">
        <v>159</v>
      </c>
    </row>
    <row r="390" s="14" customFormat="1">
      <c r="A390" s="14"/>
      <c r="B390" s="246"/>
      <c r="C390" s="247"/>
      <c r="D390" s="237" t="s">
        <v>170</v>
      </c>
      <c r="E390" s="248" t="s">
        <v>32</v>
      </c>
      <c r="F390" s="249" t="s">
        <v>838</v>
      </c>
      <c r="G390" s="247"/>
      <c r="H390" s="250">
        <v>141.881</v>
      </c>
      <c r="I390" s="251"/>
      <c r="J390" s="247"/>
      <c r="K390" s="247"/>
      <c r="L390" s="252"/>
      <c r="M390" s="253"/>
      <c r="N390" s="254"/>
      <c r="O390" s="254"/>
      <c r="P390" s="254"/>
      <c r="Q390" s="254"/>
      <c r="R390" s="254"/>
      <c r="S390" s="254"/>
      <c r="T390" s="25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6" t="s">
        <v>170</v>
      </c>
      <c r="AU390" s="256" t="s">
        <v>91</v>
      </c>
      <c r="AV390" s="14" t="s">
        <v>91</v>
      </c>
      <c r="AW390" s="14" t="s">
        <v>38</v>
      </c>
      <c r="AX390" s="14" t="s">
        <v>76</v>
      </c>
      <c r="AY390" s="256" t="s">
        <v>159</v>
      </c>
    </row>
    <row r="391" s="14" customFormat="1">
      <c r="A391" s="14"/>
      <c r="B391" s="246"/>
      <c r="C391" s="247"/>
      <c r="D391" s="237" t="s">
        <v>170</v>
      </c>
      <c r="E391" s="248" t="s">
        <v>32</v>
      </c>
      <c r="F391" s="249" t="s">
        <v>839</v>
      </c>
      <c r="G391" s="247"/>
      <c r="H391" s="250">
        <v>15.042999999999999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170</v>
      </c>
      <c r="AU391" s="256" t="s">
        <v>91</v>
      </c>
      <c r="AV391" s="14" t="s">
        <v>91</v>
      </c>
      <c r="AW391" s="14" t="s">
        <v>38</v>
      </c>
      <c r="AX391" s="14" t="s">
        <v>76</v>
      </c>
      <c r="AY391" s="256" t="s">
        <v>159</v>
      </c>
    </row>
    <row r="392" s="14" customFormat="1">
      <c r="A392" s="14"/>
      <c r="B392" s="246"/>
      <c r="C392" s="247"/>
      <c r="D392" s="237" t="s">
        <v>170</v>
      </c>
      <c r="E392" s="248" t="s">
        <v>32</v>
      </c>
      <c r="F392" s="249" t="s">
        <v>840</v>
      </c>
      <c r="G392" s="247"/>
      <c r="H392" s="250">
        <v>14.231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6" t="s">
        <v>170</v>
      </c>
      <c r="AU392" s="256" t="s">
        <v>91</v>
      </c>
      <c r="AV392" s="14" t="s">
        <v>91</v>
      </c>
      <c r="AW392" s="14" t="s">
        <v>38</v>
      </c>
      <c r="AX392" s="14" t="s">
        <v>76</v>
      </c>
      <c r="AY392" s="256" t="s">
        <v>159</v>
      </c>
    </row>
    <row r="393" s="14" customFormat="1">
      <c r="A393" s="14"/>
      <c r="B393" s="246"/>
      <c r="C393" s="247"/>
      <c r="D393" s="237" t="s">
        <v>170</v>
      </c>
      <c r="E393" s="248" t="s">
        <v>32</v>
      </c>
      <c r="F393" s="249" t="s">
        <v>841</v>
      </c>
      <c r="G393" s="247"/>
      <c r="H393" s="250">
        <v>-11.992000000000001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6" t="s">
        <v>170</v>
      </c>
      <c r="AU393" s="256" t="s">
        <v>91</v>
      </c>
      <c r="AV393" s="14" t="s">
        <v>91</v>
      </c>
      <c r="AW393" s="14" t="s">
        <v>38</v>
      </c>
      <c r="AX393" s="14" t="s">
        <v>76</v>
      </c>
      <c r="AY393" s="256" t="s">
        <v>159</v>
      </c>
    </row>
    <row r="394" s="16" customFormat="1">
      <c r="A394" s="16"/>
      <c r="B394" s="287"/>
      <c r="C394" s="288"/>
      <c r="D394" s="237" t="s">
        <v>170</v>
      </c>
      <c r="E394" s="289" t="s">
        <v>32</v>
      </c>
      <c r="F394" s="290" t="s">
        <v>810</v>
      </c>
      <c r="G394" s="288"/>
      <c r="H394" s="291">
        <v>177.66900000000001</v>
      </c>
      <c r="I394" s="292"/>
      <c r="J394" s="288"/>
      <c r="K394" s="288"/>
      <c r="L394" s="293"/>
      <c r="M394" s="294"/>
      <c r="N394" s="295"/>
      <c r="O394" s="295"/>
      <c r="P394" s="295"/>
      <c r="Q394" s="295"/>
      <c r="R394" s="295"/>
      <c r="S394" s="295"/>
      <c r="T394" s="29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97" t="s">
        <v>170</v>
      </c>
      <c r="AU394" s="297" t="s">
        <v>91</v>
      </c>
      <c r="AV394" s="16" t="s">
        <v>93</v>
      </c>
      <c r="AW394" s="16" t="s">
        <v>38</v>
      </c>
      <c r="AX394" s="16" t="s">
        <v>76</v>
      </c>
      <c r="AY394" s="297" t="s">
        <v>159</v>
      </c>
    </row>
    <row r="395" s="15" customFormat="1">
      <c r="A395" s="15"/>
      <c r="B395" s="266"/>
      <c r="C395" s="267"/>
      <c r="D395" s="237" t="s">
        <v>170</v>
      </c>
      <c r="E395" s="268" t="s">
        <v>32</v>
      </c>
      <c r="F395" s="269" t="s">
        <v>583</v>
      </c>
      <c r="G395" s="267"/>
      <c r="H395" s="270">
        <v>766.17000000000019</v>
      </c>
      <c r="I395" s="271"/>
      <c r="J395" s="267"/>
      <c r="K395" s="267"/>
      <c r="L395" s="272"/>
      <c r="M395" s="273"/>
      <c r="N395" s="274"/>
      <c r="O395" s="274"/>
      <c r="P395" s="274"/>
      <c r="Q395" s="274"/>
      <c r="R395" s="274"/>
      <c r="S395" s="274"/>
      <c r="T395" s="27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6" t="s">
        <v>170</v>
      </c>
      <c r="AU395" s="276" t="s">
        <v>91</v>
      </c>
      <c r="AV395" s="15" t="s">
        <v>96</v>
      </c>
      <c r="AW395" s="15" t="s">
        <v>38</v>
      </c>
      <c r="AX395" s="15" t="s">
        <v>84</v>
      </c>
      <c r="AY395" s="276" t="s">
        <v>159</v>
      </c>
    </row>
    <row r="396" s="2" customFormat="1" ht="24.15" customHeight="1">
      <c r="A396" s="43"/>
      <c r="B396" s="44"/>
      <c r="C396" s="217" t="s">
        <v>842</v>
      </c>
      <c r="D396" s="217" t="s">
        <v>162</v>
      </c>
      <c r="E396" s="218" t="s">
        <v>843</v>
      </c>
      <c r="F396" s="219" t="s">
        <v>844</v>
      </c>
      <c r="G396" s="220" t="s">
        <v>785</v>
      </c>
      <c r="H396" s="221">
        <v>335.53500000000003</v>
      </c>
      <c r="I396" s="222"/>
      <c r="J396" s="223">
        <f>ROUND(I396*H396,2)</f>
        <v>0</v>
      </c>
      <c r="K396" s="219" t="s">
        <v>166</v>
      </c>
      <c r="L396" s="49"/>
      <c r="M396" s="224" t="s">
        <v>32</v>
      </c>
      <c r="N396" s="225" t="s">
        <v>48</v>
      </c>
      <c r="O396" s="89"/>
      <c r="P396" s="226">
        <f>O396*H396</f>
        <v>0</v>
      </c>
      <c r="Q396" s="226">
        <v>0.0062300000000000003</v>
      </c>
      <c r="R396" s="226">
        <f>Q396*H396</f>
        <v>2.0903830500000002</v>
      </c>
      <c r="S396" s="226">
        <v>0</v>
      </c>
      <c r="T396" s="227">
        <f>S396*H396</f>
        <v>0</v>
      </c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R396" s="228" t="s">
        <v>96</v>
      </c>
      <c r="AT396" s="228" t="s">
        <v>162</v>
      </c>
      <c r="AU396" s="228" t="s">
        <v>91</v>
      </c>
      <c r="AY396" s="21" t="s">
        <v>159</v>
      </c>
      <c r="BE396" s="229">
        <f>IF(N396="základní",J396,0)</f>
        <v>0</v>
      </c>
      <c r="BF396" s="229">
        <f>IF(N396="snížená",J396,0)</f>
        <v>0</v>
      </c>
      <c r="BG396" s="229">
        <f>IF(N396="zákl. přenesená",J396,0)</f>
        <v>0</v>
      </c>
      <c r="BH396" s="229">
        <f>IF(N396="sníž. přenesená",J396,0)</f>
        <v>0</v>
      </c>
      <c r="BI396" s="229">
        <f>IF(N396="nulová",J396,0)</f>
        <v>0</v>
      </c>
      <c r="BJ396" s="21" t="s">
        <v>91</v>
      </c>
      <c r="BK396" s="229">
        <f>ROUND(I396*H396,2)</f>
        <v>0</v>
      </c>
      <c r="BL396" s="21" t="s">
        <v>96</v>
      </c>
      <c r="BM396" s="228" t="s">
        <v>845</v>
      </c>
    </row>
    <row r="397" s="2" customFormat="1">
      <c r="A397" s="43"/>
      <c r="B397" s="44"/>
      <c r="C397" s="45"/>
      <c r="D397" s="230" t="s">
        <v>168</v>
      </c>
      <c r="E397" s="45"/>
      <c r="F397" s="231" t="s">
        <v>846</v>
      </c>
      <c r="G397" s="45"/>
      <c r="H397" s="45"/>
      <c r="I397" s="232"/>
      <c r="J397" s="45"/>
      <c r="K397" s="45"/>
      <c r="L397" s="49"/>
      <c r="M397" s="233"/>
      <c r="N397" s="234"/>
      <c r="O397" s="89"/>
      <c r="P397" s="89"/>
      <c r="Q397" s="89"/>
      <c r="R397" s="89"/>
      <c r="S397" s="89"/>
      <c r="T397" s="90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T397" s="21" t="s">
        <v>168</v>
      </c>
      <c r="AU397" s="21" t="s">
        <v>91</v>
      </c>
    </row>
    <row r="398" s="13" customFormat="1">
      <c r="A398" s="13"/>
      <c r="B398" s="235"/>
      <c r="C398" s="236"/>
      <c r="D398" s="237" t="s">
        <v>170</v>
      </c>
      <c r="E398" s="238" t="s">
        <v>32</v>
      </c>
      <c r="F398" s="239" t="s">
        <v>805</v>
      </c>
      <c r="G398" s="236"/>
      <c r="H398" s="238" t="s">
        <v>32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170</v>
      </c>
      <c r="AU398" s="245" t="s">
        <v>91</v>
      </c>
      <c r="AV398" s="13" t="s">
        <v>84</v>
      </c>
      <c r="AW398" s="13" t="s">
        <v>38</v>
      </c>
      <c r="AX398" s="13" t="s">
        <v>76</v>
      </c>
      <c r="AY398" s="245" t="s">
        <v>159</v>
      </c>
    </row>
    <row r="399" s="14" customFormat="1">
      <c r="A399" s="14"/>
      <c r="B399" s="246"/>
      <c r="C399" s="247"/>
      <c r="D399" s="237" t="s">
        <v>170</v>
      </c>
      <c r="E399" s="248" t="s">
        <v>32</v>
      </c>
      <c r="F399" s="249" t="s">
        <v>847</v>
      </c>
      <c r="G399" s="247"/>
      <c r="H399" s="250">
        <v>11.15</v>
      </c>
      <c r="I399" s="251"/>
      <c r="J399" s="247"/>
      <c r="K399" s="247"/>
      <c r="L399" s="252"/>
      <c r="M399" s="253"/>
      <c r="N399" s="254"/>
      <c r="O399" s="254"/>
      <c r="P399" s="254"/>
      <c r="Q399" s="254"/>
      <c r="R399" s="254"/>
      <c r="S399" s="254"/>
      <c r="T399" s="25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6" t="s">
        <v>170</v>
      </c>
      <c r="AU399" s="256" t="s">
        <v>91</v>
      </c>
      <c r="AV399" s="14" t="s">
        <v>91</v>
      </c>
      <c r="AW399" s="14" t="s">
        <v>38</v>
      </c>
      <c r="AX399" s="14" t="s">
        <v>76</v>
      </c>
      <c r="AY399" s="256" t="s">
        <v>159</v>
      </c>
    </row>
    <row r="400" s="14" customFormat="1">
      <c r="A400" s="14"/>
      <c r="B400" s="246"/>
      <c r="C400" s="247"/>
      <c r="D400" s="237" t="s">
        <v>170</v>
      </c>
      <c r="E400" s="248" t="s">
        <v>32</v>
      </c>
      <c r="F400" s="249" t="s">
        <v>848</v>
      </c>
      <c r="G400" s="247"/>
      <c r="H400" s="250">
        <v>69.700000000000003</v>
      </c>
      <c r="I400" s="251"/>
      <c r="J400" s="247"/>
      <c r="K400" s="247"/>
      <c r="L400" s="252"/>
      <c r="M400" s="253"/>
      <c r="N400" s="254"/>
      <c r="O400" s="254"/>
      <c r="P400" s="254"/>
      <c r="Q400" s="254"/>
      <c r="R400" s="254"/>
      <c r="S400" s="254"/>
      <c r="T400" s="25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6" t="s">
        <v>170</v>
      </c>
      <c r="AU400" s="256" t="s">
        <v>91</v>
      </c>
      <c r="AV400" s="14" t="s">
        <v>91</v>
      </c>
      <c r="AW400" s="14" t="s">
        <v>38</v>
      </c>
      <c r="AX400" s="14" t="s">
        <v>76</v>
      </c>
      <c r="AY400" s="256" t="s">
        <v>159</v>
      </c>
    </row>
    <row r="401" s="14" customFormat="1">
      <c r="A401" s="14"/>
      <c r="B401" s="246"/>
      <c r="C401" s="247"/>
      <c r="D401" s="237" t="s">
        <v>170</v>
      </c>
      <c r="E401" s="248" t="s">
        <v>32</v>
      </c>
      <c r="F401" s="249" t="s">
        <v>849</v>
      </c>
      <c r="G401" s="247"/>
      <c r="H401" s="250">
        <v>38.200000000000003</v>
      </c>
      <c r="I401" s="251"/>
      <c r="J401" s="247"/>
      <c r="K401" s="247"/>
      <c r="L401" s="252"/>
      <c r="M401" s="253"/>
      <c r="N401" s="254"/>
      <c r="O401" s="254"/>
      <c r="P401" s="254"/>
      <c r="Q401" s="254"/>
      <c r="R401" s="254"/>
      <c r="S401" s="254"/>
      <c r="T401" s="25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6" t="s">
        <v>170</v>
      </c>
      <c r="AU401" s="256" t="s">
        <v>91</v>
      </c>
      <c r="AV401" s="14" t="s">
        <v>91</v>
      </c>
      <c r="AW401" s="14" t="s">
        <v>38</v>
      </c>
      <c r="AX401" s="14" t="s">
        <v>76</v>
      </c>
      <c r="AY401" s="256" t="s">
        <v>159</v>
      </c>
    </row>
    <row r="402" s="14" customFormat="1">
      <c r="A402" s="14"/>
      <c r="B402" s="246"/>
      <c r="C402" s="247"/>
      <c r="D402" s="237" t="s">
        <v>170</v>
      </c>
      <c r="E402" s="248" t="s">
        <v>32</v>
      </c>
      <c r="F402" s="249" t="s">
        <v>850</v>
      </c>
      <c r="G402" s="247"/>
      <c r="H402" s="250">
        <v>112.75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6" t="s">
        <v>170</v>
      </c>
      <c r="AU402" s="256" t="s">
        <v>91</v>
      </c>
      <c r="AV402" s="14" t="s">
        <v>91</v>
      </c>
      <c r="AW402" s="14" t="s">
        <v>38</v>
      </c>
      <c r="AX402" s="14" t="s">
        <v>76</v>
      </c>
      <c r="AY402" s="256" t="s">
        <v>159</v>
      </c>
    </row>
    <row r="403" s="16" customFormat="1">
      <c r="A403" s="16"/>
      <c r="B403" s="287"/>
      <c r="C403" s="288"/>
      <c r="D403" s="237" t="s">
        <v>170</v>
      </c>
      <c r="E403" s="289" t="s">
        <v>32</v>
      </c>
      <c r="F403" s="290" t="s">
        <v>810</v>
      </c>
      <c r="G403" s="288"/>
      <c r="H403" s="291">
        <v>231.80000000000001</v>
      </c>
      <c r="I403" s="292"/>
      <c r="J403" s="288"/>
      <c r="K403" s="288"/>
      <c r="L403" s="293"/>
      <c r="M403" s="294"/>
      <c r="N403" s="295"/>
      <c r="O403" s="295"/>
      <c r="P403" s="295"/>
      <c r="Q403" s="295"/>
      <c r="R403" s="295"/>
      <c r="S403" s="295"/>
      <c r="T403" s="29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97" t="s">
        <v>170</v>
      </c>
      <c r="AU403" s="297" t="s">
        <v>91</v>
      </c>
      <c r="AV403" s="16" t="s">
        <v>93</v>
      </c>
      <c r="AW403" s="16" t="s">
        <v>38</v>
      </c>
      <c r="AX403" s="16" t="s">
        <v>76</v>
      </c>
      <c r="AY403" s="297" t="s">
        <v>159</v>
      </c>
    </row>
    <row r="404" s="13" customFormat="1">
      <c r="A404" s="13"/>
      <c r="B404" s="235"/>
      <c r="C404" s="236"/>
      <c r="D404" s="237" t="s">
        <v>170</v>
      </c>
      <c r="E404" s="238" t="s">
        <v>32</v>
      </c>
      <c r="F404" s="239" t="s">
        <v>811</v>
      </c>
      <c r="G404" s="236"/>
      <c r="H404" s="238" t="s">
        <v>32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170</v>
      </c>
      <c r="AU404" s="245" t="s">
        <v>91</v>
      </c>
      <c r="AV404" s="13" t="s">
        <v>84</v>
      </c>
      <c r="AW404" s="13" t="s">
        <v>38</v>
      </c>
      <c r="AX404" s="13" t="s">
        <v>76</v>
      </c>
      <c r="AY404" s="245" t="s">
        <v>159</v>
      </c>
    </row>
    <row r="405" s="14" customFormat="1">
      <c r="A405" s="14"/>
      <c r="B405" s="246"/>
      <c r="C405" s="247"/>
      <c r="D405" s="237" t="s">
        <v>170</v>
      </c>
      <c r="E405" s="248" t="s">
        <v>32</v>
      </c>
      <c r="F405" s="249" t="s">
        <v>851</v>
      </c>
      <c r="G405" s="247"/>
      <c r="H405" s="250">
        <v>2.7349999999999999</v>
      </c>
      <c r="I405" s="251"/>
      <c r="J405" s="247"/>
      <c r="K405" s="247"/>
      <c r="L405" s="252"/>
      <c r="M405" s="253"/>
      <c r="N405" s="254"/>
      <c r="O405" s="254"/>
      <c r="P405" s="254"/>
      <c r="Q405" s="254"/>
      <c r="R405" s="254"/>
      <c r="S405" s="254"/>
      <c r="T405" s="25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6" t="s">
        <v>170</v>
      </c>
      <c r="AU405" s="256" t="s">
        <v>91</v>
      </c>
      <c r="AV405" s="14" t="s">
        <v>91</v>
      </c>
      <c r="AW405" s="14" t="s">
        <v>38</v>
      </c>
      <c r="AX405" s="14" t="s">
        <v>76</v>
      </c>
      <c r="AY405" s="256" t="s">
        <v>159</v>
      </c>
    </row>
    <row r="406" s="14" customFormat="1">
      <c r="A406" s="14"/>
      <c r="B406" s="246"/>
      <c r="C406" s="247"/>
      <c r="D406" s="237" t="s">
        <v>170</v>
      </c>
      <c r="E406" s="248" t="s">
        <v>32</v>
      </c>
      <c r="F406" s="249" t="s">
        <v>852</v>
      </c>
      <c r="G406" s="247"/>
      <c r="H406" s="250">
        <v>19.350000000000001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170</v>
      </c>
      <c r="AU406" s="256" t="s">
        <v>91</v>
      </c>
      <c r="AV406" s="14" t="s">
        <v>91</v>
      </c>
      <c r="AW406" s="14" t="s">
        <v>38</v>
      </c>
      <c r="AX406" s="14" t="s">
        <v>76</v>
      </c>
      <c r="AY406" s="256" t="s">
        <v>159</v>
      </c>
    </row>
    <row r="407" s="14" customFormat="1">
      <c r="A407" s="14"/>
      <c r="B407" s="246"/>
      <c r="C407" s="247"/>
      <c r="D407" s="237" t="s">
        <v>170</v>
      </c>
      <c r="E407" s="248" t="s">
        <v>32</v>
      </c>
      <c r="F407" s="249" t="s">
        <v>853</v>
      </c>
      <c r="G407" s="247"/>
      <c r="H407" s="250">
        <v>49.350000000000001</v>
      </c>
      <c r="I407" s="251"/>
      <c r="J407" s="247"/>
      <c r="K407" s="247"/>
      <c r="L407" s="252"/>
      <c r="M407" s="253"/>
      <c r="N407" s="254"/>
      <c r="O407" s="254"/>
      <c r="P407" s="254"/>
      <c r="Q407" s="254"/>
      <c r="R407" s="254"/>
      <c r="S407" s="254"/>
      <c r="T407" s="25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6" t="s">
        <v>170</v>
      </c>
      <c r="AU407" s="256" t="s">
        <v>91</v>
      </c>
      <c r="AV407" s="14" t="s">
        <v>91</v>
      </c>
      <c r="AW407" s="14" t="s">
        <v>38</v>
      </c>
      <c r="AX407" s="14" t="s">
        <v>76</v>
      </c>
      <c r="AY407" s="256" t="s">
        <v>159</v>
      </c>
    </row>
    <row r="408" s="14" customFormat="1">
      <c r="A408" s="14"/>
      <c r="B408" s="246"/>
      <c r="C408" s="247"/>
      <c r="D408" s="237" t="s">
        <v>170</v>
      </c>
      <c r="E408" s="248" t="s">
        <v>32</v>
      </c>
      <c r="F408" s="249" t="s">
        <v>854</v>
      </c>
      <c r="G408" s="247"/>
      <c r="H408" s="250">
        <v>27.350000000000001</v>
      </c>
      <c r="I408" s="251"/>
      <c r="J408" s="247"/>
      <c r="K408" s="247"/>
      <c r="L408" s="252"/>
      <c r="M408" s="253"/>
      <c r="N408" s="254"/>
      <c r="O408" s="254"/>
      <c r="P408" s="254"/>
      <c r="Q408" s="254"/>
      <c r="R408" s="254"/>
      <c r="S408" s="254"/>
      <c r="T408" s="25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6" t="s">
        <v>170</v>
      </c>
      <c r="AU408" s="256" t="s">
        <v>91</v>
      </c>
      <c r="AV408" s="14" t="s">
        <v>91</v>
      </c>
      <c r="AW408" s="14" t="s">
        <v>38</v>
      </c>
      <c r="AX408" s="14" t="s">
        <v>76</v>
      </c>
      <c r="AY408" s="256" t="s">
        <v>159</v>
      </c>
    </row>
    <row r="409" s="14" customFormat="1">
      <c r="A409" s="14"/>
      <c r="B409" s="246"/>
      <c r="C409" s="247"/>
      <c r="D409" s="237" t="s">
        <v>170</v>
      </c>
      <c r="E409" s="248" t="s">
        <v>32</v>
      </c>
      <c r="F409" s="249" t="s">
        <v>855</v>
      </c>
      <c r="G409" s="247"/>
      <c r="H409" s="250">
        <v>4.9500000000000002</v>
      </c>
      <c r="I409" s="251"/>
      <c r="J409" s="247"/>
      <c r="K409" s="247"/>
      <c r="L409" s="252"/>
      <c r="M409" s="253"/>
      <c r="N409" s="254"/>
      <c r="O409" s="254"/>
      <c r="P409" s="254"/>
      <c r="Q409" s="254"/>
      <c r="R409" s="254"/>
      <c r="S409" s="254"/>
      <c r="T409" s="25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6" t="s">
        <v>170</v>
      </c>
      <c r="AU409" s="256" t="s">
        <v>91</v>
      </c>
      <c r="AV409" s="14" t="s">
        <v>91</v>
      </c>
      <c r="AW409" s="14" t="s">
        <v>38</v>
      </c>
      <c r="AX409" s="14" t="s">
        <v>76</v>
      </c>
      <c r="AY409" s="256" t="s">
        <v>159</v>
      </c>
    </row>
    <row r="410" s="16" customFormat="1">
      <c r="A410" s="16"/>
      <c r="B410" s="287"/>
      <c r="C410" s="288"/>
      <c r="D410" s="237" t="s">
        <v>170</v>
      </c>
      <c r="E410" s="289" t="s">
        <v>32</v>
      </c>
      <c r="F410" s="290" t="s">
        <v>810</v>
      </c>
      <c r="G410" s="288"/>
      <c r="H410" s="291">
        <v>103.735</v>
      </c>
      <c r="I410" s="292"/>
      <c r="J410" s="288"/>
      <c r="K410" s="288"/>
      <c r="L410" s="293"/>
      <c r="M410" s="294"/>
      <c r="N410" s="295"/>
      <c r="O410" s="295"/>
      <c r="P410" s="295"/>
      <c r="Q410" s="295"/>
      <c r="R410" s="295"/>
      <c r="S410" s="295"/>
      <c r="T410" s="29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97" t="s">
        <v>170</v>
      </c>
      <c r="AU410" s="297" t="s">
        <v>91</v>
      </c>
      <c r="AV410" s="16" t="s">
        <v>93</v>
      </c>
      <c r="AW410" s="16" t="s">
        <v>38</v>
      </c>
      <c r="AX410" s="16" t="s">
        <v>76</v>
      </c>
      <c r="AY410" s="297" t="s">
        <v>159</v>
      </c>
    </row>
    <row r="411" s="15" customFormat="1">
      <c r="A411" s="15"/>
      <c r="B411" s="266"/>
      <c r="C411" s="267"/>
      <c r="D411" s="237" t="s">
        <v>170</v>
      </c>
      <c r="E411" s="268" t="s">
        <v>32</v>
      </c>
      <c r="F411" s="269" t="s">
        <v>583</v>
      </c>
      <c r="G411" s="267"/>
      <c r="H411" s="270">
        <v>335.53500000000003</v>
      </c>
      <c r="I411" s="271"/>
      <c r="J411" s="267"/>
      <c r="K411" s="267"/>
      <c r="L411" s="272"/>
      <c r="M411" s="273"/>
      <c r="N411" s="274"/>
      <c r="O411" s="274"/>
      <c r="P411" s="274"/>
      <c r="Q411" s="274"/>
      <c r="R411" s="274"/>
      <c r="S411" s="274"/>
      <c r="T411" s="27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76" t="s">
        <v>170</v>
      </c>
      <c r="AU411" s="276" t="s">
        <v>91</v>
      </c>
      <c r="AV411" s="15" t="s">
        <v>96</v>
      </c>
      <c r="AW411" s="15" t="s">
        <v>38</v>
      </c>
      <c r="AX411" s="15" t="s">
        <v>84</v>
      </c>
      <c r="AY411" s="276" t="s">
        <v>159</v>
      </c>
    </row>
    <row r="412" s="12" customFormat="1" ht="20.88" customHeight="1">
      <c r="A412" s="12"/>
      <c r="B412" s="201"/>
      <c r="C412" s="202"/>
      <c r="D412" s="203" t="s">
        <v>75</v>
      </c>
      <c r="E412" s="215" t="s">
        <v>856</v>
      </c>
      <c r="F412" s="215" t="s">
        <v>857</v>
      </c>
      <c r="G412" s="202"/>
      <c r="H412" s="202"/>
      <c r="I412" s="205"/>
      <c r="J412" s="216">
        <f>BK412</f>
        <v>0</v>
      </c>
      <c r="K412" s="202"/>
      <c r="L412" s="207"/>
      <c r="M412" s="208"/>
      <c r="N412" s="209"/>
      <c r="O412" s="209"/>
      <c r="P412" s="210">
        <f>SUM(P413:P452)</f>
        <v>0</v>
      </c>
      <c r="Q412" s="209"/>
      <c r="R412" s="210">
        <f>SUM(R413:R452)</f>
        <v>17.589594219288003</v>
      </c>
      <c r="S412" s="209"/>
      <c r="T412" s="211">
        <f>SUM(T413:T452)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12" t="s">
        <v>84</v>
      </c>
      <c r="AT412" s="213" t="s">
        <v>75</v>
      </c>
      <c r="AU412" s="213" t="s">
        <v>91</v>
      </c>
      <c r="AY412" s="212" t="s">
        <v>159</v>
      </c>
      <c r="BK412" s="214">
        <f>SUM(BK413:BK452)</f>
        <v>0</v>
      </c>
    </row>
    <row r="413" s="2" customFormat="1" ht="37.8" customHeight="1">
      <c r="A413" s="43"/>
      <c r="B413" s="44"/>
      <c r="C413" s="217" t="s">
        <v>858</v>
      </c>
      <c r="D413" s="217" t="s">
        <v>162</v>
      </c>
      <c r="E413" s="218" t="s">
        <v>859</v>
      </c>
      <c r="F413" s="219" t="s">
        <v>860</v>
      </c>
      <c r="G413" s="220" t="s">
        <v>561</v>
      </c>
      <c r="H413" s="221">
        <v>6.492</v>
      </c>
      <c r="I413" s="222"/>
      <c r="J413" s="223">
        <f>ROUND(I413*H413,2)</f>
        <v>0</v>
      </c>
      <c r="K413" s="219" t="s">
        <v>166</v>
      </c>
      <c r="L413" s="49"/>
      <c r="M413" s="224" t="s">
        <v>32</v>
      </c>
      <c r="N413" s="225" t="s">
        <v>48</v>
      </c>
      <c r="O413" s="89"/>
      <c r="P413" s="226">
        <f>O413*H413</f>
        <v>0</v>
      </c>
      <c r="Q413" s="226">
        <v>2.5018722040000001</v>
      </c>
      <c r="R413" s="226">
        <f>Q413*H413</f>
        <v>16.242154348368</v>
      </c>
      <c r="S413" s="226">
        <v>0</v>
      </c>
      <c r="T413" s="227">
        <f>S413*H413</f>
        <v>0</v>
      </c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R413" s="228" t="s">
        <v>96</v>
      </c>
      <c r="AT413" s="228" t="s">
        <v>162</v>
      </c>
      <c r="AU413" s="228" t="s">
        <v>93</v>
      </c>
      <c r="AY413" s="21" t="s">
        <v>159</v>
      </c>
      <c r="BE413" s="229">
        <f>IF(N413="základní",J413,0)</f>
        <v>0</v>
      </c>
      <c r="BF413" s="229">
        <f>IF(N413="snížená",J413,0)</f>
        <v>0</v>
      </c>
      <c r="BG413" s="229">
        <f>IF(N413="zákl. přenesená",J413,0)</f>
        <v>0</v>
      </c>
      <c r="BH413" s="229">
        <f>IF(N413="sníž. přenesená",J413,0)</f>
        <v>0</v>
      </c>
      <c r="BI413" s="229">
        <f>IF(N413="nulová",J413,0)</f>
        <v>0</v>
      </c>
      <c r="BJ413" s="21" t="s">
        <v>91</v>
      </c>
      <c r="BK413" s="229">
        <f>ROUND(I413*H413,2)</f>
        <v>0</v>
      </c>
      <c r="BL413" s="21" t="s">
        <v>96</v>
      </c>
      <c r="BM413" s="228" t="s">
        <v>861</v>
      </c>
    </row>
    <row r="414" s="2" customFormat="1">
      <c r="A414" s="43"/>
      <c r="B414" s="44"/>
      <c r="C414" s="45"/>
      <c r="D414" s="230" t="s">
        <v>168</v>
      </c>
      <c r="E414" s="45"/>
      <c r="F414" s="231" t="s">
        <v>862</v>
      </c>
      <c r="G414" s="45"/>
      <c r="H414" s="45"/>
      <c r="I414" s="232"/>
      <c r="J414" s="45"/>
      <c r="K414" s="45"/>
      <c r="L414" s="49"/>
      <c r="M414" s="233"/>
      <c r="N414" s="234"/>
      <c r="O414" s="89"/>
      <c r="P414" s="89"/>
      <c r="Q414" s="89"/>
      <c r="R414" s="89"/>
      <c r="S414" s="89"/>
      <c r="T414" s="90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T414" s="21" t="s">
        <v>168</v>
      </c>
      <c r="AU414" s="21" t="s">
        <v>93</v>
      </c>
    </row>
    <row r="415" s="13" customFormat="1">
      <c r="A415" s="13"/>
      <c r="B415" s="235"/>
      <c r="C415" s="236"/>
      <c r="D415" s="237" t="s">
        <v>170</v>
      </c>
      <c r="E415" s="238" t="s">
        <v>32</v>
      </c>
      <c r="F415" s="239" t="s">
        <v>805</v>
      </c>
      <c r="G415" s="236"/>
      <c r="H415" s="238" t="s">
        <v>32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170</v>
      </c>
      <c r="AU415" s="245" t="s">
        <v>93</v>
      </c>
      <c r="AV415" s="13" t="s">
        <v>84</v>
      </c>
      <c r="AW415" s="13" t="s">
        <v>38</v>
      </c>
      <c r="AX415" s="13" t="s">
        <v>76</v>
      </c>
      <c r="AY415" s="245" t="s">
        <v>159</v>
      </c>
    </row>
    <row r="416" s="14" customFormat="1">
      <c r="A416" s="14"/>
      <c r="B416" s="246"/>
      <c r="C416" s="247"/>
      <c r="D416" s="237" t="s">
        <v>170</v>
      </c>
      <c r="E416" s="248" t="s">
        <v>32</v>
      </c>
      <c r="F416" s="249" t="s">
        <v>863</v>
      </c>
      <c r="G416" s="247"/>
      <c r="H416" s="250">
        <v>3.5099999999999998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6" t="s">
        <v>170</v>
      </c>
      <c r="AU416" s="256" t="s">
        <v>93</v>
      </c>
      <c r="AV416" s="14" t="s">
        <v>91</v>
      </c>
      <c r="AW416" s="14" t="s">
        <v>38</v>
      </c>
      <c r="AX416" s="14" t="s">
        <v>76</v>
      </c>
      <c r="AY416" s="256" t="s">
        <v>159</v>
      </c>
    </row>
    <row r="417" s="13" customFormat="1">
      <c r="A417" s="13"/>
      <c r="B417" s="235"/>
      <c r="C417" s="236"/>
      <c r="D417" s="237" t="s">
        <v>170</v>
      </c>
      <c r="E417" s="238" t="s">
        <v>32</v>
      </c>
      <c r="F417" s="239" t="s">
        <v>811</v>
      </c>
      <c r="G417" s="236"/>
      <c r="H417" s="238" t="s">
        <v>32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170</v>
      </c>
      <c r="AU417" s="245" t="s">
        <v>93</v>
      </c>
      <c r="AV417" s="13" t="s">
        <v>84</v>
      </c>
      <c r="AW417" s="13" t="s">
        <v>38</v>
      </c>
      <c r="AX417" s="13" t="s">
        <v>76</v>
      </c>
      <c r="AY417" s="245" t="s">
        <v>159</v>
      </c>
    </row>
    <row r="418" s="14" customFormat="1">
      <c r="A418" s="14"/>
      <c r="B418" s="246"/>
      <c r="C418" s="247"/>
      <c r="D418" s="237" t="s">
        <v>170</v>
      </c>
      <c r="E418" s="248" t="s">
        <v>32</v>
      </c>
      <c r="F418" s="249" t="s">
        <v>864</v>
      </c>
      <c r="G418" s="247"/>
      <c r="H418" s="250">
        <v>0.85399999999999998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170</v>
      </c>
      <c r="AU418" s="256" t="s">
        <v>93</v>
      </c>
      <c r="AV418" s="14" t="s">
        <v>91</v>
      </c>
      <c r="AW418" s="14" t="s">
        <v>38</v>
      </c>
      <c r="AX418" s="14" t="s">
        <v>76</v>
      </c>
      <c r="AY418" s="256" t="s">
        <v>159</v>
      </c>
    </row>
    <row r="419" s="14" customFormat="1">
      <c r="A419" s="14"/>
      <c r="B419" s="246"/>
      <c r="C419" s="247"/>
      <c r="D419" s="237" t="s">
        <v>170</v>
      </c>
      <c r="E419" s="248" t="s">
        <v>32</v>
      </c>
      <c r="F419" s="249" t="s">
        <v>865</v>
      </c>
      <c r="G419" s="247"/>
      <c r="H419" s="250">
        <v>2.1280000000000001</v>
      </c>
      <c r="I419" s="251"/>
      <c r="J419" s="247"/>
      <c r="K419" s="247"/>
      <c r="L419" s="252"/>
      <c r="M419" s="253"/>
      <c r="N419" s="254"/>
      <c r="O419" s="254"/>
      <c r="P419" s="254"/>
      <c r="Q419" s="254"/>
      <c r="R419" s="254"/>
      <c r="S419" s="254"/>
      <c r="T419" s="25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6" t="s">
        <v>170</v>
      </c>
      <c r="AU419" s="256" t="s">
        <v>93</v>
      </c>
      <c r="AV419" s="14" t="s">
        <v>91</v>
      </c>
      <c r="AW419" s="14" t="s">
        <v>38</v>
      </c>
      <c r="AX419" s="14" t="s">
        <v>76</v>
      </c>
      <c r="AY419" s="256" t="s">
        <v>159</v>
      </c>
    </row>
    <row r="420" s="15" customFormat="1">
      <c r="A420" s="15"/>
      <c r="B420" s="266"/>
      <c r="C420" s="267"/>
      <c r="D420" s="237" t="s">
        <v>170</v>
      </c>
      <c r="E420" s="268" t="s">
        <v>32</v>
      </c>
      <c r="F420" s="269" t="s">
        <v>583</v>
      </c>
      <c r="G420" s="267"/>
      <c r="H420" s="270">
        <v>6.492</v>
      </c>
      <c r="I420" s="271"/>
      <c r="J420" s="267"/>
      <c r="K420" s="267"/>
      <c r="L420" s="272"/>
      <c r="M420" s="273"/>
      <c r="N420" s="274"/>
      <c r="O420" s="274"/>
      <c r="P420" s="274"/>
      <c r="Q420" s="274"/>
      <c r="R420" s="274"/>
      <c r="S420" s="274"/>
      <c r="T420" s="27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6" t="s">
        <v>170</v>
      </c>
      <c r="AU420" s="276" t="s">
        <v>93</v>
      </c>
      <c r="AV420" s="15" t="s">
        <v>96</v>
      </c>
      <c r="AW420" s="15" t="s">
        <v>38</v>
      </c>
      <c r="AX420" s="15" t="s">
        <v>84</v>
      </c>
      <c r="AY420" s="276" t="s">
        <v>159</v>
      </c>
    </row>
    <row r="421" s="2" customFormat="1" ht="24.15" customHeight="1">
      <c r="A421" s="43"/>
      <c r="B421" s="44"/>
      <c r="C421" s="217" t="s">
        <v>866</v>
      </c>
      <c r="D421" s="217" t="s">
        <v>162</v>
      </c>
      <c r="E421" s="218" t="s">
        <v>867</v>
      </c>
      <c r="F421" s="219" t="s">
        <v>868</v>
      </c>
      <c r="G421" s="220" t="s">
        <v>165</v>
      </c>
      <c r="H421" s="221">
        <v>69.608000000000004</v>
      </c>
      <c r="I421" s="222"/>
      <c r="J421" s="223">
        <f>ROUND(I421*H421,2)</f>
        <v>0</v>
      </c>
      <c r="K421" s="219" t="s">
        <v>166</v>
      </c>
      <c r="L421" s="49"/>
      <c r="M421" s="224" t="s">
        <v>32</v>
      </c>
      <c r="N421" s="225" t="s">
        <v>48</v>
      </c>
      <c r="O421" s="89"/>
      <c r="P421" s="226">
        <f>O421*H421</f>
        <v>0</v>
      </c>
      <c r="Q421" s="226">
        <v>0.0027469</v>
      </c>
      <c r="R421" s="226">
        <f>Q421*H421</f>
        <v>0.1912062152</v>
      </c>
      <c r="S421" s="226">
        <v>0</v>
      </c>
      <c r="T421" s="227">
        <f>S421*H421</f>
        <v>0</v>
      </c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R421" s="228" t="s">
        <v>96</v>
      </c>
      <c r="AT421" s="228" t="s">
        <v>162</v>
      </c>
      <c r="AU421" s="228" t="s">
        <v>93</v>
      </c>
      <c r="AY421" s="21" t="s">
        <v>159</v>
      </c>
      <c r="BE421" s="229">
        <f>IF(N421="základní",J421,0)</f>
        <v>0</v>
      </c>
      <c r="BF421" s="229">
        <f>IF(N421="snížená",J421,0)</f>
        <v>0</v>
      </c>
      <c r="BG421" s="229">
        <f>IF(N421="zákl. přenesená",J421,0)</f>
        <v>0</v>
      </c>
      <c r="BH421" s="229">
        <f>IF(N421="sníž. přenesená",J421,0)</f>
        <v>0</v>
      </c>
      <c r="BI421" s="229">
        <f>IF(N421="nulová",J421,0)</f>
        <v>0</v>
      </c>
      <c r="BJ421" s="21" t="s">
        <v>91</v>
      </c>
      <c r="BK421" s="229">
        <f>ROUND(I421*H421,2)</f>
        <v>0</v>
      </c>
      <c r="BL421" s="21" t="s">
        <v>96</v>
      </c>
      <c r="BM421" s="228" t="s">
        <v>869</v>
      </c>
    </row>
    <row r="422" s="2" customFormat="1">
      <c r="A422" s="43"/>
      <c r="B422" s="44"/>
      <c r="C422" s="45"/>
      <c r="D422" s="230" t="s">
        <v>168</v>
      </c>
      <c r="E422" s="45"/>
      <c r="F422" s="231" t="s">
        <v>870</v>
      </c>
      <c r="G422" s="45"/>
      <c r="H422" s="45"/>
      <c r="I422" s="232"/>
      <c r="J422" s="45"/>
      <c r="K422" s="45"/>
      <c r="L422" s="49"/>
      <c r="M422" s="233"/>
      <c r="N422" s="234"/>
      <c r="O422" s="89"/>
      <c r="P422" s="89"/>
      <c r="Q422" s="89"/>
      <c r="R422" s="89"/>
      <c r="S422" s="89"/>
      <c r="T422" s="90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T422" s="21" t="s">
        <v>168</v>
      </c>
      <c r="AU422" s="21" t="s">
        <v>93</v>
      </c>
    </row>
    <row r="423" s="13" customFormat="1">
      <c r="A423" s="13"/>
      <c r="B423" s="235"/>
      <c r="C423" s="236"/>
      <c r="D423" s="237" t="s">
        <v>170</v>
      </c>
      <c r="E423" s="238" t="s">
        <v>32</v>
      </c>
      <c r="F423" s="239" t="s">
        <v>805</v>
      </c>
      <c r="G423" s="236"/>
      <c r="H423" s="238" t="s">
        <v>32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170</v>
      </c>
      <c r="AU423" s="245" t="s">
        <v>93</v>
      </c>
      <c r="AV423" s="13" t="s">
        <v>84</v>
      </c>
      <c r="AW423" s="13" t="s">
        <v>38</v>
      </c>
      <c r="AX423" s="13" t="s">
        <v>76</v>
      </c>
      <c r="AY423" s="245" t="s">
        <v>159</v>
      </c>
    </row>
    <row r="424" s="14" customFormat="1">
      <c r="A424" s="14"/>
      <c r="B424" s="246"/>
      <c r="C424" s="247"/>
      <c r="D424" s="237" t="s">
        <v>170</v>
      </c>
      <c r="E424" s="248" t="s">
        <v>32</v>
      </c>
      <c r="F424" s="249" t="s">
        <v>871</v>
      </c>
      <c r="G424" s="247"/>
      <c r="H424" s="250">
        <v>36.659999999999997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6" t="s">
        <v>170</v>
      </c>
      <c r="AU424" s="256" t="s">
        <v>93</v>
      </c>
      <c r="AV424" s="14" t="s">
        <v>91</v>
      </c>
      <c r="AW424" s="14" t="s">
        <v>38</v>
      </c>
      <c r="AX424" s="14" t="s">
        <v>76</v>
      </c>
      <c r="AY424" s="256" t="s">
        <v>159</v>
      </c>
    </row>
    <row r="425" s="13" customFormat="1">
      <c r="A425" s="13"/>
      <c r="B425" s="235"/>
      <c r="C425" s="236"/>
      <c r="D425" s="237" t="s">
        <v>170</v>
      </c>
      <c r="E425" s="238" t="s">
        <v>32</v>
      </c>
      <c r="F425" s="239" t="s">
        <v>811</v>
      </c>
      <c r="G425" s="236"/>
      <c r="H425" s="238" t="s">
        <v>32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170</v>
      </c>
      <c r="AU425" s="245" t="s">
        <v>93</v>
      </c>
      <c r="AV425" s="13" t="s">
        <v>84</v>
      </c>
      <c r="AW425" s="13" t="s">
        <v>38</v>
      </c>
      <c r="AX425" s="13" t="s">
        <v>76</v>
      </c>
      <c r="AY425" s="245" t="s">
        <v>159</v>
      </c>
    </row>
    <row r="426" s="14" customFormat="1">
      <c r="A426" s="14"/>
      <c r="B426" s="246"/>
      <c r="C426" s="247"/>
      <c r="D426" s="237" t="s">
        <v>170</v>
      </c>
      <c r="E426" s="248" t="s">
        <v>32</v>
      </c>
      <c r="F426" s="249" t="s">
        <v>872</v>
      </c>
      <c r="G426" s="247"/>
      <c r="H426" s="250">
        <v>10.523</v>
      </c>
      <c r="I426" s="251"/>
      <c r="J426" s="247"/>
      <c r="K426" s="247"/>
      <c r="L426" s="252"/>
      <c r="M426" s="253"/>
      <c r="N426" s="254"/>
      <c r="O426" s="254"/>
      <c r="P426" s="254"/>
      <c r="Q426" s="254"/>
      <c r="R426" s="254"/>
      <c r="S426" s="254"/>
      <c r="T426" s="25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6" t="s">
        <v>170</v>
      </c>
      <c r="AU426" s="256" t="s">
        <v>93</v>
      </c>
      <c r="AV426" s="14" t="s">
        <v>91</v>
      </c>
      <c r="AW426" s="14" t="s">
        <v>38</v>
      </c>
      <c r="AX426" s="14" t="s">
        <v>76</v>
      </c>
      <c r="AY426" s="256" t="s">
        <v>159</v>
      </c>
    </row>
    <row r="427" s="14" customFormat="1">
      <c r="A427" s="14"/>
      <c r="B427" s="246"/>
      <c r="C427" s="247"/>
      <c r="D427" s="237" t="s">
        <v>170</v>
      </c>
      <c r="E427" s="248" t="s">
        <v>32</v>
      </c>
      <c r="F427" s="249" t="s">
        <v>873</v>
      </c>
      <c r="G427" s="247"/>
      <c r="H427" s="250">
        <v>22.425000000000001</v>
      </c>
      <c r="I427" s="251"/>
      <c r="J427" s="247"/>
      <c r="K427" s="247"/>
      <c r="L427" s="252"/>
      <c r="M427" s="253"/>
      <c r="N427" s="254"/>
      <c r="O427" s="254"/>
      <c r="P427" s="254"/>
      <c r="Q427" s="254"/>
      <c r="R427" s="254"/>
      <c r="S427" s="254"/>
      <c r="T427" s="25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6" t="s">
        <v>170</v>
      </c>
      <c r="AU427" s="256" t="s">
        <v>93</v>
      </c>
      <c r="AV427" s="14" t="s">
        <v>91</v>
      </c>
      <c r="AW427" s="14" t="s">
        <v>38</v>
      </c>
      <c r="AX427" s="14" t="s">
        <v>76</v>
      </c>
      <c r="AY427" s="256" t="s">
        <v>159</v>
      </c>
    </row>
    <row r="428" s="15" customFormat="1">
      <c r="A428" s="15"/>
      <c r="B428" s="266"/>
      <c r="C428" s="267"/>
      <c r="D428" s="237" t="s">
        <v>170</v>
      </c>
      <c r="E428" s="268" t="s">
        <v>32</v>
      </c>
      <c r="F428" s="269" t="s">
        <v>583</v>
      </c>
      <c r="G428" s="267"/>
      <c r="H428" s="270">
        <v>69.608000000000004</v>
      </c>
      <c r="I428" s="271"/>
      <c r="J428" s="267"/>
      <c r="K428" s="267"/>
      <c r="L428" s="272"/>
      <c r="M428" s="273"/>
      <c r="N428" s="274"/>
      <c r="O428" s="274"/>
      <c r="P428" s="274"/>
      <c r="Q428" s="274"/>
      <c r="R428" s="274"/>
      <c r="S428" s="274"/>
      <c r="T428" s="27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6" t="s">
        <v>170</v>
      </c>
      <c r="AU428" s="276" t="s">
        <v>93</v>
      </c>
      <c r="AV428" s="15" t="s">
        <v>96</v>
      </c>
      <c r="AW428" s="15" t="s">
        <v>38</v>
      </c>
      <c r="AX428" s="15" t="s">
        <v>84</v>
      </c>
      <c r="AY428" s="276" t="s">
        <v>159</v>
      </c>
    </row>
    <row r="429" s="2" customFormat="1" ht="24.15" customHeight="1">
      <c r="A429" s="43"/>
      <c r="B429" s="44"/>
      <c r="C429" s="217" t="s">
        <v>874</v>
      </c>
      <c r="D429" s="217" t="s">
        <v>162</v>
      </c>
      <c r="E429" s="218" t="s">
        <v>875</v>
      </c>
      <c r="F429" s="219" t="s">
        <v>876</v>
      </c>
      <c r="G429" s="220" t="s">
        <v>165</v>
      </c>
      <c r="H429" s="221">
        <v>69.608000000000004</v>
      </c>
      <c r="I429" s="222"/>
      <c r="J429" s="223">
        <f>ROUND(I429*H429,2)</f>
        <v>0</v>
      </c>
      <c r="K429" s="219" t="s">
        <v>166</v>
      </c>
      <c r="L429" s="49"/>
      <c r="M429" s="224" t="s">
        <v>32</v>
      </c>
      <c r="N429" s="225" t="s">
        <v>48</v>
      </c>
      <c r="O429" s="89"/>
      <c r="P429" s="226">
        <f>O429*H429</f>
        <v>0</v>
      </c>
      <c r="Q429" s="226">
        <v>0</v>
      </c>
      <c r="R429" s="226">
        <f>Q429*H429</f>
        <v>0</v>
      </c>
      <c r="S429" s="226">
        <v>0</v>
      </c>
      <c r="T429" s="227">
        <f>S429*H429</f>
        <v>0</v>
      </c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R429" s="228" t="s">
        <v>96</v>
      </c>
      <c r="AT429" s="228" t="s">
        <v>162</v>
      </c>
      <c r="AU429" s="228" t="s">
        <v>93</v>
      </c>
      <c r="AY429" s="21" t="s">
        <v>159</v>
      </c>
      <c r="BE429" s="229">
        <f>IF(N429="základní",J429,0)</f>
        <v>0</v>
      </c>
      <c r="BF429" s="229">
        <f>IF(N429="snížená",J429,0)</f>
        <v>0</v>
      </c>
      <c r="BG429" s="229">
        <f>IF(N429="zákl. přenesená",J429,0)</f>
        <v>0</v>
      </c>
      <c r="BH429" s="229">
        <f>IF(N429="sníž. přenesená",J429,0)</f>
        <v>0</v>
      </c>
      <c r="BI429" s="229">
        <f>IF(N429="nulová",J429,0)</f>
        <v>0</v>
      </c>
      <c r="BJ429" s="21" t="s">
        <v>91</v>
      </c>
      <c r="BK429" s="229">
        <f>ROUND(I429*H429,2)</f>
        <v>0</v>
      </c>
      <c r="BL429" s="21" t="s">
        <v>96</v>
      </c>
      <c r="BM429" s="228" t="s">
        <v>877</v>
      </c>
    </row>
    <row r="430" s="2" customFormat="1">
      <c r="A430" s="43"/>
      <c r="B430" s="44"/>
      <c r="C430" s="45"/>
      <c r="D430" s="230" t="s">
        <v>168</v>
      </c>
      <c r="E430" s="45"/>
      <c r="F430" s="231" t="s">
        <v>878</v>
      </c>
      <c r="G430" s="45"/>
      <c r="H430" s="45"/>
      <c r="I430" s="232"/>
      <c r="J430" s="45"/>
      <c r="K430" s="45"/>
      <c r="L430" s="49"/>
      <c r="M430" s="233"/>
      <c r="N430" s="234"/>
      <c r="O430" s="89"/>
      <c r="P430" s="89"/>
      <c r="Q430" s="89"/>
      <c r="R430" s="89"/>
      <c r="S430" s="89"/>
      <c r="T430" s="90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T430" s="21" t="s">
        <v>168</v>
      </c>
      <c r="AU430" s="21" t="s">
        <v>93</v>
      </c>
    </row>
    <row r="431" s="2" customFormat="1" ht="37.8" customHeight="1">
      <c r="A431" s="43"/>
      <c r="B431" s="44"/>
      <c r="C431" s="217" t="s">
        <v>879</v>
      </c>
      <c r="D431" s="217" t="s">
        <v>162</v>
      </c>
      <c r="E431" s="218" t="s">
        <v>880</v>
      </c>
      <c r="F431" s="219" t="s">
        <v>881</v>
      </c>
      <c r="G431" s="220" t="s">
        <v>181</v>
      </c>
      <c r="H431" s="221">
        <v>1.0249999999999999</v>
      </c>
      <c r="I431" s="222"/>
      <c r="J431" s="223">
        <f>ROUND(I431*H431,2)</f>
        <v>0</v>
      </c>
      <c r="K431" s="219" t="s">
        <v>166</v>
      </c>
      <c r="L431" s="49"/>
      <c r="M431" s="224" t="s">
        <v>32</v>
      </c>
      <c r="N431" s="225" t="s">
        <v>48</v>
      </c>
      <c r="O431" s="89"/>
      <c r="P431" s="226">
        <f>O431*H431</f>
        <v>0</v>
      </c>
      <c r="Q431" s="226">
        <v>1.0492218</v>
      </c>
      <c r="R431" s="226">
        <f>Q431*H431</f>
        <v>1.075452345</v>
      </c>
      <c r="S431" s="226">
        <v>0</v>
      </c>
      <c r="T431" s="227">
        <f>S431*H431</f>
        <v>0</v>
      </c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R431" s="228" t="s">
        <v>96</v>
      </c>
      <c r="AT431" s="228" t="s">
        <v>162</v>
      </c>
      <c r="AU431" s="228" t="s">
        <v>93</v>
      </c>
      <c r="AY431" s="21" t="s">
        <v>159</v>
      </c>
      <c r="BE431" s="229">
        <f>IF(N431="základní",J431,0)</f>
        <v>0</v>
      </c>
      <c r="BF431" s="229">
        <f>IF(N431="snížená",J431,0)</f>
        <v>0</v>
      </c>
      <c r="BG431" s="229">
        <f>IF(N431="zákl. přenesená",J431,0)</f>
        <v>0</v>
      </c>
      <c r="BH431" s="229">
        <f>IF(N431="sníž. přenesená",J431,0)</f>
        <v>0</v>
      </c>
      <c r="BI431" s="229">
        <f>IF(N431="nulová",J431,0)</f>
        <v>0</v>
      </c>
      <c r="BJ431" s="21" t="s">
        <v>91</v>
      </c>
      <c r="BK431" s="229">
        <f>ROUND(I431*H431,2)</f>
        <v>0</v>
      </c>
      <c r="BL431" s="21" t="s">
        <v>96</v>
      </c>
      <c r="BM431" s="228" t="s">
        <v>882</v>
      </c>
    </row>
    <row r="432" s="2" customFormat="1">
      <c r="A432" s="43"/>
      <c r="B432" s="44"/>
      <c r="C432" s="45"/>
      <c r="D432" s="230" t="s">
        <v>168</v>
      </c>
      <c r="E432" s="45"/>
      <c r="F432" s="231" t="s">
        <v>883</v>
      </c>
      <c r="G432" s="45"/>
      <c r="H432" s="45"/>
      <c r="I432" s="232"/>
      <c r="J432" s="45"/>
      <c r="K432" s="45"/>
      <c r="L432" s="49"/>
      <c r="M432" s="233"/>
      <c r="N432" s="234"/>
      <c r="O432" s="89"/>
      <c r="P432" s="89"/>
      <c r="Q432" s="89"/>
      <c r="R432" s="89"/>
      <c r="S432" s="89"/>
      <c r="T432" s="90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T432" s="21" t="s">
        <v>168</v>
      </c>
      <c r="AU432" s="21" t="s">
        <v>93</v>
      </c>
    </row>
    <row r="433" s="13" customFormat="1">
      <c r="A433" s="13"/>
      <c r="B433" s="235"/>
      <c r="C433" s="236"/>
      <c r="D433" s="237" t="s">
        <v>170</v>
      </c>
      <c r="E433" s="238" t="s">
        <v>32</v>
      </c>
      <c r="F433" s="239" t="s">
        <v>884</v>
      </c>
      <c r="G433" s="236"/>
      <c r="H433" s="238" t="s">
        <v>32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170</v>
      </c>
      <c r="AU433" s="245" t="s">
        <v>93</v>
      </c>
      <c r="AV433" s="13" t="s">
        <v>84</v>
      </c>
      <c r="AW433" s="13" t="s">
        <v>38</v>
      </c>
      <c r="AX433" s="13" t="s">
        <v>76</v>
      </c>
      <c r="AY433" s="245" t="s">
        <v>159</v>
      </c>
    </row>
    <row r="434" s="13" customFormat="1">
      <c r="A434" s="13"/>
      <c r="B434" s="235"/>
      <c r="C434" s="236"/>
      <c r="D434" s="237" t="s">
        <v>170</v>
      </c>
      <c r="E434" s="238" t="s">
        <v>32</v>
      </c>
      <c r="F434" s="239" t="s">
        <v>805</v>
      </c>
      <c r="G434" s="236"/>
      <c r="H434" s="238" t="s">
        <v>32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170</v>
      </c>
      <c r="AU434" s="245" t="s">
        <v>93</v>
      </c>
      <c r="AV434" s="13" t="s">
        <v>84</v>
      </c>
      <c r="AW434" s="13" t="s">
        <v>38</v>
      </c>
      <c r="AX434" s="13" t="s">
        <v>76</v>
      </c>
      <c r="AY434" s="245" t="s">
        <v>159</v>
      </c>
    </row>
    <row r="435" s="14" customFormat="1">
      <c r="A435" s="14"/>
      <c r="B435" s="246"/>
      <c r="C435" s="247"/>
      <c r="D435" s="237" t="s">
        <v>170</v>
      </c>
      <c r="E435" s="248" t="s">
        <v>32</v>
      </c>
      <c r="F435" s="249" t="s">
        <v>885</v>
      </c>
      <c r="G435" s="247"/>
      <c r="H435" s="250">
        <v>0.42099999999999999</v>
      </c>
      <c r="I435" s="251"/>
      <c r="J435" s="247"/>
      <c r="K435" s="247"/>
      <c r="L435" s="252"/>
      <c r="M435" s="253"/>
      <c r="N435" s="254"/>
      <c r="O435" s="254"/>
      <c r="P435" s="254"/>
      <c r="Q435" s="254"/>
      <c r="R435" s="254"/>
      <c r="S435" s="254"/>
      <c r="T435" s="25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6" t="s">
        <v>170</v>
      </c>
      <c r="AU435" s="256" t="s">
        <v>93</v>
      </c>
      <c r="AV435" s="14" t="s">
        <v>91</v>
      </c>
      <c r="AW435" s="14" t="s">
        <v>38</v>
      </c>
      <c r="AX435" s="14" t="s">
        <v>76</v>
      </c>
      <c r="AY435" s="256" t="s">
        <v>159</v>
      </c>
    </row>
    <row r="436" s="13" customFormat="1">
      <c r="A436" s="13"/>
      <c r="B436" s="235"/>
      <c r="C436" s="236"/>
      <c r="D436" s="237" t="s">
        <v>170</v>
      </c>
      <c r="E436" s="238" t="s">
        <v>32</v>
      </c>
      <c r="F436" s="239" t="s">
        <v>811</v>
      </c>
      <c r="G436" s="236"/>
      <c r="H436" s="238" t="s">
        <v>32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170</v>
      </c>
      <c r="AU436" s="245" t="s">
        <v>93</v>
      </c>
      <c r="AV436" s="13" t="s">
        <v>84</v>
      </c>
      <c r="AW436" s="13" t="s">
        <v>38</v>
      </c>
      <c r="AX436" s="13" t="s">
        <v>76</v>
      </c>
      <c r="AY436" s="245" t="s">
        <v>159</v>
      </c>
    </row>
    <row r="437" s="14" customFormat="1">
      <c r="A437" s="14"/>
      <c r="B437" s="246"/>
      <c r="C437" s="247"/>
      <c r="D437" s="237" t="s">
        <v>170</v>
      </c>
      <c r="E437" s="248" t="s">
        <v>32</v>
      </c>
      <c r="F437" s="249" t="s">
        <v>886</v>
      </c>
      <c r="G437" s="247"/>
      <c r="H437" s="250">
        <v>0.10199999999999999</v>
      </c>
      <c r="I437" s="251"/>
      <c r="J437" s="247"/>
      <c r="K437" s="247"/>
      <c r="L437" s="252"/>
      <c r="M437" s="253"/>
      <c r="N437" s="254"/>
      <c r="O437" s="254"/>
      <c r="P437" s="254"/>
      <c r="Q437" s="254"/>
      <c r="R437" s="254"/>
      <c r="S437" s="254"/>
      <c r="T437" s="25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6" t="s">
        <v>170</v>
      </c>
      <c r="AU437" s="256" t="s">
        <v>93</v>
      </c>
      <c r="AV437" s="14" t="s">
        <v>91</v>
      </c>
      <c r="AW437" s="14" t="s">
        <v>38</v>
      </c>
      <c r="AX437" s="14" t="s">
        <v>76</v>
      </c>
      <c r="AY437" s="256" t="s">
        <v>159</v>
      </c>
    </row>
    <row r="438" s="14" customFormat="1">
      <c r="A438" s="14"/>
      <c r="B438" s="246"/>
      <c r="C438" s="247"/>
      <c r="D438" s="237" t="s">
        <v>170</v>
      </c>
      <c r="E438" s="248" t="s">
        <v>32</v>
      </c>
      <c r="F438" s="249" t="s">
        <v>887</v>
      </c>
      <c r="G438" s="247"/>
      <c r="H438" s="250">
        <v>0.255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170</v>
      </c>
      <c r="AU438" s="256" t="s">
        <v>93</v>
      </c>
      <c r="AV438" s="14" t="s">
        <v>91</v>
      </c>
      <c r="AW438" s="14" t="s">
        <v>38</v>
      </c>
      <c r="AX438" s="14" t="s">
        <v>76</v>
      </c>
      <c r="AY438" s="256" t="s">
        <v>159</v>
      </c>
    </row>
    <row r="439" s="15" customFormat="1">
      <c r="A439" s="15"/>
      <c r="B439" s="266"/>
      <c r="C439" s="267"/>
      <c r="D439" s="237" t="s">
        <v>170</v>
      </c>
      <c r="E439" s="268" t="s">
        <v>32</v>
      </c>
      <c r="F439" s="269" t="s">
        <v>583</v>
      </c>
      <c r="G439" s="267"/>
      <c r="H439" s="270">
        <v>0.77800000000000002</v>
      </c>
      <c r="I439" s="271"/>
      <c r="J439" s="267"/>
      <c r="K439" s="267"/>
      <c r="L439" s="272"/>
      <c r="M439" s="273"/>
      <c r="N439" s="274"/>
      <c r="O439" s="274"/>
      <c r="P439" s="274"/>
      <c r="Q439" s="274"/>
      <c r="R439" s="274"/>
      <c r="S439" s="274"/>
      <c r="T439" s="27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6" t="s">
        <v>170</v>
      </c>
      <c r="AU439" s="276" t="s">
        <v>93</v>
      </c>
      <c r="AV439" s="15" t="s">
        <v>96</v>
      </c>
      <c r="AW439" s="15" t="s">
        <v>38</v>
      </c>
      <c r="AX439" s="15" t="s">
        <v>76</v>
      </c>
      <c r="AY439" s="276" t="s">
        <v>159</v>
      </c>
    </row>
    <row r="440" s="14" customFormat="1">
      <c r="A440" s="14"/>
      <c r="B440" s="246"/>
      <c r="C440" s="247"/>
      <c r="D440" s="237" t="s">
        <v>170</v>
      </c>
      <c r="E440" s="248" t="s">
        <v>32</v>
      </c>
      <c r="F440" s="249" t="s">
        <v>888</v>
      </c>
      <c r="G440" s="247"/>
      <c r="H440" s="250">
        <v>1.0249999999999999</v>
      </c>
      <c r="I440" s="251"/>
      <c r="J440" s="247"/>
      <c r="K440" s="247"/>
      <c r="L440" s="252"/>
      <c r="M440" s="253"/>
      <c r="N440" s="254"/>
      <c r="O440" s="254"/>
      <c r="P440" s="254"/>
      <c r="Q440" s="254"/>
      <c r="R440" s="254"/>
      <c r="S440" s="254"/>
      <c r="T440" s="25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6" t="s">
        <v>170</v>
      </c>
      <c r="AU440" s="256" t="s">
        <v>93</v>
      </c>
      <c r="AV440" s="14" t="s">
        <v>91</v>
      </c>
      <c r="AW440" s="14" t="s">
        <v>38</v>
      </c>
      <c r="AX440" s="14" t="s">
        <v>76</v>
      </c>
      <c r="AY440" s="256" t="s">
        <v>159</v>
      </c>
    </row>
    <row r="441" s="15" customFormat="1">
      <c r="A441" s="15"/>
      <c r="B441" s="266"/>
      <c r="C441" s="267"/>
      <c r="D441" s="237" t="s">
        <v>170</v>
      </c>
      <c r="E441" s="268" t="s">
        <v>32</v>
      </c>
      <c r="F441" s="269" t="s">
        <v>583</v>
      </c>
      <c r="G441" s="267"/>
      <c r="H441" s="270">
        <v>1.0249999999999999</v>
      </c>
      <c r="I441" s="271"/>
      <c r="J441" s="267"/>
      <c r="K441" s="267"/>
      <c r="L441" s="272"/>
      <c r="M441" s="273"/>
      <c r="N441" s="274"/>
      <c r="O441" s="274"/>
      <c r="P441" s="274"/>
      <c r="Q441" s="274"/>
      <c r="R441" s="274"/>
      <c r="S441" s="274"/>
      <c r="T441" s="27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76" t="s">
        <v>170</v>
      </c>
      <c r="AU441" s="276" t="s">
        <v>93</v>
      </c>
      <c r="AV441" s="15" t="s">
        <v>96</v>
      </c>
      <c r="AW441" s="15" t="s">
        <v>38</v>
      </c>
      <c r="AX441" s="15" t="s">
        <v>84</v>
      </c>
      <c r="AY441" s="276" t="s">
        <v>159</v>
      </c>
    </row>
    <row r="442" s="2" customFormat="1" ht="24.15" customHeight="1">
      <c r="A442" s="43"/>
      <c r="B442" s="44"/>
      <c r="C442" s="217" t="s">
        <v>889</v>
      </c>
      <c r="D442" s="217" t="s">
        <v>162</v>
      </c>
      <c r="E442" s="218" t="s">
        <v>890</v>
      </c>
      <c r="F442" s="219" t="s">
        <v>891</v>
      </c>
      <c r="G442" s="220" t="s">
        <v>165</v>
      </c>
      <c r="H442" s="221">
        <v>31.064</v>
      </c>
      <c r="I442" s="222"/>
      <c r="J442" s="223">
        <f>ROUND(I442*H442,2)</f>
        <v>0</v>
      </c>
      <c r="K442" s="219" t="s">
        <v>166</v>
      </c>
      <c r="L442" s="49"/>
      <c r="M442" s="224" t="s">
        <v>32</v>
      </c>
      <c r="N442" s="225" t="s">
        <v>48</v>
      </c>
      <c r="O442" s="89"/>
      <c r="P442" s="226">
        <f>O442*H442</f>
        <v>0</v>
      </c>
      <c r="Q442" s="226">
        <v>0.0025000000000000001</v>
      </c>
      <c r="R442" s="226">
        <f>Q442*H442</f>
        <v>0.077660000000000007</v>
      </c>
      <c r="S442" s="226">
        <v>0</v>
      </c>
      <c r="T442" s="227">
        <f>S442*H442</f>
        <v>0</v>
      </c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R442" s="228" t="s">
        <v>96</v>
      </c>
      <c r="AT442" s="228" t="s">
        <v>162</v>
      </c>
      <c r="AU442" s="228" t="s">
        <v>93</v>
      </c>
      <c r="AY442" s="21" t="s">
        <v>159</v>
      </c>
      <c r="BE442" s="229">
        <f>IF(N442="základní",J442,0)</f>
        <v>0</v>
      </c>
      <c r="BF442" s="229">
        <f>IF(N442="snížená",J442,0)</f>
        <v>0</v>
      </c>
      <c r="BG442" s="229">
        <f>IF(N442="zákl. přenesená",J442,0)</f>
        <v>0</v>
      </c>
      <c r="BH442" s="229">
        <f>IF(N442="sníž. přenesená",J442,0)</f>
        <v>0</v>
      </c>
      <c r="BI442" s="229">
        <f>IF(N442="nulová",J442,0)</f>
        <v>0</v>
      </c>
      <c r="BJ442" s="21" t="s">
        <v>91</v>
      </c>
      <c r="BK442" s="229">
        <f>ROUND(I442*H442,2)</f>
        <v>0</v>
      </c>
      <c r="BL442" s="21" t="s">
        <v>96</v>
      </c>
      <c r="BM442" s="228" t="s">
        <v>892</v>
      </c>
    </row>
    <row r="443" s="2" customFormat="1">
      <c r="A443" s="43"/>
      <c r="B443" s="44"/>
      <c r="C443" s="45"/>
      <c r="D443" s="230" t="s">
        <v>168</v>
      </c>
      <c r="E443" s="45"/>
      <c r="F443" s="231" t="s">
        <v>893</v>
      </c>
      <c r="G443" s="45"/>
      <c r="H443" s="45"/>
      <c r="I443" s="232"/>
      <c r="J443" s="45"/>
      <c r="K443" s="45"/>
      <c r="L443" s="49"/>
      <c r="M443" s="233"/>
      <c r="N443" s="234"/>
      <c r="O443" s="89"/>
      <c r="P443" s="89"/>
      <c r="Q443" s="89"/>
      <c r="R443" s="89"/>
      <c r="S443" s="89"/>
      <c r="T443" s="90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T443" s="21" t="s">
        <v>168</v>
      </c>
      <c r="AU443" s="21" t="s">
        <v>93</v>
      </c>
    </row>
    <row r="444" s="13" customFormat="1">
      <c r="A444" s="13"/>
      <c r="B444" s="235"/>
      <c r="C444" s="236"/>
      <c r="D444" s="237" t="s">
        <v>170</v>
      </c>
      <c r="E444" s="238" t="s">
        <v>32</v>
      </c>
      <c r="F444" s="239" t="s">
        <v>805</v>
      </c>
      <c r="G444" s="236"/>
      <c r="H444" s="238" t="s">
        <v>32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170</v>
      </c>
      <c r="AU444" s="245" t="s">
        <v>93</v>
      </c>
      <c r="AV444" s="13" t="s">
        <v>84</v>
      </c>
      <c r="AW444" s="13" t="s">
        <v>38</v>
      </c>
      <c r="AX444" s="13" t="s">
        <v>76</v>
      </c>
      <c r="AY444" s="245" t="s">
        <v>159</v>
      </c>
    </row>
    <row r="445" s="14" customFormat="1">
      <c r="A445" s="14"/>
      <c r="B445" s="246"/>
      <c r="C445" s="247"/>
      <c r="D445" s="237" t="s">
        <v>170</v>
      </c>
      <c r="E445" s="248" t="s">
        <v>32</v>
      </c>
      <c r="F445" s="249" t="s">
        <v>894</v>
      </c>
      <c r="G445" s="247"/>
      <c r="H445" s="250">
        <v>26.32</v>
      </c>
      <c r="I445" s="251"/>
      <c r="J445" s="247"/>
      <c r="K445" s="247"/>
      <c r="L445" s="252"/>
      <c r="M445" s="253"/>
      <c r="N445" s="254"/>
      <c r="O445" s="254"/>
      <c r="P445" s="254"/>
      <c r="Q445" s="254"/>
      <c r="R445" s="254"/>
      <c r="S445" s="254"/>
      <c r="T445" s="25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6" t="s">
        <v>170</v>
      </c>
      <c r="AU445" s="256" t="s">
        <v>93</v>
      </c>
      <c r="AV445" s="14" t="s">
        <v>91</v>
      </c>
      <c r="AW445" s="14" t="s">
        <v>38</v>
      </c>
      <c r="AX445" s="14" t="s">
        <v>76</v>
      </c>
      <c r="AY445" s="256" t="s">
        <v>159</v>
      </c>
    </row>
    <row r="446" s="13" customFormat="1">
      <c r="A446" s="13"/>
      <c r="B446" s="235"/>
      <c r="C446" s="236"/>
      <c r="D446" s="237" t="s">
        <v>170</v>
      </c>
      <c r="E446" s="238" t="s">
        <v>32</v>
      </c>
      <c r="F446" s="239" t="s">
        <v>811</v>
      </c>
      <c r="G446" s="236"/>
      <c r="H446" s="238" t="s">
        <v>32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5" t="s">
        <v>170</v>
      </c>
      <c r="AU446" s="245" t="s">
        <v>93</v>
      </c>
      <c r="AV446" s="13" t="s">
        <v>84</v>
      </c>
      <c r="AW446" s="13" t="s">
        <v>38</v>
      </c>
      <c r="AX446" s="13" t="s">
        <v>76</v>
      </c>
      <c r="AY446" s="245" t="s">
        <v>159</v>
      </c>
    </row>
    <row r="447" s="14" customFormat="1">
      <c r="A447" s="14"/>
      <c r="B447" s="246"/>
      <c r="C447" s="247"/>
      <c r="D447" s="237" t="s">
        <v>170</v>
      </c>
      <c r="E447" s="248" t="s">
        <v>32</v>
      </c>
      <c r="F447" s="249" t="s">
        <v>895</v>
      </c>
      <c r="G447" s="247"/>
      <c r="H447" s="250">
        <v>4.7439999999999998</v>
      </c>
      <c r="I447" s="251"/>
      <c r="J447" s="247"/>
      <c r="K447" s="247"/>
      <c r="L447" s="252"/>
      <c r="M447" s="253"/>
      <c r="N447" s="254"/>
      <c r="O447" s="254"/>
      <c r="P447" s="254"/>
      <c r="Q447" s="254"/>
      <c r="R447" s="254"/>
      <c r="S447" s="254"/>
      <c r="T447" s="25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6" t="s">
        <v>170</v>
      </c>
      <c r="AU447" s="256" t="s">
        <v>93</v>
      </c>
      <c r="AV447" s="14" t="s">
        <v>91</v>
      </c>
      <c r="AW447" s="14" t="s">
        <v>38</v>
      </c>
      <c r="AX447" s="14" t="s">
        <v>76</v>
      </c>
      <c r="AY447" s="256" t="s">
        <v>159</v>
      </c>
    </row>
    <row r="448" s="15" customFormat="1">
      <c r="A448" s="15"/>
      <c r="B448" s="266"/>
      <c r="C448" s="267"/>
      <c r="D448" s="237" t="s">
        <v>170</v>
      </c>
      <c r="E448" s="268" t="s">
        <v>32</v>
      </c>
      <c r="F448" s="269" t="s">
        <v>583</v>
      </c>
      <c r="G448" s="267"/>
      <c r="H448" s="270">
        <v>31.064</v>
      </c>
      <c r="I448" s="271"/>
      <c r="J448" s="267"/>
      <c r="K448" s="267"/>
      <c r="L448" s="272"/>
      <c r="M448" s="273"/>
      <c r="N448" s="274"/>
      <c r="O448" s="274"/>
      <c r="P448" s="274"/>
      <c r="Q448" s="274"/>
      <c r="R448" s="274"/>
      <c r="S448" s="274"/>
      <c r="T448" s="27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6" t="s">
        <v>170</v>
      </c>
      <c r="AU448" s="276" t="s">
        <v>93</v>
      </c>
      <c r="AV448" s="15" t="s">
        <v>96</v>
      </c>
      <c r="AW448" s="15" t="s">
        <v>38</v>
      </c>
      <c r="AX448" s="15" t="s">
        <v>84</v>
      </c>
      <c r="AY448" s="276" t="s">
        <v>159</v>
      </c>
    </row>
    <row r="449" s="2" customFormat="1" ht="44.25" customHeight="1">
      <c r="A449" s="43"/>
      <c r="B449" s="44"/>
      <c r="C449" s="217" t="s">
        <v>896</v>
      </c>
      <c r="D449" s="217" t="s">
        <v>162</v>
      </c>
      <c r="E449" s="218" t="s">
        <v>897</v>
      </c>
      <c r="F449" s="219" t="s">
        <v>898</v>
      </c>
      <c r="G449" s="220" t="s">
        <v>165</v>
      </c>
      <c r="H449" s="221">
        <v>31.064</v>
      </c>
      <c r="I449" s="222"/>
      <c r="J449" s="223">
        <f>ROUND(I449*H449,2)</f>
        <v>0</v>
      </c>
      <c r="K449" s="219" t="s">
        <v>166</v>
      </c>
      <c r="L449" s="49"/>
      <c r="M449" s="224" t="s">
        <v>32</v>
      </c>
      <c r="N449" s="225" t="s">
        <v>48</v>
      </c>
      <c r="O449" s="89"/>
      <c r="P449" s="226">
        <f>O449*H449</f>
        <v>0</v>
      </c>
      <c r="Q449" s="226">
        <v>0.00010000000000000001</v>
      </c>
      <c r="R449" s="226">
        <f>Q449*H449</f>
        <v>0.0031064</v>
      </c>
      <c r="S449" s="226">
        <v>0</v>
      </c>
      <c r="T449" s="227">
        <f>S449*H449</f>
        <v>0</v>
      </c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R449" s="228" t="s">
        <v>96</v>
      </c>
      <c r="AT449" s="228" t="s">
        <v>162</v>
      </c>
      <c r="AU449" s="228" t="s">
        <v>93</v>
      </c>
      <c r="AY449" s="21" t="s">
        <v>159</v>
      </c>
      <c r="BE449" s="229">
        <f>IF(N449="základní",J449,0)</f>
        <v>0</v>
      </c>
      <c r="BF449" s="229">
        <f>IF(N449="snížená",J449,0)</f>
        <v>0</v>
      </c>
      <c r="BG449" s="229">
        <f>IF(N449="zákl. přenesená",J449,0)</f>
        <v>0</v>
      </c>
      <c r="BH449" s="229">
        <f>IF(N449="sníž. přenesená",J449,0)</f>
        <v>0</v>
      </c>
      <c r="BI449" s="229">
        <f>IF(N449="nulová",J449,0)</f>
        <v>0</v>
      </c>
      <c r="BJ449" s="21" t="s">
        <v>91</v>
      </c>
      <c r="BK449" s="229">
        <f>ROUND(I449*H449,2)</f>
        <v>0</v>
      </c>
      <c r="BL449" s="21" t="s">
        <v>96</v>
      </c>
      <c r="BM449" s="228" t="s">
        <v>899</v>
      </c>
    </row>
    <row r="450" s="2" customFormat="1">
      <c r="A450" s="43"/>
      <c r="B450" s="44"/>
      <c r="C450" s="45"/>
      <c r="D450" s="230" t="s">
        <v>168</v>
      </c>
      <c r="E450" s="45"/>
      <c r="F450" s="231" t="s">
        <v>900</v>
      </c>
      <c r="G450" s="45"/>
      <c r="H450" s="45"/>
      <c r="I450" s="232"/>
      <c r="J450" s="45"/>
      <c r="K450" s="45"/>
      <c r="L450" s="49"/>
      <c r="M450" s="233"/>
      <c r="N450" s="234"/>
      <c r="O450" s="89"/>
      <c r="P450" s="89"/>
      <c r="Q450" s="89"/>
      <c r="R450" s="89"/>
      <c r="S450" s="89"/>
      <c r="T450" s="90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T450" s="21" t="s">
        <v>168</v>
      </c>
      <c r="AU450" s="21" t="s">
        <v>93</v>
      </c>
    </row>
    <row r="451" s="2" customFormat="1" ht="37.8" customHeight="1">
      <c r="A451" s="43"/>
      <c r="B451" s="44"/>
      <c r="C451" s="217" t="s">
        <v>901</v>
      </c>
      <c r="D451" s="217" t="s">
        <v>162</v>
      </c>
      <c r="E451" s="218" t="s">
        <v>902</v>
      </c>
      <c r="F451" s="219" t="s">
        <v>903</v>
      </c>
      <c r="G451" s="220" t="s">
        <v>165</v>
      </c>
      <c r="H451" s="221">
        <v>31.064</v>
      </c>
      <c r="I451" s="222"/>
      <c r="J451" s="223">
        <f>ROUND(I451*H451,2)</f>
        <v>0</v>
      </c>
      <c r="K451" s="219" t="s">
        <v>166</v>
      </c>
      <c r="L451" s="49"/>
      <c r="M451" s="224" t="s">
        <v>32</v>
      </c>
      <c r="N451" s="225" t="s">
        <v>48</v>
      </c>
      <c r="O451" s="89"/>
      <c r="P451" s="226">
        <f>O451*H451</f>
        <v>0</v>
      </c>
      <c r="Q451" s="226">
        <v>4.7999999999999996E-07</v>
      </c>
      <c r="R451" s="226">
        <f>Q451*H451</f>
        <v>1.4910719999999999E-05</v>
      </c>
      <c r="S451" s="226">
        <v>0</v>
      </c>
      <c r="T451" s="227">
        <f>S451*H451</f>
        <v>0</v>
      </c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R451" s="228" t="s">
        <v>96</v>
      </c>
      <c r="AT451" s="228" t="s">
        <v>162</v>
      </c>
      <c r="AU451" s="228" t="s">
        <v>93</v>
      </c>
      <c r="AY451" s="21" t="s">
        <v>159</v>
      </c>
      <c r="BE451" s="229">
        <f>IF(N451="základní",J451,0)</f>
        <v>0</v>
      </c>
      <c r="BF451" s="229">
        <f>IF(N451="snížená",J451,0)</f>
        <v>0</v>
      </c>
      <c r="BG451" s="229">
        <f>IF(N451="zákl. přenesená",J451,0)</f>
        <v>0</v>
      </c>
      <c r="BH451" s="229">
        <f>IF(N451="sníž. přenesená",J451,0)</f>
        <v>0</v>
      </c>
      <c r="BI451" s="229">
        <f>IF(N451="nulová",J451,0)</f>
        <v>0</v>
      </c>
      <c r="BJ451" s="21" t="s">
        <v>91</v>
      </c>
      <c r="BK451" s="229">
        <f>ROUND(I451*H451,2)</f>
        <v>0</v>
      </c>
      <c r="BL451" s="21" t="s">
        <v>96</v>
      </c>
      <c r="BM451" s="228" t="s">
        <v>904</v>
      </c>
    </row>
    <row r="452" s="2" customFormat="1">
      <c r="A452" s="43"/>
      <c r="B452" s="44"/>
      <c r="C452" s="45"/>
      <c r="D452" s="230" t="s">
        <v>168</v>
      </c>
      <c r="E452" s="45"/>
      <c r="F452" s="231" t="s">
        <v>905</v>
      </c>
      <c r="G452" s="45"/>
      <c r="H452" s="45"/>
      <c r="I452" s="232"/>
      <c r="J452" s="45"/>
      <c r="K452" s="45"/>
      <c r="L452" s="49"/>
      <c r="M452" s="233"/>
      <c r="N452" s="234"/>
      <c r="O452" s="89"/>
      <c r="P452" s="89"/>
      <c r="Q452" s="89"/>
      <c r="R452" s="89"/>
      <c r="S452" s="89"/>
      <c r="T452" s="90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T452" s="21" t="s">
        <v>168</v>
      </c>
      <c r="AU452" s="21" t="s">
        <v>93</v>
      </c>
    </row>
    <row r="453" s="12" customFormat="1" ht="20.88" customHeight="1">
      <c r="A453" s="12"/>
      <c r="B453" s="201"/>
      <c r="C453" s="202"/>
      <c r="D453" s="203" t="s">
        <v>75</v>
      </c>
      <c r="E453" s="215" t="s">
        <v>782</v>
      </c>
      <c r="F453" s="215" t="s">
        <v>906</v>
      </c>
      <c r="G453" s="202"/>
      <c r="H453" s="202"/>
      <c r="I453" s="205"/>
      <c r="J453" s="216">
        <f>BK453</f>
        <v>0</v>
      </c>
      <c r="K453" s="202"/>
      <c r="L453" s="207"/>
      <c r="M453" s="208"/>
      <c r="N453" s="209"/>
      <c r="O453" s="209"/>
      <c r="P453" s="210">
        <f>SUM(P454:P463)</f>
        <v>0</v>
      </c>
      <c r="Q453" s="209"/>
      <c r="R453" s="210">
        <f>SUM(R454:R463)</f>
        <v>0</v>
      </c>
      <c r="S453" s="209"/>
      <c r="T453" s="211">
        <f>SUM(T454:T463)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12" t="s">
        <v>84</v>
      </c>
      <c r="AT453" s="213" t="s">
        <v>75</v>
      </c>
      <c r="AU453" s="213" t="s">
        <v>91</v>
      </c>
      <c r="AY453" s="212" t="s">
        <v>159</v>
      </c>
      <c r="BK453" s="214">
        <f>SUM(BK454:BK463)</f>
        <v>0</v>
      </c>
    </row>
    <row r="454" s="2" customFormat="1" ht="16.5" customHeight="1">
      <c r="A454" s="43"/>
      <c r="B454" s="44"/>
      <c r="C454" s="217" t="s">
        <v>907</v>
      </c>
      <c r="D454" s="217" t="s">
        <v>162</v>
      </c>
      <c r="E454" s="218" t="s">
        <v>908</v>
      </c>
      <c r="F454" s="219" t="s">
        <v>909</v>
      </c>
      <c r="G454" s="220" t="s">
        <v>759</v>
      </c>
      <c r="H454" s="221">
        <v>14</v>
      </c>
      <c r="I454" s="222"/>
      <c r="J454" s="223">
        <f>ROUND(I454*H454,2)</f>
        <v>0</v>
      </c>
      <c r="K454" s="219" t="s">
        <v>227</v>
      </c>
      <c r="L454" s="49"/>
      <c r="M454" s="224" t="s">
        <v>32</v>
      </c>
      <c r="N454" s="225" t="s">
        <v>48</v>
      </c>
      <c r="O454" s="89"/>
      <c r="P454" s="226">
        <f>O454*H454</f>
        <v>0</v>
      </c>
      <c r="Q454" s="226">
        <v>0</v>
      </c>
      <c r="R454" s="226">
        <f>Q454*H454</f>
        <v>0</v>
      </c>
      <c r="S454" s="226">
        <v>0</v>
      </c>
      <c r="T454" s="227">
        <f>S454*H454</f>
        <v>0</v>
      </c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R454" s="228" t="s">
        <v>96</v>
      </c>
      <c r="AT454" s="228" t="s">
        <v>162</v>
      </c>
      <c r="AU454" s="228" t="s">
        <v>93</v>
      </c>
      <c r="AY454" s="21" t="s">
        <v>159</v>
      </c>
      <c r="BE454" s="229">
        <f>IF(N454="základní",J454,0)</f>
        <v>0</v>
      </c>
      <c r="BF454" s="229">
        <f>IF(N454="snížená",J454,0)</f>
        <v>0</v>
      </c>
      <c r="BG454" s="229">
        <f>IF(N454="zákl. přenesená",J454,0)</f>
        <v>0</v>
      </c>
      <c r="BH454" s="229">
        <f>IF(N454="sníž. přenesená",J454,0)</f>
        <v>0</v>
      </c>
      <c r="BI454" s="229">
        <f>IF(N454="nulová",J454,0)</f>
        <v>0</v>
      </c>
      <c r="BJ454" s="21" t="s">
        <v>91</v>
      </c>
      <c r="BK454" s="229">
        <f>ROUND(I454*H454,2)</f>
        <v>0</v>
      </c>
      <c r="BL454" s="21" t="s">
        <v>96</v>
      </c>
      <c r="BM454" s="228" t="s">
        <v>910</v>
      </c>
    </row>
    <row r="455" s="2" customFormat="1" ht="16.5" customHeight="1">
      <c r="A455" s="43"/>
      <c r="B455" s="44"/>
      <c r="C455" s="217" t="s">
        <v>911</v>
      </c>
      <c r="D455" s="217" t="s">
        <v>162</v>
      </c>
      <c r="E455" s="218" t="s">
        <v>912</v>
      </c>
      <c r="F455" s="219" t="s">
        <v>913</v>
      </c>
      <c r="G455" s="220" t="s">
        <v>759</v>
      </c>
      <c r="H455" s="221">
        <v>3</v>
      </c>
      <c r="I455" s="222"/>
      <c r="J455" s="223">
        <f>ROUND(I455*H455,2)</f>
        <v>0</v>
      </c>
      <c r="K455" s="219" t="s">
        <v>227</v>
      </c>
      <c r="L455" s="49"/>
      <c r="M455" s="224" t="s">
        <v>32</v>
      </c>
      <c r="N455" s="225" t="s">
        <v>48</v>
      </c>
      <c r="O455" s="89"/>
      <c r="P455" s="226">
        <f>O455*H455</f>
        <v>0</v>
      </c>
      <c r="Q455" s="226">
        <v>0</v>
      </c>
      <c r="R455" s="226">
        <f>Q455*H455</f>
        <v>0</v>
      </c>
      <c r="S455" s="226">
        <v>0</v>
      </c>
      <c r="T455" s="227">
        <f>S455*H455</f>
        <v>0</v>
      </c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R455" s="228" t="s">
        <v>96</v>
      </c>
      <c r="AT455" s="228" t="s">
        <v>162</v>
      </c>
      <c r="AU455" s="228" t="s">
        <v>93</v>
      </c>
      <c r="AY455" s="21" t="s">
        <v>159</v>
      </c>
      <c r="BE455" s="229">
        <f>IF(N455="základní",J455,0)</f>
        <v>0</v>
      </c>
      <c r="BF455" s="229">
        <f>IF(N455="snížená",J455,0)</f>
        <v>0</v>
      </c>
      <c r="BG455" s="229">
        <f>IF(N455="zákl. přenesená",J455,0)</f>
        <v>0</v>
      </c>
      <c r="BH455" s="229">
        <f>IF(N455="sníž. přenesená",J455,0)</f>
        <v>0</v>
      </c>
      <c r="BI455" s="229">
        <f>IF(N455="nulová",J455,0)</f>
        <v>0</v>
      </c>
      <c r="BJ455" s="21" t="s">
        <v>91</v>
      </c>
      <c r="BK455" s="229">
        <f>ROUND(I455*H455,2)</f>
        <v>0</v>
      </c>
      <c r="BL455" s="21" t="s">
        <v>96</v>
      </c>
      <c r="BM455" s="228" t="s">
        <v>914</v>
      </c>
    </row>
    <row r="456" s="2" customFormat="1" ht="16.5" customHeight="1">
      <c r="A456" s="43"/>
      <c r="B456" s="44"/>
      <c r="C456" s="217" t="s">
        <v>915</v>
      </c>
      <c r="D456" s="217" t="s">
        <v>162</v>
      </c>
      <c r="E456" s="218" t="s">
        <v>916</v>
      </c>
      <c r="F456" s="219" t="s">
        <v>917</v>
      </c>
      <c r="G456" s="220" t="s">
        <v>759</v>
      </c>
      <c r="H456" s="221">
        <v>3</v>
      </c>
      <c r="I456" s="222"/>
      <c r="J456" s="223">
        <f>ROUND(I456*H456,2)</f>
        <v>0</v>
      </c>
      <c r="K456" s="219" t="s">
        <v>227</v>
      </c>
      <c r="L456" s="49"/>
      <c r="M456" s="224" t="s">
        <v>32</v>
      </c>
      <c r="N456" s="225" t="s">
        <v>48</v>
      </c>
      <c r="O456" s="89"/>
      <c r="P456" s="226">
        <f>O456*H456</f>
        <v>0</v>
      </c>
      <c r="Q456" s="226">
        <v>0</v>
      </c>
      <c r="R456" s="226">
        <f>Q456*H456</f>
        <v>0</v>
      </c>
      <c r="S456" s="226">
        <v>0</v>
      </c>
      <c r="T456" s="227">
        <f>S456*H456</f>
        <v>0</v>
      </c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R456" s="228" t="s">
        <v>96</v>
      </c>
      <c r="AT456" s="228" t="s">
        <v>162</v>
      </c>
      <c r="AU456" s="228" t="s">
        <v>93</v>
      </c>
      <c r="AY456" s="21" t="s">
        <v>159</v>
      </c>
      <c r="BE456" s="229">
        <f>IF(N456="základní",J456,0)</f>
        <v>0</v>
      </c>
      <c r="BF456" s="229">
        <f>IF(N456="snížená",J456,0)</f>
        <v>0</v>
      </c>
      <c r="BG456" s="229">
        <f>IF(N456="zákl. přenesená",J456,0)</f>
        <v>0</v>
      </c>
      <c r="BH456" s="229">
        <f>IF(N456="sníž. přenesená",J456,0)</f>
        <v>0</v>
      </c>
      <c r="BI456" s="229">
        <f>IF(N456="nulová",J456,0)</f>
        <v>0</v>
      </c>
      <c r="BJ456" s="21" t="s">
        <v>91</v>
      </c>
      <c r="BK456" s="229">
        <f>ROUND(I456*H456,2)</f>
        <v>0</v>
      </c>
      <c r="BL456" s="21" t="s">
        <v>96</v>
      </c>
      <c r="BM456" s="228" t="s">
        <v>918</v>
      </c>
    </row>
    <row r="457" s="2" customFormat="1" ht="16.5" customHeight="1">
      <c r="A457" s="43"/>
      <c r="B457" s="44"/>
      <c r="C457" s="217" t="s">
        <v>919</v>
      </c>
      <c r="D457" s="217" t="s">
        <v>162</v>
      </c>
      <c r="E457" s="218" t="s">
        <v>920</v>
      </c>
      <c r="F457" s="219" t="s">
        <v>921</v>
      </c>
      <c r="G457" s="220" t="s">
        <v>759</v>
      </c>
      <c r="H457" s="221">
        <v>14</v>
      </c>
      <c r="I457" s="222"/>
      <c r="J457" s="223">
        <f>ROUND(I457*H457,2)</f>
        <v>0</v>
      </c>
      <c r="K457" s="219" t="s">
        <v>227</v>
      </c>
      <c r="L457" s="49"/>
      <c r="M457" s="224" t="s">
        <v>32</v>
      </c>
      <c r="N457" s="225" t="s">
        <v>48</v>
      </c>
      <c r="O457" s="89"/>
      <c r="P457" s="226">
        <f>O457*H457</f>
        <v>0</v>
      </c>
      <c r="Q457" s="226">
        <v>0</v>
      </c>
      <c r="R457" s="226">
        <f>Q457*H457</f>
        <v>0</v>
      </c>
      <c r="S457" s="226">
        <v>0</v>
      </c>
      <c r="T457" s="227">
        <f>S457*H457</f>
        <v>0</v>
      </c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R457" s="228" t="s">
        <v>96</v>
      </c>
      <c r="AT457" s="228" t="s">
        <v>162</v>
      </c>
      <c r="AU457" s="228" t="s">
        <v>93</v>
      </c>
      <c r="AY457" s="21" t="s">
        <v>159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21" t="s">
        <v>91</v>
      </c>
      <c r="BK457" s="229">
        <f>ROUND(I457*H457,2)</f>
        <v>0</v>
      </c>
      <c r="BL457" s="21" t="s">
        <v>96</v>
      </c>
      <c r="BM457" s="228" t="s">
        <v>922</v>
      </c>
    </row>
    <row r="458" s="2" customFormat="1" ht="16.5" customHeight="1">
      <c r="A458" s="43"/>
      <c r="B458" s="44"/>
      <c r="C458" s="217" t="s">
        <v>172</v>
      </c>
      <c r="D458" s="217" t="s">
        <v>162</v>
      </c>
      <c r="E458" s="218" t="s">
        <v>923</v>
      </c>
      <c r="F458" s="219" t="s">
        <v>924</v>
      </c>
      <c r="G458" s="220" t="s">
        <v>759</v>
      </c>
      <c r="H458" s="221">
        <v>2</v>
      </c>
      <c r="I458" s="222"/>
      <c r="J458" s="223">
        <f>ROUND(I458*H458,2)</f>
        <v>0</v>
      </c>
      <c r="K458" s="219" t="s">
        <v>227</v>
      </c>
      <c r="L458" s="49"/>
      <c r="M458" s="224" t="s">
        <v>32</v>
      </c>
      <c r="N458" s="225" t="s">
        <v>48</v>
      </c>
      <c r="O458" s="89"/>
      <c r="P458" s="226">
        <f>O458*H458</f>
        <v>0</v>
      </c>
      <c r="Q458" s="226">
        <v>0</v>
      </c>
      <c r="R458" s="226">
        <f>Q458*H458</f>
        <v>0</v>
      </c>
      <c r="S458" s="226">
        <v>0</v>
      </c>
      <c r="T458" s="227">
        <f>S458*H458</f>
        <v>0</v>
      </c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R458" s="228" t="s">
        <v>96</v>
      </c>
      <c r="AT458" s="228" t="s">
        <v>162</v>
      </c>
      <c r="AU458" s="228" t="s">
        <v>93</v>
      </c>
      <c r="AY458" s="21" t="s">
        <v>159</v>
      </c>
      <c r="BE458" s="229">
        <f>IF(N458="základní",J458,0)</f>
        <v>0</v>
      </c>
      <c r="BF458" s="229">
        <f>IF(N458="snížená",J458,0)</f>
        <v>0</v>
      </c>
      <c r="BG458" s="229">
        <f>IF(N458="zákl. přenesená",J458,0)</f>
        <v>0</v>
      </c>
      <c r="BH458" s="229">
        <f>IF(N458="sníž. přenesená",J458,0)</f>
        <v>0</v>
      </c>
      <c r="BI458" s="229">
        <f>IF(N458="nulová",J458,0)</f>
        <v>0</v>
      </c>
      <c r="BJ458" s="21" t="s">
        <v>91</v>
      </c>
      <c r="BK458" s="229">
        <f>ROUND(I458*H458,2)</f>
        <v>0</v>
      </c>
      <c r="BL458" s="21" t="s">
        <v>96</v>
      </c>
      <c r="BM458" s="228" t="s">
        <v>925</v>
      </c>
    </row>
    <row r="459" s="2" customFormat="1" ht="16.5" customHeight="1">
      <c r="A459" s="43"/>
      <c r="B459" s="44"/>
      <c r="C459" s="217" t="s">
        <v>926</v>
      </c>
      <c r="D459" s="217" t="s">
        <v>162</v>
      </c>
      <c r="E459" s="218" t="s">
        <v>927</v>
      </c>
      <c r="F459" s="219" t="s">
        <v>928</v>
      </c>
      <c r="G459" s="220" t="s">
        <v>759</v>
      </c>
      <c r="H459" s="221">
        <v>20</v>
      </c>
      <c r="I459" s="222"/>
      <c r="J459" s="223">
        <f>ROUND(I459*H459,2)</f>
        <v>0</v>
      </c>
      <c r="K459" s="219" t="s">
        <v>227</v>
      </c>
      <c r="L459" s="49"/>
      <c r="M459" s="224" t="s">
        <v>32</v>
      </c>
      <c r="N459" s="225" t="s">
        <v>48</v>
      </c>
      <c r="O459" s="89"/>
      <c r="P459" s="226">
        <f>O459*H459</f>
        <v>0</v>
      </c>
      <c r="Q459" s="226">
        <v>0</v>
      </c>
      <c r="R459" s="226">
        <f>Q459*H459</f>
        <v>0</v>
      </c>
      <c r="S459" s="226">
        <v>0</v>
      </c>
      <c r="T459" s="227">
        <f>S459*H459</f>
        <v>0</v>
      </c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R459" s="228" t="s">
        <v>96</v>
      </c>
      <c r="AT459" s="228" t="s">
        <v>162</v>
      </c>
      <c r="AU459" s="228" t="s">
        <v>93</v>
      </c>
      <c r="AY459" s="21" t="s">
        <v>159</v>
      </c>
      <c r="BE459" s="229">
        <f>IF(N459="základní",J459,0)</f>
        <v>0</v>
      </c>
      <c r="BF459" s="229">
        <f>IF(N459="snížená",J459,0)</f>
        <v>0</v>
      </c>
      <c r="BG459" s="229">
        <f>IF(N459="zákl. přenesená",J459,0)</f>
        <v>0</v>
      </c>
      <c r="BH459" s="229">
        <f>IF(N459="sníž. přenesená",J459,0)</f>
        <v>0</v>
      </c>
      <c r="BI459" s="229">
        <f>IF(N459="nulová",J459,0)</f>
        <v>0</v>
      </c>
      <c r="BJ459" s="21" t="s">
        <v>91</v>
      </c>
      <c r="BK459" s="229">
        <f>ROUND(I459*H459,2)</f>
        <v>0</v>
      </c>
      <c r="BL459" s="21" t="s">
        <v>96</v>
      </c>
      <c r="BM459" s="228" t="s">
        <v>929</v>
      </c>
    </row>
    <row r="460" s="2" customFormat="1" ht="16.5" customHeight="1">
      <c r="A460" s="43"/>
      <c r="B460" s="44"/>
      <c r="C460" s="217" t="s">
        <v>930</v>
      </c>
      <c r="D460" s="217" t="s">
        <v>162</v>
      </c>
      <c r="E460" s="218" t="s">
        <v>931</v>
      </c>
      <c r="F460" s="219" t="s">
        <v>932</v>
      </c>
      <c r="G460" s="220" t="s">
        <v>759</v>
      </c>
      <c r="H460" s="221">
        <v>6</v>
      </c>
      <c r="I460" s="222"/>
      <c r="J460" s="223">
        <f>ROUND(I460*H460,2)</f>
        <v>0</v>
      </c>
      <c r="K460" s="219" t="s">
        <v>227</v>
      </c>
      <c r="L460" s="49"/>
      <c r="M460" s="224" t="s">
        <v>32</v>
      </c>
      <c r="N460" s="225" t="s">
        <v>48</v>
      </c>
      <c r="O460" s="89"/>
      <c r="P460" s="226">
        <f>O460*H460</f>
        <v>0</v>
      </c>
      <c r="Q460" s="226">
        <v>0</v>
      </c>
      <c r="R460" s="226">
        <f>Q460*H460</f>
        <v>0</v>
      </c>
      <c r="S460" s="226">
        <v>0</v>
      </c>
      <c r="T460" s="227">
        <f>S460*H460</f>
        <v>0</v>
      </c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R460" s="228" t="s">
        <v>96</v>
      </c>
      <c r="AT460" s="228" t="s">
        <v>162</v>
      </c>
      <c r="AU460" s="228" t="s">
        <v>93</v>
      </c>
      <c r="AY460" s="21" t="s">
        <v>159</v>
      </c>
      <c r="BE460" s="229">
        <f>IF(N460="základní",J460,0)</f>
        <v>0</v>
      </c>
      <c r="BF460" s="229">
        <f>IF(N460="snížená",J460,0)</f>
        <v>0</v>
      </c>
      <c r="BG460" s="229">
        <f>IF(N460="zákl. přenesená",J460,0)</f>
        <v>0</v>
      </c>
      <c r="BH460" s="229">
        <f>IF(N460="sníž. přenesená",J460,0)</f>
        <v>0</v>
      </c>
      <c r="BI460" s="229">
        <f>IF(N460="nulová",J460,0)</f>
        <v>0</v>
      </c>
      <c r="BJ460" s="21" t="s">
        <v>91</v>
      </c>
      <c r="BK460" s="229">
        <f>ROUND(I460*H460,2)</f>
        <v>0</v>
      </c>
      <c r="BL460" s="21" t="s">
        <v>96</v>
      </c>
      <c r="BM460" s="228" t="s">
        <v>933</v>
      </c>
    </row>
    <row r="461" s="2" customFormat="1" ht="16.5" customHeight="1">
      <c r="A461" s="43"/>
      <c r="B461" s="44"/>
      <c r="C461" s="217" t="s">
        <v>934</v>
      </c>
      <c r="D461" s="217" t="s">
        <v>162</v>
      </c>
      <c r="E461" s="218" t="s">
        <v>935</v>
      </c>
      <c r="F461" s="219" t="s">
        <v>936</v>
      </c>
      <c r="G461" s="220" t="s">
        <v>759</v>
      </c>
      <c r="H461" s="221">
        <v>2</v>
      </c>
      <c r="I461" s="222"/>
      <c r="J461" s="223">
        <f>ROUND(I461*H461,2)</f>
        <v>0</v>
      </c>
      <c r="K461" s="219" t="s">
        <v>227</v>
      </c>
      <c r="L461" s="49"/>
      <c r="M461" s="224" t="s">
        <v>32</v>
      </c>
      <c r="N461" s="225" t="s">
        <v>48</v>
      </c>
      <c r="O461" s="89"/>
      <c r="P461" s="226">
        <f>O461*H461</f>
        <v>0</v>
      </c>
      <c r="Q461" s="226">
        <v>0</v>
      </c>
      <c r="R461" s="226">
        <f>Q461*H461</f>
        <v>0</v>
      </c>
      <c r="S461" s="226">
        <v>0</v>
      </c>
      <c r="T461" s="227">
        <f>S461*H461</f>
        <v>0</v>
      </c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R461" s="228" t="s">
        <v>96</v>
      </c>
      <c r="AT461" s="228" t="s">
        <v>162</v>
      </c>
      <c r="AU461" s="228" t="s">
        <v>93</v>
      </c>
      <c r="AY461" s="21" t="s">
        <v>159</v>
      </c>
      <c r="BE461" s="229">
        <f>IF(N461="základní",J461,0)</f>
        <v>0</v>
      </c>
      <c r="BF461" s="229">
        <f>IF(N461="snížená",J461,0)</f>
        <v>0</v>
      </c>
      <c r="BG461" s="229">
        <f>IF(N461="zákl. přenesená",J461,0)</f>
        <v>0</v>
      </c>
      <c r="BH461" s="229">
        <f>IF(N461="sníž. přenesená",J461,0)</f>
        <v>0</v>
      </c>
      <c r="BI461" s="229">
        <f>IF(N461="nulová",J461,0)</f>
        <v>0</v>
      </c>
      <c r="BJ461" s="21" t="s">
        <v>91</v>
      </c>
      <c r="BK461" s="229">
        <f>ROUND(I461*H461,2)</f>
        <v>0</v>
      </c>
      <c r="BL461" s="21" t="s">
        <v>96</v>
      </c>
      <c r="BM461" s="228" t="s">
        <v>937</v>
      </c>
    </row>
    <row r="462" s="2" customFormat="1" ht="16.5" customHeight="1">
      <c r="A462" s="43"/>
      <c r="B462" s="44"/>
      <c r="C462" s="217" t="s">
        <v>938</v>
      </c>
      <c r="D462" s="217" t="s">
        <v>162</v>
      </c>
      <c r="E462" s="218" t="s">
        <v>939</v>
      </c>
      <c r="F462" s="219" t="s">
        <v>940</v>
      </c>
      <c r="G462" s="220" t="s">
        <v>759</v>
      </c>
      <c r="H462" s="221">
        <v>12</v>
      </c>
      <c r="I462" s="222"/>
      <c r="J462" s="223">
        <f>ROUND(I462*H462,2)</f>
        <v>0</v>
      </c>
      <c r="K462" s="219" t="s">
        <v>227</v>
      </c>
      <c r="L462" s="49"/>
      <c r="M462" s="224" t="s">
        <v>32</v>
      </c>
      <c r="N462" s="225" t="s">
        <v>48</v>
      </c>
      <c r="O462" s="89"/>
      <c r="P462" s="226">
        <f>O462*H462</f>
        <v>0</v>
      </c>
      <c r="Q462" s="226">
        <v>0</v>
      </c>
      <c r="R462" s="226">
        <f>Q462*H462</f>
        <v>0</v>
      </c>
      <c r="S462" s="226">
        <v>0</v>
      </c>
      <c r="T462" s="227">
        <f>S462*H462</f>
        <v>0</v>
      </c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R462" s="228" t="s">
        <v>96</v>
      </c>
      <c r="AT462" s="228" t="s">
        <v>162</v>
      </c>
      <c r="AU462" s="228" t="s">
        <v>93</v>
      </c>
      <c r="AY462" s="21" t="s">
        <v>159</v>
      </c>
      <c r="BE462" s="229">
        <f>IF(N462="základní",J462,0)</f>
        <v>0</v>
      </c>
      <c r="BF462" s="229">
        <f>IF(N462="snížená",J462,0)</f>
        <v>0</v>
      </c>
      <c r="BG462" s="229">
        <f>IF(N462="zákl. přenesená",J462,0)</f>
        <v>0</v>
      </c>
      <c r="BH462" s="229">
        <f>IF(N462="sníž. přenesená",J462,0)</f>
        <v>0</v>
      </c>
      <c r="BI462" s="229">
        <f>IF(N462="nulová",J462,0)</f>
        <v>0</v>
      </c>
      <c r="BJ462" s="21" t="s">
        <v>91</v>
      </c>
      <c r="BK462" s="229">
        <f>ROUND(I462*H462,2)</f>
        <v>0</v>
      </c>
      <c r="BL462" s="21" t="s">
        <v>96</v>
      </c>
      <c r="BM462" s="228" t="s">
        <v>941</v>
      </c>
    </row>
    <row r="463" s="2" customFormat="1" ht="16.5" customHeight="1">
      <c r="A463" s="43"/>
      <c r="B463" s="44"/>
      <c r="C463" s="217" t="s">
        <v>942</v>
      </c>
      <c r="D463" s="217" t="s">
        <v>162</v>
      </c>
      <c r="E463" s="218" t="s">
        <v>943</v>
      </c>
      <c r="F463" s="219" t="s">
        <v>944</v>
      </c>
      <c r="G463" s="220" t="s">
        <v>759</v>
      </c>
      <c r="H463" s="221">
        <v>2</v>
      </c>
      <c r="I463" s="222"/>
      <c r="J463" s="223">
        <f>ROUND(I463*H463,2)</f>
        <v>0</v>
      </c>
      <c r="K463" s="219" t="s">
        <v>227</v>
      </c>
      <c r="L463" s="49"/>
      <c r="M463" s="224" t="s">
        <v>32</v>
      </c>
      <c r="N463" s="225" t="s">
        <v>48</v>
      </c>
      <c r="O463" s="89"/>
      <c r="P463" s="226">
        <f>O463*H463</f>
        <v>0</v>
      </c>
      <c r="Q463" s="226">
        <v>0</v>
      </c>
      <c r="R463" s="226">
        <f>Q463*H463</f>
        <v>0</v>
      </c>
      <c r="S463" s="226">
        <v>0</v>
      </c>
      <c r="T463" s="227">
        <f>S463*H463</f>
        <v>0</v>
      </c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R463" s="228" t="s">
        <v>96</v>
      </c>
      <c r="AT463" s="228" t="s">
        <v>162</v>
      </c>
      <c r="AU463" s="228" t="s">
        <v>93</v>
      </c>
      <c r="AY463" s="21" t="s">
        <v>159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21" t="s">
        <v>91</v>
      </c>
      <c r="BK463" s="229">
        <f>ROUND(I463*H463,2)</f>
        <v>0</v>
      </c>
      <c r="BL463" s="21" t="s">
        <v>96</v>
      </c>
      <c r="BM463" s="228" t="s">
        <v>945</v>
      </c>
    </row>
    <row r="464" s="12" customFormat="1" ht="20.88" customHeight="1">
      <c r="A464" s="12"/>
      <c r="B464" s="201"/>
      <c r="C464" s="202"/>
      <c r="D464" s="203" t="s">
        <v>75</v>
      </c>
      <c r="E464" s="215" t="s">
        <v>788</v>
      </c>
      <c r="F464" s="215" t="s">
        <v>946</v>
      </c>
      <c r="G464" s="202"/>
      <c r="H464" s="202"/>
      <c r="I464" s="205"/>
      <c r="J464" s="216">
        <f>BK464</f>
        <v>0</v>
      </c>
      <c r="K464" s="202"/>
      <c r="L464" s="207"/>
      <c r="M464" s="208"/>
      <c r="N464" s="209"/>
      <c r="O464" s="209"/>
      <c r="P464" s="210">
        <f>SUM(P465:P637)</f>
        <v>0</v>
      </c>
      <c r="Q464" s="209"/>
      <c r="R464" s="210">
        <f>SUM(R465:R637)</f>
        <v>137.40117791015348</v>
      </c>
      <c r="S464" s="209"/>
      <c r="T464" s="211">
        <f>SUM(T465:T637)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12" t="s">
        <v>84</v>
      </c>
      <c r="AT464" s="213" t="s">
        <v>75</v>
      </c>
      <c r="AU464" s="213" t="s">
        <v>91</v>
      </c>
      <c r="AY464" s="212" t="s">
        <v>159</v>
      </c>
      <c r="BK464" s="214">
        <f>SUM(BK465:BK637)</f>
        <v>0</v>
      </c>
    </row>
    <row r="465" s="2" customFormat="1" ht="49.05" customHeight="1">
      <c r="A465" s="43"/>
      <c r="B465" s="44"/>
      <c r="C465" s="217" t="s">
        <v>947</v>
      </c>
      <c r="D465" s="217" t="s">
        <v>162</v>
      </c>
      <c r="E465" s="218" t="s">
        <v>948</v>
      </c>
      <c r="F465" s="219" t="s">
        <v>949</v>
      </c>
      <c r="G465" s="220" t="s">
        <v>165</v>
      </c>
      <c r="H465" s="221">
        <v>370.548</v>
      </c>
      <c r="I465" s="222"/>
      <c r="J465" s="223">
        <f>ROUND(I465*H465,2)</f>
        <v>0</v>
      </c>
      <c r="K465" s="219" t="s">
        <v>166</v>
      </c>
      <c r="L465" s="49"/>
      <c r="M465" s="224" t="s">
        <v>32</v>
      </c>
      <c r="N465" s="225" t="s">
        <v>48</v>
      </c>
      <c r="O465" s="89"/>
      <c r="P465" s="226">
        <f>O465*H465</f>
        <v>0</v>
      </c>
      <c r="Q465" s="226">
        <v>0.34200000000000003</v>
      </c>
      <c r="R465" s="226">
        <f>Q465*H465</f>
        <v>126.72741600000001</v>
      </c>
      <c r="S465" s="226">
        <v>0</v>
      </c>
      <c r="T465" s="227">
        <f>S465*H465</f>
        <v>0</v>
      </c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R465" s="228" t="s">
        <v>96</v>
      </c>
      <c r="AT465" s="228" t="s">
        <v>162</v>
      </c>
      <c r="AU465" s="228" t="s">
        <v>93</v>
      </c>
      <c r="AY465" s="21" t="s">
        <v>159</v>
      </c>
      <c r="BE465" s="229">
        <f>IF(N465="základní",J465,0)</f>
        <v>0</v>
      </c>
      <c r="BF465" s="229">
        <f>IF(N465="snížená",J465,0)</f>
        <v>0</v>
      </c>
      <c r="BG465" s="229">
        <f>IF(N465="zákl. přenesená",J465,0)</f>
        <v>0</v>
      </c>
      <c r="BH465" s="229">
        <f>IF(N465="sníž. přenesená",J465,0)</f>
        <v>0</v>
      </c>
      <c r="BI465" s="229">
        <f>IF(N465="nulová",J465,0)</f>
        <v>0</v>
      </c>
      <c r="BJ465" s="21" t="s">
        <v>91</v>
      </c>
      <c r="BK465" s="229">
        <f>ROUND(I465*H465,2)</f>
        <v>0</v>
      </c>
      <c r="BL465" s="21" t="s">
        <v>96</v>
      </c>
      <c r="BM465" s="228" t="s">
        <v>950</v>
      </c>
    </row>
    <row r="466" s="2" customFormat="1">
      <c r="A466" s="43"/>
      <c r="B466" s="44"/>
      <c r="C466" s="45"/>
      <c r="D466" s="230" t="s">
        <v>168</v>
      </c>
      <c r="E466" s="45"/>
      <c r="F466" s="231" t="s">
        <v>951</v>
      </c>
      <c r="G466" s="45"/>
      <c r="H466" s="45"/>
      <c r="I466" s="232"/>
      <c r="J466" s="45"/>
      <c r="K466" s="45"/>
      <c r="L466" s="49"/>
      <c r="M466" s="233"/>
      <c r="N466" s="234"/>
      <c r="O466" s="89"/>
      <c r="P466" s="89"/>
      <c r="Q466" s="89"/>
      <c r="R466" s="89"/>
      <c r="S466" s="89"/>
      <c r="T466" s="90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T466" s="21" t="s">
        <v>168</v>
      </c>
      <c r="AU466" s="21" t="s">
        <v>93</v>
      </c>
    </row>
    <row r="467" s="13" customFormat="1">
      <c r="A467" s="13"/>
      <c r="B467" s="235"/>
      <c r="C467" s="236"/>
      <c r="D467" s="237" t="s">
        <v>170</v>
      </c>
      <c r="E467" s="238" t="s">
        <v>32</v>
      </c>
      <c r="F467" s="239" t="s">
        <v>952</v>
      </c>
      <c r="G467" s="236"/>
      <c r="H467" s="238" t="s">
        <v>32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170</v>
      </c>
      <c r="AU467" s="245" t="s">
        <v>93</v>
      </c>
      <c r="AV467" s="13" t="s">
        <v>84</v>
      </c>
      <c r="AW467" s="13" t="s">
        <v>38</v>
      </c>
      <c r="AX467" s="13" t="s">
        <v>76</v>
      </c>
      <c r="AY467" s="245" t="s">
        <v>159</v>
      </c>
    </row>
    <row r="468" s="13" customFormat="1">
      <c r="A468" s="13"/>
      <c r="B468" s="235"/>
      <c r="C468" s="236"/>
      <c r="D468" s="237" t="s">
        <v>170</v>
      </c>
      <c r="E468" s="238" t="s">
        <v>32</v>
      </c>
      <c r="F468" s="239" t="s">
        <v>953</v>
      </c>
      <c r="G468" s="236"/>
      <c r="H468" s="238" t="s">
        <v>32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170</v>
      </c>
      <c r="AU468" s="245" t="s">
        <v>93</v>
      </c>
      <c r="AV468" s="13" t="s">
        <v>84</v>
      </c>
      <c r="AW468" s="13" t="s">
        <v>38</v>
      </c>
      <c r="AX468" s="13" t="s">
        <v>76</v>
      </c>
      <c r="AY468" s="245" t="s">
        <v>159</v>
      </c>
    </row>
    <row r="469" s="14" customFormat="1">
      <c r="A469" s="14"/>
      <c r="B469" s="246"/>
      <c r="C469" s="247"/>
      <c r="D469" s="237" t="s">
        <v>170</v>
      </c>
      <c r="E469" s="248" t="s">
        <v>32</v>
      </c>
      <c r="F469" s="249" t="s">
        <v>954</v>
      </c>
      <c r="G469" s="247"/>
      <c r="H469" s="250">
        <v>15.908</v>
      </c>
      <c r="I469" s="251"/>
      <c r="J469" s="247"/>
      <c r="K469" s="247"/>
      <c r="L469" s="252"/>
      <c r="M469" s="253"/>
      <c r="N469" s="254"/>
      <c r="O469" s="254"/>
      <c r="P469" s="254"/>
      <c r="Q469" s="254"/>
      <c r="R469" s="254"/>
      <c r="S469" s="254"/>
      <c r="T469" s="25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6" t="s">
        <v>170</v>
      </c>
      <c r="AU469" s="256" t="s">
        <v>93</v>
      </c>
      <c r="AV469" s="14" t="s">
        <v>91</v>
      </c>
      <c r="AW469" s="14" t="s">
        <v>38</v>
      </c>
      <c r="AX469" s="14" t="s">
        <v>76</v>
      </c>
      <c r="AY469" s="256" t="s">
        <v>159</v>
      </c>
    </row>
    <row r="470" s="13" customFormat="1">
      <c r="A470" s="13"/>
      <c r="B470" s="235"/>
      <c r="C470" s="236"/>
      <c r="D470" s="237" t="s">
        <v>170</v>
      </c>
      <c r="E470" s="238" t="s">
        <v>32</v>
      </c>
      <c r="F470" s="239" t="s">
        <v>955</v>
      </c>
      <c r="G470" s="236"/>
      <c r="H470" s="238" t="s">
        <v>32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170</v>
      </c>
      <c r="AU470" s="245" t="s">
        <v>93</v>
      </c>
      <c r="AV470" s="13" t="s">
        <v>84</v>
      </c>
      <c r="AW470" s="13" t="s">
        <v>38</v>
      </c>
      <c r="AX470" s="13" t="s">
        <v>76</v>
      </c>
      <c r="AY470" s="245" t="s">
        <v>159</v>
      </c>
    </row>
    <row r="471" s="14" customFormat="1">
      <c r="A471" s="14"/>
      <c r="B471" s="246"/>
      <c r="C471" s="247"/>
      <c r="D471" s="237" t="s">
        <v>170</v>
      </c>
      <c r="E471" s="248" t="s">
        <v>32</v>
      </c>
      <c r="F471" s="249" t="s">
        <v>954</v>
      </c>
      <c r="G471" s="247"/>
      <c r="H471" s="250">
        <v>15.908</v>
      </c>
      <c r="I471" s="251"/>
      <c r="J471" s="247"/>
      <c r="K471" s="247"/>
      <c r="L471" s="252"/>
      <c r="M471" s="253"/>
      <c r="N471" s="254"/>
      <c r="O471" s="254"/>
      <c r="P471" s="254"/>
      <c r="Q471" s="254"/>
      <c r="R471" s="254"/>
      <c r="S471" s="254"/>
      <c r="T471" s="25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6" t="s">
        <v>170</v>
      </c>
      <c r="AU471" s="256" t="s">
        <v>93</v>
      </c>
      <c r="AV471" s="14" t="s">
        <v>91</v>
      </c>
      <c r="AW471" s="14" t="s">
        <v>38</v>
      </c>
      <c r="AX471" s="14" t="s">
        <v>76</v>
      </c>
      <c r="AY471" s="256" t="s">
        <v>159</v>
      </c>
    </row>
    <row r="472" s="13" customFormat="1">
      <c r="A472" s="13"/>
      <c r="B472" s="235"/>
      <c r="C472" s="236"/>
      <c r="D472" s="237" t="s">
        <v>170</v>
      </c>
      <c r="E472" s="238" t="s">
        <v>32</v>
      </c>
      <c r="F472" s="239" t="s">
        <v>956</v>
      </c>
      <c r="G472" s="236"/>
      <c r="H472" s="238" t="s">
        <v>32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5" t="s">
        <v>170</v>
      </c>
      <c r="AU472" s="245" t="s">
        <v>93</v>
      </c>
      <c r="AV472" s="13" t="s">
        <v>84</v>
      </c>
      <c r="AW472" s="13" t="s">
        <v>38</v>
      </c>
      <c r="AX472" s="13" t="s">
        <v>76</v>
      </c>
      <c r="AY472" s="245" t="s">
        <v>159</v>
      </c>
    </row>
    <row r="473" s="14" customFormat="1">
      <c r="A473" s="14"/>
      <c r="B473" s="246"/>
      <c r="C473" s="247"/>
      <c r="D473" s="237" t="s">
        <v>170</v>
      </c>
      <c r="E473" s="248" t="s">
        <v>32</v>
      </c>
      <c r="F473" s="249" t="s">
        <v>954</v>
      </c>
      <c r="G473" s="247"/>
      <c r="H473" s="250">
        <v>15.908</v>
      </c>
      <c r="I473" s="251"/>
      <c r="J473" s="247"/>
      <c r="K473" s="247"/>
      <c r="L473" s="252"/>
      <c r="M473" s="253"/>
      <c r="N473" s="254"/>
      <c r="O473" s="254"/>
      <c r="P473" s="254"/>
      <c r="Q473" s="254"/>
      <c r="R473" s="254"/>
      <c r="S473" s="254"/>
      <c r="T473" s="25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6" t="s">
        <v>170</v>
      </c>
      <c r="AU473" s="256" t="s">
        <v>93</v>
      </c>
      <c r="AV473" s="14" t="s">
        <v>91</v>
      </c>
      <c r="AW473" s="14" t="s">
        <v>38</v>
      </c>
      <c r="AX473" s="14" t="s">
        <v>76</v>
      </c>
      <c r="AY473" s="256" t="s">
        <v>159</v>
      </c>
    </row>
    <row r="474" s="13" customFormat="1">
      <c r="A474" s="13"/>
      <c r="B474" s="235"/>
      <c r="C474" s="236"/>
      <c r="D474" s="237" t="s">
        <v>170</v>
      </c>
      <c r="E474" s="238" t="s">
        <v>32</v>
      </c>
      <c r="F474" s="239" t="s">
        <v>957</v>
      </c>
      <c r="G474" s="236"/>
      <c r="H474" s="238" t="s">
        <v>32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170</v>
      </c>
      <c r="AU474" s="245" t="s">
        <v>93</v>
      </c>
      <c r="AV474" s="13" t="s">
        <v>84</v>
      </c>
      <c r="AW474" s="13" t="s">
        <v>38</v>
      </c>
      <c r="AX474" s="13" t="s">
        <v>76</v>
      </c>
      <c r="AY474" s="245" t="s">
        <v>159</v>
      </c>
    </row>
    <row r="475" s="14" customFormat="1">
      <c r="A475" s="14"/>
      <c r="B475" s="246"/>
      <c r="C475" s="247"/>
      <c r="D475" s="237" t="s">
        <v>170</v>
      </c>
      <c r="E475" s="248" t="s">
        <v>32</v>
      </c>
      <c r="F475" s="249" t="s">
        <v>954</v>
      </c>
      <c r="G475" s="247"/>
      <c r="H475" s="250">
        <v>15.908</v>
      </c>
      <c r="I475" s="251"/>
      <c r="J475" s="247"/>
      <c r="K475" s="247"/>
      <c r="L475" s="252"/>
      <c r="M475" s="253"/>
      <c r="N475" s="254"/>
      <c r="O475" s="254"/>
      <c r="P475" s="254"/>
      <c r="Q475" s="254"/>
      <c r="R475" s="254"/>
      <c r="S475" s="254"/>
      <c r="T475" s="25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6" t="s">
        <v>170</v>
      </c>
      <c r="AU475" s="256" t="s">
        <v>93</v>
      </c>
      <c r="AV475" s="14" t="s">
        <v>91</v>
      </c>
      <c r="AW475" s="14" t="s">
        <v>38</v>
      </c>
      <c r="AX475" s="14" t="s">
        <v>76</v>
      </c>
      <c r="AY475" s="256" t="s">
        <v>159</v>
      </c>
    </row>
    <row r="476" s="13" customFormat="1">
      <c r="A476" s="13"/>
      <c r="B476" s="235"/>
      <c r="C476" s="236"/>
      <c r="D476" s="237" t="s">
        <v>170</v>
      </c>
      <c r="E476" s="238" t="s">
        <v>32</v>
      </c>
      <c r="F476" s="239" t="s">
        <v>958</v>
      </c>
      <c r="G476" s="236"/>
      <c r="H476" s="238" t="s">
        <v>32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170</v>
      </c>
      <c r="AU476" s="245" t="s">
        <v>93</v>
      </c>
      <c r="AV476" s="13" t="s">
        <v>84</v>
      </c>
      <c r="AW476" s="13" t="s">
        <v>38</v>
      </c>
      <c r="AX476" s="13" t="s">
        <v>76</v>
      </c>
      <c r="AY476" s="245" t="s">
        <v>159</v>
      </c>
    </row>
    <row r="477" s="14" customFormat="1">
      <c r="A477" s="14"/>
      <c r="B477" s="246"/>
      <c r="C477" s="247"/>
      <c r="D477" s="237" t="s">
        <v>170</v>
      </c>
      <c r="E477" s="248" t="s">
        <v>32</v>
      </c>
      <c r="F477" s="249" t="s">
        <v>959</v>
      </c>
      <c r="G477" s="247"/>
      <c r="H477" s="250">
        <v>16.065000000000001</v>
      </c>
      <c r="I477" s="251"/>
      <c r="J477" s="247"/>
      <c r="K477" s="247"/>
      <c r="L477" s="252"/>
      <c r="M477" s="253"/>
      <c r="N477" s="254"/>
      <c r="O477" s="254"/>
      <c r="P477" s="254"/>
      <c r="Q477" s="254"/>
      <c r="R477" s="254"/>
      <c r="S477" s="254"/>
      <c r="T477" s="25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6" t="s">
        <v>170</v>
      </c>
      <c r="AU477" s="256" t="s">
        <v>93</v>
      </c>
      <c r="AV477" s="14" t="s">
        <v>91</v>
      </c>
      <c r="AW477" s="14" t="s">
        <v>38</v>
      </c>
      <c r="AX477" s="14" t="s">
        <v>76</v>
      </c>
      <c r="AY477" s="256" t="s">
        <v>159</v>
      </c>
    </row>
    <row r="478" s="13" customFormat="1">
      <c r="A478" s="13"/>
      <c r="B478" s="235"/>
      <c r="C478" s="236"/>
      <c r="D478" s="237" t="s">
        <v>170</v>
      </c>
      <c r="E478" s="238" t="s">
        <v>32</v>
      </c>
      <c r="F478" s="239" t="s">
        <v>960</v>
      </c>
      <c r="G478" s="236"/>
      <c r="H478" s="238" t="s">
        <v>32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170</v>
      </c>
      <c r="AU478" s="245" t="s">
        <v>93</v>
      </c>
      <c r="AV478" s="13" t="s">
        <v>84</v>
      </c>
      <c r="AW478" s="13" t="s">
        <v>38</v>
      </c>
      <c r="AX478" s="13" t="s">
        <v>76</v>
      </c>
      <c r="AY478" s="245" t="s">
        <v>159</v>
      </c>
    </row>
    <row r="479" s="14" customFormat="1">
      <c r="A479" s="14"/>
      <c r="B479" s="246"/>
      <c r="C479" s="247"/>
      <c r="D479" s="237" t="s">
        <v>170</v>
      </c>
      <c r="E479" s="248" t="s">
        <v>32</v>
      </c>
      <c r="F479" s="249" t="s">
        <v>959</v>
      </c>
      <c r="G479" s="247"/>
      <c r="H479" s="250">
        <v>16.065000000000001</v>
      </c>
      <c r="I479" s="251"/>
      <c r="J479" s="247"/>
      <c r="K479" s="247"/>
      <c r="L479" s="252"/>
      <c r="M479" s="253"/>
      <c r="N479" s="254"/>
      <c r="O479" s="254"/>
      <c r="P479" s="254"/>
      <c r="Q479" s="254"/>
      <c r="R479" s="254"/>
      <c r="S479" s="254"/>
      <c r="T479" s="25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6" t="s">
        <v>170</v>
      </c>
      <c r="AU479" s="256" t="s">
        <v>93</v>
      </c>
      <c r="AV479" s="14" t="s">
        <v>91</v>
      </c>
      <c r="AW479" s="14" t="s">
        <v>38</v>
      </c>
      <c r="AX479" s="14" t="s">
        <v>76</v>
      </c>
      <c r="AY479" s="256" t="s">
        <v>159</v>
      </c>
    </row>
    <row r="480" s="13" customFormat="1">
      <c r="A480" s="13"/>
      <c r="B480" s="235"/>
      <c r="C480" s="236"/>
      <c r="D480" s="237" t="s">
        <v>170</v>
      </c>
      <c r="E480" s="238" t="s">
        <v>32</v>
      </c>
      <c r="F480" s="239" t="s">
        <v>961</v>
      </c>
      <c r="G480" s="236"/>
      <c r="H480" s="238" t="s">
        <v>32</v>
      </c>
      <c r="I480" s="240"/>
      <c r="J480" s="236"/>
      <c r="K480" s="236"/>
      <c r="L480" s="241"/>
      <c r="M480" s="242"/>
      <c r="N480" s="243"/>
      <c r="O480" s="243"/>
      <c r="P480" s="243"/>
      <c r="Q480" s="243"/>
      <c r="R480" s="243"/>
      <c r="S480" s="243"/>
      <c r="T480" s="24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5" t="s">
        <v>170</v>
      </c>
      <c r="AU480" s="245" t="s">
        <v>93</v>
      </c>
      <c r="AV480" s="13" t="s">
        <v>84</v>
      </c>
      <c r="AW480" s="13" t="s">
        <v>38</v>
      </c>
      <c r="AX480" s="13" t="s">
        <v>76</v>
      </c>
      <c r="AY480" s="245" t="s">
        <v>159</v>
      </c>
    </row>
    <row r="481" s="14" customFormat="1">
      <c r="A481" s="14"/>
      <c r="B481" s="246"/>
      <c r="C481" s="247"/>
      <c r="D481" s="237" t="s">
        <v>170</v>
      </c>
      <c r="E481" s="248" t="s">
        <v>32</v>
      </c>
      <c r="F481" s="249" t="s">
        <v>962</v>
      </c>
      <c r="G481" s="247"/>
      <c r="H481" s="250">
        <v>28.035</v>
      </c>
      <c r="I481" s="251"/>
      <c r="J481" s="247"/>
      <c r="K481" s="247"/>
      <c r="L481" s="252"/>
      <c r="M481" s="253"/>
      <c r="N481" s="254"/>
      <c r="O481" s="254"/>
      <c r="P481" s="254"/>
      <c r="Q481" s="254"/>
      <c r="R481" s="254"/>
      <c r="S481" s="254"/>
      <c r="T481" s="25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6" t="s">
        <v>170</v>
      </c>
      <c r="AU481" s="256" t="s">
        <v>93</v>
      </c>
      <c r="AV481" s="14" t="s">
        <v>91</v>
      </c>
      <c r="AW481" s="14" t="s">
        <v>38</v>
      </c>
      <c r="AX481" s="14" t="s">
        <v>76</v>
      </c>
      <c r="AY481" s="256" t="s">
        <v>159</v>
      </c>
    </row>
    <row r="482" s="13" customFormat="1">
      <c r="A482" s="13"/>
      <c r="B482" s="235"/>
      <c r="C482" s="236"/>
      <c r="D482" s="237" t="s">
        <v>170</v>
      </c>
      <c r="E482" s="238" t="s">
        <v>32</v>
      </c>
      <c r="F482" s="239" t="s">
        <v>963</v>
      </c>
      <c r="G482" s="236"/>
      <c r="H482" s="238" t="s">
        <v>32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170</v>
      </c>
      <c r="AU482" s="245" t="s">
        <v>93</v>
      </c>
      <c r="AV482" s="13" t="s">
        <v>84</v>
      </c>
      <c r="AW482" s="13" t="s">
        <v>38</v>
      </c>
      <c r="AX482" s="13" t="s">
        <v>76</v>
      </c>
      <c r="AY482" s="245" t="s">
        <v>159</v>
      </c>
    </row>
    <row r="483" s="14" customFormat="1">
      <c r="A483" s="14"/>
      <c r="B483" s="246"/>
      <c r="C483" s="247"/>
      <c r="D483" s="237" t="s">
        <v>170</v>
      </c>
      <c r="E483" s="248" t="s">
        <v>32</v>
      </c>
      <c r="F483" s="249" t="s">
        <v>964</v>
      </c>
      <c r="G483" s="247"/>
      <c r="H483" s="250">
        <v>28.193000000000001</v>
      </c>
      <c r="I483" s="251"/>
      <c r="J483" s="247"/>
      <c r="K483" s="247"/>
      <c r="L483" s="252"/>
      <c r="M483" s="253"/>
      <c r="N483" s="254"/>
      <c r="O483" s="254"/>
      <c r="P483" s="254"/>
      <c r="Q483" s="254"/>
      <c r="R483" s="254"/>
      <c r="S483" s="254"/>
      <c r="T483" s="25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6" t="s">
        <v>170</v>
      </c>
      <c r="AU483" s="256" t="s">
        <v>93</v>
      </c>
      <c r="AV483" s="14" t="s">
        <v>91</v>
      </c>
      <c r="AW483" s="14" t="s">
        <v>38</v>
      </c>
      <c r="AX483" s="14" t="s">
        <v>76</v>
      </c>
      <c r="AY483" s="256" t="s">
        <v>159</v>
      </c>
    </row>
    <row r="484" s="13" customFormat="1">
      <c r="A484" s="13"/>
      <c r="B484" s="235"/>
      <c r="C484" s="236"/>
      <c r="D484" s="237" t="s">
        <v>170</v>
      </c>
      <c r="E484" s="238" t="s">
        <v>32</v>
      </c>
      <c r="F484" s="239" t="s">
        <v>965</v>
      </c>
      <c r="G484" s="236"/>
      <c r="H484" s="238" t="s">
        <v>32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170</v>
      </c>
      <c r="AU484" s="245" t="s">
        <v>93</v>
      </c>
      <c r="AV484" s="13" t="s">
        <v>84</v>
      </c>
      <c r="AW484" s="13" t="s">
        <v>38</v>
      </c>
      <c r="AX484" s="13" t="s">
        <v>76</v>
      </c>
      <c r="AY484" s="245" t="s">
        <v>159</v>
      </c>
    </row>
    <row r="485" s="14" customFormat="1">
      <c r="A485" s="14"/>
      <c r="B485" s="246"/>
      <c r="C485" s="247"/>
      <c r="D485" s="237" t="s">
        <v>170</v>
      </c>
      <c r="E485" s="248" t="s">
        <v>32</v>
      </c>
      <c r="F485" s="249" t="s">
        <v>966</v>
      </c>
      <c r="G485" s="247"/>
      <c r="H485" s="250">
        <v>22.995000000000001</v>
      </c>
      <c r="I485" s="251"/>
      <c r="J485" s="247"/>
      <c r="K485" s="247"/>
      <c r="L485" s="252"/>
      <c r="M485" s="253"/>
      <c r="N485" s="254"/>
      <c r="O485" s="254"/>
      <c r="P485" s="254"/>
      <c r="Q485" s="254"/>
      <c r="R485" s="254"/>
      <c r="S485" s="254"/>
      <c r="T485" s="25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6" t="s">
        <v>170</v>
      </c>
      <c r="AU485" s="256" t="s">
        <v>93</v>
      </c>
      <c r="AV485" s="14" t="s">
        <v>91</v>
      </c>
      <c r="AW485" s="14" t="s">
        <v>38</v>
      </c>
      <c r="AX485" s="14" t="s">
        <v>76</v>
      </c>
      <c r="AY485" s="256" t="s">
        <v>159</v>
      </c>
    </row>
    <row r="486" s="13" customFormat="1">
      <c r="A486" s="13"/>
      <c r="B486" s="235"/>
      <c r="C486" s="236"/>
      <c r="D486" s="237" t="s">
        <v>170</v>
      </c>
      <c r="E486" s="238" t="s">
        <v>32</v>
      </c>
      <c r="F486" s="239" t="s">
        <v>967</v>
      </c>
      <c r="G486" s="236"/>
      <c r="H486" s="238" t="s">
        <v>32</v>
      </c>
      <c r="I486" s="240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170</v>
      </c>
      <c r="AU486" s="245" t="s">
        <v>93</v>
      </c>
      <c r="AV486" s="13" t="s">
        <v>84</v>
      </c>
      <c r="AW486" s="13" t="s">
        <v>38</v>
      </c>
      <c r="AX486" s="13" t="s">
        <v>76</v>
      </c>
      <c r="AY486" s="245" t="s">
        <v>159</v>
      </c>
    </row>
    <row r="487" s="14" customFormat="1">
      <c r="A487" s="14"/>
      <c r="B487" s="246"/>
      <c r="C487" s="247"/>
      <c r="D487" s="237" t="s">
        <v>170</v>
      </c>
      <c r="E487" s="248" t="s">
        <v>32</v>
      </c>
      <c r="F487" s="249" t="s">
        <v>968</v>
      </c>
      <c r="G487" s="247"/>
      <c r="H487" s="250">
        <v>34.808</v>
      </c>
      <c r="I487" s="251"/>
      <c r="J487" s="247"/>
      <c r="K487" s="247"/>
      <c r="L487" s="252"/>
      <c r="M487" s="253"/>
      <c r="N487" s="254"/>
      <c r="O487" s="254"/>
      <c r="P487" s="254"/>
      <c r="Q487" s="254"/>
      <c r="R487" s="254"/>
      <c r="S487" s="254"/>
      <c r="T487" s="25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6" t="s">
        <v>170</v>
      </c>
      <c r="AU487" s="256" t="s">
        <v>93</v>
      </c>
      <c r="AV487" s="14" t="s">
        <v>91</v>
      </c>
      <c r="AW487" s="14" t="s">
        <v>38</v>
      </c>
      <c r="AX487" s="14" t="s">
        <v>76</v>
      </c>
      <c r="AY487" s="256" t="s">
        <v>159</v>
      </c>
    </row>
    <row r="488" s="13" customFormat="1">
      <c r="A488" s="13"/>
      <c r="B488" s="235"/>
      <c r="C488" s="236"/>
      <c r="D488" s="237" t="s">
        <v>170</v>
      </c>
      <c r="E488" s="238" t="s">
        <v>32</v>
      </c>
      <c r="F488" s="239" t="s">
        <v>969</v>
      </c>
      <c r="G488" s="236"/>
      <c r="H488" s="238" t="s">
        <v>32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170</v>
      </c>
      <c r="AU488" s="245" t="s">
        <v>93</v>
      </c>
      <c r="AV488" s="13" t="s">
        <v>84</v>
      </c>
      <c r="AW488" s="13" t="s">
        <v>38</v>
      </c>
      <c r="AX488" s="13" t="s">
        <v>76</v>
      </c>
      <c r="AY488" s="245" t="s">
        <v>159</v>
      </c>
    </row>
    <row r="489" s="14" customFormat="1">
      <c r="A489" s="14"/>
      <c r="B489" s="246"/>
      <c r="C489" s="247"/>
      <c r="D489" s="237" t="s">
        <v>170</v>
      </c>
      <c r="E489" s="248" t="s">
        <v>32</v>
      </c>
      <c r="F489" s="249" t="s">
        <v>970</v>
      </c>
      <c r="G489" s="247"/>
      <c r="H489" s="250">
        <v>12.6</v>
      </c>
      <c r="I489" s="251"/>
      <c r="J489" s="247"/>
      <c r="K489" s="247"/>
      <c r="L489" s="252"/>
      <c r="M489" s="253"/>
      <c r="N489" s="254"/>
      <c r="O489" s="254"/>
      <c r="P489" s="254"/>
      <c r="Q489" s="254"/>
      <c r="R489" s="254"/>
      <c r="S489" s="254"/>
      <c r="T489" s="25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6" t="s">
        <v>170</v>
      </c>
      <c r="AU489" s="256" t="s">
        <v>93</v>
      </c>
      <c r="AV489" s="14" t="s">
        <v>91</v>
      </c>
      <c r="AW489" s="14" t="s">
        <v>38</v>
      </c>
      <c r="AX489" s="14" t="s">
        <v>76</v>
      </c>
      <c r="AY489" s="256" t="s">
        <v>159</v>
      </c>
    </row>
    <row r="490" s="13" customFormat="1">
      <c r="A490" s="13"/>
      <c r="B490" s="235"/>
      <c r="C490" s="236"/>
      <c r="D490" s="237" t="s">
        <v>170</v>
      </c>
      <c r="E490" s="238" t="s">
        <v>32</v>
      </c>
      <c r="F490" s="239" t="s">
        <v>971</v>
      </c>
      <c r="G490" s="236"/>
      <c r="H490" s="238" t="s">
        <v>32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170</v>
      </c>
      <c r="AU490" s="245" t="s">
        <v>93</v>
      </c>
      <c r="AV490" s="13" t="s">
        <v>84</v>
      </c>
      <c r="AW490" s="13" t="s">
        <v>38</v>
      </c>
      <c r="AX490" s="13" t="s">
        <v>76</v>
      </c>
      <c r="AY490" s="245" t="s">
        <v>159</v>
      </c>
    </row>
    <row r="491" s="14" customFormat="1">
      <c r="A491" s="14"/>
      <c r="B491" s="246"/>
      <c r="C491" s="247"/>
      <c r="D491" s="237" t="s">
        <v>170</v>
      </c>
      <c r="E491" s="248" t="s">
        <v>32</v>
      </c>
      <c r="F491" s="249" t="s">
        <v>972</v>
      </c>
      <c r="G491" s="247"/>
      <c r="H491" s="250">
        <v>45.674999999999997</v>
      </c>
      <c r="I491" s="251"/>
      <c r="J491" s="247"/>
      <c r="K491" s="247"/>
      <c r="L491" s="252"/>
      <c r="M491" s="253"/>
      <c r="N491" s="254"/>
      <c r="O491" s="254"/>
      <c r="P491" s="254"/>
      <c r="Q491" s="254"/>
      <c r="R491" s="254"/>
      <c r="S491" s="254"/>
      <c r="T491" s="25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6" t="s">
        <v>170</v>
      </c>
      <c r="AU491" s="256" t="s">
        <v>93</v>
      </c>
      <c r="AV491" s="14" t="s">
        <v>91</v>
      </c>
      <c r="AW491" s="14" t="s">
        <v>38</v>
      </c>
      <c r="AX491" s="14" t="s">
        <v>76</v>
      </c>
      <c r="AY491" s="256" t="s">
        <v>159</v>
      </c>
    </row>
    <row r="492" s="14" customFormat="1">
      <c r="A492" s="14"/>
      <c r="B492" s="246"/>
      <c r="C492" s="247"/>
      <c r="D492" s="237" t="s">
        <v>170</v>
      </c>
      <c r="E492" s="248" t="s">
        <v>32</v>
      </c>
      <c r="F492" s="249" t="s">
        <v>973</v>
      </c>
      <c r="G492" s="247"/>
      <c r="H492" s="250">
        <v>-39.834000000000003</v>
      </c>
      <c r="I492" s="251"/>
      <c r="J492" s="247"/>
      <c r="K492" s="247"/>
      <c r="L492" s="252"/>
      <c r="M492" s="253"/>
      <c r="N492" s="254"/>
      <c r="O492" s="254"/>
      <c r="P492" s="254"/>
      <c r="Q492" s="254"/>
      <c r="R492" s="254"/>
      <c r="S492" s="254"/>
      <c r="T492" s="25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6" t="s">
        <v>170</v>
      </c>
      <c r="AU492" s="256" t="s">
        <v>93</v>
      </c>
      <c r="AV492" s="14" t="s">
        <v>91</v>
      </c>
      <c r="AW492" s="14" t="s">
        <v>38</v>
      </c>
      <c r="AX492" s="14" t="s">
        <v>76</v>
      </c>
      <c r="AY492" s="256" t="s">
        <v>159</v>
      </c>
    </row>
    <row r="493" s="16" customFormat="1">
      <c r="A493" s="16"/>
      <c r="B493" s="287"/>
      <c r="C493" s="288"/>
      <c r="D493" s="237" t="s">
        <v>170</v>
      </c>
      <c r="E493" s="289" t="s">
        <v>32</v>
      </c>
      <c r="F493" s="290" t="s">
        <v>810</v>
      </c>
      <c r="G493" s="288"/>
      <c r="H493" s="291">
        <v>228.23400000000001</v>
      </c>
      <c r="I493" s="292"/>
      <c r="J493" s="288"/>
      <c r="K493" s="288"/>
      <c r="L493" s="293"/>
      <c r="M493" s="294"/>
      <c r="N493" s="295"/>
      <c r="O493" s="295"/>
      <c r="P493" s="295"/>
      <c r="Q493" s="295"/>
      <c r="R493" s="295"/>
      <c r="S493" s="295"/>
      <c r="T493" s="29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T493" s="297" t="s">
        <v>170</v>
      </c>
      <c r="AU493" s="297" t="s">
        <v>93</v>
      </c>
      <c r="AV493" s="16" t="s">
        <v>93</v>
      </c>
      <c r="AW493" s="16" t="s">
        <v>38</v>
      </c>
      <c r="AX493" s="16" t="s">
        <v>76</v>
      </c>
      <c r="AY493" s="297" t="s">
        <v>159</v>
      </c>
    </row>
    <row r="494" s="13" customFormat="1">
      <c r="A494" s="13"/>
      <c r="B494" s="235"/>
      <c r="C494" s="236"/>
      <c r="D494" s="237" t="s">
        <v>170</v>
      </c>
      <c r="E494" s="238" t="s">
        <v>32</v>
      </c>
      <c r="F494" s="239" t="s">
        <v>974</v>
      </c>
      <c r="G494" s="236"/>
      <c r="H494" s="238" t="s">
        <v>32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5" t="s">
        <v>170</v>
      </c>
      <c r="AU494" s="245" t="s">
        <v>93</v>
      </c>
      <c r="AV494" s="13" t="s">
        <v>84</v>
      </c>
      <c r="AW494" s="13" t="s">
        <v>38</v>
      </c>
      <c r="AX494" s="13" t="s">
        <v>76</v>
      </c>
      <c r="AY494" s="245" t="s">
        <v>159</v>
      </c>
    </row>
    <row r="495" s="13" customFormat="1">
      <c r="A495" s="13"/>
      <c r="B495" s="235"/>
      <c r="C495" s="236"/>
      <c r="D495" s="237" t="s">
        <v>170</v>
      </c>
      <c r="E495" s="238" t="s">
        <v>32</v>
      </c>
      <c r="F495" s="239" t="s">
        <v>975</v>
      </c>
      <c r="G495" s="236"/>
      <c r="H495" s="238" t="s">
        <v>32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170</v>
      </c>
      <c r="AU495" s="245" t="s">
        <v>93</v>
      </c>
      <c r="AV495" s="13" t="s">
        <v>84</v>
      </c>
      <c r="AW495" s="13" t="s">
        <v>38</v>
      </c>
      <c r="AX495" s="13" t="s">
        <v>76</v>
      </c>
      <c r="AY495" s="245" t="s">
        <v>159</v>
      </c>
    </row>
    <row r="496" s="14" customFormat="1">
      <c r="A496" s="14"/>
      <c r="B496" s="246"/>
      <c r="C496" s="247"/>
      <c r="D496" s="237" t="s">
        <v>170</v>
      </c>
      <c r="E496" s="248" t="s">
        <v>32</v>
      </c>
      <c r="F496" s="249" t="s">
        <v>976</v>
      </c>
      <c r="G496" s="247"/>
      <c r="H496" s="250">
        <v>14.519</v>
      </c>
      <c r="I496" s="251"/>
      <c r="J496" s="247"/>
      <c r="K496" s="247"/>
      <c r="L496" s="252"/>
      <c r="M496" s="253"/>
      <c r="N496" s="254"/>
      <c r="O496" s="254"/>
      <c r="P496" s="254"/>
      <c r="Q496" s="254"/>
      <c r="R496" s="254"/>
      <c r="S496" s="254"/>
      <c r="T496" s="25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6" t="s">
        <v>170</v>
      </c>
      <c r="AU496" s="256" t="s">
        <v>93</v>
      </c>
      <c r="AV496" s="14" t="s">
        <v>91</v>
      </c>
      <c r="AW496" s="14" t="s">
        <v>38</v>
      </c>
      <c r="AX496" s="14" t="s">
        <v>76</v>
      </c>
      <c r="AY496" s="256" t="s">
        <v>159</v>
      </c>
    </row>
    <row r="497" s="13" customFormat="1">
      <c r="A497" s="13"/>
      <c r="B497" s="235"/>
      <c r="C497" s="236"/>
      <c r="D497" s="237" t="s">
        <v>170</v>
      </c>
      <c r="E497" s="238" t="s">
        <v>32</v>
      </c>
      <c r="F497" s="239" t="s">
        <v>977</v>
      </c>
      <c r="G497" s="236"/>
      <c r="H497" s="238" t="s">
        <v>32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170</v>
      </c>
      <c r="AU497" s="245" t="s">
        <v>93</v>
      </c>
      <c r="AV497" s="13" t="s">
        <v>84</v>
      </c>
      <c r="AW497" s="13" t="s">
        <v>38</v>
      </c>
      <c r="AX497" s="13" t="s">
        <v>76</v>
      </c>
      <c r="AY497" s="245" t="s">
        <v>159</v>
      </c>
    </row>
    <row r="498" s="14" customFormat="1">
      <c r="A498" s="14"/>
      <c r="B498" s="246"/>
      <c r="C498" s="247"/>
      <c r="D498" s="237" t="s">
        <v>170</v>
      </c>
      <c r="E498" s="248" t="s">
        <v>32</v>
      </c>
      <c r="F498" s="249" t="s">
        <v>976</v>
      </c>
      <c r="G498" s="247"/>
      <c r="H498" s="250">
        <v>14.519</v>
      </c>
      <c r="I498" s="251"/>
      <c r="J498" s="247"/>
      <c r="K498" s="247"/>
      <c r="L498" s="252"/>
      <c r="M498" s="253"/>
      <c r="N498" s="254"/>
      <c r="O498" s="254"/>
      <c r="P498" s="254"/>
      <c r="Q498" s="254"/>
      <c r="R498" s="254"/>
      <c r="S498" s="254"/>
      <c r="T498" s="25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6" t="s">
        <v>170</v>
      </c>
      <c r="AU498" s="256" t="s">
        <v>93</v>
      </c>
      <c r="AV498" s="14" t="s">
        <v>91</v>
      </c>
      <c r="AW498" s="14" t="s">
        <v>38</v>
      </c>
      <c r="AX498" s="14" t="s">
        <v>76</v>
      </c>
      <c r="AY498" s="256" t="s">
        <v>159</v>
      </c>
    </row>
    <row r="499" s="13" customFormat="1">
      <c r="A499" s="13"/>
      <c r="B499" s="235"/>
      <c r="C499" s="236"/>
      <c r="D499" s="237" t="s">
        <v>170</v>
      </c>
      <c r="E499" s="238" t="s">
        <v>32</v>
      </c>
      <c r="F499" s="239" t="s">
        <v>978</v>
      </c>
      <c r="G499" s="236"/>
      <c r="H499" s="238" t="s">
        <v>32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170</v>
      </c>
      <c r="AU499" s="245" t="s">
        <v>93</v>
      </c>
      <c r="AV499" s="13" t="s">
        <v>84</v>
      </c>
      <c r="AW499" s="13" t="s">
        <v>38</v>
      </c>
      <c r="AX499" s="13" t="s">
        <v>76</v>
      </c>
      <c r="AY499" s="245" t="s">
        <v>159</v>
      </c>
    </row>
    <row r="500" s="14" customFormat="1">
      <c r="A500" s="14"/>
      <c r="B500" s="246"/>
      <c r="C500" s="247"/>
      <c r="D500" s="237" t="s">
        <v>170</v>
      </c>
      <c r="E500" s="248" t="s">
        <v>32</v>
      </c>
      <c r="F500" s="249" t="s">
        <v>976</v>
      </c>
      <c r="G500" s="247"/>
      <c r="H500" s="250">
        <v>14.519</v>
      </c>
      <c r="I500" s="251"/>
      <c r="J500" s="247"/>
      <c r="K500" s="247"/>
      <c r="L500" s="252"/>
      <c r="M500" s="253"/>
      <c r="N500" s="254"/>
      <c r="O500" s="254"/>
      <c r="P500" s="254"/>
      <c r="Q500" s="254"/>
      <c r="R500" s="254"/>
      <c r="S500" s="254"/>
      <c r="T500" s="25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6" t="s">
        <v>170</v>
      </c>
      <c r="AU500" s="256" t="s">
        <v>93</v>
      </c>
      <c r="AV500" s="14" t="s">
        <v>91</v>
      </c>
      <c r="AW500" s="14" t="s">
        <v>38</v>
      </c>
      <c r="AX500" s="14" t="s">
        <v>76</v>
      </c>
      <c r="AY500" s="256" t="s">
        <v>159</v>
      </c>
    </row>
    <row r="501" s="13" customFormat="1">
      <c r="A501" s="13"/>
      <c r="B501" s="235"/>
      <c r="C501" s="236"/>
      <c r="D501" s="237" t="s">
        <v>170</v>
      </c>
      <c r="E501" s="238" t="s">
        <v>32</v>
      </c>
      <c r="F501" s="239" t="s">
        <v>979</v>
      </c>
      <c r="G501" s="236"/>
      <c r="H501" s="238" t="s">
        <v>32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170</v>
      </c>
      <c r="AU501" s="245" t="s">
        <v>93</v>
      </c>
      <c r="AV501" s="13" t="s">
        <v>84</v>
      </c>
      <c r="AW501" s="13" t="s">
        <v>38</v>
      </c>
      <c r="AX501" s="13" t="s">
        <v>76</v>
      </c>
      <c r="AY501" s="245" t="s">
        <v>159</v>
      </c>
    </row>
    <row r="502" s="14" customFormat="1">
      <c r="A502" s="14"/>
      <c r="B502" s="246"/>
      <c r="C502" s="247"/>
      <c r="D502" s="237" t="s">
        <v>170</v>
      </c>
      <c r="E502" s="248" t="s">
        <v>32</v>
      </c>
      <c r="F502" s="249" t="s">
        <v>976</v>
      </c>
      <c r="G502" s="247"/>
      <c r="H502" s="250">
        <v>14.519</v>
      </c>
      <c r="I502" s="251"/>
      <c r="J502" s="247"/>
      <c r="K502" s="247"/>
      <c r="L502" s="252"/>
      <c r="M502" s="253"/>
      <c r="N502" s="254"/>
      <c r="O502" s="254"/>
      <c r="P502" s="254"/>
      <c r="Q502" s="254"/>
      <c r="R502" s="254"/>
      <c r="S502" s="254"/>
      <c r="T502" s="25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6" t="s">
        <v>170</v>
      </c>
      <c r="AU502" s="256" t="s">
        <v>93</v>
      </c>
      <c r="AV502" s="14" t="s">
        <v>91</v>
      </c>
      <c r="AW502" s="14" t="s">
        <v>38</v>
      </c>
      <c r="AX502" s="14" t="s">
        <v>76</v>
      </c>
      <c r="AY502" s="256" t="s">
        <v>159</v>
      </c>
    </row>
    <row r="503" s="13" customFormat="1">
      <c r="A503" s="13"/>
      <c r="B503" s="235"/>
      <c r="C503" s="236"/>
      <c r="D503" s="237" t="s">
        <v>170</v>
      </c>
      <c r="E503" s="238" t="s">
        <v>32</v>
      </c>
      <c r="F503" s="239" t="s">
        <v>980</v>
      </c>
      <c r="G503" s="236"/>
      <c r="H503" s="238" t="s">
        <v>32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170</v>
      </c>
      <c r="AU503" s="245" t="s">
        <v>93</v>
      </c>
      <c r="AV503" s="13" t="s">
        <v>84</v>
      </c>
      <c r="AW503" s="13" t="s">
        <v>38</v>
      </c>
      <c r="AX503" s="13" t="s">
        <v>76</v>
      </c>
      <c r="AY503" s="245" t="s">
        <v>159</v>
      </c>
    </row>
    <row r="504" s="14" customFormat="1">
      <c r="A504" s="14"/>
      <c r="B504" s="246"/>
      <c r="C504" s="247"/>
      <c r="D504" s="237" t="s">
        <v>170</v>
      </c>
      <c r="E504" s="248" t="s">
        <v>32</v>
      </c>
      <c r="F504" s="249" t="s">
        <v>981</v>
      </c>
      <c r="G504" s="247"/>
      <c r="H504" s="250">
        <v>53.331000000000003</v>
      </c>
      <c r="I504" s="251"/>
      <c r="J504" s="247"/>
      <c r="K504" s="247"/>
      <c r="L504" s="252"/>
      <c r="M504" s="253"/>
      <c r="N504" s="254"/>
      <c r="O504" s="254"/>
      <c r="P504" s="254"/>
      <c r="Q504" s="254"/>
      <c r="R504" s="254"/>
      <c r="S504" s="254"/>
      <c r="T504" s="25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6" t="s">
        <v>170</v>
      </c>
      <c r="AU504" s="256" t="s">
        <v>93</v>
      </c>
      <c r="AV504" s="14" t="s">
        <v>91</v>
      </c>
      <c r="AW504" s="14" t="s">
        <v>38</v>
      </c>
      <c r="AX504" s="14" t="s">
        <v>76</v>
      </c>
      <c r="AY504" s="256" t="s">
        <v>159</v>
      </c>
    </row>
    <row r="505" s="13" customFormat="1">
      <c r="A505" s="13"/>
      <c r="B505" s="235"/>
      <c r="C505" s="236"/>
      <c r="D505" s="237" t="s">
        <v>170</v>
      </c>
      <c r="E505" s="238" t="s">
        <v>32</v>
      </c>
      <c r="F505" s="239" t="s">
        <v>982</v>
      </c>
      <c r="G505" s="236"/>
      <c r="H505" s="238" t="s">
        <v>32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170</v>
      </c>
      <c r="AU505" s="245" t="s">
        <v>93</v>
      </c>
      <c r="AV505" s="13" t="s">
        <v>84</v>
      </c>
      <c r="AW505" s="13" t="s">
        <v>38</v>
      </c>
      <c r="AX505" s="13" t="s">
        <v>76</v>
      </c>
      <c r="AY505" s="245" t="s">
        <v>159</v>
      </c>
    </row>
    <row r="506" s="14" customFormat="1">
      <c r="A506" s="14"/>
      <c r="B506" s="246"/>
      <c r="C506" s="247"/>
      <c r="D506" s="237" t="s">
        <v>170</v>
      </c>
      <c r="E506" s="248" t="s">
        <v>32</v>
      </c>
      <c r="F506" s="249" t="s">
        <v>983</v>
      </c>
      <c r="G506" s="247"/>
      <c r="H506" s="250">
        <v>56.162999999999997</v>
      </c>
      <c r="I506" s="251"/>
      <c r="J506" s="247"/>
      <c r="K506" s="247"/>
      <c r="L506" s="252"/>
      <c r="M506" s="253"/>
      <c r="N506" s="254"/>
      <c r="O506" s="254"/>
      <c r="P506" s="254"/>
      <c r="Q506" s="254"/>
      <c r="R506" s="254"/>
      <c r="S506" s="254"/>
      <c r="T506" s="25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6" t="s">
        <v>170</v>
      </c>
      <c r="AU506" s="256" t="s">
        <v>93</v>
      </c>
      <c r="AV506" s="14" t="s">
        <v>91</v>
      </c>
      <c r="AW506" s="14" t="s">
        <v>38</v>
      </c>
      <c r="AX506" s="14" t="s">
        <v>76</v>
      </c>
      <c r="AY506" s="256" t="s">
        <v>159</v>
      </c>
    </row>
    <row r="507" s="14" customFormat="1">
      <c r="A507" s="14"/>
      <c r="B507" s="246"/>
      <c r="C507" s="247"/>
      <c r="D507" s="237" t="s">
        <v>170</v>
      </c>
      <c r="E507" s="248" t="s">
        <v>32</v>
      </c>
      <c r="F507" s="249" t="s">
        <v>984</v>
      </c>
      <c r="G507" s="247"/>
      <c r="H507" s="250">
        <v>-25.256</v>
      </c>
      <c r="I507" s="251"/>
      <c r="J507" s="247"/>
      <c r="K507" s="247"/>
      <c r="L507" s="252"/>
      <c r="M507" s="253"/>
      <c r="N507" s="254"/>
      <c r="O507" s="254"/>
      <c r="P507" s="254"/>
      <c r="Q507" s="254"/>
      <c r="R507" s="254"/>
      <c r="S507" s="254"/>
      <c r="T507" s="25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6" t="s">
        <v>170</v>
      </c>
      <c r="AU507" s="256" t="s">
        <v>93</v>
      </c>
      <c r="AV507" s="14" t="s">
        <v>91</v>
      </c>
      <c r="AW507" s="14" t="s">
        <v>38</v>
      </c>
      <c r="AX507" s="14" t="s">
        <v>76</v>
      </c>
      <c r="AY507" s="256" t="s">
        <v>159</v>
      </c>
    </row>
    <row r="508" s="16" customFormat="1">
      <c r="A508" s="16"/>
      <c r="B508" s="287"/>
      <c r="C508" s="288"/>
      <c r="D508" s="237" t="s">
        <v>170</v>
      </c>
      <c r="E508" s="289" t="s">
        <v>32</v>
      </c>
      <c r="F508" s="290" t="s">
        <v>810</v>
      </c>
      <c r="G508" s="288"/>
      <c r="H508" s="291">
        <v>142.31399999999999</v>
      </c>
      <c r="I508" s="292"/>
      <c r="J508" s="288"/>
      <c r="K508" s="288"/>
      <c r="L508" s="293"/>
      <c r="M508" s="294"/>
      <c r="N508" s="295"/>
      <c r="O508" s="295"/>
      <c r="P508" s="295"/>
      <c r="Q508" s="295"/>
      <c r="R508" s="295"/>
      <c r="S508" s="295"/>
      <c r="T508" s="29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T508" s="297" t="s">
        <v>170</v>
      </c>
      <c r="AU508" s="297" t="s">
        <v>93</v>
      </c>
      <c r="AV508" s="16" t="s">
        <v>93</v>
      </c>
      <c r="AW508" s="16" t="s">
        <v>38</v>
      </c>
      <c r="AX508" s="16" t="s">
        <v>76</v>
      </c>
      <c r="AY508" s="297" t="s">
        <v>159</v>
      </c>
    </row>
    <row r="509" s="15" customFormat="1">
      <c r="A509" s="15"/>
      <c r="B509" s="266"/>
      <c r="C509" s="267"/>
      <c r="D509" s="237" t="s">
        <v>170</v>
      </c>
      <c r="E509" s="268" t="s">
        <v>32</v>
      </c>
      <c r="F509" s="269" t="s">
        <v>583</v>
      </c>
      <c r="G509" s="267"/>
      <c r="H509" s="270">
        <v>370.548</v>
      </c>
      <c r="I509" s="271"/>
      <c r="J509" s="267"/>
      <c r="K509" s="267"/>
      <c r="L509" s="272"/>
      <c r="M509" s="273"/>
      <c r="N509" s="274"/>
      <c r="O509" s="274"/>
      <c r="P509" s="274"/>
      <c r="Q509" s="274"/>
      <c r="R509" s="274"/>
      <c r="S509" s="274"/>
      <c r="T509" s="27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76" t="s">
        <v>170</v>
      </c>
      <c r="AU509" s="276" t="s">
        <v>93</v>
      </c>
      <c r="AV509" s="15" t="s">
        <v>96</v>
      </c>
      <c r="AW509" s="15" t="s">
        <v>38</v>
      </c>
      <c r="AX509" s="15" t="s">
        <v>84</v>
      </c>
      <c r="AY509" s="276" t="s">
        <v>159</v>
      </c>
    </row>
    <row r="510" s="2" customFormat="1" ht="24.15" customHeight="1">
      <c r="A510" s="43"/>
      <c r="B510" s="44"/>
      <c r="C510" s="217" t="s">
        <v>985</v>
      </c>
      <c r="D510" s="217" t="s">
        <v>162</v>
      </c>
      <c r="E510" s="218" t="s">
        <v>986</v>
      </c>
      <c r="F510" s="219" t="s">
        <v>987</v>
      </c>
      <c r="G510" s="220" t="s">
        <v>785</v>
      </c>
      <c r="H510" s="221">
        <v>189.88499999999999</v>
      </c>
      <c r="I510" s="222"/>
      <c r="J510" s="223">
        <f>ROUND(I510*H510,2)</f>
        <v>0</v>
      </c>
      <c r="K510" s="219" t="s">
        <v>166</v>
      </c>
      <c r="L510" s="49"/>
      <c r="M510" s="224" t="s">
        <v>32</v>
      </c>
      <c r="N510" s="225" t="s">
        <v>48</v>
      </c>
      <c r="O510" s="89"/>
      <c r="P510" s="226">
        <f>O510*H510</f>
        <v>0</v>
      </c>
      <c r="Q510" s="226">
        <v>0.039107999999999997</v>
      </c>
      <c r="R510" s="226">
        <f>Q510*H510</f>
        <v>7.4260225799999988</v>
      </c>
      <c r="S510" s="226">
        <v>0</v>
      </c>
      <c r="T510" s="227">
        <f>S510*H510</f>
        <v>0</v>
      </c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R510" s="228" t="s">
        <v>96</v>
      </c>
      <c r="AT510" s="228" t="s">
        <v>162</v>
      </c>
      <c r="AU510" s="228" t="s">
        <v>93</v>
      </c>
      <c r="AY510" s="21" t="s">
        <v>159</v>
      </c>
      <c r="BE510" s="229">
        <f>IF(N510="základní",J510,0)</f>
        <v>0</v>
      </c>
      <c r="BF510" s="229">
        <f>IF(N510="snížená",J510,0)</f>
        <v>0</v>
      </c>
      <c r="BG510" s="229">
        <f>IF(N510="zákl. přenesená",J510,0)</f>
        <v>0</v>
      </c>
      <c r="BH510" s="229">
        <f>IF(N510="sníž. přenesená",J510,0)</f>
        <v>0</v>
      </c>
      <c r="BI510" s="229">
        <f>IF(N510="nulová",J510,0)</f>
        <v>0</v>
      </c>
      <c r="BJ510" s="21" t="s">
        <v>91</v>
      </c>
      <c r="BK510" s="229">
        <f>ROUND(I510*H510,2)</f>
        <v>0</v>
      </c>
      <c r="BL510" s="21" t="s">
        <v>96</v>
      </c>
      <c r="BM510" s="228" t="s">
        <v>988</v>
      </c>
    </row>
    <row r="511" s="2" customFormat="1">
      <c r="A511" s="43"/>
      <c r="B511" s="44"/>
      <c r="C511" s="45"/>
      <c r="D511" s="230" t="s">
        <v>168</v>
      </c>
      <c r="E511" s="45"/>
      <c r="F511" s="231" t="s">
        <v>989</v>
      </c>
      <c r="G511" s="45"/>
      <c r="H511" s="45"/>
      <c r="I511" s="232"/>
      <c r="J511" s="45"/>
      <c r="K511" s="45"/>
      <c r="L511" s="49"/>
      <c r="M511" s="233"/>
      <c r="N511" s="234"/>
      <c r="O511" s="89"/>
      <c r="P511" s="89"/>
      <c r="Q511" s="89"/>
      <c r="R511" s="89"/>
      <c r="S511" s="89"/>
      <c r="T511" s="90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T511" s="21" t="s">
        <v>168</v>
      </c>
      <c r="AU511" s="21" t="s">
        <v>93</v>
      </c>
    </row>
    <row r="512" s="13" customFormat="1">
      <c r="A512" s="13"/>
      <c r="B512" s="235"/>
      <c r="C512" s="236"/>
      <c r="D512" s="237" t="s">
        <v>170</v>
      </c>
      <c r="E512" s="238" t="s">
        <v>32</v>
      </c>
      <c r="F512" s="239" t="s">
        <v>952</v>
      </c>
      <c r="G512" s="236"/>
      <c r="H512" s="238" t="s">
        <v>32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170</v>
      </c>
      <c r="AU512" s="245" t="s">
        <v>93</v>
      </c>
      <c r="AV512" s="13" t="s">
        <v>84</v>
      </c>
      <c r="AW512" s="13" t="s">
        <v>38</v>
      </c>
      <c r="AX512" s="13" t="s">
        <v>76</v>
      </c>
      <c r="AY512" s="245" t="s">
        <v>159</v>
      </c>
    </row>
    <row r="513" s="13" customFormat="1">
      <c r="A513" s="13"/>
      <c r="B513" s="235"/>
      <c r="C513" s="236"/>
      <c r="D513" s="237" t="s">
        <v>170</v>
      </c>
      <c r="E513" s="238" t="s">
        <v>32</v>
      </c>
      <c r="F513" s="239" t="s">
        <v>953</v>
      </c>
      <c r="G513" s="236"/>
      <c r="H513" s="238" t="s">
        <v>32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170</v>
      </c>
      <c r="AU513" s="245" t="s">
        <v>93</v>
      </c>
      <c r="AV513" s="13" t="s">
        <v>84</v>
      </c>
      <c r="AW513" s="13" t="s">
        <v>38</v>
      </c>
      <c r="AX513" s="13" t="s">
        <v>76</v>
      </c>
      <c r="AY513" s="245" t="s">
        <v>159</v>
      </c>
    </row>
    <row r="514" s="14" customFormat="1">
      <c r="A514" s="14"/>
      <c r="B514" s="246"/>
      <c r="C514" s="247"/>
      <c r="D514" s="237" t="s">
        <v>170</v>
      </c>
      <c r="E514" s="248" t="s">
        <v>32</v>
      </c>
      <c r="F514" s="249" t="s">
        <v>990</v>
      </c>
      <c r="G514" s="247"/>
      <c r="H514" s="250">
        <v>5.0499999999999998</v>
      </c>
      <c r="I514" s="251"/>
      <c r="J514" s="247"/>
      <c r="K514" s="247"/>
      <c r="L514" s="252"/>
      <c r="M514" s="253"/>
      <c r="N514" s="254"/>
      <c r="O514" s="254"/>
      <c r="P514" s="254"/>
      <c r="Q514" s="254"/>
      <c r="R514" s="254"/>
      <c r="S514" s="254"/>
      <c r="T514" s="25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6" t="s">
        <v>170</v>
      </c>
      <c r="AU514" s="256" t="s">
        <v>93</v>
      </c>
      <c r="AV514" s="14" t="s">
        <v>91</v>
      </c>
      <c r="AW514" s="14" t="s">
        <v>38</v>
      </c>
      <c r="AX514" s="14" t="s">
        <v>76</v>
      </c>
      <c r="AY514" s="256" t="s">
        <v>159</v>
      </c>
    </row>
    <row r="515" s="13" customFormat="1">
      <c r="A515" s="13"/>
      <c r="B515" s="235"/>
      <c r="C515" s="236"/>
      <c r="D515" s="237" t="s">
        <v>170</v>
      </c>
      <c r="E515" s="238" t="s">
        <v>32</v>
      </c>
      <c r="F515" s="239" t="s">
        <v>955</v>
      </c>
      <c r="G515" s="236"/>
      <c r="H515" s="238" t="s">
        <v>32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170</v>
      </c>
      <c r="AU515" s="245" t="s">
        <v>93</v>
      </c>
      <c r="AV515" s="13" t="s">
        <v>84</v>
      </c>
      <c r="AW515" s="13" t="s">
        <v>38</v>
      </c>
      <c r="AX515" s="13" t="s">
        <v>76</v>
      </c>
      <c r="AY515" s="245" t="s">
        <v>159</v>
      </c>
    </row>
    <row r="516" s="14" customFormat="1">
      <c r="A516" s="14"/>
      <c r="B516" s="246"/>
      <c r="C516" s="247"/>
      <c r="D516" s="237" t="s">
        <v>170</v>
      </c>
      <c r="E516" s="248" t="s">
        <v>32</v>
      </c>
      <c r="F516" s="249" t="s">
        <v>990</v>
      </c>
      <c r="G516" s="247"/>
      <c r="H516" s="250">
        <v>5.0499999999999998</v>
      </c>
      <c r="I516" s="251"/>
      <c r="J516" s="247"/>
      <c r="K516" s="247"/>
      <c r="L516" s="252"/>
      <c r="M516" s="253"/>
      <c r="N516" s="254"/>
      <c r="O516" s="254"/>
      <c r="P516" s="254"/>
      <c r="Q516" s="254"/>
      <c r="R516" s="254"/>
      <c r="S516" s="254"/>
      <c r="T516" s="25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6" t="s">
        <v>170</v>
      </c>
      <c r="AU516" s="256" t="s">
        <v>93</v>
      </c>
      <c r="AV516" s="14" t="s">
        <v>91</v>
      </c>
      <c r="AW516" s="14" t="s">
        <v>38</v>
      </c>
      <c r="AX516" s="14" t="s">
        <v>76</v>
      </c>
      <c r="AY516" s="256" t="s">
        <v>159</v>
      </c>
    </row>
    <row r="517" s="13" customFormat="1">
      <c r="A517" s="13"/>
      <c r="B517" s="235"/>
      <c r="C517" s="236"/>
      <c r="D517" s="237" t="s">
        <v>170</v>
      </c>
      <c r="E517" s="238" t="s">
        <v>32</v>
      </c>
      <c r="F517" s="239" t="s">
        <v>956</v>
      </c>
      <c r="G517" s="236"/>
      <c r="H517" s="238" t="s">
        <v>32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170</v>
      </c>
      <c r="AU517" s="245" t="s">
        <v>93</v>
      </c>
      <c r="AV517" s="13" t="s">
        <v>84</v>
      </c>
      <c r="AW517" s="13" t="s">
        <v>38</v>
      </c>
      <c r="AX517" s="13" t="s">
        <v>76</v>
      </c>
      <c r="AY517" s="245" t="s">
        <v>159</v>
      </c>
    </row>
    <row r="518" s="14" customFormat="1">
      <c r="A518" s="14"/>
      <c r="B518" s="246"/>
      <c r="C518" s="247"/>
      <c r="D518" s="237" t="s">
        <v>170</v>
      </c>
      <c r="E518" s="248" t="s">
        <v>32</v>
      </c>
      <c r="F518" s="249" t="s">
        <v>990</v>
      </c>
      <c r="G518" s="247"/>
      <c r="H518" s="250">
        <v>5.0499999999999998</v>
      </c>
      <c r="I518" s="251"/>
      <c r="J518" s="247"/>
      <c r="K518" s="247"/>
      <c r="L518" s="252"/>
      <c r="M518" s="253"/>
      <c r="N518" s="254"/>
      <c r="O518" s="254"/>
      <c r="P518" s="254"/>
      <c r="Q518" s="254"/>
      <c r="R518" s="254"/>
      <c r="S518" s="254"/>
      <c r="T518" s="25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6" t="s">
        <v>170</v>
      </c>
      <c r="AU518" s="256" t="s">
        <v>93</v>
      </c>
      <c r="AV518" s="14" t="s">
        <v>91</v>
      </c>
      <c r="AW518" s="14" t="s">
        <v>38</v>
      </c>
      <c r="AX518" s="14" t="s">
        <v>76</v>
      </c>
      <c r="AY518" s="256" t="s">
        <v>159</v>
      </c>
    </row>
    <row r="519" s="13" customFormat="1">
      <c r="A519" s="13"/>
      <c r="B519" s="235"/>
      <c r="C519" s="236"/>
      <c r="D519" s="237" t="s">
        <v>170</v>
      </c>
      <c r="E519" s="238" t="s">
        <v>32</v>
      </c>
      <c r="F519" s="239" t="s">
        <v>957</v>
      </c>
      <c r="G519" s="236"/>
      <c r="H519" s="238" t="s">
        <v>32</v>
      </c>
      <c r="I519" s="240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5" t="s">
        <v>170</v>
      </c>
      <c r="AU519" s="245" t="s">
        <v>93</v>
      </c>
      <c r="AV519" s="13" t="s">
        <v>84</v>
      </c>
      <c r="AW519" s="13" t="s">
        <v>38</v>
      </c>
      <c r="AX519" s="13" t="s">
        <v>76</v>
      </c>
      <c r="AY519" s="245" t="s">
        <v>159</v>
      </c>
    </row>
    <row r="520" s="14" customFormat="1">
      <c r="A520" s="14"/>
      <c r="B520" s="246"/>
      <c r="C520" s="247"/>
      <c r="D520" s="237" t="s">
        <v>170</v>
      </c>
      <c r="E520" s="248" t="s">
        <v>32</v>
      </c>
      <c r="F520" s="249" t="s">
        <v>990</v>
      </c>
      <c r="G520" s="247"/>
      <c r="H520" s="250">
        <v>5.0499999999999998</v>
      </c>
      <c r="I520" s="251"/>
      <c r="J520" s="247"/>
      <c r="K520" s="247"/>
      <c r="L520" s="252"/>
      <c r="M520" s="253"/>
      <c r="N520" s="254"/>
      <c r="O520" s="254"/>
      <c r="P520" s="254"/>
      <c r="Q520" s="254"/>
      <c r="R520" s="254"/>
      <c r="S520" s="254"/>
      <c r="T520" s="25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6" t="s">
        <v>170</v>
      </c>
      <c r="AU520" s="256" t="s">
        <v>93</v>
      </c>
      <c r="AV520" s="14" t="s">
        <v>91</v>
      </c>
      <c r="AW520" s="14" t="s">
        <v>38</v>
      </c>
      <c r="AX520" s="14" t="s">
        <v>76</v>
      </c>
      <c r="AY520" s="256" t="s">
        <v>159</v>
      </c>
    </row>
    <row r="521" s="13" customFormat="1">
      <c r="A521" s="13"/>
      <c r="B521" s="235"/>
      <c r="C521" s="236"/>
      <c r="D521" s="237" t="s">
        <v>170</v>
      </c>
      <c r="E521" s="238" t="s">
        <v>32</v>
      </c>
      <c r="F521" s="239" t="s">
        <v>958</v>
      </c>
      <c r="G521" s="236"/>
      <c r="H521" s="238" t="s">
        <v>32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170</v>
      </c>
      <c r="AU521" s="245" t="s">
        <v>93</v>
      </c>
      <c r="AV521" s="13" t="s">
        <v>84</v>
      </c>
      <c r="AW521" s="13" t="s">
        <v>38</v>
      </c>
      <c r="AX521" s="13" t="s">
        <v>76</v>
      </c>
      <c r="AY521" s="245" t="s">
        <v>159</v>
      </c>
    </row>
    <row r="522" s="14" customFormat="1">
      <c r="A522" s="14"/>
      <c r="B522" s="246"/>
      <c r="C522" s="247"/>
      <c r="D522" s="237" t="s">
        <v>170</v>
      </c>
      <c r="E522" s="248" t="s">
        <v>32</v>
      </c>
      <c r="F522" s="249" t="s">
        <v>991</v>
      </c>
      <c r="G522" s="247"/>
      <c r="H522" s="250">
        <v>5.0999999999999996</v>
      </c>
      <c r="I522" s="251"/>
      <c r="J522" s="247"/>
      <c r="K522" s="247"/>
      <c r="L522" s="252"/>
      <c r="M522" s="253"/>
      <c r="N522" s="254"/>
      <c r="O522" s="254"/>
      <c r="P522" s="254"/>
      <c r="Q522" s="254"/>
      <c r="R522" s="254"/>
      <c r="S522" s="254"/>
      <c r="T522" s="25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6" t="s">
        <v>170</v>
      </c>
      <c r="AU522" s="256" t="s">
        <v>93</v>
      </c>
      <c r="AV522" s="14" t="s">
        <v>91</v>
      </c>
      <c r="AW522" s="14" t="s">
        <v>38</v>
      </c>
      <c r="AX522" s="14" t="s">
        <v>76</v>
      </c>
      <c r="AY522" s="256" t="s">
        <v>159</v>
      </c>
    </row>
    <row r="523" s="13" customFormat="1">
      <c r="A523" s="13"/>
      <c r="B523" s="235"/>
      <c r="C523" s="236"/>
      <c r="D523" s="237" t="s">
        <v>170</v>
      </c>
      <c r="E523" s="238" t="s">
        <v>32</v>
      </c>
      <c r="F523" s="239" t="s">
        <v>960</v>
      </c>
      <c r="G523" s="236"/>
      <c r="H523" s="238" t="s">
        <v>32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170</v>
      </c>
      <c r="AU523" s="245" t="s">
        <v>93</v>
      </c>
      <c r="AV523" s="13" t="s">
        <v>84</v>
      </c>
      <c r="AW523" s="13" t="s">
        <v>38</v>
      </c>
      <c r="AX523" s="13" t="s">
        <v>76</v>
      </c>
      <c r="AY523" s="245" t="s">
        <v>159</v>
      </c>
    </row>
    <row r="524" s="14" customFormat="1">
      <c r="A524" s="14"/>
      <c r="B524" s="246"/>
      <c r="C524" s="247"/>
      <c r="D524" s="237" t="s">
        <v>170</v>
      </c>
      <c r="E524" s="248" t="s">
        <v>32</v>
      </c>
      <c r="F524" s="249" t="s">
        <v>991</v>
      </c>
      <c r="G524" s="247"/>
      <c r="H524" s="250">
        <v>5.0999999999999996</v>
      </c>
      <c r="I524" s="251"/>
      <c r="J524" s="247"/>
      <c r="K524" s="247"/>
      <c r="L524" s="252"/>
      <c r="M524" s="253"/>
      <c r="N524" s="254"/>
      <c r="O524" s="254"/>
      <c r="P524" s="254"/>
      <c r="Q524" s="254"/>
      <c r="R524" s="254"/>
      <c r="S524" s="254"/>
      <c r="T524" s="25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6" t="s">
        <v>170</v>
      </c>
      <c r="AU524" s="256" t="s">
        <v>93</v>
      </c>
      <c r="AV524" s="14" t="s">
        <v>91</v>
      </c>
      <c r="AW524" s="14" t="s">
        <v>38</v>
      </c>
      <c r="AX524" s="14" t="s">
        <v>76</v>
      </c>
      <c r="AY524" s="256" t="s">
        <v>159</v>
      </c>
    </row>
    <row r="525" s="13" customFormat="1">
      <c r="A525" s="13"/>
      <c r="B525" s="235"/>
      <c r="C525" s="236"/>
      <c r="D525" s="237" t="s">
        <v>170</v>
      </c>
      <c r="E525" s="238" t="s">
        <v>32</v>
      </c>
      <c r="F525" s="239" t="s">
        <v>961</v>
      </c>
      <c r="G525" s="236"/>
      <c r="H525" s="238" t="s">
        <v>32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170</v>
      </c>
      <c r="AU525" s="245" t="s">
        <v>93</v>
      </c>
      <c r="AV525" s="13" t="s">
        <v>84</v>
      </c>
      <c r="AW525" s="13" t="s">
        <v>38</v>
      </c>
      <c r="AX525" s="13" t="s">
        <v>76</v>
      </c>
      <c r="AY525" s="245" t="s">
        <v>159</v>
      </c>
    </row>
    <row r="526" s="14" customFormat="1">
      <c r="A526" s="14"/>
      <c r="B526" s="246"/>
      <c r="C526" s="247"/>
      <c r="D526" s="237" t="s">
        <v>170</v>
      </c>
      <c r="E526" s="248" t="s">
        <v>32</v>
      </c>
      <c r="F526" s="249" t="s">
        <v>992</v>
      </c>
      <c r="G526" s="247"/>
      <c r="H526" s="250">
        <v>8.9000000000000004</v>
      </c>
      <c r="I526" s="251"/>
      <c r="J526" s="247"/>
      <c r="K526" s="247"/>
      <c r="L526" s="252"/>
      <c r="M526" s="253"/>
      <c r="N526" s="254"/>
      <c r="O526" s="254"/>
      <c r="P526" s="254"/>
      <c r="Q526" s="254"/>
      <c r="R526" s="254"/>
      <c r="S526" s="254"/>
      <c r="T526" s="25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6" t="s">
        <v>170</v>
      </c>
      <c r="AU526" s="256" t="s">
        <v>93</v>
      </c>
      <c r="AV526" s="14" t="s">
        <v>91</v>
      </c>
      <c r="AW526" s="14" t="s">
        <v>38</v>
      </c>
      <c r="AX526" s="14" t="s">
        <v>76</v>
      </c>
      <c r="AY526" s="256" t="s">
        <v>159</v>
      </c>
    </row>
    <row r="527" s="13" customFormat="1">
      <c r="A527" s="13"/>
      <c r="B527" s="235"/>
      <c r="C527" s="236"/>
      <c r="D527" s="237" t="s">
        <v>170</v>
      </c>
      <c r="E527" s="238" t="s">
        <v>32</v>
      </c>
      <c r="F527" s="239" t="s">
        <v>963</v>
      </c>
      <c r="G527" s="236"/>
      <c r="H527" s="238" t="s">
        <v>32</v>
      </c>
      <c r="I527" s="240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5" t="s">
        <v>170</v>
      </c>
      <c r="AU527" s="245" t="s">
        <v>93</v>
      </c>
      <c r="AV527" s="13" t="s">
        <v>84</v>
      </c>
      <c r="AW527" s="13" t="s">
        <v>38</v>
      </c>
      <c r="AX527" s="13" t="s">
        <v>76</v>
      </c>
      <c r="AY527" s="245" t="s">
        <v>159</v>
      </c>
    </row>
    <row r="528" s="14" customFormat="1">
      <c r="A528" s="14"/>
      <c r="B528" s="246"/>
      <c r="C528" s="247"/>
      <c r="D528" s="237" t="s">
        <v>170</v>
      </c>
      <c r="E528" s="248" t="s">
        <v>32</v>
      </c>
      <c r="F528" s="249" t="s">
        <v>993</v>
      </c>
      <c r="G528" s="247"/>
      <c r="H528" s="250">
        <v>8.9499999999999993</v>
      </c>
      <c r="I528" s="251"/>
      <c r="J528" s="247"/>
      <c r="K528" s="247"/>
      <c r="L528" s="252"/>
      <c r="M528" s="253"/>
      <c r="N528" s="254"/>
      <c r="O528" s="254"/>
      <c r="P528" s="254"/>
      <c r="Q528" s="254"/>
      <c r="R528" s="254"/>
      <c r="S528" s="254"/>
      <c r="T528" s="25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6" t="s">
        <v>170</v>
      </c>
      <c r="AU528" s="256" t="s">
        <v>93</v>
      </c>
      <c r="AV528" s="14" t="s">
        <v>91</v>
      </c>
      <c r="AW528" s="14" t="s">
        <v>38</v>
      </c>
      <c r="AX528" s="14" t="s">
        <v>76</v>
      </c>
      <c r="AY528" s="256" t="s">
        <v>159</v>
      </c>
    </row>
    <row r="529" s="13" customFormat="1">
      <c r="A529" s="13"/>
      <c r="B529" s="235"/>
      <c r="C529" s="236"/>
      <c r="D529" s="237" t="s">
        <v>170</v>
      </c>
      <c r="E529" s="238" t="s">
        <v>32</v>
      </c>
      <c r="F529" s="239" t="s">
        <v>965</v>
      </c>
      <c r="G529" s="236"/>
      <c r="H529" s="238" t="s">
        <v>32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170</v>
      </c>
      <c r="AU529" s="245" t="s">
        <v>93</v>
      </c>
      <c r="AV529" s="13" t="s">
        <v>84</v>
      </c>
      <c r="AW529" s="13" t="s">
        <v>38</v>
      </c>
      <c r="AX529" s="13" t="s">
        <v>76</v>
      </c>
      <c r="AY529" s="245" t="s">
        <v>159</v>
      </c>
    </row>
    <row r="530" s="14" customFormat="1">
      <c r="A530" s="14"/>
      <c r="B530" s="246"/>
      <c r="C530" s="247"/>
      <c r="D530" s="237" t="s">
        <v>170</v>
      </c>
      <c r="E530" s="248" t="s">
        <v>32</v>
      </c>
      <c r="F530" s="249" t="s">
        <v>994</v>
      </c>
      <c r="G530" s="247"/>
      <c r="H530" s="250">
        <v>7.2999999999999998</v>
      </c>
      <c r="I530" s="251"/>
      <c r="J530" s="247"/>
      <c r="K530" s="247"/>
      <c r="L530" s="252"/>
      <c r="M530" s="253"/>
      <c r="N530" s="254"/>
      <c r="O530" s="254"/>
      <c r="P530" s="254"/>
      <c r="Q530" s="254"/>
      <c r="R530" s="254"/>
      <c r="S530" s="254"/>
      <c r="T530" s="25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6" t="s">
        <v>170</v>
      </c>
      <c r="AU530" s="256" t="s">
        <v>93</v>
      </c>
      <c r="AV530" s="14" t="s">
        <v>91</v>
      </c>
      <c r="AW530" s="14" t="s">
        <v>38</v>
      </c>
      <c r="AX530" s="14" t="s">
        <v>76</v>
      </c>
      <c r="AY530" s="256" t="s">
        <v>159</v>
      </c>
    </row>
    <row r="531" s="13" customFormat="1">
      <c r="A531" s="13"/>
      <c r="B531" s="235"/>
      <c r="C531" s="236"/>
      <c r="D531" s="237" t="s">
        <v>170</v>
      </c>
      <c r="E531" s="238" t="s">
        <v>32</v>
      </c>
      <c r="F531" s="239" t="s">
        <v>967</v>
      </c>
      <c r="G531" s="236"/>
      <c r="H531" s="238" t="s">
        <v>32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170</v>
      </c>
      <c r="AU531" s="245" t="s">
        <v>93</v>
      </c>
      <c r="AV531" s="13" t="s">
        <v>84</v>
      </c>
      <c r="AW531" s="13" t="s">
        <v>38</v>
      </c>
      <c r="AX531" s="13" t="s">
        <v>76</v>
      </c>
      <c r="AY531" s="245" t="s">
        <v>159</v>
      </c>
    </row>
    <row r="532" s="14" customFormat="1">
      <c r="A532" s="14"/>
      <c r="B532" s="246"/>
      <c r="C532" s="247"/>
      <c r="D532" s="237" t="s">
        <v>170</v>
      </c>
      <c r="E532" s="248" t="s">
        <v>32</v>
      </c>
      <c r="F532" s="249" t="s">
        <v>995</v>
      </c>
      <c r="G532" s="247"/>
      <c r="H532" s="250">
        <v>11.050000000000001</v>
      </c>
      <c r="I532" s="251"/>
      <c r="J532" s="247"/>
      <c r="K532" s="247"/>
      <c r="L532" s="252"/>
      <c r="M532" s="253"/>
      <c r="N532" s="254"/>
      <c r="O532" s="254"/>
      <c r="P532" s="254"/>
      <c r="Q532" s="254"/>
      <c r="R532" s="254"/>
      <c r="S532" s="254"/>
      <c r="T532" s="25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6" t="s">
        <v>170</v>
      </c>
      <c r="AU532" s="256" t="s">
        <v>93</v>
      </c>
      <c r="AV532" s="14" t="s">
        <v>91</v>
      </c>
      <c r="AW532" s="14" t="s">
        <v>38</v>
      </c>
      <c r="AX532" s="14" t="s">
        <v>76</v>
      </c>
      <c r="AY532" s="256" t="s">
        <v>159</v>
      </c>
    </row>
    <row r="533" s="13" customFormat="1">
      <c r="A533" s="13"/>
      <c r="B533" s="235"/>
      <c r="C533" s="236"/>
      <c r="D533" s="237" t="s">
        <v>170</v>
      </c>
      <c r="E533" s="238" t="s">
        <v>32</v>
      </c>
      <c r="F533" s="239" t="s">
        <v>969</v>
      </c>
      <c r="G533" s="236"/>
      <c r="H533" s="238" t="s">
        <v>32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170</v>
      </c>
      <c r="AU533" s="245" t="s">
        <v>93</v>
      </c>
      <c r="AV533" s="13" t="s">
        <v>84</v>
      </c>
      <c r="AW533" s="13" t="s">
        <v>38</v>
      </c>
      <c r="AX533" s="13" t="s">
        <v>76</v>
      </c>
      <c r="AY533" s="245" t="s">
        <v>159</v>
      </c>
    </row>
    <row r="534" s="14" customFormat="1">
      <c r="A534" s="14"/>
      <c r="B534" s="246"/>
      <c r="C534" s="247"/>
      <c r="D534" s="237" t="s">
        <v>170</v>
      </c>
      <c r="E534" s="248" t="s">
        <v>32</v>
      </c>
      <c r="F534" s="249" t="s">
        <v>996</v>
      </c>
      <c r="G534" s="247"/>
      <c r="H534" s="250">
        <v>4</v>
      </c>
      <c r="I534" s="251"/>
      <c r="J534" s="247"/>
      <c r="K534" s="247"/>
      <c r="L534" s="252"/>
      <c r="M534" s="253"/>
      <c r="N534" s="254"/>
      <c r="O534" s="254"/>
      <c r="P534" s="254"/>
      <c r="Q534" s="254"/>
      <c r="R534" s="254"/>
      <c r="S534" s="254"/>
      <c r="T534" s="25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6" t="s">
        <v>170</v>
      </c>
      <c r="AU534" s="256" t="s">
        <v>93</v>
      </c>
      <c r="AV534" s="14" t="s">
        <v>91</v>
      </c>
      <c r="AW534" s="14" t="s">
        <v>38</v>
      </c>
      <c r="AX534" s="14" t="s">
        <v>76</v>
      </c>
      <c r="AY534" s="256" t="s">
        <v>159</v>
      </c>
    </row>
    <row r="535" s="13" customFormat="1">
      <c r="A535" s="13"/>
      <c r="B535" s="235"/>
      <c r="C535" s="236"/>
      <c r="D535" s="237" t="s">
        <v>170</v>
      </c>
      <c r="E535" s="238" t="s">
        <v>32</v>
      </c>
      <c r="F535" s="239" t="s">
        <v>971</v>
      </c>
      <c r="G535" s="236"/>
      <c r="H535" s="238" t="s">
        <v>32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170</v>
      </c>
      <c r="AU535" s="245" t="s">
        <v>93</v>
      </c>
      <c r="AV535" s="13" t="s">
        <v>84</v>
      </c>
      <c r="AW535" s="13" t="s">
        <v>38</v>
      </c>
      <c r="AX535" s="13" t="s">
        <v>76</v>
      </c>
      <c r="AY535" s="245" t="s">
        <v>159</v>
      </c>
    </row>
    <row r="536" s="14" customFormat="1">
      <c r="A536" s="14"/>
      <c r="B536" s="246"/>
      <c r="C536" s="247"/>
      <c r="D536" s="237" t="s">
        <v>170</v>
      </c>
      <c r="E536" s="248" t="s">
        <v>32</v>
      </c>
      <c r="F536" s="249" t="s">
        <v>997</v>
      </c>
      <c r="G536" s="247"/>
      <c r="H536" s="250">
        <v>14.5</v>
      </c>
      <c r="I536" s="251"/>
      <c r="J536" s="247"/>
      <c r="K536" s="247"/>
      <c r="L536" s="252"/>
      <c r="M536" s="253"/>
      <c r="N536" s="254"/>
      <c r="O536" s="254"/>
      <c r="P536" s="254"/>
      <c r="Q536" s="254"/>
      <c r="R536" s="254"/>
      <c r="S536" s="254"/>
      <c r="T536" s="25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6" t="s">
        <v>170</v>
      </c>
      <c r="AU536" s="256" t="s">
        <v>93</v>
      </c>
      <c r="AV536" s="14" t="s">
        <v>91</v>
      </c>
      <c r="AW536" s="14" t="s">
        <v>38</v>
      </c>
      <c r="AX536" s="14" t="s">
        <v>76</v>
      </c>
      <c r="AY536" s="256" t="s">
        <v>159</v>
      </c>
    </row>
    <row r="537" s="16" customFormat="1">
      <c r="A537" s="16"/>
      <c r="B537" s="287"/>
      <c r="C537" s="288"/>
      <c r="D537" s="237" t="s">
        <v>170</v>
      </c>
      <c r="E537" s="289" t="s">
        <v>32</v>
      </c>
      <c r="F537" s="290" t="s">
        <v>810</v>
      </c>
      <c r="G537" s="288"/>
      <c r="H537" s="291">
        <v>85.099999999999994</v>
      </c>
      <c r="I537" s="292"/>
      <c r="J537" s="288"/>
      <c r="K537" s="288"/>
      <c r="L537" s="293"/>
      <c r="M537" s="294"/>
      <c r="N537" s="295"/>
      <c r="O537" s="295"/>
      <c r="P537" s="295"/>
      <c r="Q537" s="295"/>
      <c r="R537" s="295"/>
      <c r="S537" s="295"/>
      <c r="T537" s="29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297" t="s">
        <v>170</v>
      </c>
      <c r="AU537" s="297" t="s">
        <v>93</v>
      </c>
      <c r="AV537" s="16" t="s">
        <v>93</v>
      </c>
      <c r="AW537" s="16" t="s">
        <v>38</v>
      </c>
      <c r="AX537" s="16" t="s">
        <v>76</v>
      </c>
      <c r="AY537" s="297" t="s">
        <v>159</v>
      </c>
    </row>
    <row r="538" s="13" customFormat="1">
      <c r="A538" s="13"/>
      <c r="B538" s="235"/>
      <c r="C538" s="236"/>
      <c r="D538" s="237" t="s">
        <v>170</v>
      </c>
      <c r="E538" s="238" t="s">
        <v>32</v>
      </c>
      <c r="F538" s="239" t="s">
        <v>974</v>
      </c>
      <c r="G538" s="236"/>
      <c r="H538" s="238" t="s">
        <v>32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170</v>
      </c>
      <c r="AU538" s="245" t="s">
        <v>93</v>
      </c>
      <c r="AV538" s="13" t="s">
        <v>84</v>
      </c>
      <c r="AW538" s="13" t="s">
        <v>38</v>
      </c>
      <c r="AX538" s="13" t="s">
        <v>76</v>
      </c>
      <c r="AY538" s="245" t="s">
        <v>159</v>
      </c>
    </row>
    <row r="539" s="13" customFormat="1">
      <c r="A539" s="13"/>
      <c r="B539" s="235"/>
      <c r="C539" s="236"/>
      <c r="D539" s="237" t="s">
        <v>170</v>
      </c>
      <c r="E539" s="238" t="s">
        <v>32</v>
      </c>
      <c r="F539" s="239" t="s">
        <v>975</v>
      </c>
      <c r="G539" s="236"/>
      <c r="H539" s="238" t="s">
        <v>32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170</v>
      </c>
      <c r="AU539" s="245" t="s">
        <v>93</v>
      </c>
      <c r="AV539" s="13" t="s">
        <v>84</v>
      </c>
      <c r="AW539" s="13" t="s">
        <v>38</v>
      </c>
      <c r="AX539" s="13" t="s">
        <v>76</v>
      </c>
      <c r="AY539" s="245" t="s">
        <v>159</v>
      </c>
    </row>
    <row r="540" s="14" customFormat="1">
      <c r="A540" s="14"/>
      <c r="B540" s="246"/>
      <c r="C540" s="247"/>
      <c r="D540" s="237" t="s">
        <v>170</v>
      </c>
      <c r="E540" s="248" t="s">
        <v>32</v>
      </c>
      <c r="F540" s="249" t="s">
        <v>990</v>
      </c>
      <c r="G540" s="247"/>
      <c r="H540" s="250">
        <v>5.0499999999999998</v>
      </c>
      <c r="I540" s="251"/>
      <c r="J540" s="247"/>
      <c r="K540" s="247"/>
      <c r="L540" s="252"/>
      <c r="M540" s="253"/>
      <c r="N540" s="254"/>
      <c r="O540" s="254"/>
      <c r="P540" s="254"/>
      <c r="Q540" s="254"/>
      <c r="R540" s="254"/>
      <c r="S540" s="254"/>
      <c r="T540" s="25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6" t="s">
        <v>170</v>
      </c>
      <c r="AU540" s="256" t="s">
        <v>93</v>
      </c>
      <c r="AV540" s="14" t="s">
        <v>91</v>
      </c>
      <c r="AW540" s="14" t="s">
        <v>38</v>
      </c>
      <c r="AX540" s="14" t="s">
        <v>76</v>
      </c>
      <c r="AY540" s="256" t="s">
        <v>159</v>
      </c>
    </row>
    <row r="541" s="13" customFormat="1">
      <c r="A541" s="13"/>
      <c r="B541" s="235"/>
      <c r="C541" s="236"/>
      <c r="D541" s="237" t="s">
        <v>170</v>
      </c>
      <c r="E541" s="238" t="s">
        <v>32</v>
      </c>
      <c r="F541" s="239" t="s">
        <v>977</v>
      </c>
      <c r="G541" s="236"/>
      <c r="H541" s="238" t="s">
        <v>32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170</v>
      </c>
      <c r="AU541" s="245" t="s">
        <v>93</v>
      </c>
      <c r="AV541" s="13" t="s">
        <v>84</v>
      </c>
      <c r="AW541" s="13" t="s">
        <v>38</v>
      </c>
      <c r="AX541" s="13" t="s">
        <v>76</v>
      </c>
      <c r="AY541" s="245" t="s">
        <v>159</v>
      </c>
    </row>
    <row r="542" s="14" customFormat="1">
      <c r="A542" s="14"/>
      <c r="B542" s="246"/>
      <c r="C542" s="247"/>
      <c r="D542" s="237" t="s">
        <v>170</v>
      </c>
      <c r="E542" s="248" t="s">
        <v>32</v>
      </c>
      <c r="F542" s="249" t="s">
        <v>990</v>
      </c>
      <c r="G542" s="247"/>
      <c r="H542" s="250">
        <v>5.0499999999999998</v>
      </c>
      <c r="I542" s="251"/>
      <c r="J542" s="247"/>
      <c r="K542" s="247"/>
      <c r="L542" s="252"/>
      <c r="M542" s="253"/>
      <c r="N542" s="254"/>
      <c r="O542" s="254"/>
      <c r="P542" s="254"/>
      <c r="Q542" s="254"/>
      <c r="R542" s="254"/>
      <c r="S542" s="254"/>
      <c r="T542" s="25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6" t="s">
        <v>170</v>
      </c>
      <c r="AU542" s="256" t="s">
        <v>93</v>
      </c>
      <c r="AV542" s="14" t="s">
        <v>91</v>
      </c>
      <c r="AW542" s="14" t="s">
        <v>38</v>
      </c>
      <c r="AX542" s="14" t="s">
        <v>76</v>
      </c>
      <c r="AY542" s="256" t="s">
        <v>159</v>
      </c>
    </row>
    <row r="543" s="13" customFormat="1">
      <c r="A543" s="13"/>
      <c r="B543" s="235"/>
      <c r="C543" s="236"/>
      <c r="D543" s="237" t="s">
        <v>170</v>
      </c>
      <c r="E543" s="238" t="s">
        <v>32</v>
      </c>
      <c r="F543" s="239" t="s">
        <v>978</v>
      </c>
      <c r="G543" s="236"/>
      <c r="H543" s="238" t="s">
        <v>32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170</v>
      </c>
      <c r="AU543" s="245" t="s">
        <v>93</v>
      </c>
      <c r="AV543" s="13" t="s">
        <v>84</v>
      </c>
      <c r="AW543" s="13" t="s">
        <v>38</v>
      </c>
      <c r="AX543" s="13" t="s">
        <v>76</v>
      </c>
      <c r="AY543" s="245" t="s">
        <v>159</v>
      </c>
    </row>
    <row r="544" s="14" customFormat="1">
      <c r="A544" s="14"/>
      <c r="B544" s="246"/>
      <c r="C544" s="247"/>
      <c r="D544" s="237" t="s">
        <v>170</v>
      </c>
      <c r="E544" s="248" t="s">
        <v>32</v>
      </c>
      <c r="F544" s="249" t="s">
        <v>990</v>
      </c>
      <c r="G544" s="247"/>
      <c r="H544" s="250">
        <v>5.0499999999999998</v>
      </c>
      <c r="I544" s="251"/>
      <c r="J544" s="247"/>
      <c r="K544" s="247"/>
      <c r="L544" s="252"/>
      <c r="M544" s="253"/>
      <c r="N544" s="254"/>
      <c r="O544" s="254"/>
      <c r="P544" s="254"/>
      <c r="Q544" s="254"/>
      <c r="R544" s="254"/>
      <c r="S544" s="254"/>
      <c r="T544" s="25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6" t="s">
        <v>170</v>
      </c>
      <c r="AU544" s="256" t="s">
        <v>93</v>
      </c>
      <c r="AV544" s="14" t="s">
        <v>91</v>
      </c>
      <c r="AW544" s="14" t="s">
        <v>38</v>
      </c>
      <c r="AX544" s="14" t="s">
        <v>76</v>
      </c>
      <c r="AY544" s="256" t="s">
        <v>159</v>
      </c>
    </row>
    <row r="545" s="13" customFormat="1">
      <c r="A545" s="13"/>
      <c r="B545" s="235"/>
      <c r="C545" s="236"/>
      <c r="D545" s="237" t="s">
        <v>170</v>
      </c>
      <c r="E545" s="238" t="s">
        <v>32</v>
      </c>
      <c r="F545" s="239" t="s">
        <v>979</v>
      </c>
      <c r="G545" s="236"/>
      <c r="H545" s="238" t="s">
        <v>32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170</v>
      </c>
      <c r="AU545" s="245" t="s">
        <v>93</v>
      </c>
      <c r="AV545" s="13" t="s">
        <v>84</v>
      </c>
      <c r="AW545" s="13" t="s">
        <v>38</v>
      </c>
      <c r="AX545" s="13" t="s">
        <v>76</v>
      </c>
      <c r="AY545" s="245" t="s">
        <v>159</v>
      </c>
    </row>
    <row r="546" s="14" customFormat="1">
      <c r="A546" s="14"/>
      <c r="B546" s="246"/>
      <c r="C546" s="247"/>
      <c r="D546" s="237" t="s">
        <v>170</v>
      </c>
      <c r="E546" s="248" t="s">
        <v>32</v>
      </c>
      <c r="F546" s="249" t="s">
        <v>990</v>
      </c>
      <c r="G546" s="247"/>
      <c r="H546" s="250">
        <v>5.0499999999999998</v>
      </c>
      <c r="I546" s="251"/>
      <c r="J546" s="247"/>
      <c r="K546" s="247"/>
      <c r="L546" s="252"/>
      <c r="M546" s="253"/>
      <c r="N546" s="254"/>
      <c r="O546" s="254"/>
      <c r="P546" s="254"/>
      <c r="Q546" s="254"/>
      <c r="R546" s="254"/>
      <c r="S546" s="254"/>
      <c r="T546" s="25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6" t="s">
        <v>170</v>
      </c>
      <c r="AU546" s="256" t="s">
        <v>93</v>
      </c>
      <c r="AV546" s="14" t="s">
        <v>91</v>
      </c>
      <c r="AW546" s="14" t="s">
        <v>38</v>
      </c>
      <c r="AX546" s="14" t="s">
        <v>76</v>
      </c>
      <c r="AY546" s="256" t="s">
        <v>159</v>
      </c>
    </row>
    <row r="547" s="13" customFormat="1">
      <c r="A547" s="13"/>
      <c r="B547" s="235"/>
      <c r="C547" s="236"/>
      <c r="D547" s="237" t="s">
        <v>170</v>
      </c>
      <c r="E547" s="238" t="s">
        <v>32</v>
      </c>
      <c r="F547" s="239" t="s">
        <v>980</v>
      </c>
      <c r="G547" s="236"/>
      <c r="H547" s="238" t="s">
        <v>32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5" t="s">
        <v>170</v>
      </c>
      <c r="AU547" s="245" t="s">
        <v>93</v>
      </c>
      <c r="AV547" s="13" t="s">
        <v>84</v>
      </c>
      <c r="AW547" s="13" t="s">
        <v>38</v>
      </c>
      <c r="AX547" s="13" t="s">
        <v>76</v>
      </c>
      <c r="AY547" s="245" t="s">
        <v>159</v>
      </c>
    </row>
    <row r="548" s="14" customFormat="1">
      <c r="A548" s="14"/>
      <c r="B548" s="246"/>
      <c r="C548" s="247"/>
      <c r="D548" s="237" t="s">
        <v>170</v>
      </c>
      <c r="E548" s="248" t="s">
        <v>32</v>
      </c>
      <c r="F548" s="249" t="s">
        <v>998</v>
      </c>
      <c r="G548" s="247"/>
      <c r="H548" s="250">
        <v>18.550000000000001</v>
      </c>
      <c r="I548" s="251"/>
      <c r="J548" s="247"/>
      <c r="K548" s="247"/>
      <c r="L548" s="252"/>
      <c r="M548" s="253"/>
      <c r="N548" s="254"/>
      <c r="O548" s="254"/>
      <c r="P548" s="254"/>
      <c r="Q548" s="254"/>
      <c r="R548" s="254"/>
      <c r="S548" s="254"/>
      <c r="T548" s="25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6" t="s">
        <v>170</v>
      </c>
      <c r="AU548" s="256" t="s">
        <v>93</v>
      </c>
      <c r="AV548" s="14" t="s">
        <v>91</v>
      </c>
      <c r="AW548" s="14" t="s">
        <v>38</v>
      </c>
      <c r="AX548" s="14" t="s">
        <v>76</v>
      </c>
      <c r="AY548" s="256" t="s">
        <v>159</v>
      </c>
    </row>
    <row r="549" s="13" customFormat="1">
      <c r="A549" s="13"/>
      <c r="B549" s="235"/>
      <c r="C549" s="236"/>
      <c r="D549" s="237" t="s">
        <v>170</v>
      </c>
      <c r="E549" s="238" t="s">
        <v>32</v>
      </c>
      <c r="F549" s="239" t="s">
        <v>982</v>
      </c>
      <c r="G549" s="236"/>
      <c r="H549" s="238" t="s">
        <v>32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170</v>
      </c>
      <c r="AU549" s="245" t="s">
        <v>93</v>
      </c>
      <c r="AV549" s="13" t="s">
        <v>84</v>
      </c>
      <c r="AW549" s="13" t="s">
        <v>38</v>
      </c>
      <c r="AX549" s="13" t="s">
        <v>76</v>
      </c>
      <c r="AY549" s="245" t="s">
        <v>159</v>
      </c>
    </row>
    <row r="550" s="14" customFormat="1">
      <c r="A550" s="14"/>
      <c r="B550" s="246"/>
      <c r="C550" s="247"/>
      <c r="D550" s="237" t="s">
        <v>170</v>
      </c>
      <c r="E550" s="248" t="s">
        <v>32</v>
      </c>
      <c r="F550" s="249" t="s">
        <v>999</v>
      </c>
      <c r="G550" s="247"/>
      <c r="H550" s="250">
        <v>19.535</v>
      </c>
      <c r="I550" s="251"/>
      <c r="J550" s="247"/>
      <c r="K550" s="247"/>
      <c r="L550" s="252"/>
      <c r="M550" s="253"/>
      <c r="N550" s="254"/>
      <c r="O550" s="254"/>
      <c r="P550" s="254"/>
      <c r="Q550" s="254"/>
      <c r="R550" s="254"/>
      <c r="S550" s="254"/>
      <c r="T550" s="25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6" t="s">
        <v>170</v>
      </c>
      <c r="AU550" s="256" t="s">
        <v>93</v>
      </c>
      <c r="AV550" s="14" t="s">
        <v>91</v>
      </c>
      <c r="AW550" s="14" t="s">
        <v>38</v>
      </c>
      <c r="AX550" s="14" t="s">
        <v>76</v>
      </c>
      <c r="AY550" s="256" t="s">
        <v>159</v>
      </c>
    </row>
    <row r="551" s="16" customFormat="1">
      <c r="A551" s="16"/>
      <c r="B551" s="287"/>
      <c r="C551" s="288"/>
      <c r="D551" s="237" t="s">
        <v>170</v>
      </c>
      <c r="E551" s="289" t="s">
        <v>32</v>
      </c>
      <c r="F551" s="290" t="s">
        <v>810</v>
      </c>
      <c r="G551" s="288"/>
      <c r="H551" s="291">
        <v>58.284999999999997</v>
      </c>
      <c r="I551" s="292"/>
      <c r="J551" s="288"/>
      <c r="K551" s="288"/>
      <c r="L551" s="293"/>
      <c r="M551" s="294"/>
      <c r="N551" s="295"/>
      <c r="O551" s="295"/>
      <c r="P551" s="295"/>
      <c r="Q551" s="295"/>
      <c r="R551" s="295"/>
      <c r="S551" s="295"/>
      <c r="T551" s="29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T551" s="297" t="s">
        <v>170</v>
      </c>
      <c r="AU551" s="297" t="s">
        <v>93</v>
      </c>
      <c r="AV551" s="16" t="s">
        <v>93</v>
      </c>
      <c r="AW551" s="16" t="s">
        <v>38</v>
      </c>
      <c r="AX551" s="16" t="s">
        <v>76</v>
      </c>
      <c r="AY551" s="297" t="s">
        <v>159</v>
      </c>
    </row>
    <row r="552" s="14" customFormat="1">
      <c r="A552" s="14"/>
      <c r="B552" s="246"/>
      <c r="C552" s="247"/>
      <c r="D552" s="237" t="s">
        <v>170</v>
      </c>
      <c r="E552" s="248" t="s">
        <v>32</v>
      </c>
      <c r="F552" s="249" t="s">
        <v>1000</v>
      </c>
      <c r="G552" s="247"/>
      <c r="H552" s="250">
        <v>46.5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6" t="s">
        <v>170</v>
      </c>
      <c r="AU552" s="256" t="s">
        <v>93</v>
      </c>
      <c r="AV552" s="14" t="s">
        <v>91</v>
      </c>
      <c r="AW552" s="14" t="s">
        <v>38</v>
      </c>
      <c r="AX552" s="14" t="s">
        <v>76</v>
      </c>
      <c r="AY552" s="256" t="s">
        <v>159</v>
      </c>
    </row>
    <row r="553" s="15" customFormat="1">
      <c r="A553" s="15"/>
      <c r="B553" s="266"/>
      <c r="C553" s="267"/>
      <c r="D553" s="237" t="s">
        <v>170</v>
      </c>
      <c r="E553" s="268" t="s">
        <v>32</v>
      </c>
      <c r="F553" s="269" t="s">
        <v>583</v>
      </c>
      <c r="G553" s="267"/>
      <c r="H553" s="270">
        <v>189.88499999999999</v>
      </c>
      <c r="I553" s="271"/>
      <c r="J553" s="267"/>
      <c r="K553" s="267"/>
      <c r="L553" s="272"/>
      <c r="M553" s="273"/>
      <c r="N553" s="274"/>
      <c r="O553" s="274"/>
      <c r="P553" s="274"/>
      <c r="Q553" s="274"/>
      <c r="R553" s="274"/>
      <c r="S553" s="274"/>
      <c r="T553" s="27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6" t="s">
        <v>170</v>
      </c>
      <c r="AU553" s="276" t="s">
        <v>93</v>
      </c>
      <c r="AV553" s="15" t="s">
        <v>96</v>
      </c>
      <c r="AW553" s="15" t="s">
        <v>38</v>
      </c>
      <c r="AX553" s="15" t="s">
        <v>84</v>
      </c>
      <c r="AY553" s="276" t="s">
        <v>159</v>
      </c>
    </row>
    <row r="554" s="2" customFormat="1" ht="49.05" customHeight="1">
      <c r="A554" s="43"/>
      <c r="B554" s="44"/>
      <c r="C554" s="217" t="s">
        <v>1001</v>
      </c>
      <c r="D554" s="217" t="s">
        <v>162</v>
      </c>
      <c r="E554" s="218" t="s">
        <v>1002</v>
      </c>
      <c r="F554" s="219" t="s">
        <v>1003</v>
      </c>
      <c r="G554" s="220" t="s">
        <v>165</v>
      </c>
      <c r="H554" s="221">
        <v>13.923</v>
      </c>
      <c r="I554" s="222"/>
      <c r="J554" s="223">
        <f>ROUND(I554*H554,2)</f>
        <v>0</v>
      </c>
      <c r="K554" s="219" t="s">
        <v>166</v>
      </c>
      <c r="L554" s="49"/>
      <c r="M554" s="224" t="s">
        <v>32</v>
      </c>
      <c r="N554" s="225" t="s">
        <v>48</v>
      </c>
      <c r="O554" s="89"/>
      <c r="P554" s="226">
        <f>O554*H554</f>
        <v>0</v>
      </c>
      <c r="Q554" s="226">
        <v>0.153808</v>
      </c>
      <c r="R554" s="226">
        <f>Q554*H554</f>
        <v>2.1414687840000002</v>
      </c>
      <c r="S554" s="226">
        <v>0</v>
      </c>
      <c r="T554" s="227">
        <f>S554*H554</f>
        <v>0</v>
      </c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R554" s="228" t="s">
        <v>96</v>
      </c>
      <c r="AT554" s="228" t="s">
        <v>162</v>
      </c>
      <c r="AU554" s="228" t="s">
        <v>93</v>
      </c>
      <c r="AY554" s="21" t="s">
        <v>159</v>
      </c>
      <c r="BE554" s="229">
        <f>IF(N554="základní",J554,0)</f>
        <v>0</v>
      </c>
      <c r="BF554" s="229">
        <f>IF(N554="snížená",J554,0)</f>
        <v>0</v>
      </c>
      <c r="BG554" s="229">
        <f>IF(N554="zákl. přenesená",J554,0)</f>
        <v>0</v>
      </c>
      <c r="BH554" s="229">
        <f>IF(N554="sníž. přenesená",J554,0)</f>
        <v>0</v>
      </c>
      <c r="BI554" s="229">
        <f>IF(N554="nulová",J554,0)</f>
        <v>0</v>
      </c>
      <c r="BJ554" s="21" t="s">
        <v>91</v>
      </c>
      <c r="BK554" s="229">
        <f>ROUND(I554*H554,2)</f>
        <v>0</v>
      </c>
      <c r="BL554" s="21" t="s">
        <v>96</v>
      </c>
      <c r="BM554" s="228" t="s">
        <v>1004</v>
      </c>
    </row>
    <row r="555" s="2" customFormat="1">
      <c r="A555" s="43"/>
      <c r="B555" s="44"/>
      <c r="C555" s="45"/>
      <c r="D555" s="230" t="s">
        <v>168</v>
      </c>
      <c r="E555" s="45"/>
      <c r="F555" s="231" t="s">
        <v>1005</v>
      </c>
      <c r="G555" s="45"/>
      <c r="H555" s="45"/>
      <c r="I555" s="232"/>
      <c r="J555" s="45"/>
      <c r="K555" s="45"/>
      <c r="L555" s="49"/>
      <c r="M555" s="233"/>
      <c r="N555" s="234"/>
      <c r="O555" s="89"/>
      <c r="P555" s="89"/>
      <c r="Q555" s="89"/>
      <c r="R555" s="89"/>
      <c r="S555" s="89"/>
      <c r="T555" s="90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T555" s="21" t="s">
        <v>168</v>
      </c>
      <c r="AU555" s="21" t="s">
        <v>93</v>
      </c>
    </row>
    <row r="556" s="13" customFormat="1">
      <c r="A556" s="13"/>
      <c r="B556" s="235"/>
      <c r="C556" s="236"/>
      <c r="D556" s="237" t="s">
        <v>170</v>
      </c>
      <c r="E556" s="238" t="s">
        <v>32</v>
      </c>
      <c r="F556" s="239" t="s">
        <v>952</v>
      </c>
      <c r="G556" s="236"/>
      <c r="H556" s="238" t="s">
        <v>32</v>
      </c>
      <c r="I556" s="240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5" t="s">
        <v>170</v>
      </c>
      <c r="AU556" s="245" t="s">
        <v>93</v>
      </c>
      <c r="AV556" s="13" t="s">
        <v>84</v>
      </c>
      <c r="AW556" s="13" t="s">
        <v>38</v>
      </c>
      <c r="AX556" s="13" t="s">
        <v>76</v>
      </c>
      <c r="AY556" s="245" t="s">
        <v>159</v>
      </c>
    </row>
    <row r="557" s="13" customFormat="1">
      <c r="A557" s="13"/>
      <c r="B557" s="235"/>
      <c r="C557" s="236"/>
      <c r="D557" s="237" t="s">
        <v>170</v>
      </c>
      <c r="E557" s="238" t="s">
        <v>32</v>
      </c>
      <c r="F557" s="239" t="s">
        <v>1006</v>
      </c>
      <c r="G557" s="236"/>
      <c r="H557" s="238" t="s">
        <v>32</v>
      </c>
      <c r="I557" s="240"/>
      <c r="J557" s="236"/>
      <c r="K557" s="236"/>
      <c r="L557" s="241"/>
      <c r="M557" s="242"/>
      <c r="N557" s="243"/>
      <c r="O557" s="243"/>
      <c r="P557" s="243"/>
      <c r="Q557" s="243"/>
      <c r="R557" s="243"/>
      <c r="S557" s="243"/>
      <c r="T557" s="24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5" t="s">
        <v>170</v>
      </c>
      <c r="AU557" s="245" t="s">
        <v>93</v>
      </c>
      <c r="AV557" s="13" t="s">
        <v>84</v>
      </c>
      <c r="AW557" s="13" t="s">
        <v>38</v>
      </c>
      <c r="AX557" s="13" t="s">
        <v>76</v>
      </c>
      <c r="AY557" s="245" t="s">
        <v>159</v>
      </c>
    </row>
    <row r="558" s="14" customFormat="1">
      <c r="A558" s="14"/>
      <c r="B558" s="246"/>
      <c r="C558" s="247"/>
      <c r="D558" s="237" t="s">
        <v>170</v>
      </c>
      <c r="E558" s="248" t="s">
        <v>32</v>
      </c>
      <c r="F558" s="249" t="s">
        <v>1007</v>
      </c>
      <c r="G558" s="247"/>
      <c r="H558" s="250">
        <v>5.3550000000000004</v>
      </c>
      <c r="I558" s="251"/>
      <c r="J558" s="247"/>
      <c r="K558" s="247"/>
      <c r="L558" s="252"/>
      <c r="M558" s="253"/>
      <c r="N558" s="254"/>
      <c r="O558" s="254"/>
      <c r="P558" s="254"/>
      <c r="Q558" s="254"/>
      <c r="R558" s="254"/>
      <c r="S558" s="254"/>
      <c r="T558" s="25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6" t="s">
        <v>170</v>
      </c>
      <c r="AU558" s="256" t="s">
        <v>93</v>
      </c>
      <c r="AV558" s="14" t="s">
        <v>91</v>
      </c>
      <c r="AW558" s="14" t="s">
        <v>38</v>
      </c>
      <c r="AX558" s="14" t="s">
        <v>76</v>
      </c>
      <c r="AY558" s="256" t="s">
        <v>159</v>
      </c>
    </row>
    <row r="559" s="13" customFormat="1">
      <c r="A559" s="13"/>
      <c r="B559" s="235"/>
      <c r="C559" s="236"/>
      <c r="D559" s="237" t="s">
        <v>170</v>
      </c>
      <c r="E559" s="238" t="s">
        <v>32</v>
      </c>
      <c r="F559" s="239" t="s">
        <v>974</v>
      </c>
      <c r="G559" s="236"/>
      <c r="H559" s="238" t="s">
        <v>32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5" t="s">
        <v>170</v>
      </c>
      <c r="AU559" s="245" t="s">
        <v>93</v>
      </c>
      <c r="AV559" s="13" t="s">
        <v>84</v>
      </c>
      <c r="AW559" s="13" t="s">
        <v>38</v>
      </c>
      <c r="AX559" s="13" t="s">
        <v>76</v>
      </c>
      <c r="AY559" s="245" t="s">
        <v>159</v>
      </c>
    </row>
    <row r="560" s="14" customFormat="1">
      <c r="A560" s="14"/>
      <c r="B560" s="246"/>
      <c r="C560" s="247"/>
      <c r="D560" s="237" t="s">
        <v>170</v>
      </c>
      <c r="E560" s="248" t="s">
        <v>32</v>
      </c>
      <c r="F560" s="249" t="s">
        <v>1008</v>
      </c>
      <c r="G560" s="247"/>
      <c r="H560" s="250">
        <v>11.788</v>
      </c>
      <c r="I560" s="251"/>
      <c r="J560" s="247"/>
      <c r="K560" s="247"/>
      <c r="L560" s="252"/>
      <c r="M560" s="253"/>
      <c r="N560" s="254"/>
      <c r="O560" s="254"/>
      <c r="P560" s="254"/>
      <c r="Q560" s="254"/>
      <c r="R560" s="254"/>
      <c r="S560" s="254"/>
      <c r="T560" s="25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6" t="s">
        <v>170</v>
      </c>
      <c r="AU560" s="256" t="s">
        <v>93</v>
      </c>
      <c r="AV560" s="14" t="s">
        <v>91</v>
      </c>
      <c r="AW560" s="14" t="s">
        <v>38</v>
      </c>
      <c r="AX560" s="14" t="s">
        <v>76</v>
      </c>
      <c r="AY560" s="256" t="s">
        <v>159</v>
      </c>
    </row>
    <row r="561" s="14" customFormat="1">
      <c r="A561" s="14"/>
      <c r="B561" s="246"/>
      <c r="C561" s="247"/>
      <c r="D561" s="237" t="s">
        <v>170</v>
      </c>
      <c r="E561" s="248" t="s">
        <v>32</v>
      </c>
      <c r="F561" s="249" t="s">
        <v>1009</v>
      </c>
      <c r="G561" s="247"/>
      <c r="H561" s="250">
        <v>-3.2200000000000002</v>
      </c>
      <c r="I561" s="251"/>
      <c r="J561" s="247"/>
      <c r="K561" s="247"/>
      <c r="L561" s="252"/>
      <c r="M561" s="253"/>
      <c r="N561" s="254"/>
      <c r="O561" s="254"/>
      <c r="P561" s="254"/>
      <c r="Q561" s="254"/>
      <c r="R561" s="254"/>
      <c r="S561" s="254"/>
      <c r="T561" s="25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6" t="s">
        <v>170</v>
      </c>
      <c r="AU561" s="256" t="s">
        <v>93</v>
      </c>
      <c r="AV561" s="14" t="s">
        <v>91</v>
      </c>
      <c r="AW561" s="14" t="s">
        <v>38</v>
      </c>
      <c r="AX561" s="14" t="s">
        <v>76</v>
      </c>
      <c r="AY561" s="256" t="s">
        <v>159</v>
      </c>
    </row>
    <row r="562" s="15" customFormat="1">
      <c r="A562" s="15"/>
      <c r="B562" s="266"/>
      <c r="C562" s="267"/>
      <c r="D562" s="237" t="s">
        <v>170</v>
      </c>
      <c r="E562" s="268" t="s">
        <v>32</v>
      </c>
      <c r="F562" s="269" t="s">
        <v>583</v>
      </c>
      <c r="G562" s="267"/>
      <c r="H562" s="270">
        <v>13.923</v>
      </c>
      <c r="I562" s="271"/>
      <c r="J562" s="267"/>
      <c r="K562" s="267"/>
      <c r="L562" s="272"/>
      <c r="M562" s="273"/>
      <c r="N562" s="274"/>
      <c r="O562" s="274"/>
      <c r="P562" s="274"/>
      <c r="Q562" s="274"/>
      <c r="R562" s="274"/>
      <c r="S562" s="274"/>
      <c r="T562" s="27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76" t="s">
        <v>170</v>
      </c>
      <c r="AU562" s="276" t="s">
        <v>93</v>
      </c>
      <c r="AV562" s="15" t="s">
        <v>96</v>
      </c>
      <c r="AW562" s="15" t="s">
        <v>38</v>
      </c>
      <c r="AX562" s="15" t="s">
        <v>84</v>
      </c>
      <c r="AY562" s="276" t="s">
        <v>159</v>
      </c>
    </row>
    <row r="563" s="2" customFormat="1" ht="24.15" customHeight="1">
      <c r="A563" s="43"/>
      <c r="B563" s="44"/>
      <c r="C563" s="217" t="s">
        <v>1010</v>
      </c>
      <c r="D563" s="217" t="s">
        <v>162</v>
      </c>
      <c r="E563" s="218" t="s">
        <v>1011</v>
      </c>
      <c r="F563" s="219" t="s">
        <v>1012</v>
      </c>
      <c r="G563" s="220" t="s">
        <v>785</v>
      </c>
      <c r="H563" s="221">
        <v>8.3000000000000007</v>
      </c>
      <c r="I563" s="222"/>
      <c r="J563" s="223">
        <f>ROUND(I563*H563,2)</f>
        <v>0</v>
      </c>
      <c r="K563" s="219" t="s">
        <v>166</v>
      </c>
      <c r="L563" s="49"/>
      <c r="M563" s="224" t="s">
        <v>32</v>
      </c>
      <c r="N563" s="225" t="s">
        <v>48</v>
      </c>
      <c r="O563" s="89"/>
      <c r="P563" s="226">
        <f>O563*H563</f>
        <v>0</v>
      </c>
      <c r="Q563" s="226">
        <v>0.030908000000000001</v>
      </c>
      <c r="R563" s="226">
        <f>Q563*H563</f>
        <v>0.25653640000000005</v>
      </c>
      <c r="S563" s="226">
        <v>0</v>
      </c>
      <c r="T563" s="227">
        <f>S563*H563</f>
        <v>0</v>
      </c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R563" s="228" t="s">
        <v>96</v>
      </c>
      <c r="AT563" s="228" t="s">
        <v>162</v>
      </c>
      <c r="AU563" s="228" t="s">
        <v>93</v>
      </c>
      <c r="AY563" s="21" t="s">
        <v>159</v>
      </c>
      <c r="BE563" s="229">
        <f>IF(N563="základní",J563,0)</f>
        <v>0</v>
      </c>
      <c r="BF563" s="229">
        <f>IF(N563="snížená",J563,0)</f>
        <v>0</v>
      </c>
      <c r="BG563" s="229">
        <f>IF(N563="zákl. přenesená",J563,0)</f>
        <v>0</v>
      </c>
      <c r="BH563" s="229">
        <f>IF(N563="sníž. přenesená",J563,0)</f>
        <v>0</v>
      </c>
      <c r="BI563" s="229">
        <f>IF(N563="nulová",J563,0)</f>
        <v>0</v>
      </c>
      <c r="BJ563" s="21" t="s">
        <v>91</v>
      </c>
      <c r="BK563" s="229">
        <f>ROUND(I563*H563,2)</f>
        <v>0</v>
      </c>
      <c r="BL563" s="21" t="s">
        <v>96</v>
      </c>
      <c r="BM563" s="228" t="s">
        <v>1013</v>
      </c>
    </row>
    <row r="564" s="2" customFormat="1">
      <c r="A564" s="43"/>
      <c r="B564" s="44"/>
      <c r="C564" s="45"/>
      <c r="D564" s="230" t="s">
        <v>168</v>
      </c>
      <c r="E564" s="45"/>
      <c r="F564" s="231" t="s">
        <v>1014</v>
      </c>
      <c r="G564" s="45"/>
      <c r="H564" s="45"/>
      <c r="I564" s="232"/>
      <c r="J564" s="45"/>
      <c r="K564" s="45"/>
      <c r="L564" s="49"/>
      <c r="M564" s="233"/>
      <c r="N564" s="234"/>
      <c r="O564" s="89"/>
      <c r="P564" s="89"/>
      <c r="Q564" s="89"/>
      <c r="R564" s="89"/>
      <c r="S564" s="89"/>
      <c r="T564" s="90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T564" s="21" t="s">
        <v>168</v>
      </c>
      <c r="AU564" s="21" t="s">
        <v>93</v>
      </c>
    </row>
    <row r="565" s="13" customFormat="1">
      <c r="A565" s="13"/>
      <c r="B565" s="235"/>
      <c r="C565" s="236"/>
      <c r="D565" s="237" t="s">
        <v>170</v>
      </c>
      <c r="E565" s="238" t="s">
        <v>32</v>
      </c>
      <c r="F565" s="239" t="s">
        <v>952</v>
      </c>
      <c r="G565" s="236"/>
      <c r="H565" s="238" t="s">
        <v>32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170</v>
      </c>
      <c r="AU565" s="245" t="s">
        <v>93</v>
      </c>
      <c r="AV565" s="13" t="s">
        <v>84</v>
      </c>
      <c r="AW565" s="13" t="s">
        <v>38</v>
      </c>
      <c r="AX565" s="13" t="s">
        <v>76</v>
      </c>
      <c r="AY565" s="245" t="s">
        <v>159</v>
      </c>
    </row>
    <row r="566" s="13" customFormat="1">
      <c r="A566" s="13"/>
      <c r="B566" s="235"/>
      <c r="C566" s="236"/>
      <c r="D566" s="237" t="s">
        <v>170</v>
      </c>
      <c r="E566" s="238" t="s">
        <v>32</v>
      </c>
      <c r="F566" s="239" t="s">
        <v>1006</v>
      </c>
      <c r="G566" s="236"/>
      <c r="H566" s="238" t="s">
        <v>32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170</v>
      </c>
      <c r="AU566" s="245" t="s">
        <v>93</v>
      </c>
      <c r="AV566" s="13" t="s">
        <v>84</v>
      </c>
      <c r="AW566" s="13" t="s">
        <v>38</v>
      </c>
      <c r="AX566" s="13" t="s">
        <v>76</v>
      </c>
      <c r="AY566" s="245" t="s">
        <v>159</v>
      </c>
    </row>
    <row r="567" s="14" customFormat="1">
      <c r="A567" s="14"/>
      <c r="B567" s="246"/>
      <c r="C567" s="247"/>
      <c r="D567" s="237" t="s">
        <v>170</v>
      </c>
      <c r="E567" s="248" t="s">
        <v>32</v>
      </c>
      <c r="F567" s="249" t="s">
        <v>1015</v>
      </c>
      <c r="G567" s="247"/>
      <c r="H567" s="250">
        <v>1.7</v>
      </c>
      <c r="I567" s="251"/>
      <c r="J567" s="247"/>
      <c r="K567" s="247"/>
      <c r="L567" s="252"/>
      <c r="M567" s="253"/>
      <c r="N567" s="254"/>
      <c r="O567" s="254"/>
      <c r="P567" s="254"/>
      <c r="Q567" s="254"/>
      <c r="R567" s="254"/>
      <c r="S567" s="254"/>
      <c r="T567" s="25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6" t="s">
        <v>170</v>
      </c>
      <c r="AU567" s="256" t="s">
        <v>93</v>
      </c>
      <c r="AV567" s="14" t="s">
        <v>91</v>
      </c>
      <c r="AW567" s="14" t="s">
        <v>38</v>
      </c>
      <c r="AX567" s="14" t="s">
        <v>76</v>
      </c>
      <c r="AY567" s="256" t="s">
        <v>159</v>
      </c>
    </row>
    <row r="568" s="13" customFormat="1">
      <c r="A568" s="13"/>
      <c r="B568" s="235"/>
      <c r="C568" s="236"/>
      <c r="D568" s="237" t="s">
        <v>170</v>
      </c>
      <c r="E568" s="238" t="s">
        <v>32</v>
      </c>
      <c r="F568" s="239" t="s">
        <v>974</v>
      </c>
      <c r="G568" s="236"/>
      <c r="H568" s="238" t="s">
        <v>32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170</v>
      </c>
      <c r="AU568" s="245" t="s">
        <v>93</v>
      </c>
      <c r="AV568" s="13" t="s">
        <v>84</v>
      </c>
      <c r="AW568" s="13" t="s">
        <v>38</v>
      </c>
      <c r="AX568" s="13" t="s">
        <v>76</v>
      </c>
      <c r="AY568" s="245" t="s">
        <v>159</v>
      </c>
    </row>
    <row r="569" s="14" customFormat="1">
      <c r="A569" s="14"/>
      <c r="B569" s="246"/>
      <c r="C569" s="247"/>
      <c r="D569" s="237" t="s">
        <v>170</v>
      </c>
      <c r="E569" s="248" t="s">
        <v>32</v>
      </c>
      <c r="F569" s="249" t="s">
        <v>1016</v>
      </c>
      <c r="G569" s="247"/>
      <c r="H569" s="250">
        <v>4.0999999999999996</v>
      </c>
      <c r="I569" s="251"/>
      <c r="J569" s="247"/>
      <c r="K569" s="247"/>
      <c r="L569" s="252"/>
      <c r="M569" s="253"/>
      <c r="N569" s="254"/>
      <c r="O569" s="254"/>
      <c r="P569" s="254"/>
      <c r="Q569" s="254"/>
      <c r="R569" s="254"/>
      <c r="S569" s="254"/>
      <c r="T569" s="25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6" t="s">
        <v>170</v>
      </c>
      <c r="AU569" s="256" t="s">
        <v>93</v>
      </c>
      <c r="AV569" s="14" t="s">
        <v>91</v>
      </c>
      <c r="AW569" s="14" t="s">
        <v>38</v>
      </c>
      <c r="AX569" s="14" t="s">
        <v>76</v>
      </c>
      <c r="AY569" s="256" t="s">
        <v>159</v>
      </c>
    </row>
    <row r="570" s="14" customFormat="1">
      <c r="A570" s="14"/>
      <c r="B570" s="246"/>
      <c r="C570" s="247"/>
      <c r="D570" s="237" t="s">
        <v>170</v>
      </c>
      <c r="E570" s="248" t="s">
        <v>32</v>
      </c>
      <c r="F570" s="249" t="s">
        <v>1017</v>
      </c>
      <c r="G570" s="247"/>
      <c r="H570" s="250">
        <v>2.5</v>
      </c>
      <c r="I570" s="251"/>
      <c r="J570" s="247"/>
      <c r="K570" s="247"/>
      <c r="L570" s="252"/>
      <c r="M570" s="253"/>
      <c r="N570" s="254"/>
      <c r="O570" s="254"/>
      <c r="P570" s="254"/>
      <c r="Q570" s="254"/>
      <c r="R570" s="254"/>
      <c r="S570" s="254"/>
      <c r="T570" s="25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6" t="s">
        <v>170</v>
      </c>
      <c r="AU570" s="256" t="s">
        <v>93</v>
      </c>
      <c r="AV570" s="14" t="s">
        <v>91</v>
      </c>
      <c r="AW570" s="14" t="s">
        <v>38</v>
      </c>
      <c r="AX570" s="14" t="s">
        <v>76</v>
      </c>
      <c r="AY570" s="256" t="s">
        <v>159</v>
      </c>
    </row>
    <row r="571" s="15" customFormat="1">
      <c r="A571" s="15"/>
      <c r="B571" s="266"/>
      <c r="C571" s="267"/>
      <c r="D571" s="237" t="s">
        <v>170</v>
      </c>
      <c r="E571" s="268" t="s">
        <v>32</v>
      </c>
      <c r="F571" s="269" t="s">
        <v>583</v>
      </c>
      <c r="G571" s="267"/>
      <c r="H571" s="270">
        <v>8.3000000000000007</v>
      </c>
      <c r="I571" s="271"/>
      <c r="J571" s="267"/>
      <c r="K571" s="267"/>
      <c r="L571" s="272"/>
      <c r="M571" s="273"/>
      <c r="N571" s="274"/>
      <c r="O571" s="274"/>
      <c r="P571" s="274"/>
      <c r="Q571" s="274"/>
      <c r="R571" s="274"/>
      <c r="S571" s="274"/>
      <c r="T571" s="27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6" t="s">
        <v>170</v>
      </c>
      <c r="AU571" s="276" t="s">
        <v>93</v>
      </c>
      <c r="AV571" s="15" t="s">
        <v>96</v>
      </c>
      <c r="AW571" s="15" t="s">
        <v>38</v>
      </c>
      <c r="AX571" s="15" t="s">
        <v>84</v>
      </c>
      <c r="AY571" s="276" t="s">
        <v>159</v>
      </c>
    </row>
    <row r="572" s="2" customFormat="1" ht="37.8" customHeight="1">
      <c r="A572" s="43"/>
      <c r="B572" s="44"/>
      <c r="C572" s="217" t="s">
        <v>1018</v>
      </c>
      <c r="D572" s="217" t="s">
        <v>162</v>
      </c>
      <c r="E572" s="218" t="s">
        <v>1019</v>
      </c>
      <c r="F572" s="219" t="s">
        <v>1020</v>
      </c>
      <c r="G572" s="220" t="s">
        <v>165</v>
      </c>
      <c r="H572" s="221">
        <v>18.239999999999998</v>
      </c>
      <c r="I572" s="222"/>
      <c r="J572" s="223">
        <f>ROUND(I572*H572,2)</f>
        <v>0</v>
      </c>
      <c r="K572" s="219" t="s">
        <v>166</v>
      </c>
      <c r="L572" s="49"/>
      <c r="M572" s="224" t="s">
        <v>32</v>
      </c>
      <c r="N572" s="225" t="s">
        <v>48</v>
      </c>
      <c r="O572" s="89"/>
      <c r="P572" s="226">
        <f>O572*H572</f>
        <v>0</v>
      </c>
      <c r="Q572" s="226">
        <v>0.044339999999999997</v>
      </c>
      <c r="R572" s="226">
        <f>Q572*H572</f>
        <v>0.80876159999999986</v>
      </c>
      <c r="S572" s="226">
        <v>0</v>
      </c>
      <c r="T572" s="227">
        <f>S572*H572</f>
        <v>0</v>
      </c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R572" s="228" t="s">
        <v>96</v>
      </c>
      <c r="AT572" s="228" t="s">
        <v>162</v>
      </c>
      <c r="AU572" s="228" t="s">
        <v>93</v>
      </c>
      <c r="AY572" s="21" t="s">
        <v>159</v>
      </c>
      <c r="BE572" s="229">
        <f>IF(N572="základní",J572,0)</f>
        <v>0</v>
      </c>
      <c r="BF572" s="229">
        <f>IF(N572="snížená",J572,0)</f>
        <v>0</v>
      </c>
      <c r="BG572" s="229">
        <f>IF(N572="zákl. přenesená",J572,0)</f>
        <v>0</v>
      </c>
      <c r="BH572" s="229">
        <f>IF(N572="sníž. přenesená",J572,0)</f>
        <v>0</v>
      </c>
      <c r="BI572" s="229">
        <f>IF(N572="nulová",J572,0)</f>
        <v>0</v>
      </c>
      <c r="BJ572" s="21" t="s">
        <v>91</v>
      </c>
      <c r="BK572" s="229">
        <f>ROUND(I572*H572,2)</f>
        <v>0</v>
      </c>
      <c r="BL572" s="21" t="s">
        <v>96</v>
      </c>
      <c r="BM572" s="228" t="s">
        <v>1021</v>
      </c>
    </row>
    <row r="573" s="2" customFormat="1">
      <c r="A573" s="43"/>
      <c r="B573" s="44"/>
      <c r="C573" s="45"/>
      <c r="D573" s="230" t="s">
        <v>168</v>
      </c>
      <c r="E573" s="45"/>
      <c r="F573" s="231" t="s">
        <v>1022</v>
      </c>
      <c r="G573" s="45"/>
      <c r="H573" s="45"/>
      <c r="I573" s="232"/>
      <c r="J573" s="45"/>
      <c r="K573" s="45"/>
      <c r="L573" s="49"/>
      <c r="M573" s="233"/>
      <c r="N573" s="234"/>
      <c r="O573" s="89"/>
      <c r="P573" s="89"/>
      <c r="Q573" s="89"/>
      <c r="R573" s="89"/>
      <c r="S573" s="89"/>
      <c r="T573" s="90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T573" s="21" t="s">
        <v>168</v>
      </c>
      <c r="AU573" s="21" t="s">
        <v>93</v>
      </c>
    </row>
    <row r="574" s="13" customFormat="1">
      <c r="A574" s="13"/>
      <c r="B574" s="235"/>
      <c r="C574" s="236"/>
      <c r="D574" s="237" t="s">
        <v>170</v>
      </c>
      <c r="E574" s="238" t="s">
        <v>32</v>
      </c>
      <c r="F574" s="239" t="s">
        <v>1023</v>
      </c>
      <c r="G574" s="236"/>
      <c r="H574" s="238" t="s">
        <v>32</v>
      </c>
      <c r="I574" s="240"/>
      <c r="J574" s="236"/>
      <c r="K574" s="236"/>
      <c r="L574" s="241"/>
      <c r="M574" s="242"/>
      <c r="N574" s="243"/>
      <c r="O574" s="243"/>
      <c r="P574" s="243"/>
      <c r="Q574" s="243"/>
      <c r="R574" s="243"/>
      <c r="S574" s="243"/>
      <c r="T574" s="24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170</v>
      </c>
      <c r="AU574" s="245" t="s">
        <v>93</v>
      </c>
      <c r="AV574" s="13" t="s">
        <v>84</v>
      </c>
      <c r="AW574" s="13" t="s">
        <v>38</v>
      </c>
      <c r="AX574" s="13" t="s">
        <v>76</v>
      </c>
      <c r="AY574" s="245" t="s">
        <v>159</v>
      </c>
    </row>
    <row r="575" s="13" customFormat="1">
      <c r="A575" s="13"/>
      <c r="B575" s="235"/>
      <c r="C575" s="236"/>
      <c r="D575" s="237" t="s">
        <v>170</v>
      </c>
      <c r="E575" s="238" t="s">
        <v>32</v>
      </c>
      <c r="F575" s="239" t="s">
        <v>805</v>
      </c>
      <c r="G575" s="236"/>
      <c r="H575" s="238" t="s">
        <v>32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5" t="s">
        <v>170</v>
      </c>
      <c r="AU575" s="245" t="s">
        <v>93</v>
      </c>
      <c r="AV575" s="13" t="s">
        <v>84</v>
      </c>
      <c r="AW575" s="13" t="s">
        <v>38</v>
      </c>
      <c r="AX575" s="13" t="s">
        <v>76</v>
      </c>
      <c r="AY575" s="245" t="s">
        <v>159</v>
      </c>
    </row>
    <row r="576" s="14" customFormat="1">
      <c r="A576" s="14"/>
      <c r="B576" s="246"/>
      <c r="C576" s="247"/>
      <c r="D576" s="237" t="s">
        <v>170</v>
      </c>
      <c r="E576" s="248" t="s">
        <v>32</v>
      </c>
      <c r="F576" s="249" t="s">
        <v>1024</v>
      </c>
      <c r="G576" s="247"/>
      <c r="H576" s="250">
        <v>11.34</v>
      </c>
      <c r="I576" s="251"/>
      <c r="J576" s="247"/>
      <c r="K576" s="247"/>
      <c r="L576" s="252"/>
      <c r="M576" s="253"/>
      <c r="N576" s="254"/>
      <c r="O576" s="254"/>
      <c r="P576" s="254"/>
      <c r="Q576" s="254"/>
      <c r="R576" s="254"/>
      <c r="S576" s="254"/>
      <c r="T576" s="25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6" t="s">
        <v>170</v>
      </c>
      <c r="AU576" s="256" t="s">
        <v>93</v>
      </c>
      <c r="AV576" s="14" t="s">
        <v>91</v>
      </c>
      <c r="AW576" s="14" t="s">
        <v>38</v>
      </c>
      <c r="AX576" s="14" t="s">
        <v>76</v>
      </c>
      <c r="AY576" s="256" t="s">
        <v>159</v>
      </c>
    </row>
    <row r="577" s="13" customFormat="1">
      <c r="A577" s="13"/>
      <c r="B577" s="235"/>
      <c r="C577" s="236"/>
      <c r="D577" s="237" t="s">
        <v>170</v>
      </c>
      <c r="E577" s="238" t="s">
        <v>32</v>
      </c>
      <c r="F577" s="239" t="s">
        <v>811</v>
      </c>
      <c r="G577" s="236"/>
      <c r="H577" s="238" t="s">
        <v>32</v>
      </c>
      <c r="I577" s="240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170</v>
      </c>
      <c r="AU577" s="245" t="s">
        <v>93</v>
      </c>
      <c r="AV577" s="13" t="s">
        <v>84</v>
      </c>
      <c r="AW577" s="13" t="s">
        <v>38</v>
      </c>
      <c r="AX577" s="13" t="s">
        <v>76</v>
      </c>
      <c r="AY577" s="245" t="s">
        <v>159</v>
      </c>
    </row>
    <row r="578" s="14" customFormat="1">
      <c r="A578" s="14"/>
      <c r="B578" s="246"/>
      <c r="C578" s="247"/>
      <c r="D578" s="237" t="s">
        <v>170</v>
      </c>
      <c r="E578" s="248" t="s">
        <v>32</v>
      </c>
      <c r="F578" s="249" t="s">
        <v>1025</v>
      </c>
      <c r="G578" s="247"/>
      <c r="H578" s="250">
        <v>6.9000000000000004</v>
      </c>
      <c r="I578" s="251"/>
      <c r="J578" s="247"/>
      <c r="K578" s="247"/>
      <c r="L578" s="252"/>
      <c r="M578" s="253"/>
      <c r="N578" s="254"/>
      <c r="O578" s="254"/>
      <c r="P578" s="254"/>
      <c r="Q578" s="254"/>
      <c r="R578" s="254"/>
      <c r="S578" s="254"/>
      <c r="T578" s="25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6" t="s">
        <v>170</v>
      </c>
      <c r="AU578" s="256" t="s">
        <v>93</v>
      </c>
      <c r="AV578" s="14" t="s">
        <v>91</v>
      </c>
      <c r="AW578" s="14" t="s">
        <v>38</v>
      </c>
      <c r="AX578" s="14" t="s">
        <v>76</v>
      </c>
      <c r="AY578" s="256" t="s">
        <v>159</v>
      </c>
    </row>
    <row r="579" s="15" customFormat="1">
      <c r="A579" s="15"/>
      <c r="B579" s="266"/>
      <c r="C579" s="267"/>
      <c r="D579" s="237" t="s">
        <v>170</v>
      </c>
      <c r="E579" s="268" t="s">
        <v>32</v>
      </c>
      <c r="F579" s="269" t="s">
        <v>583</v>
      </c>
      <c r="G579" s="267"/>
      <c r="H579" s="270">
        <v>18.239999999999998</v>
      </c>
      <c r="I579" s="271"/>
      <c r="J579" s="267"/>
      <c r="K579" s="267"/>
      <c r="L579" s="272"/>
      <c r="M579" s="273"/>
      <c r="N579" s="274"/>
      <c r="O579" s="274"/>
      <c r="P579" s="274"/>
      <c r="Q579" s="274"/>
      <c r="R579" s="274"/>
      <c r="S579" s="274"/>
      <c r="T579" s="27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76" t="s">
        <v>170</v>
      </c>
      <c r="AU579" s="276" t="s">
        <v>93</v>
      </c>
      <c r="AV579" s="15" t="s">
        <v>96</v>
      </c>
      <c r="AW579" s="15" t="s">
        <v>38</v>
      </c>
      <c r="AX579" s="15" t="s">
        <v>84</v>
      </c>
      <c r="AY579" s="276" t="s">
        <v>159</v>
      </c>
    </row>
    <row r="580" s="2" customFormat="1" ht="24.15" customHeight="1">
      <c r="A580" s="43"/>
      <c r="B580" s="44"/>
      <c r="C580" s="217" t="s">
        <v>386</v>
      </c>
      <c r="D580" s="217" t="s">
        <v>162</v>
      </c>
      <c r="E580" s="218" t="s">
        <v>1026</v>
      </c>
      <c r="F580" s="219" t="s">
        <v>1027</v>
      </c>
      <c r="G580" s="220" t="s">
        <v>785</v>
      </c>
      <c r="H580" s="221">
        <v>143.38499999999999</v>
      </c>
      <c r="I580" s="222"/>
      <c r="J580" s="223">
        <f>ROUND(I580*H580,2)</f>
        <v>0</v>
      </c>
      <c r="K580" s="219" t="s">
        <v>166</v>
      </c>
      <c r="L580" s="49"/>
      <c r="M580" s="224" t="s">
        <v>32</v>
      </c>
      <c r="N580" s="225" t="s">
        <v>48</v>
      </c>
      <c r="O580" s="89"/>
      <c r="P580" s="226">
        <f>O580*H580</f>
        <v>0</v>
      </c>
      <c r="Q580" s="226">
        <v>0.00012040709999999999</v>
      </c>
      <c r="R580" s="226">
        <f>Q580*H580</f>
        <v>0.017264572033499997</v>
      </c>
      <c r="S580" s="226">
        <v>0</v>
      </c>
      <c r="T580" s="227">
        <f>S580*H580</f>
        <v>0</v>
      </c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R580" s="228" t="s">
        <v>96</v>
      </c>
      <c r="AT580" s="228" t="s">
        <v>162</v>
      </c>
      <c r="AU580" s="228" t="s">
        <v>93</v>
      </c>
      <c r="AY580" s="21" t="s">
        <v>159</v>
      </c>
      <c r="BE580" s="229">
        <f>IF(N580="základní",J580,0)</f>
        <v>0</v>
      </c>
      <c r="BF580" s="229">
        <f>IF(N580="snížená",J580,0)</f>
        <v>0</v>
      </c>
      <c r="BG580" s="229">
        <f>IF(N580="zákl. přenesená",J580,0)</f>
        <v>0</v>
      </c>
      <c r="BH580" s="229">
        <f>IF(N580="sníž. přenesená",J580,0)</f>
        <v>0</v>
      </c>
      <c r="BI580" s="229">
        <f>IF(N580="nulová",J580,0)</f>
        <v>0</v>
      </c>
      <c r="BJ580" s="21" t="s">
        <v>91</v>
      </c>
      <c r="BK580" s="229">
        <f>ROUND(I580*H580,2)</f>
        <v>0</v>
      </c>
      <c r="BL580" s="21" t="s">
        <v>96</v>
      </c>
      <c r="BM580" s="228" t="s">
        <v>1028</v>
      </c>
    </row>
    <row r="581" s="2" customFormat="1">
      <c r="A581" s="43"/>
      <c r="B581" s="44"/>
      <c r="C581" s="45"/>
      <c r="D581" s="230" t="s">
        <v>168</v>
      </c>
      <c r="E581" s="45"/>
      <c r="F581" s="231" t="s">
        <v>1029</v>
      </c>
      <c r="G581" s="45"/>
      <c r="H581" s="45"/>
      <c r="I581" s="232"/>
      <c r="J581" s="45"/>
      <c r="K581" s="45"/>
      <c r="L581" s="49"/>
      <c r="M581" s="233"/>
      <c r="N581" s="234"/>
      <c r="O581" s="89"/>
      <c r="P581" s="89"/>
      <c r="Q581" s="89"/>
      <c r="R581" s="89"/>
      <c r="S581" s="89"/>
      <c r="T581" s="90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T581" s="21" t="s">
        <v>168</v>
      </c>
      <c r="AU581" s="21" t="s">
        <v>93</v>
      </c>
    </row>
    <row r="582" s="13" customFormat="1">
      <c r="A582" s="13"/>
      <c r="B582" s="235"/>
      <c r="C582" s="236"/>
      <c r="D582" s="237" t="s">
        <v>170</v>
      </c>
      <c r="E582" s="238" t="s">
        <v>32</v>
      </c>
      <c r="F582" s="239" t="s">
        <v>952</v>
      </c>
      <c r="G582" s="236"/>
      <c r="H582" s="238" t="s">
        <v>32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5" t="s">
        <v>170</v>
      </c>
      <c r="AU582" s="245" t="s">
        <v>93</v>
      </c>
      <c r="AV582" s="13" t="s">
        <v>84</v>
      </c>
      <c r="AW582" s="13" t="s">
        <v>38</v>
      </c>
      <c r="AX582" s="13" t="s">
        <v>76</v>
      </c>
      <c r="AY582" s="245" t="s">
        <v>159</v>
      </c>
    </row>
    <row r="583" s="13" customFormat="1">
      <c r="A583" s="13"/>
      <c r="B583" s="235"/>
      <c r="C583" s="236"/>
      <c r="D583" s="237" t="s">
        <v>170</v>
      </c>
      <c r="E583" s="238" t="s">
        <v>32</v>
      </c>
      <c r="F583" s="239" t="s">
        <v>953</v>
      </c>
      <c r="G583" s="236"/>
      <c r="H583" s="238" t="s">
        <v>32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170</v>
      </c>
      <c r="AU583" s="245" t="s">
        <v>93</v>
      </c>
      <c r="AV583" s="13" t="s">
        <v>84</v>
      </c>
      <c r="AW583" s="13" t="s">
        <v>38</v>
      </c>
      <c r="AX583" s="13" t="s">
        <v>76</v>
      </c>
      <c r="AY583" s="245" t="s">
        <v>159</v>
      </c>
    </row>
    <row r="584" s="14" customFormat="1">
      <c r="A584" s="14"/>
      <c r="B584" s="246"/>
      <c r="C584" s="247"/>
      <c r="D584" s="237" t="s">
        <v>170</v>
      </c>
      <c r="E584" s="248" t="s">
        <v>32</v>
      </c>
      <c r="F584" s="249" t="s">
        <v>990</v>
      </c>
      <c r="G584" s="247"/>
      <c r="H584" s="250">
        <v>5.0499999999999998</v>
      </c>
      <c r="I584" s="251"/>
      <c r="J584" s="247"/>
      <c r="K584" s="247"/>
      <c r="L584" s="252"/>
      <c r="M584" s="253"/>
      <c r="N584" s="254"/>
      <c r="O584" s="254"/>
      <c r="P584" s="254"/>
      <c r="Q584" s="254"/>
      <c r="R584" s="254"/>
      <c r="S584" s="254"/>
      <c r="T584" s="25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6" t="s">
        <v>170</v>
      </c>
      <c r="AU584" s="256" t="s">
        <v>93</v>
      </c>
      <c r="AV584" s="14" t="s">
        <v>91</v>
      </c>
      <c r="AW584" s="14" t="s">
        <v>38</v>
      </c>
      <c r="AX584" s="14" t="s">
        <v>76</v>
      </c>
      <c r="AY584" s="256" t="s">
        <v>159</v>
      </c>
    </row>
    <row r="585" s="13" customFormat="1">
      <c r="A585" s="13"/>
      <c r="B585" s="235"/>
      <c r="C585" s="236"/>
      <c r="D585" s="237" t="s">
        <v>170</v>
      </c>
      <c r="E585" s="238" t="s">
        <v>32</v>
      </c>
      <c r="F585" s="239" t="s">
        <v>955</v>
      </c>
      <c r="G585" s="236"/>
      <c r="H585" s="238" t="s">
        <v>32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170</v>
      </c>
      <c r="AU585" s="245" t="s">
        <v>93</v>
      </c>
      <c r="AV585" s="13" t="s">
        <v>84</v>
      </c>
      <c r="AW585" s="13" t="s">
        <v>38</v>
      </c>
      <c r="AX585" s="13" t="s">
        <v>76</v>
      </c>
      <c r="AY585" s="245" t="s">
        <v>159</v>
      </c>
    </row>
    <row r="586" s="14" customFormat="1">
      <c r="A586" s="14"/>
      <c r="B586" s="246"/>
      <c r="C586" s="247"/>
      <c r="D586" s="237" t="s">
        <v>170</v>
      </c>
      <c r="E586" s="248" t="s">
        <v>32</v>
      </c>
      <c r="F586" s="249" t="s">
        <v>990</v>
      </c>
      <c r="G586" s="247"/>
      <c r="H586" s="250">
        <v>5.0499999999999998</v>
      </c>
      <c r="I586" s="251"/>
      <c r="J586" s="247"/>
      <c r="K586" s="247"/>
      <c r="L586" s="252"/>
      <c r="M586" s="253"/>
      <c r="N586" s="254"/>
      <c r="O586" s="254"/>
      <c r="P586" s="254"/>
      <c r="Q586" s="254"/>
      <c r="R586" s="254"/>
      <c r="S586" s="254"/>
      <c r="T586" s="25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6" t="s">
        <v>170</v>
      </c>
      <c r="AU586" s="256" t="s">
        <v>93</v>
      </c>
      <c r="AV586" s="14" t="s">
        <v>91</v>
      </c>
      <c r="AW586" s="14" t="s">
        <v>38</v>
      </c>
      <c r="AX586" s="14" t="s">
        <v>76</v>
      </c>
      <c r="AY586" s="256" t="s">
        <v>159</v>
      </c>
    </row>
    <row r="587" s="13" customFormat="1">
      <c r="A587" s="13"/>
      <c r="B587" s="235"/>
      <c r="C587" s="236"/>
      <c r="D587" s="237" t="s">
        <v>170</v>
      </c>
      <c r="E587" s="238" t="s">
        <v>32</v>
      </c>
      <c r="F587" s="239" t="s">
        <v>956</v>
      </c>
      <c r="G587" s="236"/>
      <c r="H587" s="238" t="s">
        <v>32</v>
      </c>
      <c r="I587" s="240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5" t="s">
        <v>170</v>
      </c>
      <c r="AU587" s="245" t="s">
        <v>93</v>
      </c>
      <c r="AV587" s="13" t="s">
        <v>84</v>
      </c>
      <c r="AW587" s="13" t="s">
        <v>38</v>
      </c>
      <c r="AX587" s="13" t="s">
        <v>76</v>
      </c>
      <c r="AY587" s="245" t="s">
        <v>159</v>
      </c>
    </row>
    <row r="588" s="14" customFormat="1">
      <c r="A588" s="14"/>
      <c r="B588" s="246"/>
      <c r="C588" s="247"/>
      <c r="D588" s="237" t="s">
        <v>170</v>
      </c>
      <c r="E588" s="248" t="s">
        <v>32</v>
      </c>
      <c r="F588" s="249" t="s">
        <v>990</v>
      </c>
      <c r="G588" s="247"/>
      <c r="H588" s="250">
        <v>5.0499999999999998</v>
      </c>
      <c r="I588" s="251"/>
      <c r="J588" s="247"/>
      <c r="K588" s="247"/>
      <c r="L588" s="252"/>
      <c r="M588" s="253"/>
      <c r="N588" s="254"/>
      <c r="O588" s="254"/>
      <c r="P588" s="254"/>
      <c r="Q588" s="254"/>
      <c r="R588" s="254"/>
      <c r="S588" s="254"/>
      <c r="T588" s="25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6" t="s">
        <v>170</v>
      </c>
      <c r="AU588" s="256" t="s">
        <v>93</v>
      </c>
      <c r="AV588" s="14" t="s">
        <v>91</v>
      </c>
      <c r="AW588" s="14" t="s">
        <v>38</v>
      </c>
      <c r="AX588" s="14" t="s">
        <v>76</v>
      </c>
      <c r="AY588" s="256" t="s">
        <v>159</v>
      </c>
    </row>
    <row r="589" s="13" customFormat="1">
      <c r="A589" s="13"/>
      <c r="B589" s="235"/>
      <c r="C589" s="236"/>
      <c r="D589" s="237" t="s">
        <v>170</v>
      </c>
      <c r="E589" s="238" t="s">
        <v>32</v>
      </c>
      <c r="F589" s="239" t="s">
        <v>957</v>
      </c>
      <c r="G589" s="236"/>
      <c r="H589" s="238" t="s">
        <v>32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170</v>
      </c>
      <c r="AU589" s="245" t="s">
        <v>93</v>
      </c>
      <c r="AV589" s="13" t="s">
        <v>84</v>
      </c>
      <c r="AW589" s="13" t="s">
        <v>38</v>
      </c>
      <c r="AX589" s="13" t="s">
        <v>76</v>
      </c>
      <c r="AY589" s="245" t="s">
        <v>159</v>
      </c>
    </row>
    <row r="590" s="14" customFormat="1">
      <c r="A590" s="14"/>
      <c r="B590" s="246"/>
      <c r="C590" s="247"/>
      <c r="D590" s="237" t="s">
        <v>170</v>
      </c>
      <c r="E590" s="248" t="s">
        <v>32</v>
      </c>
      <c r="F590" s="249" t="s">
        <v>990</v>
      </c>
      <c r="G590" s="247"/>
      <c r="H590" s="250">
        <v>5.0499999999999998</v>
      </c>
      <c r="I590" s="251"/>
      <c r="J590" s="247"/>
      <c r="K590" s="247"/>
      <c r="L590" s="252"/>
      <c r="M590" s="253"/>
      <c r="N590" s="254"/>
      <c r="O590" s="254"/>
      <c r="P590" s="254"/>
      <c r="Q590" s="254"/>
      <c r="R590" s="254"/>
      <c r="S590" s="254"/>
      <c r="T590" s="25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6" t="s">
        <v>170</v>
      </c>
      <c r="AU590" s="256" t="s">
        <v>93</v>
      </c>
      <c r="AV590" s="14" t="s">
        <v>91</v>
      </c>
      <c r="AW590" s="14" t="s">
        <v>38</v>
      </c>
      <c r="AX590" s="14" t="s">
        <v>76</v>
      </c>
      <c r="AY590" s="256" t="s">
        <v>159</v>
      </c>
    </row>
    <row r="591" s="13" customFormat="1">
      <c r="A591" s="13"/>
      <c r="B591" s="235"/>
      <c r="C591" s="236"/>
      <c r="D591" s="237" t="s">
        <v>170</v>
      </c>
      <c r="E591" s="238" t="s">
        <v>32</v>
      </c>
      <c r="F591" s="239" t="s">
        <v>958</v>
      </c>
      <c r="G591" s="236"/>
      <c r="H591" s="238" t="s">
        <v>32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170</v>
      </c>
      <c r="AU591" s="245" t="s">
        <v>93</v>
      </c>
      <c r="AV591" s="13" t="s">
        <v>84</v>
      </c>
      <c r="AW591" s="13" t="s">
        <v>38</v>
      </c>
      <c r="AX591" s="13" t="s">
        <v>76</v>
      </c>
      <c r="AY591" s="245" t="s">
        <v>159</v>
      </c>
    </row>
    <row r="592" s="14" customFormat="1">
      <c r="A592" s="14"/>
      <c r="B592" s="246"/>
      <c r="C592" s="247"/>
      <c r="D592" s="237" t="s">
        <v>170</v>
      </c>
      <c r="E592" s="248" t="s">
        <v>32</v>
      </c>
      <c r="F592" s="249" t="s">
        <v>991</v>
      </c>
      <c r="G592" s="247"/>
      <c r="H592" s="250">
        <v>5.0999999999999996</v>
      </c>
      <c r="I592" s="251"/>
      <c r="J592" s="247"/>
      <c r="K592" s="247"/>
      <c r="L592" s="252"/>
      <c r="M592" s="253"/>
      <c r="N592" s="254"/>
      <c r="O592" s="254"/>
      <c r="P592" s="254"/>
      <c r="Q592" s="254"/>
      <c r="R592" s="254"/>
      <c r="S592" s="254"/>
      <c r="T592" s="25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6" t="s">
        <v>170</v>
      </c>
      <c r="AU592" s="256" t="s">
        <v>93</v>
      </c>
      <c r="AV592" s="14" t="s">
        <v>91</v>
      </c>
      <c r="AW592" s="14" t="s">
        <v>38</v>
      </c>
      <c r="AX592" s="14" t="s">
        <v>76</v>
      </c>
      <c r="AY592" s="256" t="s">
        <v>159</v>
      </c>
    </row>
    <row r="593" s="13" customFormat="1">
      <c r="A593" s="13"/>
      <c r="B593" s="235"/>
      <c r="C593" s="236"/>
      <c r="D593" s="237" t="s">
        <v>170</v>
      </c>
      <c r="E593" s="238" t="s">
        <v>32</v>
      </c>
      <c r="F593" s="239" t="s">
        <v>960</v>
      </c>
      <c r="G593" s="236"/>
      <c r="H593" s="238" t="s">
        <v>32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170</v>
      </c>
      <c r="AU593" s="245" t="s">
        <v>93</v>
      </c>
      <c r="AV593" s="13" t="s">
        <v>84</v>
      </c>
      <c r="AW593" s="13" t="s">
        <v>38</v>
      </c>
      <c r="AX593" s="13" t="s">
        <v>76</v>
      </c>
      <c r="AY593" s="245" t="s">
        <v>159</v>
      </c>
    </row>
    <row r="594" s="14" customFormat="1">
      <c r="A594" s="14"/>
      <c r="B594" s="246"/>
      <c r="C594" s="247"/>
      <c r="D594" s="237" t="s">
        <v>170</v>
      </c>
      <c r="E594" s="248" t="s">
        <v>32</v>
      </c>
      <c r="F594" s="249" t="s">
        <v>991</v>
      </c>
      <c r="G594" s="247"/>
      <c r="H594" s="250">
        <v>5.0999999999999996</v>
      </c>
      <c r="I594" s="251"/>
      <c r="J594" s="247"/>
      <c r="K594" s="247"/>
      <c r="L594" s="252"/>
      <c r="M594" s="253"/>
      <c r="N594" s="254"/>
      <c r="O594" s="254"/>
      <c r="P594" s="254"/>
      <c r="Q594" s="254"/>
      <c r="R594" s="254"/>
      <c r="S594" s="254"/>
      <c r="T594" s="25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6" t="s">
        <v>170</v>
      </c>
      <c r="AU594" s="256" t="s">
        <v>93</v>
      </c>
      <c r="AV594" s="14" t="s">
        <v>91</v>
      </c>
      <c r="AW594" s="14" t="s">
        <v>38</v>
      </c>
      <c r="AX594" s="14" t="s">
        <v>76</v>
      </c>
      <c r="AY594" s="256" t="s">
        <v>159</v>
      </c>
    </row>
    <row r="595" s="13" customFormat="1">
      <c r="A595" s="13"/>
      <c r="B595" s="235"/>
      <c r="C595" s="236"/>
      <c r="D595" s="237" t="s">
        <v>170</v>
      </c>
      <c r="E595" s="238" t="s">
        <v>32</v>
      </c>
      <c r="F595" s="239" t="s">
        <v>961</v>
      </c>
      <c r="G595" s="236"/>
      <c r="H595" s="238" t="s">
        <v>32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170</v>
      </c>
      <c r="AU595" s="245" t="s">
        <v>93</v>
      </c>
      <c r="AV595" s="13" t="s">
        <v>84</v>
      </c>
      <c r="AW595" s="13" t="s">
        <v>38</v>
      </c>
      <c r="AX595" s="13" t="s">
        <v>76</v>
      </c>
      <c r="AY595" s="245" t="s">
        <v>159</v>
      </c>
    </row>
    <row r="596" s="14" customFormat="1">
      <c r="A596" s="14"/>
      <c r="B596" s="246"/>
      <c r="C596" s="247"/>
      <c r="D596" s="237" t="s">
        <v>170</v>
      </c>
      <c r="E596" s="248" t="s">
        <v>32</v>
      </c>
      <c r="F596" s="249" t="s">
        <v>992</v>
      </c>
      <c r="G596" s="247"/>
      <c r="H596" s="250">
        <v>8.9000000000000004</v>
      </c>
      <c r="I596" s="251"/>
      <c r="J596" s="247"/>
      <c r="K596" s="247"/>
      <c r="L596" s="252"/>
      <c r="M596" s="253"/>
      <c r="N596" s="254"/>
      <c r="O596" s="254"/>
      <c r="P596" s="254"/>
      <c r="Q596" s="254"/>
      <c r="R596" s="254"/>
      <c r="S596" s="254"/>
      <c r="T596" s="25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6" t="s">
        <v>170</v>
      </c>
      <c r="AU596" s="256" t="s">
        <v>93</v>
      </c>
      <c r="AV596" s="14" t="s">
        <v>91</v>
      </c>
      <c r="AW596" s="14" t="s">
        <v>38</v>
      </c>
      <c r="AX596" s="14" t="s">
        <v>76</v>
      </c>
      <c r="AY596" s="256" t="s">
        <v>159</v>
      </c>
    </row>
    <row r="597" s="13" customFormat="1">
      <c r="A597" s="13"/>
      <c r="B597" s="235"/>
      <c r="C597" s="236"/>
      <c r="D597" s="237" t="s">
        <v>170</v>
      </c>
      <c r="E597" s="238" t="s">
        <v>32</v>
      </c>
      <c r="F597" s="239" t="s">
        <v>963</v>
      </c>
      <c r="G597" s="236"/>
      <c r="H597" s="238" t="s">
        <v>32</v>
      </c>
      <c r="I597" s="240"/>
      <c r="J597" s="236"/>
      <c r="K597" s="236"/>
      <c r="L597" s="241"/>
      <c r="M597" s="242"/>
      <c r="N597" s="243"/>
      <c r="O597" s="243"/>
      <c r="P597" s="243"/>
      <c r="Q597" s="243"/>
      <c r="R597" s="243"/>
      <c r="S597" s="243"/>
      <c r="T597" s="24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5" t="s">
        <v>170</v>
      </c>
      <c r="AU597" s="245" t="s">
        <v>93</v>
      </c>
      <c r="AV597" s="13" t="s">
        <v>84</v>
      </c>
      <c r="AW597" s="13" t="s">
        <v>38</v>
      </c>
      <c r="AX597" s="13" t="s">
        <v>76</v>
      </c>
      <c r="AY597" s="245" t="s">
        <v>159</v>
      </c>
    </row>
    <row r="598" s="14" customFormat="1">
      <c r="A598" s="14"/>
      <c r="B598" s="246"/>
      <c r="C598" s="247"/>
      <c r="D598" s="237" t="s">
        <v>170</v>
      </c>
      <c r="E598" s="248" t="s">
        <v>32</v>
      </c>
      <c r="F598" s="249" t="s">
        <v>993</v>
      </c>
      <c r="G598" s="247"/>
      <c r="H598" s="250">
        <v>8.9499999999999993</v>
      </c>
      <c r="I598" s="251"/>
      <c r="J598" s="247"/>
      <c r="K598" s="247"/>
      <c r="L598" s="252"/>
      <c r="M598" s="253"/>
      <c r="N598" s="254"/>
      <c r="O598" s="254"/>
      <c r="P598" s="254"/>
      <c r="Q598" s="254"/>
      <c r="R598" s="254"/>
      <c r="S598" s="254"/>
      <c r="T598" s="25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6" t="s">
        <v>170</v>
      </c>
      <c r="AU598" s="256" t="s">
        <v>93</v>
      </c>
      <c r="AV598" s="14" t="s">
        <v>91</v>
      </c>
      <c r="AW598" s="14" t="s">
        <v>38</v>
      </c>
      <c r="AX598" s="14" t="s">
        <v>76</v>
      </c>
      <c r="AY598" s="256" t="s">
        <v>159</v>
      </c>
    </row>
    <row r="599" s="13" customFormat="1">
      <c r="A599" s="13"/>
      <c r="B599" s="235"/>
      <c r="C599" s="236"/>
      <c r="D599" s="237" t="s">
        <v>170</v>
      </c>
      <c r="E599" s="238" t="s">
        <v>32</v>
      </c>
      <c r="F599" s="239" t="s">
        <v>965</v>
      </c>
      <c r="G599" s="236"/>
      <c r="H599" s="238" t="s">
        <v>32</v>
      </c>
      <c r="I599" s="240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5" t="s">
        <v>170</v>
      </c>
      <c r="AU599" s="245" t="s">
        <v>93</v>
      </c>
      <c r="AV599" s="13" t="s">
        <v>84</v>
      </c>
      <c r="AW599" s="13" t="s">
        <v>38</v>
      </c>
      <c r="AX599" s="13" t="s">
        <v>76</v>
      </c>
      <c r="AY599" s="245" t="s">
        <v>159</v>
      </c>
    </row>
    <row r="600" s="14" customFormat="1">
      <c r="A600" s="14"/>
      <c r="B600" s="246"/>
      <c r="C600" s="247"/>
      <c r="D600" s="237" t="s">
        <v>170</v>
      </c>
      <c r="E600" s="248" t="s">
        <v>32</v>
      </c>
      <c r="F600" s="249" t="s">
        <v>994</v>
      </c>
      <c r="G600" s="247"/>
      <c r="H600" s="250">
        <v>7.2999999999999998</v>
      </c>
      <c r="I600" s="251"/>
      <c r="J600" s="247"/>
      <c r="K600" s="247"/>
      <c r="L600" s="252"/>
      <c r="M600" s="253"/>
      <c r="N600" s="254"/>
      <c r="O600" s="254"/>
      <c r="P600" s="254"/>
      <c r="Q600" s="254"/>
      <c r="R600" s="254"/>
      <c r="S600" s="254"/>
      <c r="T600" s="25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6" t="s">
        <v>170</v>
      </c>
      <c r="AU600" s="256" t="s">
        <v>93</v>
      </c>
      <c r="AV600" s="14" t="s">
        <v>91</v>
      </c>
      <c r="AW600" s="14" t="s">
        <v>38</v>
      </c>
      <c r="AX600" s="14" t="s">
        <v>76</v>
      </c>
      <c r="AY600" s="256" t="s">
        <v>159</v>
      </c>
    </row>
    <row r="601" s="13" customFormat="1">
      <c r="A601" s="13"/>
      <c r="B601" s="235"/>
      <c r="C601" s="236"/>
      <c r="D601" s="237" t="s">
        <v>170</v>
      </c>
      <c r="E601" s="238" t="s">
        <v>32</v>
      </c>
      <c r="F601" s="239" t="s">
        <v>967</v>
      </c>
      <c r="G601" s="236"/>
      <c r="H601" s="238" t="s">
        <v>32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5" t="s">
        <v>170</v>
      </c>
      <c r="AU601" s="245" t="s">
        <v>93</v>
      </c>
      <c r="AV601" s="13" t="s">
        <v>84</v>
      </c>
      <c r="AW601" s="13" t="s">
        <v>38</v>
      </c>
      <c r="AX601" s="13" t="s">
        <v>76</v>
      </c>
      <c r="AY601" s="245" t="s">
        <v>159</v>
      </c>
    </row>
    <row r="602" s="14" customFormat="1">
      <c r="A602" s="14"/>
      <c r="B602" s="246"/>
      <c r="C602" s="247"/>
      <c r="D602" s="237" t="s">
        <v>170</v>
      </c>
      <c r="E602" s="248" t="s">
        <v>32</v>
      </c>
      <c r="F602" s="249" t="s">
        <v>995</v>
      </c>
      <c r="G602" s="247"/>
      <c r="H602" s="250">
        <v>11.050000000000001</v>
      </c>
      <c r="I602" s="251"/>
      <c r="J602" s="247"/>
      <c r="K602" s="247"/>
      <c r="L602" s="252"/>
      <c r="M602" s="253"/>
      <c r="N602" s="254"/>
      <c r="O602" s="254"/>
      <c r="P602" s="254"/>
      <c r="Q602" s="254"/>
      <c r="R602" s="254"/>
      <c r="S602" s="254"/>
      <c r="T602" s="25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6" t="s">
        <v>170</v>
      </c>
      <c r="AU602" s="256" t="s">
        <v>93</v>
      </c>
      <c r="AV602" s="14" t="s">
        <v>91</v>
      </c>
      <c r="AW602" s="14" t="s">
        <v>38</v>
      </c>
      <c r="AX602" s="14" t="s">
        <v>76</v>
      </c>
      <c r="AY602" s="256" t="s">
        <v>159</v>
      </c>
    </row>
    <row r="603" s="13" customFormat="1">
      <c r="A603" s="13"/>
      <c r="B603" s="235"/>
      <c r="C603" s="236"/>
      <c r="D603" s="237" t="s">
        <v>170</v>
      </c>
      <c r="E603" s="238" t="s">
        <v>32</v>
      </c>
      <c r="F603" s="239" t="s">
        <v>969</v>
      </c>
      <c r="G603" s="236"/>
      <c r="H603" s="238" t="s">
        <v>32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170</v>
      </c>
      <c r="AU603" s="245" t="s">
        <v>93</v>
      </c>
      <c r="AV603" s="13" t="s">
        <v>84</v>
      </c>
      <c r="AW603" s="13" t="s">
        <v>38</v>
      </c>
      <c r="AX603" s="13" t="s">
        <v>76</v>
      </c>
      <c r="AY603" s="245" t="s">
        <v>159</v>
      </c>
    </row>
    <row r="604" s="14" customFormat="1">
      <c r="A604" s="14"/>
      <c r="B604" s="246"/>
      <c r="C604" s="247"/>
      <c r="D604" s="237" t="s">
        <v>170</v>
      </c>
      <c r="E604" s="248" t="s">
        <v>32</v>
      </c>
      <c r="F604" s="249" t="s">
        <v>996</v>
      </c>
      <c r="G604" s="247"/>
      <c r="H604" s="250">
        <v>4</v>
      </c>
      <c r="I604" s="251"/>
      <c r="J604" s="247"/>
      <c r="K604" s="247"/>
      <c r="L604" s="252"/>
      <c r="M604" s="253"/>
      <c r="N604" s="254"/>
      <c r="O604" s="254"/>
      <c r="P604" s="254"/>
      <c r="Q604" s="254"/>
      <c r="R604" s="254"/>
      <c r="S604" s="254"/>
      <c r="T604" s="25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6" t="s">
        <v>170</v>
      </c>
      <c r="AU604" s="256" t="s">
        <v>93</v>
      </c>
      <c r="AV604" s="14" t="s">
        <v>91</v>
      </c>
      <c r="AW604" s="14" t="s">
        <v>38</v>
      </c>
      <c r="AX604" s="14" t="s">
        <v>76</v>
      </c>
      <c r="AY604" s="256" t="s">
        <v>159</v>
      </c>
    </row>
    <row r="605" s="13" customFormat="1">
      <c r="A605" s="13"/>
      <c r="B605" s="235"/>
      <c r="C605" s="236"/>
      <c r="D605" s="237" t="s">
        <v>170</v>
      </c>
      <c r="E605" s="238" t="s">
        <v>32</v>
      </c>
      <c r="F605" s="239" t="s">
        <v>971</v>
      </c>
      <c r="G605" s="236"/>
      <c r="H605" s="238" t="s">
        <v>32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170</v>
      </c>
      <c r="AU605" s="245" t="s">
        <v>93</v>
      </c>
      <c r="AV605" s="13" t="s">
        <v>84</v>
      </c>
      <c r="AW605" s="13" t="s">
        <v>38</v>
      </c>
      <c r="AX605" s="13" t="s">
        <v>76</v>
      </c>
      <c r="AY605" s="245" t="s">
        <v>159</v>
      </c>
    </row>
    <row r="606" s="14" customFormat="1">
      <c r="A606" s="14"/>
      <c r="B606" s="246"/>
      <c r="C606" s="247"/>
      <c r="D606" s="237" t="s">
        <v>170</v>
      </c>
      <c r="E606" s="248" t="s">
        <v>32</v>
      </c>
      <c r="F606" s="249" t="s">
        <v>997</v>
      </c>
      <c r="G606" s="247"/>
      <c r="H606" s="250">
        <v>14.5</v>
      </c>
      <c r="I606" s="251"/>
      <c r="J606" s="247"/>
      <c r="K606" s="247"/>
      <c r="L606" s="252"/>
      <c r="M606" s="253"/>
      <c r="N606" s="254"/>
      <c r="O606" s="254"/>
      <c r="P606" s="254"/>
      <c r="Q606" s="254"/>
      <c r="R606" s="254"/>
      <c r="S606" s="254"/>
      <c r="T606" s="25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6" t="s">
        <v>170</v>
      </c>
      <c r="AU606" s="256" t="s">
        <v>93</v>
      </c>
      <c r="AV606" s="14" t="s">
        <v>91</v>
      </c>
      <c r="AW606" s="14" t="s">
        <v>38</v>
      </c>
      <c r="AX606" s="14" t="s">
        <v>76</v>
      </c>
      <c r="AY606" s="256" t="s">
        <v>159</v>
      </c>
    </row>
    <row r="607" s="16" customFormat="1">
      <c r="A607" s="16"/>
      <c r="B607" s="287"/>
      <c r="C607" s="288"/>
      <c r="D607" s="237" t="s">
        <v>170</v>
      </c>
      <c r="E607" s="289" t="s">
        <v>32</v>
      </c>
      <c r="F607" s="290" t="s">
        <v>810</v>
      </c>
      <c r="G607" s="288"/>
      <c r="H607" s="291">
        <v>85.099999999999994</v>
      </c>
      <c r="I607" s="292"/>
      <c r="J607" s="288"/>
      <c r="K607" s="288"/>
      <c r="L607" s="293"/>
      <c r="M607" s="294"/>
      <c r="N607" s="295"/>
      <c r="O607" s="295"/>
      <c r="P607" s="295"/>
      <c r="Q607" s="295"/>
      <c r="R607" s="295"/>
      <c r="S607" s="295"/>
      <c r="T607" s="29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T607" s="297" t="s">
        <v>170</v>
      </c>
      <c r="AU607" s="297" t="s">
        <v>93</v>
      </c>
      <c r="AV607" s="16" t="s">
        <v>93</v>
      </c>
      <c r="AW607" s="16" t="s">
        <v>38</v>
      </c>
      <c r="AX607" s="16" t="s">
        <v>76</v>
      </c>
      <c r="AY607" s="297" t="s">
        <v>159</v>
      </c>
    </row>
    <row r="608" s="13" customFormat="1">
      <c r="A608" s="13"/>
      <c r="B608" s="235"/>
      <c r="C608" s="236"/>
      <c r="D608" s="237" t="s">
        <v>170</v>
      </c>
      <c r="E608" s="238" t="s">
        <v>32</v>
      </c>
      <c r="F608" s="239" t="s">
        <v>974</v>
      </c>
      <c r="G608" s="236"/>
      <c r="H608" s="238" t="s">
        <v>32</v>
      </c>
      <c r="I608" s="240"/>
      <c r="J608" s="236"/>
      <c r="K608" s="236"/>
      <c r="L608" s="241"/>
      <c r="M608" s="242"/>
      <c r="N608" s="243"/>
      <c r="O608" s="243"/>
      <c r="P608" s="243"/>
      <c r="Q608" s="243"/>
      <c r="R608" s="243"/>
      <c r="S608" s="243"/>
      <c r="T608" s="24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5" t="s">
        <v>170</v>
      </c>
      <c r="AU608" s="245" t="s">
        <v>93</v>
      </c>
      <c r="AV608" s="13" t="s">
        <v>84</v>
      </c>
      <c r="AW608" s="13" t="s">
        <v>38</v>
      </c>
      <c r="AX608" s="13" t="s">
        <v>76</v>
      </c>
      <c r="AY608" s="245" t="s">
        <v>159</v>
      </c>
    </row>
    <row r="609" s="13" customFormat="1">
      <c r="A609" s="13"/>
      <c r="B609" s="235"/>
      <c r="C609" s="236"/>
      <c r="D609" s="237" t="s">
        <v>170</v>
      </c>
      <c r="E609" s="238" t="s">
        <v>32</v>
      </c>
      <c r="F609" s="239" t="s">
        <v>975</v>
      </c>
      <c r="G609" s="236"/>
      <c r="H609" s="238" t="s">
        <v>32</v>
      </c>
      <c r="I609" s="240"/>
      <c r="J609" s="236"/>
      <c r="K609" s="236"/>
      <c r="L609" s="241"/>
      <c r="M609" s="242"/>
      <c r="N609" s="243"/>
      <c r="O609" s="243"/>
      <c r="P609" s="243"/>
      <c r="Q609" s="243"/>
      <c r="R609" s="243"/>
      <c r="S609" s="243"/>
      <c r="T609" s="24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5" t="s">
        <v>170</v>
      </c>
      <c r="AU609" s="245" t="s">
        <v>93</v>
      </c>
      <c r="AV609" s="13" t="s">
        <v>84</v>
      </c>
      <c r="AW609" s="13" t="s">
        <v>38</v>
      </c>
      <c r="AX609" s="13" t="s">
        <v>76</v>
      </c>
      <c r="AY609" s="245" t="s">
        <v>159</v>
      </c>
    </row>
    <row r="610" s="14" customFormat="1">
      <c r="A610" s="14"/>
      <c r="B610" s="246"/>
      <c r="C610" s="247"/>
      <c r="D610" s="237" t="s">
        <v>170</v>
      </c>
      <c r="E610" s="248" t="s">
        <v>32</v>
      </c>
      <c r="F610" s="249" t="s">
        <v>990</v>
      </c>
      <c r="G610" s="247"/>
      <c r="H610" s="250">
        <v>5.0499999999999998</v>
      </c>
      <c r="I610" s="251"/>
      <c r="J610" s="247"/>
      <c r="K610" s="247"/>
      <c r="L610" s="252"/>
      <c r="M610" s="253"/>
      <c r="N610" s="254"/>
      <c r="O610" s="254"/>
      <c r="P610" s="254"/>
      <c r="Q610" s="254"/>
      <c r="R610" s="254"/>
      <c r="S610" s="254"/>
      <c r="T610" s="25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6" t="s">
        <v>170</v>
      </c>
      <c r="AU610" s="256" t="s">
        <v>93</v>
      </c>
      <c r="AV610" s="14" t="s">
        <v>91</v>
      </c>
      <c r="AW610" s="14" t="s">
        <v>38</v>
      </c>
      <c r="AX610" s="14" t="s">
        <v>76</v>
      </c>
      <c r="AY610" s="256" t="s">
        <v>159</v>
      </c>
    </row>
    <row r="611" s="13" customFormat="1">
      <c r="A611" s="13"/>
      <c r="B611" s="235"/>
      <c r="C611" s="236"/>
      <c r="D611" s="237" t="s">
        <v>170</v>
      </c>
      <c r="E611" s="238" t="s">
        <v>32</v>
      </c>
      <c r="F611" s="239" t="s">
        <v>977</v>
      </c>
      <c r="G611" s="236"/>
      <c r="H611" s="238" t="s">
        <v>32</v>
      </c>
      <c r="I611" s="240"/>
      <c r="J611" s="236"/>
      <c r="K611" s="236"/>
      <c r="L611" s="241"/>
      <c r="M611" s="242"/>
      <c r="N611" s="243"/>
      <c r="O611" s="243"/>
      <c r="P611" s="243"/>
      <c r="Q611" s="243"/>
      <c r="R611" s="243"/>
      <c r="S611" s="243"/>
      <c r="T611" s="24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5" t="s">
        <v>170</v>
      </c>
      <c r="AU611" s="245" t="s">
        <v>93</v>
      </c>
      <c r="AV611" s="13" t="s">
        <v>84</v>
      </c>
      <c r="AW611" s="13" t="s">
        <v>38</v>
      </c>
      <c r="AX611" s="13" t="s">
        <v>76</v>
      </c>
      <c r="AY611" s="245" t="s">
        <v>159</v>
      </c>
    </row>
    <row r="612" s="14" customFormat="1">
      <c r="A612" s="14"/>
      <c r="B612" s="246"/>
      <c r="C612" s="247"/>
      <c r="D612" s="237" t="s">
        <v>170</v>
      </c>
      <c r="E612" s="248" t="s">
        <v>32</v>
      </c>
      <c r="F612" s="249" t="s">
        <v>990</v>
      </c>
      <c r="G612" s="247"/>
      <c r="H612" s="250">
        <v>5.0499999999999998</v>
      </c>
      <c r="I612" s="251"/>
      <c r="J612" s="247"/>
      <c r="K612" s="247"/>
      <c r="L612" s="252"/>
      <c r="M612" s="253"/>
      <c r="N612" s="254"/>
      <c r="O612" s="254"/>
      <c r="P612" s="254"/>
      <c r="Q612" s="254"/>
      <c r="R612" s="254"/>
      <c r="S612" s="254"/>
      <c r="T612" s="25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6" t="s">
        <v>170</v>
      </c>
      <c r="AU612" s="256" t="s">
        <v>93</v>
      </c>
      <c r="AV612" s="14" t="s">
        <v>91</v>
      </c>
      <c r="AW612" s="14" t="s">
        <v>38</v>
      </c>
      <c r="AX612" s="14" t="s">
        <v>76</v>
      </c>
      <c r="AY612" s="256" t="s">
        <v>159</v>
      </c>
    </row>
    <row r="613" s="13" customFormat="1">
      <c r="A613" s="13"/>
      <c r="B613" s="235"/>
      <c r="C613" s="236"/>
      <c r="D613" s="237" t="s">
        <v>170</v>
      </c>
      <c r="E613" s="238" t="s">
        <v>32</v>
      </c>
      <c r="F613" s="239" t="s">
        <v>978</v>
      </c>
      <c r="G613" s="236"/>
      <c r="H613" s="238" t="s">
        <v>32</v>
      </c>
      <c r="I613" s="240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170</v>
      </c>
      <c r="AU613" s="245" t="s">
        <v>93</v>
      </c>
      <c r="AV613" s="13" t="s">
        <v>84</v>
      </c>
      <c r="AW613" s="13" t="s">
        <v>38</v>
      </c>
      <c r="AX613" s="13" t="s">
        <v>76</v>
      </c>
      <c r="AY613" s="245" t="s">
        <v>159</v>
      </c>
    </row>
    <row r="614" s="14" customFormat="1">
      <c r="A614" s="14"/>
      <c r="B614" s="246"/>
      <c r="C614" s="247"/>
      <c r="D614" s="237" t="s">
        <v>170</v>
      </c>
      <c r="E614" s="248" t="s">
        <v>32</v>
      </c>
      <c r="F614" s="249" t="s">
        <v>990</v>
      </c>
      <c r="G614" s="247"/>
      <c r="H614" s="250">
        <v>5.0499999999999998</v>
      </c>
      <c r="I614" s="251"/>
      <c r="J614" s="247"/>
      <c r="K614" s="247"/>
      <c r="L614" s="252"/>
      <c r="M614" s="253"/>
      <c r="N614" s="254"/>
      <c r="O614" s="254"/>
      <c r="P614" s="254"/>
      <c r="Q614" s="254"/>
      <c r="R614" s="254"/>
      <c r="S614" s="254"/>
      <c r="T614" s="25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6" t="s">
        <v>170</v>
      </c>
      <c r="AU614" s="256" t="s">
        <v>93</v>
      </c>
      <c r="AV614" s="14" t="s">
        <v>91</v>
      </c>
      <c r="AW614" s="14" t="s">
        <v>38</v>
      </c>
      <c r="AX614" s="14" t="s">
        <v>76</v>
      </c>
      <c r="AY614" s="256" t="s">
        <v>159</v>
      </c>
    </row>
    <row r="615" s="13" customFormat="1">
      <c r="A615" s="13"/>
      <c r="B615" s="235"/>
      <c r="C615" s="236"/>
      <c r="D615" s="237" t="s">
        <v>170</v>
      </c>
      <c r="E615" s="238" t="s">
        <v>32</v>
      </c>
      <c r="F615" s="239" t="s">
        <v>979</v>
      </c>
      <c r="G615" s="236"/>
      <c r="H615" s="238" t="s">
        <v>32</v>
      </c>
      <c r="I615" s="240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170</v>
      </c>
      <c r="AU615" s="245" t="s">
        <v>93</v>
      </c>
      <c r="AV615" s="13" t="s">
        <v>84</v>
      </c>
      <c r="AW615" s="13" t="s">
        <v>38</v>
      </c>
      <c r="AX615" s="13" t="s">
        <v>76</v>
      </c>
      <c r="AY615" s="245" t="s">
        <v>159</v>
      </c>
    </row>
    <row r="616" s="14" customFormat="1">
      <c r="A616" s="14"/>
      <c r="B616" s="246"/>
      <c r="C616" s="247"/>
      <c r="D616" s="237" t="s">
        <v>170</v>
      </c>
      <c r="E616" s="248" t="s">
        <v>32</v>
      </c>
      <c r="F616" s="249" t="s">
        <v>990</v>
      </c>
      <c r="G616" s="247"/>
      <c r="H616" s="250">
        <v>5.0499999999999998</v>
      </c>
      <c r="I616" s="251"/>
      <c r="J616" s="247"/>
      <c r="K616" s="247"/>
      <c r="L616" s="252"/>
      <c r="M616" s="253"/>
      <c r="N616" s="254"/>
      <c r="O616" s="254"/>
      <c r="P616" s="254"/>
      <c r="Q616" s="254"/>
      <c r="R616" s="254"/>
      <c r="S616" s="254"/>
      <c r="T616" s="25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6" t="s">
        <v>170</v>
      </c>
      <c r="AU616" s="256" t="s">
        <v>93</v>
      </c>
      <c r="AV616" s="14" t="s">
        <v>91</v>
      </c>
      <c r="AW616" s="14" t="s">
        <v>38</v>
      </c>
      <c r="AX616" s="14" t="s">
        <v>76</v>
      </c>
      <c r="AY616" s="256" t="s">
        <v>159</v>
      </c>
    </row>
    <row r="617" s="13" customFormat="1">
      <c r="A617" s="13"/>
      <c r="B617" s="235"/>
      <c r="C617" s="236"/>
      <c r="D617" s="237" t="s">
        <v>170</v>
      </c>
      <c r="E617" s="238" t="s">
        <v>32</v>
      </c>
      <c r="F617" s="239" t="s">
        <v>980</v>
      </c>
      <c r="G617" s="236"/>
      <c r="H617" s="238" t="s">
        <v>32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5" t="s">
        <v>170</v>
      </c>
      <c r="AU617" s="245" t="s">
        <v>93</v>
      </c>
      <c r="AV617" s="13" t="s">
        <v>84</v>
      </c>
      <c r="AW617" s="13" t="s">
        <v>38</v>
      </c>
      <c r="AX617" s="13" t="s">
        <v>76</v>
      </c>
      <c r="AY617" s="245" t="s">
        <v>159</v>
      </c>
    </row>
    <row r="618" s="14" customFormat="1">
      <c r="A618" s="14"/>
      <c r="B618" s="246"/>
      <c r="C618" s="247"/>
      <c r="D618" s="237" t="s">
        <v>170</v>
      </c>
      <c r="E618" s="248" t="s">
        <v>32</v>
      </c>
      <c r="F618" s="249" t="s">
        <v>998</v>
      </c>
      <c r="G618" s="247"/>
      <c r="H618" s="250">
        <v>18.550000000000001</v>
      </c>
      <c r="I618" s="251"/>
      <c r="J618" s="247"/>
      <c r="K618" s="247"/>
      <c r="L618" s="252"/>
      <c r="M618" s="253"/>
      <c r="N618" s="254"/>
      <c r="O618" s="254"/>
      <c r="P618" s="254"/>
      <c r="Q618" s="254"/>
      <c r="R618" s="254"/>
      <c r="S618" s="254"/>
      <c r="T618" s="25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6" t="s">
        <v>170</v>
      </c>
      <c r="AU618" s="256" t="s">
        <v>93</v>
      </c>
      <c r="AV618" s="14" t="s">
        <v>91</v>
      </c>
      <c r="AW618" s="14" t="s">
        <v>38</v>
      </c>
      <c r="AX618" s="14" t="s">
        <v>76</v>
      </c>
      <c r="AY618" s="256" t="s">
        <v>159</v>
      </c>
    </row>
    <row r="619" s="13" customFormat="1">
      <c r="A619" s="13"/>
      <c r="B619" s="235"/>
      <c r="C619" s="236"/>
      <c r="D619" s="237" t="s">
        <v>170</v>
      </c>
      <c r="E619" s="238" t="s">
        <v>32</v>
      </c>
      <c r="F619" s="239" t="s">
        <v>982</v>
      </c>
      <c r="G619" s="236"/>
      <c r="H619" s="238" t="s">
        <v>32</v>
      </c>
      <c r="I619" s="240"/>
      <c r="J619" s="236"/>
      <c r="K619" s="236"/>
      <c r="L619" s="241"/>
      <c r="M619" s="242"/>
      <c r="N619" s="243"/>
      <c r="O619" s="243"/>
      <c r="P619" s="243"/>
      <c r="Q619" s="243"/>
      <c r="R619" s="243"/>
      <c r="S619" s="243"/>
      <c r="T619" s="24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5" t="s">
        <v>170</v>
      </c>
      <c r="AU619" s="245" t="s">
        <v>93</v>
      </c>
      <c r="AV619" s="13" t="s">
        <v>84</v>
      </c>
      <c r="AW619" s="13" t="s">
        <v>38</v>
      </c>
      <c r="AX619" s="13" t="s">
        <v>76</v>
      </c>
      <c r="AY619" s="245" t="s">
        <v>159</v>
      </c>
    </row>
    <row r="620" s="14" customFormat="1">
      <c r="A620" s="14"/>
      <c r="B620" s="246"/>
      <c r="C620" s="247"/>
      <c r="D620" s="237" t="s">
        <v>170</v>
      </c>
      <c r="E620" s="248" t="s">
        <v>32</v>
      </c>
      <c r="F620" s="249" t="s">
        <v>999</v>
      </c>
      <c r="G620" s="247"/>
      <c r="H620" s="250">
        <v>19.535</v>
      </c>
      <c r="I620" s="251"/>
      <c r="J620" s="247"/>
      <c r="K620" s="247"/>
      <c r="L620" s="252"/>
      <c r="M620" s="253"/>
      <c r="N620" s="254"/>
      <c r="O620" s="254"/>
      <c r="P620" s="254"/>
      <c r="Q620" s="254"/>
      <c r="R620" s="254"/>
      <c r="S620" s="254"/>
      <c r="T620" s="25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6" t="s">
        <v>170</v>
      </c>
      <c r="AU620" s="256" t="s">
        <v>93</v>
      </c>
      <c r="AV620" s="14" t="s">
        <v>91</v>
      </c>
      <c r="AW620" s="14" t="s">
        <v>38</v>
      </c>
      <c r="AX620" s="14" t="s">
        <v>76</v>
      </c>
      <c r="AY620" s="256" t="s">
        <v>159</v>
      </c>
    </row>
    <row r="621" s="16" customFormat="1">
      <c r="A621" s="16"/>
      <c r="B621" s="287"/>
      <c r="C621" s="288"/>
      <c r="D621" s="237" t="s">
        <v>170</v>
      </c>
      <c r="E621" s="289" t="s">
        <v>32</v>
      </c>
      <c r="F621" s="290" t="s">
        <v>810</v>
      </c>
      <c r="G621" s="288"/>
      <c r="H621" s="291">
        <v>58.284999999999997</v>
      </c>
      <c r="I621" s="292"/>
      <c r="J621" s="288"/>
      <c r="K621" s="288"/>
      <c r="L621" s="293"/>
      <c r="M621" s="294"/>
      <c r="N621" s="295"/>
      <c r="O621" s="295"/>
      <c r="P621" s="295"/>
      <c r="Q621" s="295"/>
      <c r="R621" s="295"/>
      <c r="S621" s="295"/>
      <c r="T621" s="29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T621" s="297" t="s">
        <v>170</v>
      </c>
      <c r="AU621" s="297" t="s">
        <v>93</v>
      </c>
      <c r="AV621" s="16" t="s">
        <v>93</v>
      </c>
      <c r="AW621" s="16" t="s">
        <v>38</v>
      </c>
      <c r="AX621" s="16" t="s">
        <v>76</v>
      </c>
      <c r="AY621" s="297" t="s">
        <v>159</v>
      </c>
    </row>
    <row r="622" s="15" customFormat="1">
      <c r="A622" s="15"/>
      <c r="B622" s="266"/>
      <c r="C622" s="267"/>
      <c r="D622" s="237" t="s">
        <v>170</v>
      </c>
      <c r="E622" s="268" t="s">
        <v>32</v>
      </c>
      <c r="F622" s="269" t="s">
        <v>583</v>
      </c>
      <c r="G622" s="267"/>
      <c r="H622" s="270">
        <v>143.38499999999999</v>
      </c>
      <c r="I622" s="271"/>
      <c r="J622" s="267"/>
      <c r="K622" s="267"/>
      <c r="L622" s="272"/>
      <c r="M622" s="273"/>
      <c r="N622" s="274"/>
      <c r="O622" s="274"/>
      <c r="P622" s="274"/>
      <c r="Q622" s="274"/>
      <c r="R622" s="274"/>
      <c r="S622" s="274"/>
      <c r="T622" s="27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6" t="s">
        <v>170</v>
      </c>
      <c r="AU622" s="276" t="s">
        <v>93</v>
      </c>
      <c r="AV622" s="15" t="s">
        <v>96</v>
      </c>
      <c r="AW622" s="15" t="s">
        <v>38</v>
      </c>
      <c r="AX622" s="15" t="s">
        <v>84</v>
      </c>
      <c r="AY622" s="276" t="s">
        <v>159</v>
      </c>
    </row>
    <row r="623" s="2" customFormat="1" ht="24.15" customHeight="1">
      <c r="A623" s="43"/>
      <c r="B623" s="44"/>
      <c r="C623" s="217" t="s">
        <v>1030</v>
      </c>
      <c r="D623" s="217" t="s">
        <v>162</v>
      </c>
      <c r="E623" s="218" t="s">
        <v>1031</v>
      </c>
      <c r="F623" s="219" t="s">
        <v>1032</v>
      </c>
      <c r="G623" s="220" t="s">
        <v>785</v>
      </c>
      <c r="H623" s="221">
        <v>5.7999999999999998</v>
      </c>
      <c r="I623" s="222"/>
      <c r="J623" s="223">
        <f>ROUND(I623*H623,2)</f>
        <v>0</v>
      </c>
      <c r="K623" s="219" t="s">
        <v>166</v>
      </c>
      <c r="L623" s="49"/>
      <c r="M623" s="224" t="s">
        <v>32</v>
      </c>
      <c r="N623" s="225" t="s">
        <v>48</v>
      </c>
      <c r="O623" s="89"/>
      <c r="P623" s="226">
        <f>O623*H623</f>
        <v>0</v>
      </c>
      <c r="Q623" s="226">
        <v>8.0271400000000005E-05</v>
      </c>
      <c r="R623" s="226">
        <f>Q623*H623</f>
        <v>0.00046557412000000002</v>
      </c>
      <c r="S623" s="226">
        <v>0</v>
      </c>
      <c r="T623" s="227">
        <f>S623*H623</f>
        <v>0</v>
      </c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R623" s="228" t="s">
        <v>96</v>
      </c>
      <c r="AT623" s="228" t="s">
        <v>162</v>
      </c>
      <c r="AU623" s="228" t="s">
        <v>93</v>
      </c>
      <c r="AY623" s="21" t="s">
        <v>159</v>
      </c>
      <c r="BE623" s="229">
        <f>IF(N623="základní",J623,0)</f>
        <v>0</v>
      </c>
      <c r="BF623" s="229">
        <f>IF(N623="snížená",J623,0)</f>
        <v>0</v>
      </c>
      <c r="BG623" s="229">
        <f>IF(N623="zákl. přenesená",J623,0)</f>
        <v>0</v>
      </c>
      <c r="BH623" s="229">
        <f>IF(N623="sníž. přenesená",J623,0)</f>
        <v>0</v>
      </c>
      <c r="BI623" s="229">
        <f>IF(N623="nulová",J623,0)</f>
        <v>0</v>
      </c>
      <c r="BJ623" s="21" t="s">
        <v>91</v>
      </c>
      <c r="BK623" s="229">
        <f>ROUND(I623*H623,2)</f>
        <v>0</v>
      </c>
      <c r="BL623" s="21" t="s">
        <v>96</v>
      </c>
      <c r="BM623" s="228" t="s">
        <v>1033</v>
      </c>
    </row>
    <row r="624" s="2" customFormat="1">
      <c r="A624" s="43"/>
      <c r="B624" s="44"/>
      <c r="C624" s="45"/>
      <c r="D624" s="230" t="s">
        <v>168</v>
      </c>
      <c r="E624" s="45"/>
      <c r="F624" s="231" t="s">
        <v>1034</v>
      </c>
      <c r="G624" s="45"/>
      <c r="H624" s="45"/>
      <c r="I624" s="232"/>
      <c r="J624" s="45"/>
      <c r="K624" s="45"/>
      <c r="L624" s="49"/>
      <c r="M624" s="233"/>
      <c r="N624" s="234"/>
      <c r="O624" s="89"/>
      <c r="P624" s="89"/>
      <c r="Q624" s="89"/>
      <c r="R624" s="89"/>
      <c r="S624" s="89"/>
      <c r="T624" s="90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T624" s="21" t="s">
        <v>168</v>
      </c>
      <c r="AU624" s="21" t="s">
        <v>93</v>
      </c>
    </row>
    <row r="625" s="13" customFormat="1">
      <c r="A625" s="13"/>
      <c r="B625" s="235"/>
      <c r="C625" s="236"/>
      <c r="D625" s="237" t="s">
        <v>170</v>
      </c>
      <c r="E625" s="238" t="s">
        <v>32</v>
      </c>
      <c r="F625" s="239" t="s">
        <v>952</v>
      </c>
      <c r="G625" s="236"/>
      <c r="H625" s="238" t="s">
        <v>32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170</v>
      </c>
      <c r="AU625" s="245" t="s">
        <v>93</v>
      </c>
      <c r="AV625" s="13" t="s">
        <v>84</v>
      </c>
      <c r="AW625" s="13" t="s">
        <v>38</v>
      </c>
      <c r="AX625" s="13" t="s">
        <v>76</v>
      </c>
      <c r="AY625" s="245" t="s">
        <v>159</v>
      </c>
    </row>
    <row r="626" s="13" customFormat="1">
      <c r="A626" s="13"/>
      <c r="B626" s="235"/>
      <c r="C626" s="236"/>
      <c r="D626" s="237" t="s">
        <v>170</v>
      </c>
      <c r="E626" s="238" t="s">
        <v>32</v>
      </c>
      <c r="F626" s="239" t="s">
        <v>1006</v>
      </c>
      <c r="G626" s="236"/>
      <c r="H626" s="238" t="s">
        <v>32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5" t="s">
        <v>170</v>
      </c>
      <c r="AU626" s="245" t="s">
        <v>93</v>
      </c>
      <c r="AV626" s="13" t="s">
        <v>84</v>
      </c>
      <c r="AW626" s="13" t="s">
        <v>38</v>
      </c>
      <c r="AX626" s="13" t="s">
        <v>76</v>
      </c>
      <c r="AY626" s="245" t="s">
        <v>159</v>
      </c>
    </row>
    <row r="627" s="14" customFormat="1">
      <c r="A627" s="14"/>
      <c r="B627" s="246"/>
      <c r="C627" s="247"/>
      <c r="D627" s="237" t="s">
        <v>170</v>
      </c>
      <c r="E627" s="248" t="s">
        <v>32</v>
      </c>
      <c r="F627" s="249" t="s">
        <v>1015</v>
      </c>
      <c r="G627" s="247"/>
      <c r="H627" s="250">
        <v>1.7</v>
      </c>
      <c r="I627" s="251"/>
      <c r="J627" s="247"/>
      <c r="K627" s="247"/>
      <c r="L627" s="252"/>
      <c r="M627" s="253"/>
      <c r="N627" s="254"/>
      <c r="O627" s="254"/>
      <c r="P627" s="254"/>
      <c r="Q627" s="254"/>
      <c r="R627" s="254"/>
      <c r="S627" s="254"/>
      <c r="T627" s="25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6" t="s">
        <v>170</v>
      </c>
      <c r="AU627" s="256" t="s">
        <v>93</v>
      </c>
      <c r="AV627" s="14" t="s">
        <v>91</v>
      </c>
      <c r="AW627" s="14" t="s">
        <v>38</v>
      </c>
      <c r="AX627" s="14" t="s">
        <v>76</v>
      </c>
      <c r="AY627" s="256" t="s">
        <v>159</v>
      </c>
    </row>
    <row r="628" s="13" customFormat="1">
      <c r="A628" s="13"/>
      <c r="B628" s="235"/>
      <c r="C628" s="236"/>
      <c r="D628" s="237" t="s">
        <v>170</v>
      </c>
      <c r="E628" s="238" t="s">
        <v>32</v>
      </c>
      <c r="F628" s="239" t="s">
        <v>974</v>
      </c>
      <c r="G628" s="236"/>
      <c r="H628" s="238" t="s">
        <v>32</v>
      </c>
      <c r="I628" s="240"/>
      <c r="J628" s="236"/>
      <c r="K628" s="236"/>
      <c r="L628" s="241"/>
      <c r="M628" s="242"/>
      <c r="N628" s="243"/>
      <c r="O628" s="243"/>
      <c r="P628" s="243"/>
      <c r="Q628" s="243"/>
      <c r="R628" s="243"/>
      <c r="S628" s="243"/>
      <c r="T628" s="24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5" t="s">
        <v>170</v>
      </c>
      <c r="AU628" s="245" t="s">
        <v>93</v>
      </c>
      <c r="AV628" s="13" t="s">
        <v>84</v>
      </c>
      <c r="AW628" s="13" t="s">
        <v>38</v>
      </c>
      <c r="AX628" s="13" t="s">
        <v>76</v>
      </c>
      <c r="AY628" s="245" t="s">
        <v>159</v>
      </c>
    </row>
    <row r="629" s="14" customFormat="1">
      <c r="A629" s="14"/>
      <c r="B629" s="246"/>
      <c r="C629" s="247"/>
      <c r="D629" s="237" t="s">
        <v>170</v>
      </c>
      <c r="E629" s="248" t="s">
        <v>32</v>
      </c>
      <c r="F629" s="249" t="s">
        <v>1016</v>
      </c>
      <c r="G629" s="247"/>
      <c r="H629" s="250">
        <v>4.0999999999999996</v>
      </c>
      <c r="I629" s="251"/>
      <c r="J629" s="247"/>
      <c r="K629" s="247"/>
      <c r="L629" s="252"/>
      <c r="M629" s="253"/>
      <c r="N629" s="254"/>
      <c r="O629" s="254"/>
      <c r="P629" s="254"/>
      <c r="Q629" s="254"/>
      <c r="R629" s="254"/>
      <c r="S629" s="254"/>
      <c r="T629" s="25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6" t="s">
        <v>170</v>
      </c>
      <c r="AU629" s="256" t="s">
        <v>93</v>
      </c>
      <c r="AV629" s="14" t="s">
        <v>91</v>
      </c>
      <c r="AW629" s="14" t="s">
        <v>38</v>
      </c>
      <c r="AX629" s="14" t="s">
        <v>76</v>
      </c>
      <c r="AY629" s="256" t="s">
        <v>159</v>
      </c>
    </row>
    <row r="630" s="15" customFormat="1">
      <c r="A630" s="15"/>
      <c r="B630" s="266"/>
      <c r="C630" s="267"/>
      <c r="D630" s="237" t="s">
        <v>170</v>
      </c>
      <c r="E630" s="268" t="s">
        <v>32</v>
      </c>
      <c r="F630" s="269" t="s">
        <v>583</v>
      </c>
      <c r="G630" s="267"/>
      <c r="H630" s="270">
        <v>5.7999999999999998</v>
      </c>
      <c r="I630" s="271"/>
      <c r="J630" s="267"/>
      <c r="K630" s="267"/>
      <c r="L630" s="272"/>
      <c r="M630" s="273"/>
      <c r="N630" s="274"/>
      <c r="O630" s="274"/>
      <c r="P630" s="274"/>
      <c r="Q630" s="274"/>
      <c r="R630" s="274"/>
      <c r="S630" s="274"/>
      <c r="T630" s="27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76" t="s">
        <v>170</v>
      </c>
      <c r="AU630" s="276" t="s">
        <v>93</v>
      </c>
      <c r="AV630" s="15" t="s">
        <v>96</v>
      </c>
      <c r="AW630" s="15" t="s">
        <v>38</v>
      </c>
      <c r="AX630" s="15" t="s">
        <v>84</v>
      </c>
      <c r="AY630" s="276" t="s">
        <v>159</v>
      </c>
    </row>
    <row r="631" s="2" customFormat="1" ht="24.15" customHeight="1">
      <c r="A631" s="43"/>
      <c r="B631" s="44"/>
      <c r="C631" s="217" t="s">
        <v>1035</v>
      </c>
      <c r="D631" s="217" t="s">
        <v>162</v>
      </c>
      <c r="E631" s="218" t="s">
        <v>1036</v>
      </c>
      <c r="F631" s="219" t="s">
        <v>1037</v>
      </c>
      <c r="G631" s="220" t="s">
        <v>785</v>
      </c>
      <c r="H631" s="221">
        <v>170.90000000000001</v>
      </c>
      <c r="I631" s="222"/>
      <c r="J631" s="223">
        <f>ROUND(I631*H631,2)</f>
        <v>0</v>
      </c>
      <c r="K631" s="219" t="s">
        <v>166</v>
      </c>
      <c r="L631" s="49"/>
      <c r="M631" s="224" t="s">
        <v>32</v>
      </c>
      <c r="N631" s="225" t="s">
        <v>48</v>
      </c>
      <c r="O631" s="89"/>
      <c r="P631" s="226">
        <f>O631*H631</f>
        <v>0</v>
      </c>
      <c r="Q631" s="226">
        <v>0.000136</v>
      </c>
      <c r="R631" s="226">
        <f>Q631*H631</f>
        <v>0.0232424</v>
      </c>
      <c r="S631" s="226">
        <v>0</v>
      </c>
      <c r="T631" s="227">
        <f>S631*H631</f>
        <v>0</v>
      </c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R631" s="228" t="s">
        <v>96</v>
      </c>
      <c r="AT631" s="228" t="s">
        <v>162</v>
      </c>
      <c r="AU631" s="228" t="s">
        <v>93</v>
      </c>
      <c r="AY631" s="21" t="s">
        <v>159</v>
      </c>
      <c r="BE631" s="229">
        <f>IF(N631="základní",J631,0)</f>
        <v>0</v>
      </c>
      <c r="BF631" s="229">
        <f>IF(N631="snížená",J631,0)</f>
        <v>0</v>
      </c>
      <c r="BG631" s="229">
        <f>IF(N631="zákl. přenesená",J631,0)</f>
        <v>0</v>
      </c>
      <c r="BH631" s="229">
        <f>IF(N631="sníž. přenesená",J631,0)</f>
        <v>0</v>
      </c>
      <c r="BI631" s="229">
        <f>IF(N631="nulová",J631,0)</f>
        <v>0</v>
      </c>
      <c r="BJ631" s="21" t="s">
        <v>91</v>
      </c>
      <c r="BK631" s="229">
        <f>ROUND(I631*H631,2)</f>
        <v>0</v>
      </c>
      <c r="BL631" s="21" t="s">
        <v>96</v>
      </c>
      <c r="BM631" s="228" t="s">
        <v>1038</v>
      </c>
    </row>
    <row r="632" s="2" customFormat="1">
      <c r="A632" s="43"/>
      <c r="B632" s="44"/>
      <c r="C632" s="45"/>
      <c r="D632" s="230" t="s">
        <v>168</v>
      </c>
      <c r="E632" s="45"/>
      <c r="F632" s="231" t="s">
        <v>1039</v>
      </c>
      <c r="G632" s="45"/>
      <c r="H632" s="45"/>
      <c r="I632" s="232"/>
      <c r="J632" s="45"/>
      <c r="K632" s="45"/>
      <c r="L632" s="49"/>
      <c r="M632" s="233"/>
      <c r="N632" s="234"/>
      <c r="O632" s="89"/>
      <c r="P632" s="89"/>
      <c r="Q632" s="89"/>
      <c r="R632" s="89"/>
      <c r="S632" s="89"/>
      <c r="T632" s="90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T632" s="21" t="s">
        <v>168</v>
      </c>
      <c r="AU632" s="21" t="s">
        <v>93</v>
      </c>
    </row>
    <row r="633" s="13" customFormat="1">
      <c r="A633" s="13"/>
      <c r="B633" s="235"/>
      <c r="C633" s="236"/>
      <c r="D633" s="237" t="s">
        <v>170</v>
      </c>
      <c r="E633" s="238" t="s">
        <v>32</v>
      </c>
      <c r="F633" s="239" t="s">
        <v>805</v>
      </c>
      <c r="G633" s="236"/>
      <c r="H633" s="238" t="s">
        <v>32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170</v>
      </c>
      <c r="AU633" s="245" t="s">
        <v>93</v>
      </c>
      <c r="AV633" s="13" t="s">
        <v>84</v>
      </c>
      <c r="AW633" s="13" t="s">
        <v>38</v>
      </c>
      <c r="AX633" s="13" t="s">
        <v>76</v>
      </c>
      <c r="AY633" s="245" t="s">
        <v>159</v>
      </c>
    </row>
    <row r="634" s="14" customFormat="1">
      <c r="A634" s="14"/>
      <c r="B634" s="246"/>
      <c r="C634" s="247"/>
      <c r="D634" s="237" t="s">
        <v>170</v>
      </c>
      <c r="E634" s="248" t="s">
        <v>32</v>
      </c>
      <c r="F634" s="249" t="s">
        <v>1040</v>
      </c>
      <c r="G634" s="247"/>
      <c r="H634" s="250">
        <v>113.40000000000001</v>
      </c>
      <c r="I634" s="251"/>
      <c r="J634" s="247"/>
      <c r="K634" s="247"/>
      <c r="L634" s="252"/>
      <c r="M634" s="253"/>
      <c r="N634" s="254"/>
      <c r="O634" s="254"/>
      <c r="P634" s="254"/>
      <c r="Q634" s="254"/>
      <c r="R634" s="254"/>
      <c r="S634" s="254"/>
      <c r="T634" s="25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6" t="s">
        <v>170</v>
      </c>
      <c r="AU634" s="256" t="s">
        <v>93</v>
      </c>
      <c r="AV634" s="14" t="s">
        <v>91</v>
      </c>
      <c r="AW634" s="14" t="s">
        <v>38</v>
      </c>
      <c r="AX634" s="14" t="s">
        <v>76</v>
      </c>
      <c r="AY634" s="256" t="s">
        <v>159</v>
      </c>
    </row>
    <row r="635" s="13" customFormat="1">
      <c r="A635" s="13"/>
      <c r="B635" s="235"/>
      <c r="C635" s="236"/>
      <c r="D635" s="237" t="s">
        <v>170</v>
      </c>
      <c r="E635" s="238" t="s">
        <v>32</v>
      </c>
      <c r="F635" s="239" t="s">
        <v>811</v>
      </c>
      <c r="G635" s="236"/>
      <c r="H635" s="238" t="s">
        <v>32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170</v>
      </c>
      <c r="AU635" s="245" t="s">
        <v>93</v>
      </c>
      <c r="AV635" s="13" t="s">
        <v>84</v>
      </c>
      <c r="AW635" s="13" t="s">
        <v>38</v>
      </c>
      <c r="AX635" s="13" t="s">
        <v>76</v>
      </c>
      <c r="AY635" s="245" t="s">
        <v>159</v>
      </c>
    </row>
    <row r="636" s="14" customFormat="1">
      <c r="A636" s="14"/>
      <c r="B636" s="246"/>
      <c r="C636" s="247"/>
      <c r="D636" s="237" t="s">
        <v>170</v>
      </c>
      <c r="E636" s="248" t="s">
        <v>32</v>
      </c>
      <c r="F636" s="249" t="s">
        <v>1041</v>
      </c>
      <c r="G636" s="247"/>
      <c r="H636" s="250">
        <v>57.5</v>
      </c>
      <c r="I636" s="251"/>
      <c r="J636" s="247"/>
      <c r="K636" s="247"/>
      <c r="L636" s="252"/>
      <c r="M636" s="253"/>
      <c r="N636" s="254"/>
      <c r="O636" s="254"/>
      <c r="P636" s="254"/>
      <c r="Q636" s="254"/>
      <c r="R636" s="254"/>
      <c r="S636" s="254"/>
      <c r="T636" s="25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6" t="s">
        <v>170</v>
      </c>
      <c r="AU636" s="256" t="s">
        <v>93</v>
      </c>
      <c r="AV636" s="14" t="s">
        <v>91</v>
      </c>
      <c r="AW636" s="14" t="s">
        <v>38</v>
      </c>
      <c r="AX636" s="14" t="s">
        <v>76</v>
      </c>
      <c r="AY636" s="256" t="s">
        <v>159</v>
      </c>
    </row>
    <row r="637" s="15" customFormat="1">
      <c r="A637" s="15"/>
      <c r="B637" s="266"/>
      <c r="C637" s="267"/>
      <c r="D637" s="237" t="s">
        <v>170</v>
      </c>
      <c r="E637" s="268" t="s">
        <v>32</v>
      </c>
      <c r="F637" s="269" t="s">
        <v>583</v>
      </c>
      <c r="G637" s="267"/>
      <c r="H637" s="270">
        <v>170.90000000000001</v>
      </c>
      <c r="I637" s="271"/>
      <c r="J637" s="267"/>
      <c r="K637" s="267"/>
      <c r="L637" s="272"/>
      <c r="M637" s="273"/>
      <c r="N637" s="274"/>
      <c r="O637" s="274"/>
      <c r="P637" s="274"/>
      <c r="Q637" s="274"/>
      <c r="R637" s="274"/>
      <c r="S637" s="274"/>
      <c r="T637" s="27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76" t="s">
        <v>170</v>
      </c>
      <c r="AU637" s="276" t="s">
        <v>93</v>
      </c>
      <c r="AV637" s="15" t="s">
        <v>96</v>
      </c>
      <c r="AW637" s="15" t="s">
        <v>38</v>
      </c>
      <c r="AX637" s="15" t="s">
        <v>84</v>
      </c>
      <c r="AY637" s="276" t="s">
        <v>159</v>
      </c>
    </row>
    <row r="638" s="12" customFormat="1" ht="22.8" customHeight="1">
      <c r="A638" s="12"/>
      <c r="B638" s="201"/>
      <c r="C638" s="202"/>
      <c r="D638" s="203" t="s">
        <v>75</v>
      </c>
      <c r="E638" s="215" t="s">
        <v>96</v>
      </c>
      <c r="F638" s="215" t="s">
        <v>1042</v>
      </c>
      <c r="G638" s="202"/>
      <c r="H638" s="202"/>
      <c r="I638" s="205"/>
      <c r="J638" s="216">
        <f>BK638</f>
        <v>0</v>
      </c>
      <c r="K638" s="202"/>
      <c r="L638" s="207"/>
      <c r="M638" s="208"/>
      <c r="N638" s="209"/>
      <c r="O638" s="209"/>
      <c r="P638" s="210">
        <f>P639+P795</f>
        <v>0</v>
      </c>
      <c r="Q638" s="209"/>
      <c r="R638" s="210">
        <f>R639+R795</f>
        <v>743.83304455174198</v>
      </c>
      <c r="S638" s="209"/>
      <c r="T638" s="211">
        <f>T639+T795</f>
        <v>0</v>
      </c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R638" s="212" t="s">
        <v>84</v>
      </c>
      <c r="AT638" s="213" t="s">
        <v>75</v>
      </c>
      <c r="AU638" s="213" t="s">
        <v>84</v>
      </c>
      <c r="AY638" s="212" t="s">
        <v>159</v>
      </c>
      <c r="BK638" s="214">
        <f>BK639+BK795</f>
        <v>0</v>
      </c>
    </row>
    <row r="639" s="12" customFormat="1" ht="20.88" customHeight="1">
      <c r="A639" s="12"/>
      <c r="B639" s="201"/>
      <c r="C639" s="202"/>
      <c r="D639" s="203" t="s">
        <v>75</v>
      </c>
      <c r="E639" s="215" t="s">
        <v>1043</v>
      </c>
      <c r="F639" s="215" t="s">
        <v>1044</v>
      </c>
      <c r="G639" s="202"/>
      <c r="H639" s="202"/>
      <c r="I639" s="205"/>
      <c r="J639" s="216">
        <f>BK639</f>
        <v>0</v>
      </c>
      <c r="K639" s="202"/>
      <c r="L639" s="207"/>
      <c r="M639" s="208"/>
      <c r="N639" s="209"/>
      <c r="O639" s="209"/>
      <c r="P639" s="210">
        <f>SUM(P640:P794)</f>
        <v>0</v>
      </c>
      <c r="Q639" s="209"/>
      <c r="R639" s="210">
        <f>SUM(R640:R794)</f>
        <v>730.07428304063001</v>
      </c>
      <c r="S639" s="209"/>
      <c r="T639" s="211">
        <f>SUM(T640:T794)</f>
        <v>0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212" t="s">
        <v>84</v>
      </c>
      <c r="AT639" s="213" t="s">
        <v>75</v>
      </c>
      <c r="AU639" s="213" t="s">
        <v>91</v>
      </c>
      <c r="AY639" s="212" t="s">
        <v>159</v>
      </c>
      <c r="BK639" s="214">
        <f>SUM(BK640:BK794)</f>
        <v>0</v>
      </c>
    </row>
    <row r="640" s="2" customFormat="1" ht="49.05" customHeight="1">
      <c r="A640" s="43"/>
      <c r="B640" s="44"/>
      <c r="C640" s="217" t="s">
        <v>1045</v>
      </c>
      <c r="D640" s="217" t="s">
        <v>162</v>
      </c>
      <c r="E640" s="218" t="s">
        <v>1046</v>
      </c>
      <c r="F640" s="219" t="s">
        <v>1047</v>
      </c>
      <c r="G640" s="220" t="s">
        <v>561</v>
      </c>
      <c r="H640" s="221">
        <v>252.71899999999999</v>
      </c>
      <c r="I640" s="222"/>
      <c r="J640" s="223">
        <f>ROUND(I640*H640,2)</f>
        <v>0</v>
      </c>
      <c r="K640" s="219" t="s">
        <v>166</v>
      </c>
      <c r="L640" s="49"/>
      <c r="M640" s="224" t="s">
        <v>32</v>
      </c>
      <c r="N640" s="225" t="s">
        <v>48</v>
      </c>
      <c r="O640" s="89"/>
      <c r="P640" s="226">
        <f>O640*H640</f>
        <v>0</v>
      </c>
      <c r="Q640" s="226">
        <v>2.5020099999999998</v>
      </c>
      <c r="R640" s="226">
        <f>Q640*H640</f>
        <v>632.30546518999995</v>
      </c>
      <c r="S640" s="226">
        <v>0</v>
      </c>
      <c r="T640" s="227">
        <f>S640*H640</f>
        <v>0</v>
      </c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R640" s="228" t="s">
        <v>96</v>
      </c>
      <c r="AT640" s="228" t="s">
        <v>162</v>
      </c>
      <c r="AU640" s="228" t="s">
        <v>93</v>
      </c>
      <c r="AY640" s="21" t="s">
        <v>159</v>
      </c>
      <c r="BE640" s="229">
        <f>IF(N640="základní",J640,0)</f>
        <v>0</v>
      </c>
      <c r="BF640" s="229">
        <f>IF(N640="snížená",J640,0)</f>
        <v>0</v>
      </c>
      <c r="BG640" s="229">
        <f>IF(N640="zákl. přenesená",J640,0)</f>
        <v>0</v>
      </c>
      <c r="BH640" s="229">
        <f>IF(N640="sníž. přenesená",J640,0)</f>
        <v>0</v>
      </c>
      <c r="BI640" s="229">
        <f>IF(N640="nulová",J640,0)</f>
        <v>0</v>
      </c>
      <c r="BJ640" s="21" t="s">
        <v>91</v>
      </c>
      <c r="BK640" s="229">
        <f>ROUND(I640*H640,2)</f>
        <v>0</v>
      </c>
      <c r="BL640" s="21" t="s">
        <v>96</v>
      </c>
      <c r="BM640" s="228" t="s">
        <v>1048</v>
      </c>
    </row>
    <row r="641" s="2" customFormat="1">
      <c r="A641" s="43"/>
      <c r="B641" s="44"/>
      <c r="C641" s="45"/>
      <c r="D641" s="230" t="s">
        <v>168</v>
      </c>
      <c r="E641" s="45"/>
      <c r="F641" s="231" t="s">
        <v>1049</v>
      </c>
      <c r="G641" s="45"/>
      <c r="H641" s="45"/>
      <c r="I641" s="232"/>
      <c r="J641" s="45"/>
      <c r="K641" s="45"/>
      <c r="L641" s="49"/>
      <c r="M641" s="233"/>
      <c r="N641" s="234"/>
      <c r="O641" s="89"/>
      <c r="P641" s="89"/>
      <c r="Q641" s="89"/>
      <c r="R641" s="89"/>
      <c r="S641" s="89"/>
      <c r="T641" s="90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T641" s="21" t="s">
        <v>168</v>
      </c>
      <c r="AU641" s="21" t="s">
        <v>93</v>
      </c>
    </row>
    <row r="642" s="13" customFormat="1">
      <c r="A642" s="13"/>
      <c r="B642" s="235"/>
      <c r="C642" s="236"/>
      <c r="D642" s="237" t="s">
        <v>170</v>
      </c>
      <c r="E642" s="238" t="s">
        <v>32</v>
      </c>
      <c r="F642" s="239" t="s">
        <v>1050</v>
      </c>
      <c r="G642" s="236"/>
      <c r="H642" s="238" t="s">
        <v>32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170</v>
      </c>
      <c r="AU642" s="245" t="s">
        <v>93</v>
      </c>
      <c r="AV642" s="13" t="s">
        <v>84</v>
      </c>
      <c r="AW642" s="13" t="s">
        <v>38</v>
      </c>
      <c r="AX642" s="13" t="s">
        <v>76</v>
      </c>
      <c r="AY642" s="245" t="s">
        <v>159</v>
      </c>
    </row>
    <row r="643" s="14" customFormat="1">
      <c r="A643" s="14"/>
      <c r="B643" s="246"/>
      <c r="C643" s="247"/>
      <c r="D643" s="237" t="s">
        <v>170</v>
      </c>
      <c r="E643" s="248" t="s">
        <v>32</v>
      </c>
      <c r="F643" s="249" t="s">
        <v>1051</v>
      </c>
      <c r="G643" s="247"/>
      <c r="H643" s="250">
        <v>204.983</v>
      </c>
      <c r="I643" s="251"/>
      <c r="J643" s="247"/>
      <c r="K643" s="247"/>
      <c r="L643" s="252"/>
      <c r="M643" s="253"/>
      <c r="N643" s="254"/>
      <c r="O643" s="254"/>
      <c r="P643" s="254"/>
      <c r="Q643" s="254"/>
      <c r="R643" s="254"/>
      <c r="S643" s="254"/>
      <c r="T643" s="25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6" t="s">
        <v>170</v>
      </c>
      <c r="AU643" s="256" t="s">
        <v>93</v>
      </c>
      <c r="AV643" s="14" t="s">
        <v>91</v>
      </c>
      <c r="AW643" s="14" t="s">
        <v>38</v>
      </c>
      <c r="AX643" s="14" t="s">
        <v>76</v>
      </c>
      <c r="AY643" s="256" t="s">
        <v>159</v>
      </c>
    </row>
    <row r="644" s="13" customFormat="1">
      <c r="A644" s="13"/>
      <c r="B644" s="235"/>
      <c r="C644" s="236"/>
      <c r="D644" s="237" t="s">
        <v>170</v>
      </c>
      <c r="E644" s="238" t="s">
        <v>32</v>
      </c>
      <c r="F644" s="239" t="s">
        <v>1052</v>
      </c>
      <c r="G644" s="236"/>
      <c r="H644" s="238" t="s">
        <v>32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170</v>
      </c>
      <c r="AU644" s="245" t="s">
        <v>93</v>
      </c>
      <c r="AV644" s="13" t="s">
        <v>84</v>
      </c>
      <c r="AW644" s="13" t="s">
        <v>38</v>
      </c>
      <c r="AX644" s="13" t="s">
        <v>76</v>
      </c>
      <c r="AY644" s="245" t="s">
        <v>159</v>
      </c>
    </row>
    <row r="645" s="14" customFormat="1">
      <c r="A645" s="14"/>
      <c r="B645" s="246"/>
      <c r="C645" s="247"/>
      <c r="D645" s="237" t="s">
        <v>170</v>
      </c>
      <c r="E645" s="248" t="s">
        <v>32</v>
      </c>
      <c r="F645" s="249" t="s">
        <v>1053</v>
      </c>
      <c r="G645" s="247"/>
      <c r="H645" s="250">
        <v>0.42499999999999999</v>
      </c>
      <c r="I645" s="251"/>
      <c r="J645" s="247"/>
      <c r="K645" s="247"/>
      <c r="L645" s="252"/>
      <c r="M645" s="253"/>
      <c r="N645" s="254"/>
      <c r="O645" s="254"/>
      <c r="P645" s="254"/>
      <c r="Q645" s="254"/>
      <c r="R645" s="254"/>
      <c r="S645" s="254"/>
      <c r="T645" s="25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6" t="s">
        <v>170</v>
      </c>
      <c r="AU645" s="256" t="s">
        <v>93</v>
      </c>
      <c r="AV645" s="14" t="s">
        <v>91</v>
      </c>
      <c r="AW645" s="14" t="s">
        <v>38</v>
      </c>
      <c r="AX645" s="14" t="s">
        <v>76</v>
      </c>
      <c r="AY645" s="256" t="s">
        <v>159</v>
      </c>
    </row>
    <row r="646" s="13" customFormat="1">
      <c r="A646" s="13"/>
      <c r="B646" s="235"/>
      <c r="C646" s="236"/>
      <c r="D646" s="237" t="s">
        <v>170</v>
      </c>
      <c r="E646" s="238" t="s">
        <v>32</v>
      </c>
      <c r="F646" s="239" t="s">
        <v>1054</v>
      </c>
      <c r="G646" s="236"/>
      <c r="H646" s="238" t="s">
        <v>32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170</v>
      </c>
      <c r="AU646" s="245" t="s">
        <v>93</v>
      </c>
      <c r="AV646" s="13" t="s">
        <v>84</v>
      </c>
      <c r="AW646" s="13" t="s">
        <v>38</v>
      </c>
      <c r="AX646" s="13" t="s">
        <v>76</v>
      </c>
      <c r="AY646" s="245" t="s">
        <v>159</v>
      </c>
    </row>
    <row r="647" s="14" customFormat="1">
      <c r="A647" s="14"/>
      <c r="B647" s="246"/>
      <c r="C647" s="247"/>
      <c r="D647" s="237" t="s">
        <v>170</v>
      </c>
      <c r="E647" s="248" t="s">
        <v>32</v>
      </c>
      <c r="F647" s="249" t="s">
        <v>1055</v>
      </c>
      <c r="G647" s="247"/>
      <c r="H647" s="250">
        <v>-32.784999999999997</v>
      </c>
      <c r="I647" s="251"/>
      <c r="J647" s="247"/>
      <c r="K647" s="247"/>
      <c r="L647" s="252"/>
      <c r="M647" s="253"/>
      <c r="N647" s="254"/>
      <c r="O647" s="254"/>
      <c r="P647" s="254"/>
      <c r="Q647" s="254"/>
      <c r="R647" s="254"/>
      <c r="S647" s="254"/>
      <c r="T647" s="25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6" t="s">
        <v>170</v>
      </c>
      <c r="AU647" s="256" t="s">
        <v>93</v>
      </c>
      <c r="AV647" s="14" t="s">
        <v>91</v>
      </c>
      <c r="AW647" s="14" t="s">
        <v>38</v>
      </c>
      <c r="AX647" s="14" t="s">
        <v>76</v>
      </c>
      <c r="AY647" s="256" t="s">
        <v>159</v>
      </c>
    </row>
    <row r="648" s="14" customFormat="1">
      <c r="A648" s="14"/>
      <c r="B648" s="246"/>
      <c r="C648" s="247"/>
      <c r="D648" s="237" t="s">
        <v>170</v>
      </c>
      <c r="E648" s="248" t="s">
        <v>32</v>
      </c>
      <c r="F648" s="249" t="s">
        <v>1056</v>
      </c>
      <c r="G648" s="247"/>
      <c r="H648" s="250">
        <v>-4.5419999999999998</v>
      </c>
      <c r="I648" s="251"/>
      <c r="J648" s="247"/>
      <c r="K648" s="247"/>
      <c r="L648" s="252"/>
      <c r="M648" s="253"/>
      <c r="N648" s="254"/>
      <c r="O648" s="254"/>
      <c r="P648" s="254"/>
      <c r="Q648" s="254"/>
      <c r="R648" s="254"/>
      <c r="S648" s="254"/>
      <c r="T648" s="25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6" t="s">
        <v>170</v>
      </c>
      <c r="AU648" s="256" t="s">
        <v>93</v>
      </c>
      <c r="AV648" s="14" t="s">
        <v>91</v>
      </c>
      <c r="AW648" s="14" t="s">
        <v>38</v>
      </c>
      <c r="AX648" s="14" t="s">
        <v>76</v>
      </c>
      <c r="AY648" s="256" t="s">
        <v>159</v>
      </c>
    </row>
    <row r="649" s="16" customFormat="1">
      <c r="A649" s="16"/>
      <c r="B649" s="287"/>
      <c r="C649" s="288"/>
      <c r="D649" s="237" t="s">
        <v>170</v>
      </c>
      <c r="E649" s="289" t="s">
        <v>32</v>
      </c>
      <c r="F649" s="290" t="s">
        <v>810</v>
      </c>
      <c r="G649" s="288"/>
      <c r="H649" s="291">
        <v>168.08099999999999</v>
      </c>
      <c r="I649" s="292"/>
      <c r="J649" s="288"/>
      <c r="K649" s="288"/>
      <c r="L649" s="293"/>
      <c r="M649" s="294"/>
      <c r="N649" s="295"/>
      <c r="O649" s="295"/>
      <c r="P649" s="295"/>
      <c r="Q649" s="295"/>
      <c r="R649" s="295"/>
      <c r="S649" s="295"/>
      <c r="T649" s="29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T649" s="297" t="s">
        <v>170</v>
      </c>
      <c r="AU649" s="297" t="s">
        <v>93</v>
      </c>
      <c r="AV649" s="16" t="s">
        <v>93</v>
      </c>
      <c r="AW649" s="16" t="s">
        <v>38</v>
      </c>
      <c r="AX649" s="16" t="s">
        <v>76</v>
      </c>
      <c r="AY649" s="297" t="s">
        <v>159</v>
      </c>
    </row>
    <row r="650" s="13" customFormat="1">
      <c r="A650" s="13"/>
      <c r="B650" s="235"/>
      <c r="C650" s="236"/>
      <c r="D650" s="237" t="s">
        <v>170</v>
      </c>
      <c r="E650" s="238" t="s">
        <v>32</v>
      </c>
      <c r="F650" s="239" t="s">
        <v>1057</v>
      </c>
      <c r="G650" s="236"/>
      <c r="H650" s="238" t="s">
        <v>32</v>
      </c>
      <c r="I650" s="240"/>
      <c r="J650" s="236"/>
      <c r="K650" s="236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170</v>
      </c>
      <c r="AU650" s="245" t="s">
        <v>93</v>
      </c>
      <c r="AV650" s="13" t="s">
        <v>84</v>
      </c>
      <c r="AW650" s="13" t="s">
        <v>38</v>
      </c>
      <c r="AX650" s="13" t="s">
        <v>76</v>
      </c>
      <c r="AY650" s="245" t="s">
        <v>159</v>
      </c>
    </row>
    <row r="651" s="14" customFormat="1">
      <c r="A651" s="14"/>
      <c r="B651" s="246"/>
      <c r="C651" s="247"/>
      <c r="D651" s="237" t="s">
        <v>170</v>
      </c>
      <c r="E651" s="248" t="s">
        <v>32</v>
      </c>
      <c r="F651" s="249" t="s">
        <v>1058</v>
      </c>
      <c r="G651" s="247"/>
      <c r="H651" s="250">
        <v>34.723999999999997</v>
      </c>
      <c r="I651" s="251"/>
      <c r="J651" s="247"/>
      <c r="K651" s="247"/>
      <c r="L651" s="252"/>
      <c r="M651" s="253"/>
      <c r="N651" s="254"/>
      <c r="O651" s="254"/>
      <c r="P651" s="254"/>
      <c r="Q651" s="254"/>
      <c r="R651" s="254"/>
      <c r="S651" s="254"/>
      <c r="T651" s="25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6" t="s">
        <v>170</v>
      </c>
      <c r="AU651" s="256" t="s">
        <v>93</v>
      </c>
      <c r="AV651" s="14" t="s">
        <v>91</v>
      </c>
      <c r="AW651" s="14" t="s">
        <v>38</v>
      </c>
      <c r="AX651" s="14" t="s">
        <v>76</v>
      </c>
      <c r="AY651" s="256" t="s">
        <v>159</v>
      </c>
    </row>
    <row r="652" s="14" customFormat="1">
      <c r="A652" s="14"/>
      <c r="B652" s="246"/>
      <c r="C652" s="247"/>
      <c r="D652" s="237" t="s">
        <v>170</v>
      </c>
      <c r="E652" s="248" t="s">
        <v>32</v>
      </c>
      <c r="F652" s="249" t="s">
        <v>1059</v>
      </c>
      <c r="G652" s="247"/>
      <c r="H652" s="250">
        <v>49.914000000000001</v>
      </c>
      <c r="I652" s="251"/>
      <c r="J652" s="247"/>
      <c r="K652" s="247"/>
      <c r="L652" s="252"/>
      <c r="M652" s="253"/>
      <c r="N652" s="254"/>
      <c r="O652" s="254"/>
      <c r="P652" s="254"/>
      <c r="Q652" s="254"/>
      <c r="R652" s="254"/>
      <c r="S652" s="254"/>
      <c r="T652" s="25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6" t="s">
        <v>170</v>
      </c>
      <c r="AU652" s="256" t="s">
        <v>93</v>
      </c>
      <c r="AV652" s="14" t="s">
        <v>91</v>
      </c>
      <c r="AW652" s="14" t="s">
        <v>38</v>
      </c>
      <c r="AX652" s="14" t="s">
        <v>76</v>
      </c>
      <c r="AY652" s="256" t="s">
        <v>159</v>
      </c>
    </row>
    <row r="653" s="16" customFormat="1">
      <c r="A653" s="16"/>
      <c r="B653" s="287"/>
      <c r="C653" s="288"/>
      <c r="D653" s="237" t="s">
        <v>170</v>
      </c>
      <c r="E653" s="289" t="s">
        <v>32</v>
      </c>
      <c r="F653" s="290" t="s">
        <v>810</v>
      </c>
      <c r="G653" s="288"/>
      <c r="H653" s="291">
        <v>84.638000000000005</v>
      </c>
      <c r="I653" s="292"/>
      <c r="J653" s="288"/>
      <c r="K653" s="288"/>
      <c r="L653" s="293"/>
      <c r="M653" s="294"/>
      <c r="N653" s="295"/>
      <c r="O653" s="295"/>
      <c r="P653" s="295"/>
      <c r="Q653" s="295"/>
      <c r="R653" s="295"/>
      <c r="S653" s="295"/>
      <c r="T653" s="29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T653" s="297" t="s">
        <v>170</v>
      </c>
      <c r="AU653" s="297" t="s">
        <v>93</v>
      </c>
      <c r="AV653" s="16" t="s">
        <v>93</v>
      </c>
      <c r="AW653" s="16" t="s">
        <v>38</v>
      </c>
      <c r="AX653" s="16" t="s">
        <v>76</v>
      </c>
      <c r="AY653" s="297" t="s">
        <v>159</v>
      </c>
    </row>
    <row r="654" s="15" customFormat="1">
      <c r="A654" s="15"/>
      <c r="B654" s="266"/>
      <c r="C654" s="267"/>
      <c r="D654" s="237" t="s">
        <v>170</v>
      </c>
      <c r="E654" s="268" t="s">
        <v>32</v>
      </c>
      <c r="F654" s="269" t="s">
        <v>583</v>
      </c>
      <c r="G654" s="267"/>
      <c r="H654" s="270">
        <v>252.71899999999999</v>
      </c>
      <c r="I654" s="271"/>
      <c r="J654" s="267"/>
      <c r="K654" s="267"/>
      <c r="L654" s="272"/>
      <c r="M654" s="273"/>
      <c r="N654" s="274"/>
      <c r="O654" s="274"/>
      <c r="P654" s="274"/>
      <c r="Q654" s="274"/>
      <c r="R654" s="274"/>
      <c r="S654" s="274"/>
      <c r="T654" s="27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76" t="s">
        <v>170</v>
      </c>
      <c r="AU654" s="276" t="s">
        <v>93</v>
      </c>
      <c r="AV654" s="15" t="s">
        <v>96</v>
      </c>
      <c r="AW654" s="15" t="s">
        <v>38</v>
      </c>
      <c r="AX654" s="15" t="s">
        <v>84</v>
      </c>
      <c r="AY654" s="276" t="s">
        <v>159</v>
      </c>
    </row>
    <row r="655" s="2" customFormat="1" ht="78" customHeight="1">
      <c r="A655" s="43"/>
      <c r="B655" s="44"/>
      <c r="C655" s="217" t="s">
        <v>1060</v>
      </c>
      <c r="D655" s="217" t="s">
        <v>162</v>
      </c>
      <c r="E655" s="218" t="s">
        <v>1061</v>
      </c>
      <c r="F655" s="219" t="s">
        <v>1062</v>
      </c>
      <c r="G655" s="220" t="s">
        <v>181</v>
      </c>
      <c r="H655" s="221">
        <v>24.959</v>
      </c>
      <c r="I655" s="222"/>
      <c r="J655" s="223">
        <f>ROUND(I655*H655,2)</f>
        <v>0</v>
      </c>
      <c r="K655" s="219" t="s">
        <v>166</v>
      </c>
      <c r="L655" s="49"/>
      <c r="M655" s="224" t="s">
        <v>32</v>
      </c>
      <c r="N655" s="225" t="s">
        <v>48</v>
      </c>
      <c r="O655" s="89"/>
      <c r="P655" s="226">
        <f>O655*H655</f>
        <v>0</v>
      </c>
      <c r="Q655" s="226">
        <v>1.0555522399999999</v>
      </c>
      <c r="R655" s="226">
        <f>Q655*H655</f>
        <v>26.345528358159999</v>
      </c>
      <c r="S655" s="226">
        <v>0</v>
      </c>
      <c r="T655" s="227">
        <f>S655*H655</f>
        <v>0</v>
      </c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R655" s="228" t="s">
        <v>96</v>
      </c>
      <c r="AT655" s="228" t="s">
        <v>162</v>
      </c>
      <c r="AU655" s="228" t="s">
        <v>93</v>
      </c>
      <c r="AY655" s="21" t="s">
        <v>159</v>
      </c>
      <c r="BE655" s="229">
        <f>IF(N655="základní",J655,0)</f>
        <v>0</v>
      </c>
      <c r="BF655" s="229">
        <f>IF(N655="snížená",J655,0)</f>
        <v>0</v>
      </c>
      <c r="BG655" s="229">
        <f>IF(N655="zákl. přenesená",J655,0)</f>
        <v>0</v>
      </c>
      <c r="BH655" s="229">
        <f>IF(N655="sníž. přenesená",J655,0)</f>
        <v>0</v>
      </c>
      <c r="BI655" s="229">
        <f>IF(N655="nulová",J655,0)</f>
        <v>0</v>
      </c>
      <c r="BJ655" s="21" t="s">
        <v>91</v>
      </c>
      <c r="BK655" s="229">
        <f>ROUND(I655*H655,2)</f>
        <v>0</v>
      </c>
      <c r="BL655" s="21" t="s">
        <v>96</v>
      </c>
      <c r="BM655" s="228" t="s">
        <v>1063</v>
      </c>
    </row>
    <row r="656" s="2" customFormat="1">
      <c r="A656" s="43"/>
      <c r="B656" s="44"/>
      <c r="C656" s="45"/>
      <c r="D656" s="230" t="s">
        <v>168</v>
      </c>
      <c r="E656" s="45"/>
      <c r="F656" s="231" t="s">
        <v>1064</v>
      </c>
      <c r="G656" s="45"/>
      <c r="H656" s="45"/>
      <c r="I656" s="232"/>
      <c r="J656" s="45"/>
      <c r="K656" s="45"/>
      <c r="L656" s="49"/>
      <c r="M656" s="233"/>
      <c r="N656" s="234"/>
      <c r="O656" s="89"/>
      <c r="P656" s="89"/>
      <c r="Q656" s="89"/>
      <c r="R656" s="89"/>
      <c r="S656" s="89"/>
      <c r="T656" s="90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T656" s="21" t="s">
        <v>168</v>
      </c>
      <c r="AU656" s="21" t="s">
        <v>93</v>
      </c>
    </row>
    <row r="657" s="13" customFormat="1">
      <c r="A657" s="13"/>
      <c r="B657" s="235"/>
      <c r="C657" s="236"/>
      <c r="D657" s="237" t="s">
        <v>170</v>
      </c>
      <c r="E657" s="238" t="s">
        <v>32</v>
      </c>
      <c r="F657" s="239" t="s">
        <v>1065</v>
      </c>
      <c r="G657" s="236"/>
      <c r="H657" s="238" t="s">
        <v>32</v>
      </c>
      <c r="I657" s="240"/>
      <c r="J657" s="236"/>
      <c r="K657" s="236"/>
      <c r="L657" s="241"/>
      <c r="M657" s="242"/>
      <c r="N657" s="243"/>
      <c r="O657" s="243"/>
      <c r="P657" s="243"/>
      <c r="Q657" s="243"/>
      <c r="R657" s="243"/>
      <c r="S657" s="243"/>
      <c r="T657" s="24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5" t="s">
        <v>170</v>
      </c>
      <c r="AU657" s="245" t="s">
        <v>93</v>
      </c>
      <c r="AV657" s="13" t="s">
        <v>84</v>
      </c>
      <c r="AW657" s="13" t="s">
        <v>38</v>
      </c>
      <c r="AX657" s="13" t="s">
        <v>76</v>
      </c>
      <c r="AY657" s="245" t="s">
        <v>159</v>
      </c>
    </row>
    <row r="658" s="14" customFormat="1">
      <c r="A658" s="14"/>
      <c r="B658" s="246"/>
      <c r="C658" s="247"/>
      <c r="D658" s="237" t="s">
        <v>170</v>
      </c>
      <c r="E658" s="248" t="s">
        <v>32</v>
      </c>
      <c r="F658" s="249" t="s">
        <v>1066</v>
      </c>
      <c r="G658" s="247"/>
      <c r="H658" s="250">
        <v>16.802</v>
      </c>
      <c r="I658" s="251"/>
      <c r="J658" s="247"/>
      <c r="K658" s="247"/>
      <c r="L658" s="252"/>
      <c r="M658" s="253"/>
      <c r="N658" s="254"/>
      <c r="O658" s="254"/>
      <c r="P658" s="254"/>
      <c r="Q658" s="254"/>
      <c r="R658" s="254"/>
      <c r="S658" s="254"/>
      <c r="T658" s="25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6" t="s">
        <v>170</v>
      </c>
      <c r="AU658" s="256" t="s">
        <v>93</v>
      </c>
      <c r="AV658" s="14" t="s">
        <v>91</v>
      </c>
      <c r="AW658" s="14" t="s">
        <v>38</v>
      </c>
      <c r="AX658" s="14" t="s">
        <v>76</v>
      </c>
      <c r="AY658" s="256" t="s">
        <v>159</v>
      </c>
    </row>
    <row r="659" s="13" customFormat="1">
      <c r="A659" s="13"/>
      <c r="B659" s="235"/>
      <c r="C659" s="236"/>
      <c r="D659" s="237" t="s">
        <v>170</v>
      </c>
      <c r="E659" s="238" t="s">
        <v>32</v>
      </c>
      <c r="F659" s="239" t="s">
        <v>974</v>
      </c>
      <c r="G659" s="236"/>
      <c r="H659" s="238" t="s">
        <v>32</v>
      </c>
      <c r="I659" s="240"/>
      <c r="J659" s="236"/>
      <c r="K659" s="236"/>
      <c r="L659" s="241"/>
      <c r="M659" s="242"/>
      <c r="N659" s="243"/>
      <c r="O659" s="243"/>
      <c r="P659" s="243"/>
      <c r="Q659" s="243"/>
      <c r="R659" s="243"/>
      <c r="S659" s="243"/>
      <c r="T659" s="24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5" t="s">
        <v>170</v>
      </c>
      <c r="AU659" s="245" t="s">
        <v>93</v>
      </c>
      <c r="AV659" s="13" t="s">
        <v>84</v>
      </c>
      <c r="AW659" s="13" t="s">
        <v>38</v>
      </c>
      <c r="AX659" s="13" t="s">
        <v>76</v>
      </c>
      <c r="AY659" s="245" t="s">
        <v>159</v>
      </c>
    </row>
    <row r="660" s="14" customFormat="1">
      <c r="A660" s="14"/>
      <c r="B660" s="246"/>
      <c r="C660" s="247"/>
      <c r="D660" s="237" t="s">
        <v>170</v>
      </c>
      <c r="E660" s="248" t="s">
        <v>32</v>
      </c>
      <c r="F660" s="249" t="s">
        <v>1067</v>
      </c>
      <c r="G660" s="247"/>
      <c r="H660" s="250">
        <v>8.157</v>
      </c>
      <c r="I660" s="251"/>
      <c r="J660" s="247"/>
      <c r="K660" s="247"/>
      <c r="L660" s="252"/>
      <c r="M660" s="253"/>
      <c r="N660" s="254"/>
      <c r="O660" s="254"/>
      <c r="P660" s="254"/>
      <c r="Q660" s="254"/>
      <c r="R660" s="254"/>
      <c r="S660" s="254"/>
      <c r="T660" s="25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6" t="s">
        <v>170</v>
      </c>
      <c r="AU660" s="256" t="s">
        <v>93</v>
      </c>
      <c r="AV660" s="14" t="s">
        <v>91</v>
      </c>
      <c r="AW660" s="14" t="s">
        <v>38</v>
      </c>
      <c r="AX660" s="14" t="s">
        <v>76</v>
      </c>
      <c r="AY660" s="256" t="s">
        <v>159</v>
      </c>
    </row>
    <row r="661" s="15" customFormat="1">
      <c r="A661" s="15"/>
      <c r="B661" s="266"/>
      <c r="C661" s="267"/>
      <c r="D661" s="237" t="s">
        <v>170</v>
      </c>
      <c r="E661" s="268" t="s">
        <v>32</v>
      </c>
      <c r="F661" s="269" t="s">
        <v>583</v>
      </c>
      <c r="G661" s="267"/>
      <c r="H661" s="270">
        <v>24.959</v>
      </c>
      <c r="I661" s="271"/>
      <c r="J661" s="267"/>
      <c r="K661" s="267"/>
      <c r="L661" s="272"/>
      <c r="M661" s="273"/>
      <c r="N661" s="274"/>
      <c r="O661" s="274"/>
      <c r="P661" s="274"/>
      <c r="Q661" s="274"/>
      <c r="R661" s="274"/>
      <c r="S661" s="274"/>
      <c r="T661" s="27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6" t="s">
        <v>170</v>
      </c>
      <c r="AU661" s="276" t="s">
        <v>93</v>
      </c>
      <c r="AV661" s="15" t="s">
        <v>96</v>
      </c>
      <c r="AW661" s="15" t="s">
        <v>38</v>
      </c>
      <c r="AX661" s="15" t="s">
        <v>84</v>
      </c>
      <c r="AY661" s="276" t="s">
        <v>159</v>
      </c>
    </row>
    <row r="662" s="2" customFormat="1" ht="37.8" customHeight="1">
      <c r="A662" s="43"/>
      <c r="B662" s="44"/>
      <c r="C662" s="217" t="s">
        <v>1068</v>
      </c>
      <c r="D662" s="217" t="s">
        <v>162</v>
      </c>
      <c r="E662" s="218" t="s">
        <v>1069</v>
      </c>
      <c r="F662" s="219" t="s">
        <v>1070</v>
      </c>
      <c r="G662" s="220" t="s">
        <v>165</v>
      </c>
      <c r="H662" s="221">
        <v>1109.481</v>
      </c>
      <c r="I662" s="222"/>
      <c r="J662" s="223">
        <f>ROUND(I662*H662,2)</f>
        <v>0</v>
      </c>
      <c r="K662" s="219" t="s">
        <v>166</v>
      </c>
      <c r="L662" s="49"/>
      <c r="M662" s="224" t="s">
        <v>32</v>
      </c>
      <c r="N662" s="225" t="s">
        <v>48</v>
      </c>
      <c r="O662" s="89"/>
      <c r="P662" s="226">
        <f>O662*H662</f>
        <v>0</v>
      </c>
      <c r="Q662" s="226">
        <v>0.0053261999999999997</v>
      </c>
      <c r="R662" s="226">
        <f>Q662*H662</f>
        <v>5.9093177021999992</v>
      </c>
      <c r="S662" s="226">
        <v>0</v>
      </c>
      <c r="T662" s="227">
        <f>S662*H662</f>
        <v>0</v>
      </c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R662" s="228" t="s">
        <v>96</v>
      </c>
      <c r="AT662" s="228" t="s">
        <v>162</v>
      </c>
      <c r="AU662" s="228" t="s">
        <v>93</v>
      </c>
      <c r="AY662" s="21" t="s">
        <v>159</v>
      </c>
      <c r="BE662" s="229">
        <f>IF(N662="základní",J662,0)</f>
        <v>0</v>
      </c>
      <c r="BF662" s="229">
        <f>IF(N662="snížená",J662,0)</f>
        <v>0</v>
      </c>
      <c r="BG662" s="229">
        <f>IF(N662="zákl. přenesená",J662,0)</f>
        <v>0</v>
      </c>
      <c r="BH662" s="229">
        <f>IF(N662="sníž. přenesená",J662,0)</f>
        <v>0</v>
      </c>
      <c r="BI662" s="229">
        <f>IF(N662="nulová",J662,0)</f>
        <v>0</v>
      </c>
      <c r="BJ662" s="21" t="s">
        <v>91</v>
      </c>
      <c r="BK662" s="229">
        <f>ROUND(I662*H662,2)</f>
        <v>0</v>
      </c>
      <c r="BL662" s="21" t="s">
        <v>96</v>
      </c>
      <c r="BM662" s="228" t="s">
        <v>1071</v>
      </c>
    </row>
    <row r="663" s="2" customFormat="1">
      <c r="A663" s="43"/>
      <c r="B663" s="44"/>
      <c r="C663" s="45"/>
      <c r="D663" s="230" t="s">
        <v>168</v>
      </c>
      <c r="E663" s="45"/>
      <c r="F663" s="231" t="s">
        <v>1072</v>
      </c>
      <c r="G663" s="45"/>
      <c r="H663" s="45"/>
      <c r="I663" s="232"/>
      <c r="J663" s="45"/>
      <c r="K663" s="45"/>
      <c r="L663" s="49"/>
      <c r="M663" s="233"/>
      <c r="N663" s="234"/>
      <c r="O663" s="89"/>
      <c r="P663" s="89"/>
      <c r="Q663" s="89"/>
      <c r="R663" s="89"/>
      <c r="S663" s="89"/>
      <c r="T663" s="90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T663" s="21" t="s">
        <v>168</v>
      </c>
      <c r="AU663" s="21" t="s">
        <v>93</v>
      </c>
    </row>
    <row r="664" s="13" customFormat="1">
      <c r="A664" s="13"/>
      <c r="B664" s="235"/>
      <c r="C664" s="236"/>
      <c r="D664" s="237" t="s">
        <v>170</v>
      </c>
      <c r="E664" s="238" t="s">
        <v>32</v>
      </c>
      <c r="F664" s="239" t="s">
        <v>1073</v>
      </c>
      <c r="G664" s="236"/>
      <c r="H664" s="238" t="s">
        <v>32</v>
      </c>
      <c r="I664" s="240"/>
      <c r="J664" s="236"/>
      <c r="K664" s="236"/>
      <c r="L664" s="241"/>
      <c r="M664" s="242"/>
      <c r="N664" s="243"/>
      <c r="O664" s="243"/>
      <c r="P664" s="243"/>
      <c r="Q664" s="243"/>
      <c r="R664" s="243"/>
      <c r="S664" s="243"/>
      <c r="T664" s="24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5" t="s">
        <v>170</v>
      </c>
      <c r="AU664" s="245" t="s">
        <v>93</v>
      </c>
      <c r="AV664" s="13" t="s">
        <v>84</v>
      </c>
      <c r="AW664" s="13" t="s">
        <v>38</v>
      </c>
      <c r="AX664" s="13" t="s">
        <v>76</v>
      </c>
      <c r="AY664" s="245" t="s">
        <v>159</v>
      </c>
    </row>
    <row r="665" s="13" customFormat="1">
      <c r="A665" s="13"/>
      <c r="B665" s="235"/>
      <c r="C665" s="236"/>
      <c r="D665" s="237" t="s">
        <v>170</v>
      </c>
      <c r="E665" s="238" t="s">
        <v>32</v>
      </c>
      <c r="F665" s="239" t="s">
        <v>1050</v>
      </c>
      <c r="G665" s="236"/>
      <c r="H665" s="238" t="s">
        <v>32</v>
      </c>
      <c r="I665" s="240"/>
      <c r="J665" s="236"/>
      <c r="K665" s="236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170</v>
      </c>
      <c r="AU665" s="245" t="s">
        <v>93</v>
      </c>
      <c r="AV665" s="13" t="s">
        <v>84</v>
      </c>
      <c r="AW665" s="13" t="s">
        <v>38</v>
      </c>
      <c r="AX665" s="13" t="s">
        <v>76</v>
      </c>
      <c r="AY665" s="245" t="s">
        <v>159</v>
      </c>
    </row>
    <row r="666" s="14" customFormat="1">
      <c r="A666" s="14"/>
      <c r="B666" s="246"/>
      <c r="C666" s="247"/>
      <c r="D666" s="237" t="s">
        <v>170</v>
      </c>
      <c r="E666" s="248" t="s">
        <v>32</v>
      </c>
      <c r="F666" s="249" t="s">
        <v>1074</v>
      </c>
      <c r="G666" s="247"/>
      <c r="H666" s="250">
        <v>111.59999999999999</v>
      </c>
      <c r="I666" s="251"/>
      <c r="J666" s="247"/>
      <c r="K666" s="247"/>
      <c r="L666" s="252"/>
      <c r="M666" s="253"/>
      <c r="N666" s="254"/>
      <c r="O666" s="254"/>
      <c r="P666" s="254"/>
      <c r="Q666" s="254"/>
      <c r="R666" s="254"/>
      <c r="S666" s="254"/>
      <c r="T666" s="25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6" t="s">
        <v>170</v>
      </c>
      <c r="AU666" s="256" t="s">
        <v>93</v>
      </c>
      <c r="AV666" s="14" t="s">
        <v>91</v>
      </c>
      <c r="AW666" s="14" t="s">
        <v>38</v>
      </c>
      <c r="AX666" s="14" t="s">
        <v>76</v>
      </c>
      <c r="AY666" s="256" t="s">
        <v>159</v>
      </c>
    </row>
    <row r="667" s="14" customFormat="1">
      <c r="A667" s="14"/>
      <c r="B667" s="246"/>
      <c r="C667" s="247"/>
      <c r="D667" s="237" t="s">
        <v>170</v>
      </c>
      <c r="E667" s="248" t="s">
        <v>32</v>
      </c>
      <c r="F667" s="249" t="s">
        <v>1075</v>
      </c>
      <c r="G667" s="247"/>
      <c r="H667" s="250">
        <v>37.408999999999999</v>
      </c>
      <c r="I667" s="251"/>
      <c r="J667" s="247"/>
      <c r="K667" s="247"/>
      <c r="L667" s="252"/>
      <c r="M667" s="253"/>
      <c r="N667" s="254"/>
      <c r="O667" s="254"/>
      <c r="P667" s="254"/>
      <c r="Q667" s="254"/>
      <c r="R667" s="254"/>
      <c r="S667" s="254"/>
      <c r="T667" s="25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6" t="s">
        <v>170</v>
      </c>
      <c r="AU667" s="256" t="s">
        <v>93</v>
      </c>
      <c r="AV667" s="14" t="s">
        <v>91</v>
      </c>
      <c r="AW667" s="14" t="s">
        <v>38</v>
      </c>
      <c r="AX667" s="14" t="s">
        <v>76</v>
      </c>
      <c r="AY667" s="256" t="s">
        <v>159</v>
      </c>
    </row>
    <row r="668" s="14" customFormat="1">
      <c r="A668" s="14"/>
      <c r="B668" s="246"/>
      <c r="C668" s="247"/>
      <c r="D668" s="237" t="s">
        <v>170</v>
      </c>
      <c r="E668" s="248" t="s">
        <v>32</v>
      </c>
      <c r="F668" s="249" t="s">
        <v>1076</v>
      </c>
      <c r="G668" s="247"/>
      <c r="H668" s="250">
        <v>6.556</v>
      </c>
      <c r="I668" s="251"/>
      <c r="J668" s="247"/>
      <c r="K668" s="247"/>
      <c r="L668" s="252"/>
      <c r="M668" s="253"/>
      <c r="N668" s="254"/>
      <c r="O668" s="254"/>
      <c r="P668" s="254"/>
      <c r="Q668" s="254"/>
      <c r="R668" s="254"/>
      <c r="S668" s="254"/>
      <c r="T668" s="25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6" t="s">
        <v>170</v>
      </c>
      <c r="AU668" s="256" t="s">
        <v>93</v>
      </c>
      <c r="AV668" s="14" t="s">
        <v>91</v>
      </c>
      <c r="AW668" s="14" t="s">
        <v>38</v>
      </c>
      <c r="AX668" s="14" t="s">
        <v>76</v>
      </c>
      <c r="AY668" s="256" t="s">
        <v>159</v>
      </c>
    </row>
    <row r="669" s="14" customFormat="1">
      <c r="A669" s="14"/>
      <c r="B669" s="246"/>
      <c r="C669" s="247"/>
      <c r="D669" s="237" t="s">
        <v>170</v>
      </c>
      <c r="E669" s="248" t="s">
        <v>32</v>
      </c>
      <c r="F669" s="249" t="s">
        <v>1077</v>
      </c>
      <c r="G669" s="247"/>
      <c r="H669" s="250">
        <v>65.159999999999997</v>
      </c>
      <c r="I669" s="251"/>
      <c r="J669" s="247"/>
      <c r="K669" s="247"/>
      <c r="L669" s="252"/>
      <c r="M669" s="253"/>
      <c r="N669" s="254"/>
      <c r="O669" s="254"/>
      <c r="P669" s="254"/>
      <c r="Q669" s="254"/>
      <c r="R669" s="254"/>
      <c r="S669" s="254"/>
      <c r="T669" s="25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6" t="s">
        <v>170</v>
      </c>
      <c r="AU669" s="256" t="s">
        <v>93</v>
      </c>
      <c r="AV669" s="14" t="s">
        <v>91</v>
      </c>
      <c r="AW669" s="14" t="s">
        <v>38</v>
      </c>
      <c r="AX669" s="14" t="s">
        <v>76</v>
      </c>
      <c r="AY669" s="256" t="s">
        <v>159</v>
      </c>
    </row>
    <row r="670" s="14" customFormat="1">
      <c r="A670" s="14"/>
      <c r="B670" s="246"/>
      <c r="C670" s="247"/>
      <c r="D670" s="237" t="s">
        <v>170</v>
      </c>
      <c r="E670" s="248" t="s">
        <v>32</v>
      </c>
      <c r="F670" s="249" t="s">
        <v>1078</v>
      </c>
      <c r="G670" s="247"/>
      <c r="H670" s="250">
        <v>16.914999999999999</v>
      </c>
      <c r="I670" s="251"/>
      <c r="J670" s="247"/>
      <c r="K670" s="247"/>
      <c r="L670" s="252"/>
      <c r="M670" s="253"/>
      <c r="N670" s="254"/>
      <c r="O670" s="254"/>
      <c r="P670" s="254"/>
      <c r="Q670" s="254"/>
      <c r="R670" s="254"/>
      <c r="S670" s="254"/>
      <c r="T670" s="25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6" t="s">
        <v>170</v>
      </c>
      <c r="AU670" s="256" t="s">
        <v>93</v>
      </c>
      <c r="AV670" s="14" t="s">
        <v>91</v>
      </c>
      <c r="AW670" s="14" t="s">
        <v>38</v>
      </c>
      <c r="AX670" s="14" t="s">
        <v>76</v>
      </c>
      <c r="AY670" s="256" t="s">
        <v>159</v>
      </c>
    </row>
    <row r="671" s="14" customFormat="1">
      <c r="A671" s="14"/>
      <c r="B671" s="246"/>
      <c r="C671" s="247"/>
      <c r="D671" s="237" t="s">
        <v>170</v>
      </c>
      <c r="E671" s="248" t="s">
        <v>32</v>
      </c>
      <c r="F671" s="249" t="s">
        <v>1079</v>
      </c>
      <c r="G671" s="247"/>
      <c r="H671" s="250">
        <v>124.24800000000001</v>
      </c>
      <c r="I671" s="251"/>
      <c r="J671" s="247"/>
      <c r="K671" s="247"/>
      <c r="L671" s="252"/>
      <c r="M671" s="253"/>
      <c r="N671" s="254"/>
      <c r="O671" s="254"/>
      <c r="P671" s="254"/>
      <c r="Q671" s="254"/>
      <c r="R671" s="254"/>
      <c r="S671" s="254"/>
      <c r="T671" s="25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6" t="s">
        <v>170</v>
      </c>
      <c r="AU671" s="256" t="s">
        <v>93</v>
      </c>
      <c r="AV671" s="14" t="s">
        <v>91</v>
      </c>
      <c r="AW671" s="14" t="s">
        <v>38</v>
      </c>
      <c r="AX671" s="14" t="s">
        <v>76</v>
      </c>
      <c r="AY671" s="256" t="s">
        <v>159</v>
      </c>
    </row>
    <row r="672" s="14" customFormat="1">
      <c r="A672" s="14"/>
      <c r="B672" s="246"/>
      <c r="C672" s="247"/>
      <c r="D672" s="237" t="s">
        <v>170</v>
      </c>
      <c r="E672" s="248" t="s">
        <v>32</v>
      </c>
      <c r="F672" s="249" t="s">
        <v>1080</v>
      </c>
      <c r="G672" s="247"/>
      <c r="H672" s="250">
        <v>48</v>
      </c>
      <c r="I672" s="251"/>
      <c r="J672" s="247"/>
      <c r="K672" s="247"/>
      <c r="L672" s="252"/>
      <c r="M672" s="253"/>
      <c r="N672" s="254"/>
      <c r="O672" s="254"/>
      <c r="P672" s="254"/>
      <c r="Q672" s="254"/>
      <c r="R672" s="254"/>
      <c r="S672" s="254"/>
      <c r="T672" s="25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6" t="s">
        <v>170</v>
      </c>
      <c r="AU672" s="256" t="s">
        <v>93</v>
      </c>
      <c r="AV672" s="14" t="s">
        <v>91</v>
      </c>
      <c r="AW672" s="14" t="s">
        <v>38</v>
      </c>
      <c r="AX672" s="14" t="s">
        <v>76</v>
      </c>
      <c r="AY672" s="256" t="s">
        <v>159</v>
      </c>
    </row>
    <row r="673" s="14" customFormat="1">
      <c r="A673" s="14"/>
      <c r="B673" s="246"/>
      <c r="C673" s="247"/>
      <c r="D673" s="237" t="s">
        <v>170</v>
      </c>
      <c r="E673" s="248" t="s">
        <v>32</v>
      </c>
      <c r="F673" s="249" t="s">
        <v>1081</v>
      </c>
      <c r="G673" s="247"/>
      <c r="H673" s="250">
        <v>52.799999999999997</v>
      </c>
      <c r="I673" s="251"/>
      <c r="J673" s="247"/>
      <c r="K673" s="247"/>
      <c r="L673" s="252"/>
      <c r="M673" s="253"/>
      <c r="N673" s="254"/>
      <c r="O673" s="254"/>
      <c r="P673" s="254"/>
      <c r="Q673" s="254"/>
      <c r="R673" s="254"/>
      <c r="S673" s="254"/>
      <c r="T673" s="25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6" t="s">
        <v>170</v>
      </c>
      <c r="AU673" s="256" t="s">
        <v>93</v>
      </c>
      <c r="AV673" s="14" t="s">
        <v>91</v>
      </c>
      <c r="AW673" s="14" t="s">
        <v>38</v>
      </c>
      <c r="AX673" s="14" t="s">
        <v>76</v>
      </c>
      <c r="AY673" s="256" t="s">
        <v>159</v>
      </c>
    </row>
    <row r="674" s="14" customFormat="1">
      <c r="A674" s="14"/>
      <c r="B674" s="246"/>
      <c r="C674" s="247"/>
      <c r="D674" s="237" t="s">
        <v>170</v>
      </c>
      <c r="E674" s="248" t="s">
        <v>32</v>
      </c>
      <c r="F674" s="249" t="s">
        <v>1082</v>
      </c>
      <c r="G674" s="247"/>
      <c r="H674" s="250">
        <v>135.59999999999999</v>
      </c>
      <c r="I674" s="251"/>
      <c r="J674" s="247"/>
      <c r="K674" s="247"/>
      <c r="L674" s="252"/>
      <c r="M674" s="253"/>
      <c r="N674" s="254"/>
      <c r="O674" s="254"/>
      <c r="P674" s="254"/>
      <c r="Q674" s="254"/>
      <c r="R674" s="254"/>
      <c r="S674" s="254"/>
      <c r="T674" s="25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6" t="s">
        <v>170</v>
      </c>
      <c r="AU674" s="256" t="s">
        <v>93</v>
      </c>
      <c r="AV674" s="14" t="s">
        <v>91</v>
      </c>
      <c r="AW674" s="14" t="s">
        <v>38</v>
      </c>
      <c r="AX674" s="14" t="s">
        <v>76</v>
      </c>
      <c r="AY674" s="256" t="s">
        <v>159</v>
      </c>
    </row>
    <row r="675" s="14" customFormat="1">
      <c r="A675" s="14"/>
      <c r="B675" s="246"/>
      <c r="C675" s="247"/>
      <c r="D675" s="237" t="s">
        <v>170</v>
      </c>
      <c r="E675" s="248" t="s">
        <v>32</v>
      </c>
      <c r="F675" s="249" t="s">
        <v>1083</v>
      </c>
      <c r="G675" s="247"/>
      <c r="H675" s="250">
        <v>24.5</v>
      </c>
      <c r="I675" s="251"/>
      <c r="J675" s="247"/>
      <c r="K675" s="247"/>
      <c r="L675" s="252"/>
      <c r="M675" s="253"/>
      <c r="N675" s="254"/>
      <c r="O675" s="254"/>
      <c r="P675" s="254"/>
      <c r="Q675" s="254"/>
      <c r="R675" s="254"/>
      <c r="S675" s="254"/>
      <c r="T675" s="25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6" t="s">
        <v>170</v>
      </c>
      <c r="AU675" s="256" t="s">
        <v>93</v>
      </c>
      <c r="AV675" s="14" t="s">
        <v>91</v>
      </c>
      <c r="AW675" s="14" t="s">
        <v>38</v>
      </c>
      <c r="AX675" s="14" t="s">
        <v>76</v>
      </c>
      <c r="AY675" s="256" t="s">
        <v>159</v>
      </c>
    </row>
    <row r="676" s="13" customFormat="1">
      <c r="A676" s="13"/>
      <c r="B676" s="235"/>
      <c r="C676" s="236"/>
      <c r="D676" s="237" t="s">
        <v>170</v>
      </c>
      <c r="E676" s="238" t="s">
        <v>32</v>
      </c>
      <c r="F676" s="239" t="s">
        <v>1084</v>
      </c>
      <c r="G676" s="236"/>
      <c r="H676" s="238" t="s">
        <v>32</v>
      </c>
      <c r="I676" s="240"/>
      <c r="J676" s="236"/>
      <c r="K676" s="236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170</v>
      </c>
      <c r="AU676" s="245" t="s">
        <v>93</v>
      </c>
      <c r="AV676" s="13" t="s">
        <v>84</v>
      </c>
      <c r="AW676" s="13" t="s">
        <v>38</v>
      </c>
      <c r="AX676" s="13" t="s">
        <v>76</v>
      </c>
      <c r="AY676" s="245" t="s">
        <v>159</v>
      </c>
    </row>
    <row r="677" s="14" customFormat="1">
      <c r="A677" s="14"/>
      <c r="B677" s="246"/>
      <c r="C677" s="247"/>
      <c r="D677" s="237" t="s">
        <v>170</v>
      </c>
      <c r="E677" s="248" t="s">
        <v>32</v>
      </c>
      <c r="F677" s="249" t="s">
        <v>1085</v>
      </c>
      <c r="G677" s="247"/>
      <c r="H677" s="250">
        <v>58.850000000000001</v>
      </c>
      <c r="I677" s="251"/>
      <c r="J677" s="247"/>
      <c r="K677" s="247"/>
      <c r="L677" s="252"/>
      <c r="M677" s="253"/>
      <c r="N677" s="254"/>
      <c r="O677" s="254"/>
      <c r="P677" s="254"/>
      <c r="Q677" s="254"/>
      <c r="R677" s="254"/>
      <c r="S677" s="254"/>
      <c r="T677" s="25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6" t="s">
        <v>170</v>
      </c>
      <c r="AU677" s="256" t="s">
        <v>93</v>
      </c>
      <c r="AV677" s="14" t="s">
        <v>91</v>
      </c>
      <c r="AW677" s="14" t="s">
        <v>38</v>
      </c>
      <c r="AX677" s="14" t="s">
        <v>76</v>
      </c>
      <c r="AY677" s="256" t="s">
        <v>159</v>
      </c>
    </row>
    <row r="678" s="13" customFormat="1">
      <c r="A678" s="13"/>
      <c r="B678" s="235"/>
      <c r="C678" s="236"/>
      <c r="D678" s="237" t="s">
        <v>170</v>
      </c>
      <c r="E678" s="238" t="s">
        <v>32</v>
      </c>
      <c r="F678" s="239" t="s">
        <v>1086</v>
      </c>
      <c r="G678" s="236"/>
      <c r="H678" s="238" t="s">
        <v>32</v>
      </c>
      <c r="I678" s="240"/>
      <c r="J678" s="236"/>
      <c r="K678" s="236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170</v>
      </c>
      <c r="AU678" s="245" t="s">
        <v>93</v>
      </c>
      <c r="AV678" s="13" t="s">
        <v>84</v>
      </c>
      <c r="AW678" s="13" t="s">
        <v>38</v>
      </c>
      <c r="AX678" s="13" t="s">
        <v>76</v>
      </c>
      <c r="AY678" s="245" t="s">
        <v>159</v>
      </c>
    </row>
    <row r="679" s="14" customFormat="1">
      <c r="A679" s="14"/>
      <c r="B679" s="246"/>
      <c r="C679" s="247"/>
      <c r="D679" s="237" t="s">
        <v>170</v>
      </c>
      <c r="E679" s="248" t="s">
        <v>32</v>
      </c>
      <c r="F679" s="249" t="s">
        <v>1087</v>
      </c>
      <c r="G679" s="247"/>
      <c r="H679" s="250">
        <v>27.756</v>
      </c>
      <c r="I679" s="251"/>
      <c r="J679" s="247"/>
      <c r="K679" s="247"/>
      <c r="L679" s="252"/>
      <c r="M679" s="253"/>
      <c r="N679" s="254"/>
      <c r="O679" s="254"/>
      <c r="P679" s="254"/>
      <c r="Q679" s="254"/>
      <c r="R679" s="254"/>
      <c r="S679" s="254"/>
      <c r="T679" s="25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6" t="s">
        <v>170</v>
      </c>
      <c r="AU679" s="256" t="s">
        <v>93</v>
      </c>
      <c r="AV679" s="14" t="s">
        <v>91</v>
      </c>
      <c r="AW679" s="14" t="s">
        <v>38</v>
      </c>
      <c r="AX679" s="14" t="s">
        <v>76</v>
      </c>
      <c r="AY679" s="256" t="s">
        <v>159</v>
      </c>
    </row>
    <row r="680" s="14" customFormat="1">
      <c r="A680" s="14"/>
      <c r="B680" s="246"/>
      <c r="C680" s="247"/>
      <c r="D680" s="237" t="s">
        <v>170</v>
      </c>
      <c r="E680" s="248" t="s">
        <v>32</v>
      </c>
      <c r="F680" s="249" t="s">
        <v>1088</v>
      </c>
      <c r="G680" s="247"/>
      <c r="H680" s="250">
        <v>16.459</v>
      </c>
      <c r="I680" s="251"/>
      <c r="J680" s="247"/>
      <c r="K680" s="247"/>
      <c r="L680" s="252"/>
      <c r="M680" s="253"/>
      <c r="N680" s="254"/>
      <c r="O680" s="254"/>
      <c r="P680" s="254"/>
      <c r="Q680" s="254"/>
      <c r="R680" s="254"/>
      <c r="S680" s="254"/>
      <c r="T680" s="25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6" t="s">
        <v>170</v>
      </c>
      <c r="AU680" s="256" t="s">
        <v>93</v>
      </c>
      <c r="AV680" s="14" t="s">
        <v>91</v>
      </c>
      <c r="AW680" s="14" t="s">
        <v>38</v>
      </c>
      <c r="AX680" s="14" t="s">
        <v>76</v>
      </c>
      <c r="AY680" s="256" t="s">
        <v>159</v>
      </c>
    </row>
    <row r="681" s="14" customFormat="1">
      <c r="A681" s="14"/>
      <c r="B681" s="246"/>
      <c r="C681" s="247"/>
      <c r="D681" s="237" t="s">
        <v>170</v>
      </c>
      <c r="E681" s="248" t="s">
        <v>32</v>
      </c>
      <c r="F681" s="249" t="s">
        <v>1089</v>
      </c>
      <c r="G681" s="247"/>
      <c r="H681" s="250">
        <v>2</v>
      </c>
      <c r="I681" s="251"/>
      <c r="J681" s="247"/>
      <c r="K681" s="247"/>
      <c r="L681" s="252"/>
      <c r="M681" s="253"/>
      <c r="N681" s="254"/>
      <c r="O681" s="254"/>
      <c r="P681" s="254"/>
      <c r="Q681" s="254"/>
      <c r="R681" s="254"/>
      <c r="S681" s="254"/>
      <c r="T681" s="25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6" t="s">
        <v>170</v>
      </c>
      <c r="AU681" s="256" t="s">
        <v>93</v>
      </c>
      <c r="AV681" s="14" t="s">
        <v>91</v>
      </c>
      <c r="AW681" s="14" t="s">
        <v>38</v>
      </c>
      <c r="AX681" s="14" t="s">
        <v>76</v>
      </c>
      <c r="AY681" s="256" t="s">
        <v>159</v>
      </c>
    </row>
    <row r="682" s="14" customFormat="1">
      <c r="A682" s="14"/>
      <c r="B682" s="246"/>
      <c r="C682" s="247"/>
      <c r="D682" s="237" t="s">
        <v>170</v>
      </c>
      <c r="E682" s="248" t="s">
        <v>32</v>
      </c>
      <c r="F682" s="249" t="s">
        <v>1090</v>
      </c>
      <c r="G682" s="247"/>
      <c r="H682" s="250">
        <v>7.5499999999999998</v>
      </c>
      <c r="I682" s="251"/>
      <c r="J682" s="247"/>
      <c r="K682" s="247"/>
      <c r="L682" s="252"/>
      <c r="M682" s="253"/>
      <c r="N682" s="254"/>
      <c r="O682" s="254"/>
      <c r="P682" s="254"/>
      <c r="Q682" s="254"/>
      <c r="R682" s="254"/>
      <c r="S682" s="254"/>
      <c r="T682" s="25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6" t="s">
        <v>170</v>
      </c>
      <c r="AU682" s="256" t="s">
        <v>93</v>
      </c>
      <c r="AV682" s="14" t="s">
        <v>91</v>
      </c>
      <c r="AW682" s="14" t="s">
        <v>38</v>
      </c>
      <c r="AX682" s="14" t="s">
        <v>76</v>
      </c>
      <c r="AY682" s="256" t="s">
        <v>159</v>
      </c>
    </row>
    <row r="683" s="13" customFormat="1">
      <c r="A683" s="13"/>
      <c r="B683" s="235"/>
      <c r="C683" s="236"/>
      <c r="D683" s="237" t="s">
        <v>170</v>
      </c>
      <c r="E683" s="238" t="s">
        <v>32</v>
      </c>
      <c r="F683" s="239" t="s">
        <v>1052</v>
      </c>
      <c r="G683" s="236"/>
      <c r="H683" s="238" t="s">
        <v>32</v>
      </c>
      <c r="I683" s="240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5" t="s">
        <v>170</v>
      </c>
      <c r="AU683" s="245" t="s">
        <v>93</v>
      </c>
      <c r="AV683" s="13" t="s">
        <v>84</v>
      </c>
      <c r="AW683" s="13" t="s">
        <v>38</v>
      </c>
      <c r="AX683" s="13" t="s">
        <v>76</v>
      </c>
      <c r="AY683" s="245" t="s">
        <v>159</v>
      </c>
    </row>
    <row r="684" s="14" customFormat="1">
      <c r="A684" s="14"/>
      <c r="B684" s="246"/>
      <c r="C684" s="247"/>
      <c r="D684" s="237" t="s">
        <v>170</v>
      </c>
      <c r="E684" s="248" t="s">
        <v>32</v>
      </c>
      <c r="F684" s="249" t="s">
        <v>1091</v>
      </c>
      <c r="G684" s="247"/>
      <c r="H684" s="250">
        <v>4.54</v>
      </c>
      <c r="I684" s="251"/>
      <c r="J684" s="247"/>
      <c r="K684" s="247"/>
      <c r="L684" s="252"/>
      <c r="M684" s="253"/>
      <c r="N684" s="254"/>
      <c r="O684" s="254"/>
      <c r="P684" s="254"/>
      <c r="Q684" s="254"/>
      <c r="R684" s="254"/>
      <c r="S684" s="254"/>
      <c r="T684" s="25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6" t="s">
        <v>170</v>
      </c>
      <c r="AU684" s="256" t="s">
        <v>93</v>
      </c>
      <c r="AV684" s="14" t="s">
        <v>91</v>
      </c>
      <c r="AW684" s="14" t="s">
        <v>38</v>
      </c>
      <c r="AX684" s="14" t="s">
        <v>76</v>
      </c>
      <c r="AY684" s="256" t="s">
        <v>159</v>
      </c>
    </row>
    <row r="685" s="16" customFormat="1">
      <c r="A685" s="16"/>
      <c r="B685" s="287"/>
      <c r="C685" s="288"/>
      <c r="D685" s="237" t="s">
        <v>170</v>
      </c>
      <c r="E685" s="289" t="s">
        <v>32</v>
      </c>
      <c r="F685" s="290" t="s">
        <v>810</v>
      </c>
      <c r="G685" s="288"/>
      <c r="H685" s="291">
        <v>739.94299999999998</v>
      </c>
      <c r="I685" s="292"/>
      <c r="J685" s="288"/>
      <c r="K685" s="288"/>
      <c r="L685" s="293"/>
      <c r="M685" s="294"/>
      <c r="N685" s="295"/>
      <c r="O685" s="295"/>
      <c r="P685" s="295"/>
      <c r="Q685" s="295"/>
      <c r="R685" s="295"/>
      <c r="S685" s="295"/>
      <c r="T685" s="29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97" t="s">
        <v>170</v>
      </c>
      <c r="AU685" s="297" t="s">
        <v>93</v>
      </c>
      <c r="AV685" s="16" t="s">
        <v>93</v>
      </c>
      <c r="AW685" s="16" t="s">
        <v>38</v>
      </c>
      <c r="AX685" s="16" t="s">
        <v>76</v>
      </c>
      <c r="AY685" s="297" t="s">
        <v>159</v>
      </c>
    </row>
    <row r="686" s="13" customFormat="1">
      <c r="A686" s="13"/>
      <c r="B686" s="235"/>
      <c r="C686" s="236"/>
      <c r="D686" s="237" t="s">
        <v>170</v>
      </c>
      <c r="E686" s="238" t="s">
        <v>32</v>
      </c>
      <c r="F686" s="239" t="s">
        <v>1057</v>
      </c>
      <c r="G686" s="236"/>
      <c r="H686" s="238" t="s">
        <v>32</v>
      </c>
      <c r="I686" s="240"/>
      <c r="J686" s="236"/>
      <c r="K686" s="236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170</v>
      </c>
      <c r="AU686" s="245" t="s">
        <v>93</v>
      </c>
      <c r="AV686" s="13" t="s">
        <v>84</v>
      </c>
      <c r="AW686" s="13" t="s">
        <v>38</v>
      </c>
      <c r="AX686" s="13" t="s">
        <v>76</v>
      </c>
      <c r="AY686" s="245" t="s">
        <v>159</v>
      </c>
    </row>
    <row r="687" s="14" customFormat="1">
      <c r="A687" s="14"/>
      <c r="B687" s="246"/>
      <c r="C687" s="247"/>
      <c r="D687" s="237" t="s">
        <v>170</v>
      </c>
      <c r="E687" s="248" t="s">
        <v>32</v>
      </c>
      <c r="F687" s="249" t="s">
        <v>1092</v>
      </c>
      <c r="G687" s="247"/>
      <c r="H687" s="250">
        <v>111.59999999999999</v>
      </c>
      <c r="I687" s="251"/>
      <c r="J687" s="247"/>
      <c r="K687" s="247"/>
      <c r="L687" s="252"/>
      <c r="M687" s="253"/>
      <c r="N687" s="254"/>
      <c r="O687" s="254"/>
      <c r="P687" s="254"/>
      <c r="Q687" s="254"/>
      <c r="R687" s="254"/>
      <c r="S687" s="254"/>
      <c r="T687" s="25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6" t="s">
        <v>170</v>
      </c>
      <c r="AU687" s="256" t="s">
        <v>93</v>
      </c>
      <c r="AV687" s="14" t="s">
        <v>91</v>
      </c>
      <c r="AW687" s="14" t="s">
        <v>38</v>
      </c>
      <c r="AX687" s="14" t="s">
        <v>76</v>
      </c>
      <c r="AY687" s="256" t="s">
        <v>159</v>
      </c>
    </row>
    <row r="688" s="14" customFormat="1">
      <c r="A688" s="14"/>
      <c r="B688" s="246"/>
      <c r="C688" s="247"/>
      <c r="D688" s="237" t="s">
        <v>170</v>
      </c>
      <c r="E688" s="248" t="s">
        <v>32</v>
      </c>
      <c r="F688" s="249" t="s">
        <v>1093</v>
      </c>
      <c r="G688" s="247"/>
      <c r="H688" s="250">
        <v>40.277999999999999</v>
      </c>
      <c r="I688" s="251"/>
      <c r="J688" s="247"/>
      <c r="K688" s="247"/>
      <c r="L688" s="252"/>
      <c r="M688" s="253"/>
      <c r="N688" s="254"/>
      <c r="O688" s="254"/>
      <c r="P688" s="254"/>
      <c r="Q688" s="254"/>
      <c r="R688" s="254"/>
      <c r="S688" s="254"/>
      <c r="T688" s="25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6" t="s">
        <v>170</v>
      </c>
      <c r="AU688" s="256" t="s">
        <v>93</v>
      </c>
      <c r="AV688" s="14" t="s">
        <v>91</v>
      </c>
      <c r="AW688" s="14" t="s">
        <v>38</v>
      </c>
      <c r="AX688" s="14" t="s">
        <v>76</v>
      </c>
      <c r="AY688" s="256" t="s">
        <v>159</v>
      </c>
    </row>
    <row r="689" s="14" customFormat="1">
      <c r="A689" s="14"/>
      <c r="B689" s="246"/>
      <c r="C689" s="247"/>
      <c r="D689" s="237" t="s">
        <v>170</v>
      </c>
      <c r="E689" s="248" t="s">
        <v>32</v>
      </c>
      <c r="F689" s="249" t="s">
        <v>1094</v>
      </c>
      <c r="G689" s="247"/>
      <c r="H689" s="250">
        <v>18.948</v>
      </c>
      <c r="I689" s="251"/>
      <c r="J689" s="247"/>
      <c r="K689" s="247"/>
      <c r="L689" s="252"/>
      <c r="M689" s="253"/>
      <c r="N689" s="254"/>
      <c r="O689" s="254"/>
      <c r="P689" s="254"/>
      <c r="Q689" s="254"/>
      <c r="R689" s="254"/>
      <c r="S689" s="254"/>
      <c r="T689" s="25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6" t="s">
        <v>170</v>
      </c>
      <c r="AU689" s="256" t="s">
        <v>93</v>
      </c>
      <c r="AV689" s="14" t="s">
        <v>91</v>
      </c>
      <c r="AW689" s="14" t="s">
        <v>38</v>
      </c>
      <c r="AX689" s="14" t="s">
        <v>76</v>
      </c>
      <c r="AY689" s="256" t="s">
        <v>159</v>
      </c>
    </row>
    <row r="690" s="14" customFormat="1">
      <c r="A690" s="14"/>
      <c r="B690" s="246"/>
      <c r="C690" s="247"/>
      <c r="D690" s="237" t="s">
        <v>170</v>
      </c>
      <c r="E690" s="248" t="s">
        <v>32</v>
      </c>
      <c r="F690" s="249" t="s">
        <v>1095</v>
      </c>
      <c r="G690" s="247"/>
      <c r="H690" s="250">
        <v>22.172999999999998</v>
      </c>
      <c r="I690" s="251"/>
      <c r="J690" s="247"/>
      <c r="K690" s="247"/>
      <c r="L690" s="252"/>
      <c r="M690" s="253"/>
      <c r="N690" s="254"/>
      <c r="O690" s="254"/>
      <c r="P690" s="254"/>
      <c r="Q690" s="254"/>
      <c r="R690" s="254"/>
      <c r="S690" s="254"/>
      <c r="T690" s="25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6" t="s">
        <v>170</v>
      </c>
      <c r="AU690" s="256" t="s">
        <v>93</v>
      </c>
      <c r="AV690" s="14" t="s">
        <v>91</v>
      </c>
      <c r="AW690" s="14" t="s">
        <v>38</v>
      </c>
      <c r="AX690" s="14" t="s">
        <v>76</v>
      </c>
      <c r="AY690" s="256" t="s">
        <v>159</v>
      </c>
    </row>
    <row r="691" s="14" customFormat="1">
      <c r="A691" s="14"/>
      <c r="B691" s="246"/>
      <c r="C691" s="247"/>
      <c r="D691" s="237" t="s">
        <v>170</v>
      </c>
      <c r="E691" s="248" t="s">
        <v>32</v>
      </c>
      <c r="F691" s="249" t="s">
        <v>1096</v>
      </c>
      <c r="G691" s="247"/>
      <c r="H691" s="250">
        <v>108.413</v>
      </c>
      <c r="I691" s="251"/>
      <c r="J691" s="247"/>
      <c r="K691" s="247"/>
      <c r="L691" s="252"/>
      <c r="M691" s="253"/>
      <c r="N691" s="254"/>
      <c r="O691" s="254"/>
      <c r="P691" s="254"/>
      <c r="Q691" s="254"/>
      <c r="R691" s="254"/>
      <c r="S691" s="254"/>
      <c r="T691" s="25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6" t="s">
        <v>170</v>
      </c>
      <c r="AU691" s="256" t="s">
        <v>93</v>
      </c>
      <c r="AV691" s="14" t="s">
        <v>91</v>
      </c>
      <c r="AW691" s="14" t="s">
        <v>38</v>
      </c>
      <c r="AX691" s="14" t="s">
        <v>76</v>
      </c>
      <c r="AY691" s="256" t="s">
        <v>159</v>
      </c>
    </row>
    <row r="692" s="14" customFormat="1">
      <c r="A692" s="14"/>
      <c r="B692" s="246"/>
      <c r="C692" s="247"/>
      <c r="D692" s="237" t="s">
        <v>170</v>
      </c>
      <c r="E692" s="248" t="s">
        <v>32</v>
      </c>
      <c r="F692" s="249" t="s">
        <v>1097</v>
      </c>
      <c r="G692" s="247"/>
      <c r="H692" s="250">
        <v>-1.288</v>
      </c>
      <c r="I692" s="251"/>
      <c r="J692" s="247"/>
      <c r="K692" s="247"/>
      <c r="L692" s="252"/>
      <c r="M692" s="253"/>
      <c r="N692" s="254"/>
      <c r="O692" s="254"/>
      <c r="P692" s="254"/>
      <c r="Q692" s="254"/>
      <c r="R692" s="254"/>
      <c r="S692" s="254"/>
      <c r="T692" s="25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6" t="s">
        <v>170</v>
      </c>
      <c r="AU692" s="256" t="s">
        <v>93</v>
      </c>
      <c r="AV692" s="14" t="s">
        <v>91</v>
      </c>
      <c r="AW692" s="14" t="s">
        <v>38</v>
      </c>
      <c r="AX692" s="14" t="s">
        <v>76</v>
      </c>
      <c r="AY692" s="256" t="s">
        <v>159</v>
      </c>
    </row>
    <row r="693" s="13" customFormat="1">
      <c r="A693" s="13"/>
      <c r="B693" s="235"/>
      <c r="C693" s="236"/>
      <c r="D693" s="237" t="s">
        <v>170</v>
      </c>
      <c r="E693" s="238" t="s">
        <v>32</v>
      </c>
      <c r="F693" s="239" t="s">
        <v>1098</v>
      </c>
      <c r="G693" s="236"/>
      <c r="H693" s="238" t="s">
        <v>32</v>
      </c>
      <c r="I693" s="240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170</v>
      </c>
      <c r="AU693" s="245" t="s">
        <v>93</v>
      </c>
      <c r="AV693" s="13" t="s">
        <v>84</v>
      </c>
      <c r="AW693" s="13" t="s">
        <v>38</v>
      </c>
      <c r="AX693" s="13" t="s">
        <v>76</v>
      </c>
      <c r="AY693" s="245" t="s">
        <v>159</v>
      </c>
    </row>
    <row r="694" s="14" customFormat="1">
      <c r="A694" s="14"/>
      <c r="B694" s="246"/>
      <c r="C694" s="247"/>
      <c r="D694" s="237" t="s">
        <v>170</v>
      </c>
      <c r="E694" s="248" t="s">
        <v>32</v>
      </c>
      <c r="F694" s="249" t="s">
        <v>1099</v>
      </c>
      <c r="G694" s="247"/>
      <c r="H694" s="250">
        <v>66.174000000000007</v>
      </c>
      <c r="I694" s="251"/>
      <c r="J694" s="247"/>
      <c r="K694" s="247"/>
      <c r="L694" s="252"/>
      <c r="M694" s="253"/>
      <c r="N694" s="254"/>
      <c r="O694" s="254"/>
      <c r="P694" s="254"/>
      <c r="Q694" s="254"/>
      <c r="R694" s="254"/>
      <c r="S694" s="254"/>
      <c r="T694" s="25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6" t="s">
        <v>170</v>
      </c>
      <c r="AU694" s="256" t="s">
        <v>93</v>
      </c>
      <c r="AV694" s="14" t="s">
        <v>91</v>
      </c>
      <c r="AW694" s="14" t="s">
        <v>38</v>
      </c>
      <c r="AX694" s="14" t="s">
        <v>76</v>
      </c>
      <c r="AY694" s="256" t="s">
        <v>159</v>
      </c>
    </row>
    <row r="695" s="14" customFormat="1">
      <c r="A695" s="14"/>
      <c r="B695" s="246"/>
      <c r="C695" s="247"/>
      <c r="D695" s="237" t="s">
        <v>170</v>
      </c>
      <c r="E695" s="248" t="s">
        <v>32</v>
      </c>
      <c r="F695" s="249" t="s">
        <v>1100</v>
      </c>
      <c r="G695" s="247"/>
      <c r="H695" s="250">
        <v>3.2400000000000002</v>
      </c>
      <c r="I695" s="251"/>
      <c r="J695" s="247"/>
      <c r="K695" s="247"/>
      <c r="L695" s="252"/>
      <c r="M695" s="253"/>
      <c r="N695" s="254"/>
      <c r="O695" s="254"/>
      <c r="P695" s="254"/>
      <c r="Q695" s="254"/>
      <c r="R695" s="254"/>
      <c r="S695" s="254"/>
      <c r="T695" s="25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6" t="s">
        <v>170</v>
      </c>
      <c r="AU695" s="256" t="s">
        <v>93</v>
      </c>
      <c r="AV695" s="14" t="s">
        <v>91</v>
      </c>
      <c r="AW695" s="14" t="s">
        <v>38</v>
      </c>
      <c r="AX695" s="14" t="s">
        <v>76</v>
      </c>
      <c r="AY695" s="256" t="s">
        <v>159</v>
      </c>
    </row>
    <row r="696" s="16" customFormat="1">
      <c r="A696" s="16"/>
      <c r="B696" s="287"/>
      <c r="C696" s="288"/>
      <c r="D696" s="237" t="s">
        <v>170</v>
      </c>
      <c r="E696" s="289" t="s">
        <v>32</v>
      </c>
      <c r="F696" s="290" t="s">
        <v>810</v>
      </c>
      <c r="G696" s="288"/>
      <c r="H696" s="291">
        <v>369.53800000000001</v>
      </c>
      <c r="I696" s="292"/>
      <c r="J696" s="288"/>
      <c r="K696" s="288"/>
      <c r="L696" s="293"/>
      <c r="M696" s="294"/>
      <c r="N696" s="295"/>
      <c r="O696" s="295"/>
      <c r="P696" s="295"/>
      <c r="Q696" s="295"/>
      <c r="R696" s="295"/>
      <c r="S696" s="295"/>
      <c r="T696" s="29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T696" s="297" t="s">
        <v>170</v>
      </c>
      <c r="AU696" s="297" t="s">
        <v>93</v>
      </c>
      <c r="AV696" s="16" t="s">
        <v>93</v>
      </c>
      <c r="AW696" s="16" t="s">
        <v>38</v>
      </c>
      <c r="AX696" s="16" t="s">
        <v>76</v>
      </c>
      <c r="AY696" s="297" t="s">
        <v>159</v>
      </c>
    </row>
    <row r="697" s="15" customFormat="1">
      <c r="A697" s="15"/>
      <c r="B697" s="266"/>
      <c r="C697" s="267"/>
      <c r="D697" s="237" t="s">
        <v>170</v>
      </c>
      <c r="E697" s="268" t="s">
        <v>32</v>
      </c>
      <c r="F697" s="269" t="s">
        <v>583</v>
      </c>
      <c r="G697" s="267"/>
      <c r="H697" s="270">
        <v>1109.481</v>
      </c>
      <c r="I697" s="271"/>
      <c r="J697" s="267"/>
      <c r="K697" s="267"/>
      <c r="L697" s="272"/>
      <c r="M697" s="273"/>
      <c r="N697" s="274"/>
      <c r="O697" s="274"/>
      <c r="P697" s="274"/>
      <c r="Q697" s="274"/>
      <c r="R697" s="274"/>
      <c r="S697" s="274"/>
      <c r="T697" s="27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76" t="s">
        <v>170</v>
      </c>
      <c r="AU697" s="276" t="s">
        <v>93</v>
      </c>
      <c r="AV697" s="15" t="s">
        <v>96</v>
      </c>
      <c r="AW697" s="15" t="s">
        <v>38</v>
      </c>
      <c r="AX697" s="15" t="s">
        <v>84</v>
      </c>
      <c r="AY697" s="276" t="s">
        <v>159</v>
      </c>
    </row>
    <row r="698" s="2" customFormat="1" ht="37.8" customHeight="1">
      <c r="A698" s="43"/>
      <c r="B698" s="44"/>
      <c r="C698" s="217" t="s">
        <v>1101</v>
      </c>
      <c r="D698" s="217" t="s">
        <v>162</v>
      </c>
      <c r="E698" s="218" t="s">
        <v>1102</v>
      </c>
      <c r="F698" s="219" t="s">
        <v>1103</v>
      </c>
      <c r="G698" s="220" t="s">
        <v>165</v>
      </c>
      <c r="H698" s="221">
        <v>1109.481</v>
      </c>
      <c r="I698" s="222"/>
      <c r="J698" s="223">
        <f>ROUND(I698*H698,2)</f>
        <v>0</v>
      </c>
      <c r="K698" s="219" t="s">
        <v>166</v>
      </c>
      <c r="L698" s="49"/>
      <c r="M698" s="224" t="s">
        <v>32</v>
      </c>
      <c r="N698" s="225" t="s">
        <v>48</v>
      </c>
      <c r="O698" s="89"/>
      <c r="P698" s="226">
        <f>O698*H698</f>
        <v>0</v>
      </c>
      <c r="Q698" s="226">
        <v>0</v>
      </c>
      <c r="R698" s="226">
        <f>Q698*H698</f>
        <v>0</v>
      </c>
      <c r="S698" s="226">
        <v>0</v>
      </c>
      <c r="T698" s="227">
        <f>S698*H698</f>
        <v>0</v>
      </c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R698" s="228" t="s">
        <v>96</v>
      </c>
      <c r="AT698" s="228" t="s">
        <v>162</v>
      </c>
      <c r="AU698" s="228" t="s">
        <v>93</v>
      </c>
      <c r="AY698" s="21" t="s">
        <v>159</v>
      </c>
      <c r="BE698" s="229">
        <f>IF(N698="základní",J698,0)</f>
        <v>0</v>
      </c>
      <c r="BF698" s="229">
        <f>IF(N698="snížená",J698,0)</f>
        <v>0</v>
      </c>
      <c r="BG698" s="229">
        <f>IF(N698="zákl. přenesená",J698,0)</f>
        <v>0</v>
      </c>
      <c r="BH698" s="229">
        <f>IF(N698="sníž. přenesená",J698,0)</f>
        <v>0</v>
      </c>
      <c r="BI698" s="229">
        <f>IF(N698="nulová",J698,0)</f>
        <v>0</v>
      </c>
      <c r="BJ698" s="21" t="s">
        <v>91</v>
      </c>
      <c r="BK698" s="229">
        <f>ROUND(I698*H698,2)</f>
        <v>0</v>
      </c>
      <c r="BL698" s="21" t="s">
        <v>96</v>
      </c>
      <c r="BM698" s="228" t="s">
        <v>1104</v>
      </c>
    </row>
    <row r="699" s="2" customFormat="1">
      <c r="A699" s="43"/>
      <c r="B699" s="44"/>
      <c r="C699" s="45"/>
      <c r="D699" s="230" t="s">
        <v>168</v>
      </c>
      <c r="E699" s="45"/>
      <c r="F699" s="231" t="s">
        <v>1105</v>
      </c>
      <c r="G699" s="45"/>
      <c r="H699" s="45"/>
      <c r="I699" s="232"/>
      <c r="J699" s="45"/>
      <c r="K699" s="45"/>
      <c r="L699" s="49"/>
      <c r="M699" s="233"/>
      <c r="N699" s="234"/>
      <c r="O699" s="89"/>
      <c r="P699" s="89"/>
      <c r="Q699" s="89"/>
      <c r="R699" s="89"/>
      <c r="S699" s="89"/>
      <c r="T699" s="90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T699" s="21" t="s">
        <v>168</v>
      </c>
      <c r="AU699" s="21" t="s">
        <v>93</v>
      </c>
    </row>
    <row r="700" s="2" customFormat="1" ht="37.8" customHeight="1">
      <c r="A700" s="43"/>
      <c r="B700" s="44"/>
      <c r="C700" s="217" t="s">
        <v>1106</v>
      </c>
      <c r="D700" s="217" t="s">
        <v>162</v>
      </c>
      <c r="E700" s="218" t="s">
        <v>1107</v>
      </c>
      <c r="F700" s="219" t="s">
        <v>1108</v>
      </c>
      <c r="G700" s="220" t="s">
        <v>165</v>
      </c>
      <c r="H700" s="221">
        <v>938.24199999999996</v>
      </c>
      <c r="I700" s="222"/>
      <c r="J700" s="223">
        <f>ROUND(I700*H700,2)</f>
        <v>0</v>
      </c>
      <c r="K700" s="219" t="s">
        <v>166</v>
      </c>
      <c r="L700" s="49"/>
      <c r="M700" s="224" t="s">
        <v>32</v>
      </c>
      <c r="N700" s="225" t="s">
        <v>48</v>
      </c>
      <c r="O700" s="89"/>
      <c r="P700" s="226">
        <f>O700*H700</f>
        <v>0</v>
      </c>
      <c r="Q700" s="226">
        <v>0.00088228000000000004</v>
      </c>
      <c r="R700" s="226">
        <f>Q700*H700</f>
        <v>0.82779215175999998</v>
      </c>
      <c r="S700" s="226">
        <v>0</v>
      </c>
      <c r="T700" s="227">
        <f>S700*H700</f>
        <v>0</v>
      </c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R700" s="228" t="s">
        <v>96</v>
      </c>
      <c r="AT700" s="228" t="s">
        <v>162</v>
      </c>
      <c r="AU700" s="228" t="s">
        <v>93</v>
      </c>
      <c r="AY700" s="21" t="s">
        <v>159</v>
      </c>
      <c r="BE700" s="229">
        <f>IF(N700="základní",J700,0)</f>
        <v>0</v>
      </c>
      <c r="BF700" s="229">
        <f>IF(N700="snížená",J700,0)</f>
        <v>0</v>
      </c>
      <c r="BG700" s="229">
        <f>IF(N700="zákl. přenesená",J700,0)</f>
        <v>0</v>
      </c>
      <c r="BH700" s="229">
        <f>IF(N700="sníž. přenesená",J700,0)</f>
        <v>0</v>
      </c>
      <c r="BI700" s="229">
        <f>IF(N700="nulová",J700,0)</f>
        <v>0</v>
      </c>
      <c r="BJ700" s="21" t="s">
        <v>91</v>
      </c>
      <c r="BK700" s="229">
        <f>ROUND(I700*H700,2)</f>
        <v>0</v>
      </c>
      <c r="BL700" s="21" t="s">
        <v>96</v>
      </c>
      <c r="BM700" s="228" t="s">
        <v>1109</v>
      </c>
    </row>
    <row r="701" s="2" customFormat="1">
      <c r="A701" s="43"/>
      <c r="B701" s="44"/>
      <c r="C701" s="45"/>
      <c r="D701" s="230" t="s">
        <v>168</v>
      </c>
      <c r="E701" s="45"/>
      <c r="F701" s="231" t="s">
        <v>1110</v>
      </c>
      <c r="G701" s="45"/>
      <c r="H701" s="45"/>
      <c r="I701" s="232"/>
      <c r="J701" s="45"/>
      <c r="K701" s="45"/>
      <c r="L701" s="49"/>
      <c r="M701" s="233"/>
      <c r="N701" s="234"/>
      <c r="O701" s="89"/>
      <c r="P701" s="89"/>
      <c r="Q701" s="89"/>
      <c r="R701" s="89"/>
      <c r="S701" s="89"/>
      <c r="T701" s="90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T701" s="21" t="s">
        <v>168</v>
      </c>
      <c r="AU701" s="21" t="s">
        <v>93</v>
      </c>
    </row>
    <row r="702" s="13" customFormat="1">
      <c r="A702" s="13"/>
      <c r="B702" s="235"/>
      <c r="C702" s="236"/>
      <c r="D702" s="237" t="s">
        <v>170</v>
      </c>
      <c r="E702" s="238" t="s">
        <v>32</v>
      </c>
      <c r="F702" s="239" t="s">
        <v>1073</v>
      </c>
      <c r="G702" s="236"/>
      <c r="H702" s="238" t="s">
        <v>32</v>
      </c>
      <c r="I702" s="240"/>
      <c r="J702" s="236"/>
      <c r="K702" s="236"/>
      <c r="L702" s="241"/>
      <c r="M702" s="242"/>
      <c r="N702" s="243"/>
      <c r="O702" s="243"/>
      <c r="P702" s="243"/>
      <c r="Q702" s="243"/>
      <c r="R702" s="243"/>
      <c r="S702" s="243"/>
      <c r="T702" s="24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5" t="s">
        <v>170</v>
      </c>
      <c r="AU702" s="245" t="s">
        <v>93</v>
      </c>
      <c r="AV702" s="13" t="s">
        <v>84</v>
      </c>
      <c r="AW702" s="13" t="s">
        <v>38</v>
      </c>
      <c r="AX702" s="13" t="s">
        <v>76</v>
      </c>
      <c r="AY702" s="245" t="s">
        <v>159</v>
      </c>
    </row>
    <row r="703" s="13" customFormat="1">
      <c r="A703" s="13"/>
      <c r="B703" s="235"/>
      <c r="C703" s="236"/>
      <c r="D703" s="237" t="s">
        <v>170</v>
      </c>
      <c r="E703" s="238" t="s">
        <v>32</v>
      </c>
      <c r="F703" s="239" t="s">
        <v>1050</v>
      </c>
      <c r="G703" s="236"/>
      <c r="H703" s="238" t="s">
        <v>32</v>
      </c>
      <c r="I703" s="240"/>
      <c r="J703" s="236"/>
      <c r="K703" s="236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170</v>
      </c>
      <c r="AU703" s="245" t="s">
        <v>93</v>
      </c>
      <c r="AV703" s="13" t="s">
        <v>84</v>
      </c>
      <c r="AW703" s="13" t="s">
        <v>38</v>
      </c>
      <c r="AX703" s="13" t="s">
        <v>76</v>
      </c>
      <c r="AY703" s="245" t="s">
        <v>159</v>
      </c>
    </row>
    <row r="704" s="14" customFormat="1">
      <c r="A704" s="14"/>
      <c r="B704" s="246"/>
      <c r="C704" s="247"/>
      <c r="D704" s="237" t="s">
        <v>170</v>
      </c>
      <c r="E704" s="248" t="s">
        <v>32</v>
      </c>
      <c r="F704" s="249" t="s">
        <v>1074</v>
      </c>
      <c r="G704" s="247"/>
      <c r="H704" s="250">
        <v>111.59999999999999</v>
      </c>
      <c r="I704" s="251"/>
      <c r="J704" s="247"/>
      <c r="K704" s="247"/>
      <c r="L704" s="252"/>
      <c r="M704" s="253"/>
      <c r="N704" s="254"/>
      <c r="O704" s="254"/>
      <c r="P704" s="254"/>
      <c r="Q704" s="254"/>
      <c r="R704" s="254"/>
      <c r="S704" s="254"/>
      <c r="T704" s="25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6" t="s">
        <v>170</v>
      </c>
      <c r="AU704" s="256" t="s">
        <v>93</v>
      </c>
      <c r="AV704" s="14" t="s">
        <v>91</v>
      </c>
      <c r="AW704" s="14" t="s">
        <v>38</v>
      </c>
      <c r="AX704" s="14" t="s">
        <v>76</v>
      </c>
      <c r="AY704" s="256" t="s">
        <v>159</v>
      </c>
    </row>
    <row r="705" s="14" customFormat="1">
      <c r="A705" s="14"/>
      <c r="B705" s="246"/>
      <c r="C705" s="247"/>
      <c r="D705" s="237" t="s">
        <v>170</v>
      </c>
      <c r="E705" s="248" t="s">
        <v>32</v>
      </c>
      <c r="F705" s="249" t="s">
        <v>1075</v>
      </c>
      <c r="G705" s="247"/>
      <c r="H705" s="250">
        <v>37.408999999999999</v>
      </c>
      <c r="I705" s="251"/>
      <c r="J705" s="247"/>
      <c r="K705" s="247"/>
      <c r="L705" s="252"/>
      <c r="M705" s="253"/>
      <c r="N705" s="254"/>
      <c r="O705" s="254"/>
      <c r="P705" s="254"/>
      <c r="Q705" s="254"/>
      <c r="R705" s="254"/>
      <c r="S705" s="254"/>
      <c r="T705" s="25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6" t="s">
        <v>170</v>
      </c>
      <c r="AU705" s="256" t="s">
        <v>93</v>
      </c>
      <c r="AV705" s="14" t="s">
        <v>91</v>
      </c>
      <c r="AW705" s="14" t="s">
        <v>38</v>
      </c>
      <c r="AX705" s="14" t="s">
        <v>76</v>
      </c>
      <c r="AY705" s="256" t="s">
        <v>159</v>
      </c>
    </row>
    <row r="706" s="14" customFormat="1">
      <c r="A706" s="14"/>
      <c r="B706" s="246"/>
      <c r="C706" s="247"/>
      <c r="D706" s="237" t="s">
        <v>170</v>
      </c>
      <c r="E706" s="248" t="s">
        <v>32</v>
      </c>
      <c r="F706" s="249" t="s">
        <v>1076</v>
      </c>
      <c r="G706" s="247"/>
      <c r="H706" s="250">
        <v>6.556</v>
      </c>
      <c r="I706" s="251"/>
      <c r="J706" s="247"/>
      <c r="K706" s="247"/>
      <c r="L706" s="252"/>
      <c r="M706" s="253"/>
      <c r="N706" s="254"/>
      <c r="O706" s="254"/>
      <c r="P706" s="254"/>
      <c r="Q706" s="254"/>
      <c r="R706" s="254"/>
      <c r="S706" s="254"/>
      <c r="T706" s="25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6" t="s">
        <v>170</v>
      </c>
      <c r="AU706" s="256" t="s">
        <v>93</v>
      </c>
      <c r="AV706" s="14" t="s">
        <v>91</v>
      </c>
      <c r="AW706" s="14" t="s">
        <v>38</v>
      </c>
      <c r="AX706" s="14" t="s">
        <v>76</v>
      </c>
      <c r="AY706" s="256" t="s">
        <v>159</v>
      </c>
    </row>
    <row r="707" s="14" customFormat="1">
      <c r="A707" s="14"/>
      <c r="B707" s="246"/>
      <c r="C707" s="247"/>
      <c r="D707" s="237" t="s">
        <v>170</v>
      </c>
      <c r="E707" s="248" t="s">
        <v>32</v>
      </c>
      <c r="F707" s="249" t="s">
        <v>1077</v>
      </c>
      <c r="G707" s="247"/>
      <c r="H707" s="250">
        <v>65.159999999999997</v>
      </c>
      <c r="I707" s="251"/>
      <c r="J707" s="247"/>
      <c r="K707" s="247"/>
      <c r="L707" s="252"/>
      <c r="M707" s="253"/>
      <c r="N707" s="254"/>
      <c r="O707" s="254"/>
      <c r="P707" s="254"/>
      <c r="Q707" s="254"/>
      <c r="R707" s="254"/>
      <c r="S707" s="254"/>
      <c r="T707" s="25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6" t="s">
        <v>170</v>
      </c>
      <c r="AU707" s="256" t="s">
        <v>93</v>
      </c>
      <c r="AV707" s="14" t="s">
        <v>91</v>
      </c>
      <c r="AW707" s="14" t="s">
        <v>38</v>
      </c>
      <c r="AX707" s="14" t="s">
        <v>76</v>
      </c>
      <c r="AY707" s="256" t="s">
        <v>159</v>
      </c>
    </row>
    <row r="708" s="14" customFormat="1">
      <c r="A708" s="14"/>
      <c r="B708" s="246"/>
      <c r="C708" s="247"/>
      <c r="D708" s="237" t="s">
        <v>170</v>
      </c>
      <c r="E708" s="248" t="s">
        <v>32</v>
      </c>
      <c r="F708" s="249" t="s">
        <v>1078</v>
      </c>
      <c r="G708" s="247"/>
      <c r="H708" s="250">
        <v>16.914999999999999</v>
      </c>
      <c r="I708" s="251"/>
      <c r="J708" s="247"/>
      <c r="K708" s="247"/>
      <c r="L708" s="252"/>
      <c r="M708" s="253"/>
      <c r="N708" s="254"/>
      <c r="O708" s="254"/>
      <c r="P708" s="254"/>
      <c r="Q708" s="254"/>
      <c r="R708" s="254"/>
      <c r="S708" s="254"/>
      <c r="T708" s="25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6" t="s">
        <v>170</v>
      </c>
      <c r="AU708" s="256" t="s">
        <v>93</v>
      </c>
      <c r="AV708" s="14" t="s">
        <v>91</v>
      </c>
      <c r="AW708" s="14" t="s">
        <v>38</v>
      </c>
      <c r="AX708" s="14" t="s">
        <v>76</v>
      </c>
      <c r="AY708" s="256" t="s">
        <v>159</v>
      </c>
    </row>
    <row r="709" s="14" customFormat="1">
      <c r="A709" s="14"/>
      <c r="B709" s="246"/>
      <c r="C709" s="247"/>
      <c r="D709" s="237" t="s">
        <v>170</v>
      </c>
      <c r="E709" s="248" t="s">
        <v>32</v>
      </c>
      <c r="F709" s="249" t="s">
        <v>1079</v>
      </c>
      <c r="G709" s="247"/>
      <c r="H709" s="250">
        <v>124.24800000000001</v>
      </c>
      <c r="I709" s="251"/>
      <c r="J709" s="247"/>
      <c r="K709" s="247"/>
      <c r="L709" s="252"/>
      <c r="M709" s="253"/>
      <c r="N709" s="254"/>
      <c r="O709" s="254"/>
      <c r="P709" s="254"/>
      <c r="Q709" s="254"/>
      <c r="R709" s="254"/>
      <c r="S709" s="254"/>
      <c r="T709" s="25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6" t="s">
        <v>170</v>
      </c>
      <c r="AU709" s="256" t="s">
        <v>93</v>
      </c>
      <c r="AV709" s="14" t="s">
        <v>91</v>
      </c>
      <c r="AW709" s="14" t="s">
        <v>38</v>
      </c>
      <c r="AX709" s="14" t="s">
        <v>76</v>
      </c>
      <c r="AY709" s="256" t="s">
        <v>159</v>
      </c>
    </row>
    <row r="710" s="14" customFormat="1">
      <c r="A710" s="14"/>
      <c r="B710" s="246"/>
      <c r="C710" s="247"/>
      <c r="D710" s="237" t="s">
        <v>170</v>
      </c>
      <c r="E710" s="248" t="s">
        <v>32</v>
      </c>
      <c r="F710" s="249" t="s">
        <v>1080</v>
      </c>
      <c r="G710" s="247"/>
      <c r="H710" s="250">
        <v>48</v>
      </c>
      <c r="I710" s="251"/>
      <c r="J710" s="247"/>
      <c r="K710" s="247"/>
      <c r="L710" s="252"/>
      <c r="M710" s="253"/>
      <c r="N710" s="254"/>
      <c r="O710" s="254"/>
      <c r="P710" s="254"/>
      <c r="Q710" s="254"/>
      <c r="R710" s="254"/>
      <c r="S710" s="254"/>
      <c r="T710" s="25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6" t="s">
        <v>170</v>
      </c>
      <c r="AU710" s="256" t="s">
        <v>93</v>
      </c>
      <c r="AV710" s="14" t="s">
        <v>91</v>
      </c>
      <c r="AW710" s="14" t="s">
        <v>38</v>
      </c>
      <c r="AX710" s="14" t="s">
        <v>76</v>
      </c>
      <c r="AY710" s="256" t="s">
        <v>159</v>
      </c>
    </row>
    <row r="711" s="14" customFormat="1">
      <c r="A711" s="14"/>
      <c r="B711" s="246"/>
      <c r="C711" s="247"/>
      <c r="D711" s="237" t="s">
        <v>170</v>
      </c>
      <c r="E711" s="248" t="s">
        <v>32</v>
      </c>
      <c r="F711" s="249" t="s">
        <v>1081</v>
      </c>
      <c r="G711" s="247"/>
      <c r="H711" s="250">
        <v>52.799999999999997</v>
      </c>
      <c r="I711" s="251"/>
      <c r="J711" s="247"/>
      <c r="K711" s="247"/>
      <c r="L711" s="252"/>
      <c r="M711" s="253"/>
      <c r="N711" s="254"/>
      <c r="O711" s="254"/>
      <c r="P711" s="254"/>
      <c r="Q711" s="254"/>
      <c r="R711" s="254"/>
      <c r="S711" s="254"/>
      <c r="T711" s="25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6" t="s">
        <v>170</v>
      </c>
      <c r="AU711" s="256" t="s">
        <v>93</v>
      </c>
      <c r="AV711" s="14" t="s">
        <v>91</v>
      </c>
      <c r="AW711" s="14" t="s">
        <v>38</v>
      </c>
      <c r="AX711" s="14" t="s">
        <v>76</v>
      </c>
      <c r="AY711" s="256" t="s">
        <v>159</v>
      </c>
    </row>
    <row r="712" s="14" customFormat="1">
      <c r="A712" s="14"/>
      <c r="B712" s="246"/>
      <c r="C712" s="247"/>
      <c r="D712" s="237" t="s">
        <v>170</v>
      </c>
      <c r="E712" s="248" t="s">
        <v>32</v>
      </c>
      <c r="F712" s="249" t="s">
        <v>1082</v>
      </c>
      <c r="G712" s="247"/>
      <c r="H712" s="250">
        <v>135.59999999999999</v>
      </c>
      <c r="I712" s="251"/>
      <c r="J712" s="247"/>
      <c r="K712" s="247"/>
      <c r="L712" s="252"/>
      <c r="M712" s="253"/>
      <c r="N712" s="254"/>
      <c r="O712" s="254"/>
      <c r="P712" s="254"/>
      <c r="Q712" s="254"/>
      <c r="R712" s="254"/>
      <c r="S712" s="254"/>
      <c r="T712" s="25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6" t="s">
        <v>170</v>
      </c>
      <c r="AU712" s="256" t="s">
        <v>93</v>
      </c>
      <c r="AV712" s="14" t="s">
        <v>91</v>
      </c>
      <c r="AW712" s="14" t="s">
        <v>38</v>
      </c>
      <c r="AX712" s="14" t="s">
        <v>76</v>
      </c>
      <c r="AY712" s="256" t="s">
        <v>159</v>
      </c>
    </row>
    <row r="713" s="14" customFormat="1">
      <c r="A713" s="14"/>
      <c r="B713" s="246"/>
      <c r="C713" s="247"/>
      <c r="D713" s="237" t="s">
        <v>170</v>
      </c>
      <c r="E713" s="248" t="s">
        <v>32</v>
      </c>
      <c r="F713" s="249" t="s">
        <v>1083</v>
      </c>
      <c r="G713" s="247"/>
      <c r="H713" s="250">
        <v>24.5</v>
      </c>
      <c r="I713" s="251"/>
      <c r="J713" s="247"/>
      <c r="K713" s="247"/>
      <c r="L713" s="252"/>
      <c r="M713" s="253"/>
      <c r="N713" s="254"/>
      <c r="O713" s="254"/>
      <c r="P713" s="254"/>
      <c r="Q713" s="254"/>
      <c r="R713" s="254"/>
      <c r="S713" s="254"/>
      <c r="T713" s="25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6" t="s">
        <v>170</v>
      </c>
      <c r="AU713" s="256" t="s">
        <v>93</v>
      </c>
      <c r="AV713" s="14" t="s">
        <v>91</v>
      </c>
      <c r="AW713" s="14" t="s">
        <v>38</v>
      </c>
      <c r="AX713" s="14" t="s">
        <v>76</v>
      </c>
      <c r="AY713" s="256" t="s">
        <v>159</v>
      </c>
    </row>
    <row r="714" s="14" customFormat="1">
      <c r="A714" s="14"/>
      <c r="B714" s="246"/>
      <c r="C714" s="247"/>
      <c r="D714" s="237" t="s">
        <v>170</v>
      </c>
      <c r="E714" s="248" t="s">
        <v>32</v>
      </c>
      <c r="F714" s="249" t="s">
        <v>1090</v>
      </c>
      <c r="G714" s="247"/>
      <c r="H714" s="250">
        <v>7.5499999999999998</v>
      </c>
      <c r="I714" s="251"/>
      <c r="J714" s="247"/>
      <c r="K714" s="247"/>
      <c r="L714" s="252"/>
      <c r="M714" s="253"/>
      <c r="N714" s="254"/>
      <c r="O714" s="254"/>
      <c r="P714" s="254"/>
      <c r="Q714" s="254"/>
      <c r="R714" s="254"/>
      <c r="S714" s="254"/>
      <c r="T714" s="25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6" t="s">
        <v>170</v>
      </c>
      <c r="AU714" s="256" t="s">
        <v>93</v>
      </c>
      <c r="AV714" s="14" t="s">
        <v>91</v>
      </c>
      <c r="AW714" s="14" t="s">
        <v>38</v>
      </c>
      <c r="AX714" s="14" t="s">
        <v>76</v>
      </c>
      <c r="AY714" s="256" t="s">
        <v>159</v>
      </c>
    </row>
    <row r="715" s="13" customFormat="1">
      <c r="A715" s="13"/>
      <c r="B715" s="235"/>
      <c r="C715" s="236"/>
      <c r="D715" s="237" t="s">
        <v>170</v>
      </c>
      <c r="E715" s="238" t="s">
        <v>32</v>
      </c>
      <c r="F715" s="239" t="s">
        <v>1052</v>
      </c>
      <c r="G715" s="236"/>
      <c r="H715" s="238" t="s">
        <v>32</v>
      </c>
      <c r="I715" s="240"/>
      <c r="J715" s="236"/>
      <c r="K715" s="236"/>
      <c r="L715" s="241"/>
      <c r="M715" s="242"/>
      <c r="N715" s="243"/>
      <c r="O715" s="243"/>
      <c r="P715" s="243"/>
      <c r="Q715" s="243"/>
      <c r="R715" s="243"/>
      <c r="S715" s="243"/>
      <c r="T715" s="24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5" t="s">
        <v>170</v>
      </c>
      <c r="AU715" s="245" t="s">
        <v>93</v>
      </c>
      <c r="AV715" s="13" t="s">
        <v>84</v>
      </c>
      <c r="AW715" s="13" t="s">
        <v>38</v>
      </c>
      <c r="AX715" s="13" t="s">
        <v>76</v>
      </c>
      <c r="AY715" s="245" t="s">
        <v>159</v>
      </c>
    </row>
    <row r="716" s="14" customFormat="1">
      <c r="A716" s="14"/>
      <c r="B716" s="246"/>
      <c r="C716" s="247"/>
      <c r="D716" s="237" t="s">
        <v>170</v>
      </c>
      <c r="E716" s="248" t="s">
        <v>32</v>
      </c>
      <c r="F716" s="249" t="s">
        <v>1091</v>
      </c>
      <c r="G716" s="247"/>
      <c r="H716" s="250">
        <v>4.54</v>
      </c>
      <c r="I716" s="251"/>
      <c r="J716" s="247"/>
      <c r="K716" s="247"/>
      <c r="L716" s="252"/>
      <c r="M716" s="253"/>
      <c r="N716" s="254"/>
      <c r="O716" s="254"/>
      <c r="P716" s="254"/>
      <c r="Q716" s="254"/>
      <c r="R716" s="254"/>
      <c r="S716" s="254"/>
      <c r="T716" s="25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6" t="s">
        <v>170</v>
      </c>
      <c r="AU716" s="256" t="s">
        <v>93</v>
      </c>
      <c r="AV716" s="14" t="s">
        <v>91</v>
      </c>
      <c r="AW716" s="14" t="s">
        <v>38</v>
      </c>
      <c r="AX716" s="14" t="s">
        <v>76</v>
      </c>
      <c r="AY716" s="256" t="s">
        <v>159</v>
      </c>
    </row>
    <row r="717" s="16" customFormat="1">
      <c r="A717" s="16"/>
      <c r="B717" s="287"/>
      <c r="C717" s="288"/>
      <c r="D717" s="237" t="s">
        <v>170</v>
      </c>
      <c r="E717" s="289" t="s">
        <v>32</v>
      </c>
      <c r="F717" s="290" t="s">
        <v>810</v>
      </c>
      <c r="G717" s="288"/>
      <c r="H717" s="291">
        <v>634.87800000000004</v>
      </c>
      <c r="I717" s="292"/>
      <c r="J717" s="288"/>
      <c r="K717" s="288"/>
      <c r="L717" s="293"/>
      <c r="M717" s="294"/>
      <c r="N717" s="295"/>
      <c r="O717" s="295"/>
      <c r="P717" s="295"/>
      <c r="Q717" s="295"/>
      <c r="R717" s="295"/>
      <c r="S717" s="295"/>
      <c r="T717" s="29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T717" s="297" t="s">
        <v>170</v>
      </c>
      <c r="AU717" s="297" t="s">
        <v>93</v>
      </c>
      <c r="AV717" s="16" t="s">
        <v>93</v>
      </c>
      <c r="AW717" s="16" t="s">
        <v>38</v>
      </c>
      <c r="AX717" s="16" t="s">
        <v>76</v>
      </c>
      <c r="AY717" s="297" t="s">
        <v>159</v>
      </c>
    </row>
    <row r="718" s="13" customFormat="1">
      <c r="A718" s="13"/>
      <c r="B718" s="235"/>
      <c r="C718" s="236"/>
      <c r="D718" s="237" t="s">
        <v>170</v>
      </c>
      <c r="E718" s="238" t="s">
        <v>32</v>
      </c>
      <c r="F718" s="239" t="s">
        <v>1057</v>
      </c>
      <c r="G718" s="236"/>
      <c r="H718" s="238" t="s">
        <v>32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170</v>
      </c>
      <c r="AU718" s="245" t="s">
        <v>93</v>
      </c>
      <c r="AV718" s="13" t="s">
        <v>84</v>
      </c>
      <c r="AW718" s="13" t="s">
        <v>38</v>
      </c>
      <c r="AX718" s="13" t="s">
        <v>76</v>
      </c>
      <c r="AY718" s="245" t="s">
        <v>159</v>
      </c>
    </row>
    <row r="719" s="14" customFormat="1">
      <c r="A719" s="14"/>
      <c r="B719" s="246"/>
      <c r="C719" s="247"/>
      <c r="D719" s="237" t="s">
        <v>170</v>
      </c>
      <c r="E719" s="248" t="s">
        <v>32</v>
      </c>
      <c r="F719" s="249" t="s">
        <v>1092</v>
      </c>
      <c r="G719" s="247"/>
      <c r="H719" s="250">
        <v>111.59999999999999</v>
      </c>
      <c r="I719" s="251"/>
      <c r="J719" s="247"/>
      <c r="K719" s="247"/>
      <c r="L719" s="252"/>
      <c r="M719" s="253"/>
      <c r="N719" s="254"/>
      <c r="O719" s="254"/>
      <c r="P719" s="254"/>
      <c r="Q719" s="254"/>
      <c r="R719" s="254"/>
      <c r="S719" s="254"/>
      <c r="T719" s="25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6" t="s">
        <v>170</v>
      </c>
      <c r="AU719" s="256" t="s">
        <v>93</v>
      </c>
      <c r="AV719" s="14" t="s">
        <v>91</v>
      </c>
      <c r="AW719" s="14" t="s">
        <v>38</v>
      </c>
      <c r="AX719" s="14" t="s">
        <v>76</v>
      </c>
      <c r="AY719" s="256" t="s">
        <v>159</v>
      </c>
    </row>
    <row r="720" s="14" customFormat="1">
      <c r="A720" s="14"/>
      <c r="B720" s="246"/>
      <c r="C720" s="247"/>
      <c r="D720" s="237" t="s">
        <v>170</v>
      </c>
      <c r="E720" s="248" t="s">
        <v>32</v>
      </c>
      <c r="F720" s="249" t="s">
        <v>1093</v>
      </c>
      <c r="G720" s="247"/>
      <c r="H720" s="250">
        <v>40.277999999999999</v>
      </c>
      <c r="I720" s="251"/>
      <c r="J720" s="247"/>
      <c r="K720" s="247"/>
      <c r="L720" s="252"/>
      <c r="M720" s="253"/>
      <c r="N720" s="254"/>
      <c r="O720" s="254"/>
      <c r="P720" s="254"/>
      <c r="Q720" s="254"/>
      <c r="R720" s="254"/>
      <c r="S720" s="254"/>
      <c r="T720" s="25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6" t="s">
        <v>170</v>
      </c>
      <c r="AU720" s="256" t="s">
        <v>93</v>
      </c>
      <c r="AV720" s="14" t="s">
        <v>91</v>
      </c>
      <c r="AW720" s="14" t="s">
        <v>38</v>
      </c>
      <c r="AX720" s="14" t="s">
        <v>76</v>
      </c>
      <c r="AY720" s="256" t="s">
        <v>159</v>
      </c>
    </row>
    <row r="721" s="14" customFormat="1">
      <c r="A721" s="14"/>
      <c r="B721" s="246"/>
      <c r="C721" s="247"/>
      <c r="D721" s="237" t="s">
        <v>170</v>
      </c>
      <c r="E721" s="248" t="s">
        <v>32</v>
      </c>
      <c r="F721" s="249" t="s">
        <v>1094</v>
      </c>
      <c r="G721" s="247"/>
      <c r="H721" s="250">
        <v>18.948</v>
      </c>
      <c r="I721" s="251"/>
      <c r="J721" s="247"/>
      <c r="K721" s="247"/>
      <c r="L721" s="252"/>
      <c r="M721" s="253"/>
      <c r="N721" s="254"/>
      <c r="O721" s="254"/>
      <c r="P721" s="254"/>
      <c r="Q721" s="254"/>
      <c r="R721" s="254"/>
      <c r="S721" s="254"/>
      <c r="T721" s="25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6" t="s">
        <v>170</v>
      </c>
      <c r="AU721" s="256" t="s">
        <v>93</v>
      </c>
      <c r="AV721" s="14" t="s">
        <v>91</v>
      </c>
      <c r="AW721" s="14" t="s">
        <v>38</v>
      </c>
      <c r="AX721" s="14" t="s">
        <v>76</v>
      </c>
      <c r="AY721" s="256" t="s">
        <v>159</v>
      </c>
    </row>
    <row r="722" s="14" customFormat="1">
      <c r="A722" s="14"/>
      <c r="B722" s="246"/>
      <c r="C722" s="247"/>
      <c r="D722" s="237" t="s">
        <v>170</v>
      </c>
      <c r="E722" s="248" t="s">
        <v>32</v>
      </c>
      <c r="F722" s="249" t="s">
        <v>1095</v>
      </c>
      <c r="G722" s="247"/>
      <c r="H722" s="250">
        <v>22.172999999999998</v>
      </c>
      <c r="I722" s="251"/>
      <c r="J722" s="247"/>
      <c r="K722" s="247"/>
      <c r="L722" s="252"/>
      <c r="M722" s="253"/>
      <c r="N722" s="254"/>
      <c r="O722" s="254"/>
      <c r="P722" s="254"/>
      <c r="Q722" s="254"/>
      <c r="R722" s="254"/>
      <c r="S722" s="254"/>
      <c r="T722" s="25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6" t="s">
        <v>170</v>
      </c>
      <c r="AU722" s="256" t="s">
        <v>93</v>
      </c>
      <c r="AV722" s="14" t="s">
        <v>91</v>
      </c>
      <c r="AW722" s="14" t="s">
        <v>38</v>
      </c>
      <c r="AX722" s="14" t="s">
        <v>76</v>
      </c>
      <c r="AY722" s="256" t="s">
        <v>159</v>
      </c>
    </row>
    <row r="723" s="14" customFormat="1">
      <c r="A723" s="14"/>
      <c r="B723" s="246"/>
      <c r="C723" s="247"/>
      <c r="D723" s="237" t="s">
        <v>170</v>
      </c>
      <c r="E723" s="248" t="s">
        <v>32</v>
      </c>
      <c r="F723" s="249" t="s">
        <v>1096</v>
      </c>
      <c r="G723" s="247"/>
      <c r="H723" s="250">
        <v>108.413</v>
      </c>
      <c r="I723" s="251"/>
      <c r="J723" s="247"/>
      <c r="K723" s="247"/>
      <c r="L723" s="252"/>
      <c r="M723" s="253"/>
      <c r="N723" s="254"/>
      <c r="O723" s="254"/>
      <c r="P723" s="254"/>
      <c r="Q723" s="254"/>
      <c r="R723" s="254"/>
      <c r="S723" s="254"/>
      <c r="T723" s="25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6" t="s">
        <v>170</v>
      </c>
      <c r="AU723" s="256" t="s">
        <v>93</v>
      </c>
      <c r="AV723" s="14" t="s">
        <v>91</v>
      </c>
      <c r="AW723" s="14" t="s">
        <v>38</v>
      </c>
      <c r="AX723" s="14" t="s">
        <v>76</v>
      </c>
      <c r="AY723" s="256" t="s">
        <v>159</v>
      </c>
    </row>
    <row r="724" s="14" customFormat="1">
      <c r="A724" s="14"/>
      <c r="B724" s="246"/>
      <c r="C724" s="247"/>
      <c r="D724" s="237" t="s">
        <v>170</v>
      </c>
      <c r="E724" s="248" t="s">
        <v>32</v>
      </c>
      <c r="F724" s="249" t="s">
        <v>1097</v>
      </c>
      <c r="G724" s="247"/>
      <c r="H724" s="250">
        <v>-1.288</v>
      </c>
      <c r="I724" s="251"/>
      <c r="J724" s="247"/>
      <c r="K724" s="247"/>
      <c r="L724" s="252"/>
      <c r="M724" s="253"/>
      <c r="N724" s="254"/>
      <c r="O724" s="254"/>
      <c r="P724" s="254"/>
      <c r="Q724" s="254"/>
      <c r="R724" s="254"/>
      <c r="S724" s="254"/>
      <c r="T724" s="25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6" t="s">
        <v>170</v>
      </c>
      <c r="AU724" s="256" t="s">
        <v>93</v>
      </c>
      <c r="AV724" s="14" t="s">
        <v>91</v>
      </c>
      <c r="AW724" s="14" t="s">
        <v>38</v>
      </c>
      <c r="AX724" s="14" t="s">
        <v>76</v>
      </c>
      <c r="AY724" s="256" t="s">
        <v>159</v>
      </c>
    </row>
    <row r="725" s="14" customFormat="1">
      <c r="A725" s="14"/>
      <c r="B725" s="246"/>
      <c r="C725" s="247"/>
      <c r="D725" s="237" t="s">
        <v>170</v>
      </c>
      <c r="E725" s="248" t="s">
        <v>32</v>
      </c>
      <c r="F725" s="249" t="s">
        <v>1100</v>
      </c>
      <c r="G725" s="247"/>
      <c r="H725" s="250">
        <v>3.2400000000000002</v>
      </c>
      <c r="I725" s="251"/>
      <c r="J725" s="247"/>
      <c r="K725" s="247"/>
      <c r="L725" s="252"/>
      <c r="M725" s="253"/>
      <c r="N725" s="254"/>
      <c r="O725" s="254"/>
      <c r="P725" s="254"/>
      <c r="Q725" s="254"/>
      <c r="R725" s="254"/>
      <c r="S725" s="254"/>
      <c r="T725" s="25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6" t="s">
        <v>170</v>
      </c>
      <c r="AU725" s="256" t="s">
        <v>93</v>
      </c>
      <c r="AV725" s="14" t="s">
        <v>91</v>
      </c>
      <c r="AW725" s="14" t="s">
        <v>38</v>
      </c>
      <c r="AX725" s="14" t="s">
        <v>76</v>
      </c>
      <c r="AY725" s="256" t="s">
        <v>159</v>
      </c>
    </row>
    <row r="726" s="16" customFormat="1">
      <c r="A726" s="16"/>
      <c r="B726" s="287"/>
      <c r="C726" s="288"/>
      <c r="D726" s="237" t="s">
        <v>170</v>
      </c>
      <c r="E726" s="289" t="s">
        <v>32</v>
      </c>
      <c r="F726" s="290" t="s">
        <v>810</v>
      </c>
      <c r="G726" s="288"/>
      <c r="H726" s="291">
        <v>303.36399999999998</v>
      </c>
      <c r="I726" s="292"/>
      <c r="J726" s="288"/>
      <c r="K726" s="288"/>
      <c r="L726" s="293"/>
      <c r="M726" s="294"/>
      <c r="N726" s="295"/>
      <c r="O726" s="295"/>
      <c r="P726" s="295"/>
      <c r="Q726" s="295"/>
      <c r="R726" s="295"/>
      <c r="S726" s="295"/>
      <c r="T726" s="29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T726" s="297" t="s">
        <v>170</v>
      </c>
      <c r="AU726" s="297" t="s">
        <v>93</v>
      </c>
      <c r="AV726" s="16" t="s">
        <v>93</v>
      </c>
      <c r="AW726" s="16" t="s">
        <v>38</v>
      </c>
      <c r="AX726" s="16" t="s">
        <v>76</v>
      </c>
      <c r="AY726" s="297" t="s">
        <v>159</v>
      </c>
    </row>
    <row r="727" s="15" customFormat="1">
      <c r="A727" s="15"/>
      <c r="B727" s="266"/>
      <c r="C727" s="267"/>
      <c r="D727" s="237" t="s">
        <v>170</v>
      </c>
      <c r="E727" s="268" t="s">
        <v>32</v>
      </c>
      <c r="F727" s="269" t="s">
        <v>583</v>
      </c>
      <c r="G727" s="267"/>
      <c r="H727" s="270">
        <v>938.24199999999996</v>
      </c>
      <c r="I727" s="271"/>
      <c r="J727" s="267"/>
      <c r="K727" s="267"/>
      <c r="L727" s="272"/>
      <c r="M727" s="273"/>
      <c r="N727" s="274"/>
      <c r="O727" s="274"/>
      <c r="P727" s="274"/>
      <c r="Q727" s="274"/>
      <c r="R727" s="274"/>
      <c r="S727" s="274"/>
      <c r="T727" s="27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76" t="s">
        <v>170</v>
      </c>
      <c r="AU727" s="276" t="s">
        <v>93</v>
      </c>
      <c r="AV727" s="15" t="s">
        <v>96</v>
      </c>
      <c r="AW727" s="15" t="s">
        <v>38</v>
      </c>
      <c r="AX727" s="15" t="s">
        <v>84</v>
      </c>
      <c r="AY727" s="276" t="s">
        <v>159</v>
      </c>
    </row>
    <row r="728" s="2" customFormat="1" ht="37.8" customHeight="1">
      <c r="A728" s="43"/>
      <c r="B728" s="44"/>
      <c r="C728" s="217" t="s">
        <v>1111</v>
      </c>
      <c r="D728" s="217" t="s">
        <v>162</v>
      </c>
      <c r="E728" s="218" t="s">
        <v>1112</v>
      </c>
      <c r="F728" s="219" t="s">
        <v>1113</v>
      </c>
      <c r="G728" s="220" t="s">
        <v>165</v>
      </c>
      <c r="H728" s="221">
        <v>938.24199999999996</v>
      </c>
      <c r="I728" s="222"/>
      <c r="J728" s="223">
        <f>ROUND(I728*H728,2)</f>
        <v>0</v>
      </c>
      <c r="K728" s="219" t="s">
        <v>166</v>
      </c>
      <c r="L728" s="49"/>
      <c r="M728" s="224" t="s">
        <v>32</v>
      </c>
      <c r="N728" s="225" t="s">
        <v>48</v>
      </c>
      <c r="O728" s="89"/>
      <c r="P728" s="226">
        <f>O728*H728</f>
        <v>0</v>
      </c>
      <c r="Q728" s="226">
        <v>0</v>
      </c>
      <c r="R728" s="226">
        <f>Q728*H728</f>
        <v>0</v>
      </c>
      <c r="S728" s="226">
        <v>0</v>
      </c>
      <c r="T728" s="227">
        <f>S728*H728</f>
        <v>0</v>
      </c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R728" s="228" t="s">
        <v>96</v>
      </c>
      <c r="AT728" s="228" t="s">
        <v>162</v>
      </c>
      <c r="AU728" s="228" t="s">
        <v>93</v>
      </c>
      <c r="AY728" s="21" t="s">
        <v>159</v>
      </c>
      <c r="BE728" s="229">
        <f>IF(N728="základní",J728,0)</f>
        <v>0</v>
      </c>
      <c r="BF728" s="229">
        <f>IF(N728="snížená",J728,0)</f>
        <v>0</v>
      </c>
      <c r="BG728" s="229">
        <f>IF(N728="zákl. přenesená",J728,0)</f>
        <v>0</v>
      </c>
      <c r="BH728" s="229">
        <f>IF(N728="sníž. přenesená",J728,0)</f>
        <v>0</v>
      </c>
      <c r="BI728" s="229">
        <f>IF(N728="nulová",J728,0)</f>
        <v>0</v>
      </c>
      <c r="BJ728" s="21" t="s">
        <v>91</v>
      </c>
      <c r="BK728" s="229">
        <f>ROUND(I728*H728,2)</f>
        <v>0</v>
      </c>
      <c r="BL728" s="21" t="s">
        <v>96</v>
      </c>
      <c r="BM728" s="228" t="s">
        <v>1114</v>
      </c>
    </row>
    <row r="729" s="2" customFormat="1">
      <c r="A729" s="43"/>
      <c r="B729" s="44"/>
      <c r="C729" s="45"/>
      <c r="D729" s="230" t="s">
        <v>168</v>
      </c>
      <c r="E729" s="45"/>
      <c r="F729" s="231" t="s">
        <v>1115</v>
      </c>
      <c r="G729" s="45"/>
      <c r="H729" s="45"/>
      <c r="I729" s="232"/>
      <c r="J729" s="45"/>
      <c r="K729" s="45"/>
      <c r="L729" s="49"/>
      <c r="M729" s="233"/>
      <c r="N729" s="234"/>
      <c r="O729" s="89"/>
      <c r="P729" s="89"/>
      <c r="Q729" s="89"/>
      <c r="R729" s="89"/>
      <c r="S729" s="89"/>
      <c r="T729" s="90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T729" s="21" t="s">
        <v>168</v>
      </c>
      <c r="AU729" s="21" t="s">
        <v>93</v>
      </c>
    </row>
    <row r="730" s="2" customFormat="1" ht="24.15" customHeight="1">
      <c r="A730" s="43"/>
      <c r="B730" s="44"/>
      <c r="C730" s="217" t="s">
        <v>1116</v>
      </c>
      <c r="D730" s="217" t="s">
        <v>162</v>
      </c>
      <c r="E730" s="218" t="s">
        <v>1117</v>
      </c>
      <c r="F730" s="219" t="s">
        <v>1118</v>
      </c>
      <c r="G730" s="220" t="s">
        <v>759</v>
      </c>
      <c r="H730" s="221">
        <v>4</v>
      </c>
      <c r="I730" s="222"/>
      <c r="J730" s="223">
        <f>ROUND(I730*H730,2)</f>
        <v>0</v>
      </c>
      <c r="K730" s="219" t="s">
        <v>227</v>
      </c>
      <c r="L730" s="49"/>
      <c r="M730" s="224" t="s">
        <v>32</v>
      </c>
      <c r="N730" s="225" t="s">
        <v>48</v>
      </c>
      <c r="O730" s="89"/>
      <c r="P730" s="226">
        <f>O730*H730</f>
        <v>0</v>
      </c>
      <c r="Q730" s="226">
        <v>0</v>
      </c>
      <c r="R730" s="226">
        <f>Q730*H730</f>
        <v>0</v>
      </c>
      <c r="S730" s="226">
        <v>0</v>
      </c>
      <c r="T730" s="227">
        <f>S730*H730</f>
        <v>0</v>
      </c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R730" s="228" t="s">
        <v>96</v>
      </c>
      <c r="AT730" s="228" t="s">
        <v>162</v>
      </c>
      <c r="AU730" s="228" t="s">
        <v>93</v>
      </c>
      <c r="AY730" s="21" t="s">
        <v>159</v>
      </c>
      <c r="BE730" s="229">
        <f>IF(N730="základní",J730,0)</f>
        <v>0</v>
      </c>
      <c r="BF730" s="229">
        <f>IF(N730="snížená",J730,0)</f>
        <v>0</v>
      </c>
      <c r="BG730" s="229">
        <f>IF(N730="zákl. přenesená",J730,0)</f>
        <v>0</v>
      </c>
      <c r="BH730" s="229">
        <f>IF(N730="sníž. přenesená",J730,0)</f>
        <v>0</v>
      </c>
      <c r="BI730" s="229">
        <f>IF(N730="nulová",J730,0)</f>
        <v>0</v>
      </c>
      <c r="BJ730" s="21" t="s">
        <v>91</v>
      </c>
      <c r="BK730" s="229">
        <f>ROUND(I730*H730,2)</f>
        <v>0</v>
      </c>
      <c r="BL730" s="21" t="s">
        <v>96</v>
      </c>
      <c r="BM730" s="228" t="s">
        <v>1119</v>
      </c>
    </row>
    <row r="731" s="2" customFormat="1" ht="24.15" customHeight="1">
      <c r="A731" s="43"/>
      <c r="B731" s="44"/>
      <c r="C731" s="217" t="s">
        <v>1120</v>
      </c>
      <c r="D731" s="217" t="s">
        <v>162</v>
      </c>
      <c r="E731" s="218" t="s">
        <v>1121</v>
      </c>
      <c r="F731" s="219" t="s">
        <v>1122</v>
      </c>
      <c r="G731" s="220" t="s">
        <v>759</v>
      </c>
      <c r="H731" s="221">
        <v>6</v>
      </c>
      <c r="I731" s="222"/>
      <c r="J731" s="223">
        <f>ROUND(I731*H731,2)</f>
        <v>0</v>
      </c>
      <c r="K731" s="219" t="s">
        <v>227</v>
      </c>
      <c r="L731" s="49"/>
      <c r="M731" s="224" t="s">
        <v>32</v>
      </c>
      <c r="N731" s="225" t="s">
        <v>48</v>
      </c>
      <c r="O731" s="89"/>
      <c r="P731" s="226">
        <f>O731*H731</f>
        <v>0</v>
      </c>
      <c r="Q731" s="226">
        <v>0</v>
      </c>
      <c r="R731" s="226">
        <f>Q731*H731</f>
        <v>0</v>
      </c>
      <c r="S731" s="226">
        <v>0</v>
      </c>
      <c r="T731" s="227">
        <f>S731*H731</f>
        <v>0</v>
      </c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R731" s="228" t="s">
        <v>96</v>
      </c>
      <c r="AT731" s="228" t="s">
        <v>162</v>
      </c>
      <c r="AU731" s="228" t="s">
        <v>93</v>
      </c>
      <c r="AY731" s="21" t="s">
        <v>159</v>
      </c>
      <c r="BE731" s="229">
        <f>IF(N731="základní",J731,0)</f>
        <v>0</v>
      </c>
      <c r="BF731" s="229">
        <f>IF(N731="snížená",J731,0)</f>
        <v>0</v>
      </c>
      <c r="BG731" s="229">
        <f>IF(N731="zákl. přenesená",J731,0)</f>
        <v>0</v>
      </c>
      <c r="BH731" s="229">
        <f>IF(N731="sníž. přenesená",J731,0)</f>
        <v>0</v>
      </c>
      <c r="BI731" s="229">
        <f>IF(N731="nulová",J731,0)</f>
        <v>0</v>
      </c>
      <c r="BJ731" s="21" t="s">
        <v>91</v>
      </c>
      <c r="BK731" s="229">
        <f>ROUND(I731*H731,2)</f>
        <v>0</v>
      </c>
      <c r="BL731" s="21" t="s">
        <v>96</v>
      </c>
      <c r="BM731" s="228" t="s">
        <v>1123</v>
      </c>
    </row>
    <row r="732" s="2" customFormat="1" ht="24.15" customHeight="1">
      <c r="A732" s="43"/>
      <c r="B732" s="44"/>
      <c r="C732" s="217" t="s">
        <v>1124</v>
      </c>
      <c r="D732" s="217" t="s">
        <v>162</v>
      </c>
      <c r="E732" s="218" t="s">
        <v>1125</v>
      </c>
      <c r="F732" s="219" t="s">
        <v>1126</v>
      </c>
      <c r="G732" s="220" t="s">
        <v>759</v>
      </c>
      <c r="H732" s="221">
        <v>1</v>
      </c>
      <c r="I732" s="222"/>
      <c r="J732" s="223">
        <f>ROUND(I732*H732,2)</f>
        <v>0</v>
      </c>
      <c r="K732" s="219" t="s">
        <v>227</v>
      </c>
      <c r="L732" s="49"/>
      <c r="M732" s="224" t="s">
        <v>32</v>
      </c>
      <c r="N732" s="225" t="s">
        <v>48</v>
      </c>
      <c r="O732" s="89"/>
      <c r="P732" s="226">
        <f>O732*H732</f>
        <v>0</v>
      </c>
      <c r="Q732" s="226">
        <v>0</v>
      </c>
      <c r="R732" s="226">
        <f>Q732*H732</f>
        <v>0</v>
      </c>
      <c r="S732" s="226">
        <v>0</v>
      </c>
      <c r="T732" s="227">
        <f>S732*H732</f>
        <v>0</v>
      </c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R732" s="228" t="s">
        <v>96</v>
      </c>
      <c r="AT732" s="228" t="s">
        <v>162</v>
      </c>
      <c r="AU732" s="228" t="s">
        <v>93</v>
      </c>
      <c r="AY732" s="21" t="s">
        <v>159</v>
      </c>
      <c r="BE732" s="229">
        <f>IF(N732="základní",J732,0)</f>
        <v>0</v>
      </c>
      <c r="BF732" s="229">
        <f>IF(N732="snížená",J732,0)</f>
        <v>0</v>
      </c>
      <c r="BG732" s="229">
        <f>IF(N732="zákl. přenesená",J732,0)</f>
        <v>0</v>
      </c>
      <c r="BH732" s="229">
        <f>IF(N732="sníž. přenesená",J732,0)</f>
        <v>0</v>
      </c>
      <c r="BI732" s="229">
        <f>IF(N732="nulová",J732,0)</f>
        <v>0</v>
      </c>
      <c r="BJ732" s="21" t="s">
        <v>91</v>
      </c>
      <c r="BK732" s="229">
        <f>ROUND(I732*H732,2)</f>
        <v>0</v>
      </c>
      <c r="BL732" s="21" t="s">
        <v>96</v>
      </c>
      <c r="BM732" s="228" t="s">
        <v>1127</v>
      </c>
    </row>
    <row r="733" s="2" customFormat="1" ht="24.15" customHeight="1">
      <c r="A733" s="43"/>
      <c r="B733" s="44"/>
      <c r="C733" s="217" t="s">
        <v>1128</v>
      </c>
      <c r="D733" s="217" t="s">
        <v>162</v>
      </c>
      <c r="E733" s="218" t="s">
        <v>1129</v>
      </c>
      <c r="F733" s="219" t="s">
        <v>1130</v>
      </c>
      <c r="G733" s="220" t="s">
        <v>561</v>
      </c>
      <c r="H733" s="221">
        <v>24.936</v>
      </c>
      <c r="I733" s="222"/>
      <c r="J733" s="223">
        <f>ROUND(I733*H733,2)</f>
        <v>0</v>
      </c>
      <c r="K733" s="219" t="s">
        <v>166</v>
      </c>
      <c r="L733" s="49"/>
      <c r="M733" s="224" t="s">
        <v>32</v>
      </c>
      <c r="N733" s="225" t="s">
        <v>48</v>
      </c>
      <c r="O733" s="89"/>
      <c r="P733" s="226">
        <f>O733*H733</f>
        <v>0</v>
      </c>
      <c r="Q733" s="226">
        <v>2.5018910000000001</v>
      </c>
      <c r="R733" s="226">
        <f>Q733*H733</f>
        <v>62.387153976</v>
      </c>
      <c r="S733" s="226">
        <v>0</v>
      </c>
      <c r="T733" s="227">
        <f>S733*H733</f>
        <v>0</v>
      </c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R733" s="228" t="s">
        <v>96</v>
      </c>
      <c r="AT733" s="228" t="s">
        <v>162</v>
      </c>
      <c r="AU733" s="228" t="s">
        <v>93</v>
      </c>
      <c r="AY733" s="21" t="s">
        <v>159</v>
      </c>
      <c r="BE733" s="229">
        <f>IF(N733="základní",J733,0)</f>
        <v>0</v>
      </c>
      <c r="BF733" s="229">
        <f>IF(N733="snížená",J733,0)</f>
        <v>0</v>
      </c>
      <c r="BG733" s="229">
        <f>IF(N733="zákl. přenesená",J733,0)</f>
        <v>0</v>
      </c>
      <c r="BH733" s="229">
        <f>IF(N733="sníž. přenesená",J733,0)</f>
        <v>0</v>
      </c>
      <c r="BI733" s="229">
        <f>IF(N733="nulová",J733,0)</f>
        <v>0</v>
      </c>
      <c r="BJ733" s="21" t="s">
        <v>91</v>
      </c>
      <c r="BK733" s="229">
        <f>ROUND(I733*H733,2)</f>
        <v>0</v>
      </c>
      <c r="BL733" s="21" t="s">
        <v>96</v>
      </c>
      <c r="BM733" s="228" t="s">
        <v>1131</v>
      </c>
    </row>
    <row r="734" s="2" customFormat="1">
      <c r="A734" s="43"/>
      <c r="B734" s="44"/>
      <c r="C734" s="45"/>
      <c r="D734" s="230" t="s">
        <v>168</v>
      </c>
      <c r="E734" s="45"/>
      <c r="F734" s="231" t="s">
        <v>1132</v>
      </c>
      <c r="G734" s="45"/>
      <c r="H734" s="45"/>
      <c r="I734" s="232"/>
      <c r="J734" s="45"/>
      <c r="K734" s="45"/>
      <c r="L734" s="49"/>
      <c r="M734" s="233"/>
      <c r="N734" s="234"/>
      <c r="O734" s="89"/>
      <c r="P734" s="89"/>
      <c r="Q734" s="89"/>
      <c r="R734" s="89"/>
      <c r="S734" s="89"/>
      <c r="T734" s="90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T734" s="21" t="s">
        <v>168</v>
      </c>
      <c r="AU734" s="21" t="s">
        <v>93</v>
      </c>
    </row>
    <row r="735" s="14" customFormat="1">
      <c r="A735" s="14"/>
      <c r="B735" s="246"/>
      <c r="C735" s="247"/>
      <c r="D735" s="237" t="s">
        <v>170</v>
      </c>
      <c r="E735" s="248" t="s">
        <v>32</v>
      </c>
      <c r="F735" s="249" t="s">
        <v>1133</v>
      </c>
      <c r="G735" s="247"/>
      <c r="H735" s="250">
        <v>3.242</v>
      </c>
      <c r="I735" s="251"/>
      <c r="J735" s="247"/>
      <c r="K735" s="247"/>
      <c r="L735" s="252"/>
      <c r="M735" s="253"/>
      <c r="N735" s="254"/>
      <c r="O735" s="254"/>
      <c r="P735" s="254"/>
      <c r="Q735" s="254"/>
      <c r="R735" s="254"/>
      <c r="S735" s="254"/>
      <c r="T735" s="25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6" t="s">
        <v>170</v>
      </c>
      <c r="AU735" s="256" t="s">
        <v>93</v>
      </c>
      <c r="AV735" s="14" t="s">
        <v>91</v>
      </c>
      <c r="AW735" s="14" t="s">
        <v>38</v>
      </c>
      <c r="AX735" s="14" t="s">
        <v>76</v>
      </c>
      <c r="AY735" s="256" t="s">
        <v>159</v>
      </c>
    </row>
    <row r="736" s="14" customFormat="1">
      <c r="A736" s="14"/>
      <c r="B736" s="246"/>
      <c r="C736" s="247"/>
      <c r="D736" s="237" t="s">
        <v>170</v>
      </c>
      <c r="E736" s="248" t="s">
        <v>32</v>
      </c>
      <c r="F736" s="249" t="s">
        <v>1134</v>
      </c>
      <c r="G736" s="247"/>
      <c r="H736" s="250">
        <v>10.795</v>
      </c>
      <c r="I736" s="251"/>
      <c r="J736" s="247"/>
      <c r="K736" s="247"/>
      <c r="L736" s="252"/>
      <c r="M736" s="253"/>
      <c r="N736" s="254"/>
      <c r="O736" s="254"/>
      <c r="P736" s="254"/>
      <c r="Q736" s="254"/>
      <c r="R736" s="254"/>
      <c r="S736" s="254"/>
      <c r="T736" s="25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6" t="s">
        <v>170</v>
      </c>
      <c r="AU736" s="256" t="s">
        <v>93</v>
      </c>
      <c r="AV736" s="14" t="s">
        <v>91</v>
      </c>
      <c r="AW736" s="14" t="s">
        <v>38</v>
      </c>
      <c r="AX736" s="14" t="s">
        <v>76</v>
      </c>
      <c r="AY736" s="256" t="s">
        <v>159</v>
      </c>
    </row>
    <row r="737" s="14" customFormat="1">
      <c r="A737" s="14"/>
      <c r="B737" s="246"/>
      <c r="C737" s="247"/>
      <c r="D737" s="237" t="s">
        <v>170</v>
      </c>
      <c r="E737" s="248" t="s">
        <v>32</v>
      </c>
      <c r="F737" s="249" t="s">
        <v>1135</v>
      </c>
      <c r="G737" s="247"/>
      <c r="H737" s="250">
        <v>6.2530000000000001</v>
      </c>
      <c r="I737" s="251"/>
      <c r="J737" s="247"/>
      <c r="K737" s="247"/>
      <c r="L737" s="252"/>
      <c r="M737" s="253"/>
      <c r="N737" s="254"/>
      <c r="O737" s="254"/>
      <c r="P737" s="254"/>
      <c r="Q737" s="254"/>
      <c r="R737" s="254"/>
      <c r="S737" s="254"/>
      <c r="T737" s="25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6" t="s">
        <v>170</v>
      </c>
      <c r="AU737" s="256" t="s">
        <v>93</v>
      </c>
      <c r="AV737" s="14" t="s">
        <v>91</v>
      </c>
      <c r="AW737" s="14" t="s">
        <v>38</v>
      </c>
      <c r="AX737" s="14" t="s">
        <v>76</v>
      </c>
      <c r="AY737" s="256" t="s">
        <v>159</v>
      </c>
    </row>
    <row r="738" s="14" customFormat="1">
      <c r="A738" s="14"/>
      <c r="B738" s="246"/>
      <c r="C738" s="247"/>
      <c r="D738" s="237" t="s">
        <v>170</v>
      </c>
      <c r="E738" s="248" t="s">
        <v>32</v>
      </c>
      <c r="F738" s="249" t="s">
        <v>1136</v>
      </c>
      <c r="G738" s="247"/>
      <c r="H738" s="250">
        <v>4.6459999999999999</v>
      </c>
      <c r="I738" s="251"/>
      <c r="J738" s="247"/>
      <c r="K738" s="247"/>
      <c r="L738" s="252"/>
      <c r="M738" s="253"/>
      <c r="N738" s="254"/>
      <c r="O738" s="254"/>
      <c r="P738" s="254"/>
      <c r="Q738" s="254"/>
      <c r="R738" s="254"/>
      <c r="S738" s="254"/>
      <c r="T738" s="25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6" t="s">
        <v>170</v>
      </c>
      <c r="AU738" s="256" t="s">
        <v>93</v>
      </c>
      <c r="AV738" s="14" t="s">
        <v>91</v>
      </c>
      <c r="AW738" s="14" t="s">
        <v>38</v>
      </c>
      <c r="AX738" s="14" t="s">
        <v>76</v>
      </c>
      <c r="AY738" s="256" t="s">
        <v>159</v>
      </c>
    </row>
    <row r="739" s="15" customFormat="1">
      <c r="A739" s="15"/>
      <c r="B739" s="266"/>
      <c r="C739" s="267"/>
      <c r="D739" s="237" t="s">
        <v>170</v>
      </c>
      <c r="E739" s="268" t="s">
        <v>32</v>
      </c>
      <c r="F739" s="269" t="s">
        <v>583</v>
      </c>
      <c r="G739" s="267"/>
      <c r="H739" s="270">
        <v>24.936</v>
      </c>
      <c r="I739" s="271"/>
      <c r="J739" s="267"/>
      <c r="K739" s="267"/>
      <c r="L739" s="272"/>
      <c r="M739" s="273"/>
      <c r="N739" s="274"/>
      <c r="O739" s="274"/>
      <c r="P739" s="274"/>
      <c r="Q739" s="274"/>
      <c r="R739" s="274"/>
      <c r="S739" s="274"/>
      <c r="T739" s="27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76" t="s">
        <v>170</v>
      </c>
      <c r="AU739" s="276" t="s">
        <v>93</v>
      </c>
      <c r="AV739" s="15" t="s">
        <v>96</v>
      </c>
      <c r="AW739" s="15" t="s">
        <v>38</v>
      </c>
      <c r="AX739" s="15" t="s">
        <v>84</v>
      </c>
      <c r="AY739" s="276" t="s">
        <v>159</v>
      </c>
    </row>
    <row r="740" s="2" customFormat="1" ht="24.15" customHeight="1">
      <c r="A740" s="43"/>
      <c r="B740" s="44"/>
      <c r="C740" s="217" t="s">
        <v>1137</v>
      </c>
      <c r="D740" s="217" t="s">
        <v>162</v>
      </c>
      <c r="E740" s="218" t="s">
        <v>1138</v>
      </c>
      <c r="F740" s="219" t="s">
        <v>1139</v>
      </c>
      <c r="G740" s="220" t="s">
        <v>165</v>
      </c>
      <c r="H740" s="221">
        <v>226.67500000000001</v>
      </c>
      <c r="I740" s="222"/>
      <c r="J740" s="223">
        <f>ROUND(I740*H740,2)</f>
        <v>0</v>
      </c>
      <c r="K740" s="219" t="s">
        <v>166</v>
      </c>
      <c r="L740" s="49"/>
      <c r="M740" s="224" t="s">
        <v>32</v>
      </c>
      <c r="N740" s="225" t="s">
        <v>48</v>
      </c>
      <c r="O740" s="89"/>
      <c r="P740" s="226">
        <f>O740*H740</f>
        <v>0</v>
      </c>
      <c r="Q740" s="226">
        <v>0.0014218499999999999</v>
      </c>
      <c r="R740" s="226">
        <f>Q740*H740</f>
        <v>0.32229784875</v>
      </c>
      <c r="S740" s="226">
        <v>0</v>
      </c>
      <c r="T740" s="227">
        <f>S740*H740</f>
        <v>0</v>
      </c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R740" s="228" t="s">
        <v>96</v>
      </c>
      <c r="AT740" s="228" t="s">
        <v>162</v>
      </c>
      <c r="AU740" s="228" t="s">
        <v>93</v>
      </c>
      <c r="AY740" s="21" t="s">
        <v>159</v>
      </c>
      <c r="BE740" s="229">
        <f>IF(N740="základní",J740,0)</f>
        <v>0</v>
      </c>
      <c r="BF740" s="229">
        <f>IF(N740="snížená",J740,0)</f>
        <v>0</v>
      </c>
      <c r="BG740" s="229">
        <f>IF(N740="zákl. přenesená",J740,0)</f>
        <v>0</v>
      </c>
      <c r="BH740" s="229">
        <f>IF(N740="sníž. přenesená",J740,0)</f>
        <v>0</v>
      </c>
      <c r="BI740" s="229">
        <f>IF(N740="nulová",J740,0)</f>
        <v>0</v>
      </c>
      <c r="BJ740" s="21" t="s">
        <v>91</v>
      </c>
      <c r="BK740" s="229">
        <f>ROUND(I740*H740,2)</f>
        <v>0</v>
      </c>
      <c r="BL740" s="21" t="s">
        <v>96</v>
      </c>
      <c r="BM740" s="228" t="s">
        <v>1140</v>
      </c>
    </row>
    <row r="741" s="2" customFormat="1">
      <c r="A741" s="43"/>
      <c r="B741" s="44"/>
      <c r="C741" s="45"/>
      <c r="D741" s="230" t="s">
        <v>168</v>
      </c>
      <c r="E741" s="45"/>
      <c r="F741" s="231" t="s">
        <v>1141</v>
      </c>
      <c r="G741" s="45"/>
      <c r="H741" s="45"/>
      <c r="I741" s="232"/>
      <c r="J741" s="45"/>
      <c r="K741" s="45"/>
      <c r="L741" s="49"/>
      <c r="M741" s="233"/>
      <c r="N741" s="234"/>
      <c r="O741" s="89"/>
      <c r="P741" s="89"/>
      <c r="Q741" s="89"/>
      <c r="R741" s="89"/>
      <c r="S741" s="89"/>
      <c r="T741" s="90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T741" s="21" t="s">
        <v>168</v>
      </c>
      <c r="AU741" s="21" t="s">
        <v>93</v>
      </c>
    </row>
    <row r="742" s="14" customFormat="1">
      <c r="A742" s="14"/>
      <c r="B742" s="246"/>
      <c r="C742" s="247"/>
      <c r="D742" s="237" t="s">
        <v>170</v>
      </c>
      <c r="E742" s="248" t="s">
        <v>32</v>
      </c>
      <c r="F742" s="249" t="s">
        <v>1142</v>
      </c>
      <c r="G742" s="247"/>
      <c r="H742" s="250">
        <v>31.324999999999999</v>
      </c>
      <c r="I742" s="251"/>
      <c r="J742" s="247"/>
      <c r="K742" s="247"/>
      <c r="L742" s="252"/>
      <c r="M742" s="253"/>
      <c r="N742" s="254"/>
      <c r="O742" s="254"/>
      <c r="P742" s="254"/>
      <c r="Q742" s="254"/>
      <c r="R742" s="254"/>
      <c r="S742" s="254"/>
      <c r="T742" s="255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6" t="s">
        <v>170</v>
      </c>
      <c r="AU742" s="256" t="s">
        <v>93</v>
      </c>
      <c r="AV742" s="14" t="s">
        <v>91</v>
      </c>
      <c r="AW742" s="14" t="s">
        <v>38</v>
      </c>
      <c r="AX742" s="14" t="s">
        <v>76</v>
      </c>
      <c r="AY742" s="256" t="s">
        <v>159</v>
      </c>
    </row>
    <row r="743" s="14" customFormat="1">
      <c r="A743" s="14"/>
      <c r="B743" s="246"/>
      <c r="C743" s="247"/>
      <c r="D743" s="237" t="s">
        <v>170</v>
      </c>
      <c r="E743" s="248" t="s">
        <v>32</v>
      </c>
      <c r="F743" s="249" t="s">
        <v>1143</v>
      </c>
      <c r="G743" s="247"/>
      <c r="H743" s="250">
        <v>86.359999999999999</v>
      </c>
      <c r="I743" s="251"/>
      <c r="J743" s="247"/>
      <c r="K743" s="247"/>
      <c r="L743" s="252"/>
      <c r="M743" s="253"/>
      <c r="N743" s="254"/>
      <c r="O743" s="254"/>
      <c r="P743" s="254"/>
      <c r="Q743" s="254"/>
      <c r="R743" s="254"/>
      <c r="S743" s="254"/>
      <c r="T743" s="25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6" t="s">
        <v>170</v>
      </c>
      <c r="AU743" s="256" t="s">
        <v>93</v>
      </c>
      <c r="AV743" s="14" t="s">
        <v>91</v>
      </c>
      <c r="AW743" s="14" t="s">
        <v>38</v>
      </c>
      <c r="AX743" s="14" t="s">
        <v>76</v>
      </c>
      <c r="AY743" s="256" t="s">
        <v>159</v>
      </c>
    </row>
    <row r="744" s="14" customFormat="1">
      <c r="A744" s="14"/>
      <c r="B744" s="246"/>
      <c r="C744" s="247"/>
      <c r="D744" s="237" t="s">
        <v>170</v>
      </c>
      <c r="E744" s="248" t="s">
        <v>32</v>
      </c>
      <c r="F744" s="249" t="s">
        <v>1144</v>
      </c>
      <c r="G744" s="247"/>
      <c r="H744" s="250">
        <v>62.530000000000001</v>
      </c>
      <c r="I744" s="251"/>
      <c r="J744" s="247"/>
      <c r="K744" s="247"/>
      <c r="L744" s="252"/>
      <c r="M744" s="253"/>
      <c r="N744" s="254"/>
      <c r="O744" s="254"/>
      <c r="P744" s="254"/>
      <c r="Q744" s="254"/>
      <c r="R744" s="254"/>
      <c r="S744" s="254"/>
      <c r="T744" s="25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6" t="s">
        <v>170</v>
      </c>
      <c r="AU744" s="256" t="s">
        <v>93</v>
      </c>
      <c r="AV744" s="14" t="s">
        <v>91</v>
      </c>
      <c r="AW744" s="14" t="s">
        <v>38</v>
      </c>
      <c r="AX744" s="14" t="s">
        <v>76</v>
      </c>
      <c r="AY744" s="256" t="s">
        <v>159</v>
      </c>
    </row>
    <row r="745" s="14" customFormat="1">
      <c r="A745" s="14"/>
      <c r="B745" s="246"/>
      <c r="C745" s="247"/>
      <c r="D745" s="237" t="s">
        <v>170</v>
      </c>
      <c r="E745" s="248" t="s">
        <v>32</v>
      </c>
      <c r="F745" s="249" t="s">
        <v>1145</v>
      </c>
      <c r="G745" s="247"/>
      <c r="H745" s="250">
        <v>46.460000000000001</v>
      </c>
      <c r="I745" s="251"/>
      <c r="J745" s="247"/>
      <c r="K745" s="247"/>
      <c r="L745" s="252"/>
      <c r="M745" s="253"/>
      <c r="N745" s="254"/>
      <c r="O745" s="254"/>
      <c r="P745" s="254"/>
      <c r="Q745" s="254"/>
      <c r="R745" s="254"/>
      <c r="S745" s="254"/>
      <c r="T745" s="25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6" t="s">
        <v>170</v>
      </c>
      <c r="AU745" s="256" t="s">
        <v>93</v>
      </c>
      <c r="AV745" s="14" t="s">
        <v>91</v>
      </c>
      <c r="AW745" s="14" t="s">
        <v>38</v>
      </c>
      <c r="AX745" s="14" t="s">
        <v>76</v>
      </c>
      <c r="AY745" s="256" t="s">
        <v>159</v>
      </c>
    </row>
    <row r="746" s="15" customFormat="1">
      <c r="A746" s="15"/>
      <c r="B746" s="266"/>
      <c r="C746" s="267"/>
      <c r="D746" s="237" t="s">
        <v>170</v>
      </c>
      <c r="E746" s="268" t="s">
        <v>32</v>
      </c>
      <c r="F746" s="269" t="s">
        <v>583</v>
      </c>
      <c r="G746" s="267"/>
      <c r="H746" s="270">
        <v>226.67500000000001</v>
      </c>
      <c r="I746" s="271"/>
      <c r="J746" s="267"/>
      <c r="K746" s="267"/>
      <c r="L746" s="272"/>
      <c r="M746" s="273"/>
      <c r="N746" s="274"/>
      <c r="O746" s="274"/>
      <c r="P746" s="274"/>
      <c r="Q746" s="274"/>
      <c r="R746" s="274"/>
      <c r="S746" s="274"/>
      <c r="T746" s="27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76" t="s">
        <v>170</v>
      </c>
      <c r="AU746" s="276" t="s">
        <v>93</v>
      </c>
      <c r="AV746" s="15" t="s">
        <v>96</v>
      </c>
      <c r="AW746" s="15" t="s">
        <v>38</v>
      </c>
      <c r="AX746" s="15" t="s">
        <v>84</v>
      </c>
      <c r="AY746" s="276" t="s">
        <v>159</v>
      </c>
    </row>
    <row r="747" s="2" customFormat="1" ht="24.15" customHeight="1">
      <c r="A747" s="43"/>
      <c r="B747" s="44"/>
      <c r="C747" s="217" t="s">
        <v>1146</v>
      </c>
      <c r="D747" s="217" t="s">
        <v>162</v>
      </c>
      <c r="E747" s="218" t="s">
        <v>1147</v>
      </c>
      <c r="F747" s="219" t="s">
        <v>1148</v>
      </c>
      <c r="G747" s="220" t="s">
        <v>165</v>
      </c>
      <c r="H747" s="221">
        <v>226.67500000000001</v>
      </c>
      <c r="I747" s="222"/>
      <c r="J747" s="223">
        <f>ROUND(I747*H747,2)</f>
        <v>0</v>
      </c>
      <c r="K747" s="219" t="s">
        <v>166</v>
      </c>
      <c r="L747" s="49"/>
      <c r="M747" s="224" t="s">
        <v>32</v>
      </c>
      <c r="N747" s="225" t="s">
        <v>48</v>
      </c>
      <c r="O747" s="89"/>
      <c r="P747" s="226">
        <f>O747*H747</f>
        <v>0</v>
      </c>
      <c r="Q747" s="226">
        <v>0</v>
      </c>
      <c r="R747" s="226">
        <f>Q747*H747</f>
        <v>0</v>
      </c>
      <c r="S747" s="226">
        <v>0</v>
      </c>
      <c r="T747" s="227">
        <f>S747*H747</f>
        <v>0</v>
      </c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R747" s="228" t="s">
        <v>96</v>
      </c>
      <c r="AT747" s="228" t="s">
        <v>162</v>
      </c>
      <c r="AU747" s="228" t="s">
        <v>93</v>
      </c>
      <c r="AY747" s="21" t="s">
        <v>159</v>
      </c>
      <c r="BE747" s="229">
        <f>IF(N747="základní",J747,0)</f>
        <v>0</v>
      </c>
      <c r="BF747" s="229">
        <f>IF(N747="snížená",J747,0)</f>
        <v>0</v>
      </c>
      <c r="BG747" s="229">
        <f>IF(N747="zákl. přenesená",J747,0)</f>
        <v>0</v>
      </c>
      <c r="BH747" s="229">
        <f>IF(N747="sníž. přenesená",J747,0)</f>
        <v>0</v>
      </c>
      <c r="BI747" s="229">
        <f>IF(N747="nulová",J747,0)</f>
        <v>0</v>
      </c>
      <c r="BJ747" s="21" t="s">
        <v>91</v>
      </c>
      <c r="BK747" s="229">
        <f>ROUND(I747*H747,2)</f>
        <v>0</v>
      </c>
      <c r="BL747" s="21" t="s">
        <v>96</v>
      </c>
      <c r="BM747" s="228" t="s">
        <v>1149</v>
      </c>
    </row>
    <row r="748" s="2" customFormat="1">
      <c r="A748" s="43"/>
      <c r="B748" s="44"/>
      <c r="C748" s="45"/>
      <c r="D748" s="230" t="s">
        <v>168</v>
      </c>
      <c r="E748" s="45"/>
      <c r="F748" s="231" t="s">
        <v>1150</v>
      </c>
      <c r="G748" s="45"/>
      <c r="H748" s="45"/>
      <c r="I748" s="232"/>
      <c r="J748" s="45"/>
      <c r="K748" s="45"/>
      <c r="L748" s="49"/>
      <c r="M748" s="233"/>
      <c r="N748" s="234"/>
      <c r="O748" s="89"/>
      <c r="P748" s="89"/>
      <c r="Q748" s="89"/>
      <c r="R748" s="89"/>
      <c r="S748" s="89"/>
      <c r="T748" s="90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T748" s="21" t="s">
        <v>168</v>
      </c>
      <c r="AU748" s="21" t="s">
        <v>93</v>
      </c>
    </row>
    <row r="749" s="2" customFormat="1" ht="24.15" customHeight="1">
      <c r="A749" s="43"/>
      <c r="B749" s="44"/>
      <c r="C749" s="217" t="s">
        <v>1151</v>
      </c>
      <c r="D749" s="217" t="s">
        <v>162</v>
      </c>
      <c r="E749" s="218" t="s">
        <v>1152</v>
      </c>
      <c r="F749" s="219" t="s">
        <v>1153</v>
      </c>
      <c r="G749" s="220" t="s">
        <v>1154</v>
      </c>
      <c r="H749" s="221">
        <v>11.050000000000001</v>
      </c>
      <c r="I749" s="222"/>
      <c r="J749" s="223">
        <f>ROUND(I749*H749,2)</f>
        <v>0</v>
      </c>
      <c r="K749" s="219" t="s">
        <v>227</v>
      </c>
      <c r="L749" s="49"/>
      <c r="M749" s="224" t="s">
        <v>32</v>
      </c>
      <c r="N749" s="225" t="s">
        <v>48</v>
      </c>
      <c r="O749" s="89"/>
      <c r="P749" s="226">
        <f>O749*H749</f>
        <v>0</v>
      </c>
      <c r="Q749" s="226">
        <v>0</v>
      </c>
      <c r="R749" s="226">
        <f>Q749*H749</f>
        <v>0</v>
      </c>
      <c r="S749" s="226">
        <v>0</v>
      </c>
      <c r="T749" s="227">
        <f>S749*H749</f>
        <v>0</v>
      </c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R749" s="228" t="s">
        <v>96</v>
      </c>
      <c r="AT749" s="228" t="s">
        <v>162</v>
      </c>
      <c r="AU749" s="228" t="s">
        <v>93</v>
      </c>
      <c r="AY749" s="21" t="s">
        <v>159</v>
      </c>
      <c r="BE749" s="229">
        <f>IF(N749="základní",J749,0)</f>
        <v>0</v>
      </c>
      <c r="BF749" s="229">
        <f>IF(N749="snížená",J749,0)</f>
        <v>0</v>
      </c>
      <c r="BG749" s="229">
        <f>IF(N749="zákl. přenesená",J749,0)</f>
        <v>0</v>
      </c>
      <c r="BH749" s="229">
        <f>IF(N749="sníž. přenesená",J749,0)</f>
        <v>0</v>
      </c>
      <c r="BI749" s="229">
        <f>IF(N749="nulová",J749,0)</f>
        <v>0</v>
      </c>
      <c r="BJ749" s="21" t="s">
        <v>91</v>
      </c>
      <c r="BK749" s="229">
        <f>ROUND(I749*H749,2)</f>
        <v>0</v>
      </c>
      <c r="BL749" s="21" t="s">
        <v>96</v>
      </c>
      <c r="BM749" s="228" t="s">
        <v>1155</v>
      </c>
    </row>
    <row r="750" s="14" customFormat="1">
      <c r="A750" s="14"/>
      <c r="B750" s="246"/>
      <c r="C750" s="247"/>
      <c r="D750" s="237" t="s">
        <v>170</v>
      </c>
      <c r="E750" s="248" t="s">
        <v>32</v>
      </c>
      <c r="F750" s="249" t="s">
        <v>1156</v>
      </c>
      <c r="G750" s="247"/>
      <c r="H750" s="250">
        <v>11.050000000000001</v>
      </c>
      <c r="I750" s="251"/>
      <c r="J750" s="247"/>
      <c r="K750" s="247"/>
      <c r="L750" s="252"/>
      <c r="M750" s="253"/>
      <c r="N750" s="254"/>
      <c r="O750" s="254"/>
      <c r="P750" s="254"/>
      <c r="Q750" s="254"/>
      <c r="R750" s="254"/>
      <c r="S750" s="254"/>
      <c r="T750" s="25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6" t="s">
        <v>170</v>
      </c>
      <c r="AU750" s="256" t="s">
        <v>93</v>
      </c>
      <c r="AV750" s="14" t="s">
        <v>91</v>
      </c>
      <c r="AW750" s="14" t="s">
        <v>38</v>
      </c>
      <c r="AX750" s="14" t="s">
        <v>84</v>
      </c>
      <c r="AY750" s="256" t="s">
        <v>159</v>
      </c>
    </row>
    <row r="751" s="2" customFormat="1" ht="24.15" customHeight="1">
      <c r="A751" s="43"/>
      <c r="B751" s="44"/>
      <c r="C751" s="217" t="s">
        <v>1157</v>
      </c>
      <c r="D751" s="217" t="s">
        <v>162</v>
      </c>
      <c r="E751" s="218" t="s">
        <v>1158</v>
      </c>
      <c r="F751" s="219" t="s">
        <v>1159</v>
      </c>
      <c r="G751" s="220" t="s">
        <v>1154</v>
      </c>
      <c r="H751" s="221">
        <v>29.434999999999999</v>
      </c>
      <c r="I751" s="222"/>
      <c r="J751" s="223">
        <f>ROUND(I751*H751,2)</f>
        <v>0</v>
      </c>
      <c r="K751" s="219" t="s">
        <v>227</v>
      </c>
      <c r="L751" s="49"/>
      <c r="M751" s="224" t="s">
        <v>32</v>
      </c>
      <c r="N751" s="225" t="s">
        <v>48</v>
      </c>
      <c r="O751" s="89"/>
      <c r="P751" s="226">
        <f>O751*H751</f>
        <v>0</v>
      </c>
      <c r="Q751" s="226">
        <v>0</v>
      </c>
      <c r="R751" s="226">
        <f>Q751*H751</f>
        <v>0</v>
      </c>
      <c r="S751" s="226">
        <v>0</v>
      </c>
      <c r="T751" s="227">
        <f>S751*H751</f>
        <v>0</v>
      </c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R751" s="228" t="s">
        <v>96</v>
      </c>
      <c r="AT751" s="228" t="s">
        <v>162</v>
      </c>
      <c r="AU751" s="228" t="s">
        <v>93</v>
      </c>
      <c r="AY751" s="21" t="s">
        <v>159</v>
      </c>
      <c r="BE751" s="229">
        <f>IF(N751="základní",J751,0)</f>
        <v>0</v>
      </c>
      <c r="BF751" s="229">
        <f>IF(N751="snížená",J751,0)</f>
        <v>0</v>
      </c>
      <c r="BG751" s="229">
        <f>IF(N751="zákl. přenesená",J751,0)</f>
        <v>0</v>
      </c>
      <c r="BH751" s="229">
        <f>IF(N751="sníž. přenesená",J751,0)</f>
        <v>0</v>
      </c>
      <c r="BI751" s="229">
        <f>IF(N751="nulová",J751,0)</f>
        <v>0</v>
      </c>
      <c r="BJ751" s="21" t="s">
        <v>91</v>
      </c>
      <c r="BK751" s="229">
        <f>ROUND(I751*H751,2)</f>
        <v>0</v>
      </c>
      <c r="BL751" s="21" t="s">
        <v>96</v>
      </c>
      <c r="BM751" s="228" t="s">
        <v>1160</v>
      </c>
    </row>
    <row r="752" s="14" customFormat="1">
      <c r="A752" s="14"/>
      <c r="B752" s="246"/>
      <c r="C752" s="247"/>
      <c r="D752" s="237" t="s">
        <v>170</v>
      </c>
      <c r="E752" s="248" t="s">
        <v>32</v>
      </c>
      <c r="F752" s="249" t="s">
        <v>1161</v>
      </c>
      <c r="G752" s="247"/>
      <c r="H752" s="250">
        <v>14.9</v>
      </c>
      <c r="I752" s="251"/>
      <c r="J752" s="247"/>
      <c r="K752" s="247"/>
      <c r="L752" s="252"/>
      <c r="M752" s="253"/>
      <c r="N752" s="254"/>
      <c r="O752" s="254"/>
      <c r="P752" s="254"/>
      <c r="Q752" s="254"/>
      <c r="R752" s="254"/>
      <c r="S752" s="254"/>
      <c r="T752" s="25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6" t="s">
        <v>170</v>
      </c>
      <c r="AU752" s="256" t="s">
        <v>93</v>
      </c>
      <c r="AV752" s="14" t="s">
        <v>91</v>
      </c>
      <c r="AW752" s="14" t="s">
        <v>38</v>
      </c>
      <c r="AX752" s="14" t="s">
        <v>76</v>
      </c>
      <c r="AY752" s="256" t="s">
        <v>159</v>
      </c>
    </row>
    <row r="753" s="14" customFormat="1">
      <c r="A753" s="14"/>
      <c r="B753" s="246"/>
      <c r="C753" s="247"/>
      <c r="D753" s="237" t="s">
        <v>170</v>
      </c>
      <c r="E753" s="248" t="s">
        <v>32</v>
      </c>
      <c r="F753" s="249" t="s">
        <v>1162</v>
      </c>
      <c r="G753" s="247"/>
      <c r="H753" s="250">
        <v>14.535</v>
      </c>
      <c r="I753" s="251"/>
      <c r="J753" s="247"/>
      <c r="K753" s="247"/>
      <c r="L753" s="252"/>
      <c r="M753" s="253"/>
      <c r="N753" s="254"/>
      <c r="O753" s="254"/>
      <c r="P753" s="254"/>
      <c r="Q753" s="254"/>
      <c r="R753" s="254"/>
      <c r="S753" s="254"/>
      <c r="T753" s="25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6" t="s">
        <v>170</v>
      </c>
      <c r="AU753" s="256" t="s">
        <v>93</v>
      </c>
      <c r="AV753" s="14" t="s">
        <v>91</v>
      </c>
      <c r="AW753" s="14" t="s">
        <v>38</v>
      </c>
      <c r="AX753" s="14" t="s">
        <v>76</v>
      </c>
      <c r="AY753" s="256" t="s">
        <v>159</v>
      </c>
    </row>
    <row r="754" s="15" customFormat="1">
      <c r="A754" s="15"/>
      <c r="B754" s="266"/>
      <c r="C754" s="267"/>
      <c r="D754" s="237" t="s">
        <v>170</v>
      </c>
      <c r="E754" s="268" t="s">
        <v>32</v>
      </c>
      <c r="F754" s="269" t="s">
        <v>583</v>
      </c>
      <c r="G754" s="267"/>
      <c r="H754" s="270">
        <v>29.434999999999999</v>
      </c>
      <c r="I754" s="271"/>
      <c r="J754" s="267"/>
      <c r="K754" s="267"/>
      <c r="L754" s="272"/>
      <c r="M754" s="273"/>
      <c r="N754" s="274"/>
      <c r="O754" s="274"/>
      <c r="P754" s="274"/>
      <c r="Q754" s="274"/>
      <c r="R754" s="274"/>
      <c r="S754" s="274"/>
      <c r="T754" s="27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76" t="s">
        <v>170</v>
      </c>
      <c r="AU754" s="276" t="s">
        <v>93</v>
      </c>
      <c r="AV754" s="15" t="s">
        <v>96</v>
      </c>
      <c r="AW754" s="15" t="s">
        <v>38</v>
      </c>
      <c r="AX754" s="15" t="s">
        <v>84</v>
      </c>
      <c r="AY754" s="276" t="s">
        <v>159</v>
      </c>
    </row>
    <row r="755" s="2" customFormat="1" ht="24.15" customHeight="1">
      <c r="A755" s="43"/>
      <c r="B755" s="44"/>
      <c r="C755" s="217" t="s">
        <v>1163</v>
      </c>
      <c r="D755" s="217" t="s">
        <v>162</v>
      </c>
      <c r="E755" s="218" t="s">
        <v>1164</v>
      </c>
      <c r="F755" s="219" t="s">
        <v>1165</v>
      </c>
      <c r="G755" s="220" t="s">
        <v>1154</v>
      </c>
      <c r="H755" s="221">
        <v>8.3499999999999996</v>
      </c>
      <c r="I755" s="222"/>
      <c r="J755" s="223">
        <f>ROUND(I755*H755,2)</f>
        <v>0</v>
      </c>
      <c r="K755" s="219" t="s">
        <v>227</v>
      </c>
      <c r="L755" s="49"/>
      <c r="M755" s="224" t="s">
        <v>32</v>
      </c>
      <c r="N755" s="225" t="s">
        <v>48</v>
      </c>
      <c r="O755" s="89"/>
      <c r="P755" s="226">
        <f>O755*H755</f>
        <v>0</v>
      </c>
      <c r="Q755" s="226">
        <v>0</v>
      </c>
      <c r="R755" s="226">
        <f>Q755*H755</f>
        <v>0</v>
      </c>
      <c r="S755" s="226">
        <v>0</v>
      </c>
      <c r="T755" s="227">
        <f>S755*H755</f>
        <v>0</v>
      </c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R755" s="228" t="s">
        <v>96</v>
      </c>
      <c r="AT755" s="228" t="s">
        <v>162</v>
      </c>
      <c r="AU755" s="228" t="s">
        <v>93</v>
      </c>
      <c r="AY755" s="21" t="s">
        <v>159</v>
      </c>
      <c r="BE755" s="229">
        <f>IF(N755="základní",J755,0)</f>
        <v>0</v>
      </c>
      <c r="BF755" s="229">
        <f>IF(N755="snížená",J755,0)</f>
        <v>0</v>
      </c>
      <c r="BG755" s="229">
        <f>IF(N755="zákl. přenesená",J755,0)</f>
        <v>0</v>
      </c>
      <c r="BH755" s="229">
        <f>IF(N755="sníž. přenesená",J755,0)</f>
        <v>0</v>
      </c>
      <c r="BI755" s="229">
        <f>IF(N755="nulová",J755,0)</f>
        <v>0</v>
      </c>
      <c r="BJ755" s="21" t="s">
        <v>91</v>
      </c>
      <c r="BK755" s="229">
        <f>ROUND(I755*H755,2)</f>
        <v>0</v>
      </c>
      <c r="BL755" s="21" t="s">
        <v>96</v>
      </c>
      <c r="BM755" s="228" t="s">
        <v>1166</v>
      </c>
    </row>
    <row r="756" s="14" customFormat="1">
      <c r="A756" s="14"/>
      <c r="B756" s="246"/>
      <c r="C756" s="247"/>
      <c r="D756" s="237" t="s">
        <v>170</v>
      </c>
      <c r="E756" s="248" t="s">
        <v>32</v>
      </c>
      <c r="F756" s="249" t="s">
        <v>1167</v>
      </c>
      <c r="G756" s="247"/>
      <c r="H756" s="250">
        <v>8.3499999999999996</v>
      </c>
      <c r="I756" s="251"/>
      <c r="J756" s="247"/>
      <c r="K756" s="247"/>
      <c r="L756" s="252"/>
      <c r="M756" s="253"/>
      <c r="N756" s="254"/>
      <c r="O756" s="254"/>
      <c r="P756" s="254"/>
      <c r="Q756" s="254"/>
      <c r="R756" s="254"/>
      <c r="S756" s="254"/>
      <c r="T756" s="25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6" t="s">
        <v>170</v>
      </c>
      <c r="AU756" s="256" t="s">
        <v>93</v>
      </c>
      <c r="AV756" s="14" t="s">
        <v>91</v>
      </c>
      <c r="AW756" s="14" t="s">
        <v>38</v>
      </c>
      <c r="AX756" s="14" t="s">
        <v>84</v>
      </c>
      <c r="AY756" s="256" t="s">
        <v>159</v>
      </c>
    </row>
    <row r="757" s="2" customFormat="1" ht="24.15" customHeight="1">
      <c r="A757" s="43"/>
      <c r="B757" s="44"/>
      <c r="C757" s="217" t="s">
        <v>1168</v>
      </c>
      <c r="D757" s="217" t="s">
        <v>162</v>
      </c>
      <c r="E757" s="218" t="s">
        <v>1169</v>
      </c>
      <c r="F757" s="219" t="s">
        <v>1170</v>
      </c>
      <c r="G757" s="220" t="s">
        <v>1154</v>
      </c>
      <c r="H757" s="221">
        <v>2.2400000000000002</v>
      </c>
      <c r="I757" s="222"/>
      <c r="J757" s="223">
        <f>ROUND(I757*H757,2)</f>
        <v>0</v>
      </c>
      <c r="K757" s="219" t="s">
        <v>227</v>
      </c>
      <c r="L757" s="49"/>
      <c r="M757" s="224" t="s">
        <v>32</v>
      </c>
      <c r="N757" s="225" t="s">
        <v>48</v>
      </c>
      <c r="O757" s="89"/>
      <c r="P757" s="226">
        <f>O757*H757</f>
        <v>0</v>
      </c>
      <c r="Q757" s="226">
        <v>0</v>
      </c>
      <c r="R757" s="226">
        <f>Q757*H757</f>
        <v>0</v>
      </c>
      <c r="S757" s="226">
        <v>0</v>
      </c>
      <c r="T757" s="227">
        <f>S757*H757</f>
        <v>0</v>
      </c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R757" s="228" t="s">
        <v>96</v>
      </c>
      <c r="AT757" s="228" t="s">
        <v>162</v>
      </c>
      <c r="AU757" s="228" t="s">
        <v>93</v>
      </c>
      <c r="AY757" s="21" t="s">
        <v>159</v>
      </c>
      <c r="BE757" s="229">
        <f>IF(N757="základní",J757,0)</f>
        <v>0</v>
      </c>
      <c r="BF757" s="229">
        <f>IF(N757="snížená",J757,0)</f>
        <v>0</v>
      </c>
      <c r="BG757" s="229">
        <f>IF(N757="zákl. přenesená",J757,0)</f>
        <v>0</v>
      </c>
      <c r="BH757" s="229">
        <f>IF(N757="sníž. přenesená",J757,0)</f>
        <v>0</v>
      </c>
      <c r="BI757" s="229">
        <f>IF(N757="nulová",J757,0)</f>
        <v>0</v>
      </c>
      <c r="BJ757" s="21" t="s">
        <v>91</v>
      </c>
      <c r="BK757" s="229">
        <f>ROUND(I757*H757,2)</f>
        <v>0</v>
      </c>
      <c r="BL757" s="21" t="s">
        <v>96</v>
      </c>
      <c r="BM757" s="228" t="s">
        <v>1171</v>
      </c>
    </row>
    <row r="758" s="14" customFormat="1">
      <c r="A758" s="14"/>
      <c r="B758" s="246"/>
      <c r="C758" s="247"/>
      <c r="D758" s="237" t="s">
        <v>170</v>
      </c>
      <c r="E758" s="248" t="s">
        <v>32</v>
      </c>
      <c r="F758" s="249" t="s">
        <v>1172</v>
      </c>
      <c r="G758" s="247"/>
      <c r="H758" s="250">
        <v>2.2400000000000002</v>
      </c>
      <c r="I758" s="251"/>
      <c r="J758" s="247"/>
      <c r="K758" s="247"/>
      <c r="L758" s="252"/>
      <c r="M758" s="253"/>
      <c r="N758" s="254"/>
      <c r="O758" s="254"/>
      <c r="P758" s="254"/>
      <c r="Q758" s="254"/>
      <c r="R758" s="254"/>
      <c r="S758" s="254"/>
      <c r="T758" s="25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6" t="s">
        <v>170</v>
      </c>
      <c r="AU758" s="256" t="s">
        <v>93</v>
      </c>
      <c r="AV758" s="14" t="s">
        <v>91</v>
      </c>
      <c r="AW758" s="14" t="s">
        <v>38</v>
      </c>
      <c r="AX758" s="14" t="s">
        <v>84</v>
      </c>
      <c r="AY758" s="256" t="s">
        <v>159</v>
      </c>
    </row>
    <row r="759" s="2" customFormat="1" ht="24.15" customHeight="1">
      <c r="A759" s="43"/>
      <c r="B759" s="44"/>
      <c r="C759" s="217" t="s">
        <v>1173</v>
      </c>
      <c r="D759" s="217" t="s">
        <v>162</v>
      </c>
      <c r="E759" s="218" t="s">
        <v>1174</v>
      </c>
      <c r="F759" s="219" t="s">
        <v>1175</v>
      </c>
      <c r="G759" s="220" t="s">
        <v>1154</v>
      </c>
      <c r="H759" s="221">
        <v>51.600000000000001</v>
      </c>
      <c r="I759" s="222"/>
      <c r="J759" s="223">
        <f>ROUND(I759*H759,2)</f>
        <v>0</v>
      </c>
      <c r="K759" s="219" t="s">
        <v>227</v>
      </c>
      <c r="L759" s="49"/>
      <c r="M759" s="224" t="s">
        <v>32</v>
      </c>
      <c r="N759" s="225" t="s">
        <v>48</v>
      </c>
      <c r="O759" s="89"/>
      <c r="P759" s="226">
        <f>O759*H759</f>
        <v>0</v>
      </c>
      <c r="Q759" s="226">
        <v>0</v>
      </c>
      <c r="R759" s="226">
        <f>Q759*H759</f>
        <v>0</v>
      </c>
      <c r="S759" s="226">
        <v>0</v>
      </c>
      <c r="T759" s="227">
        <f>S759*H759</f>
        <v>0</v>
      </c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R759" s="228" t="s">
        <v>96</v>
      </c>
      <c r="AT759" s="228" t="s">
        <v>162</v>
      </c>
      <c r="AU759" s="228" t="s">
        <v>93</v>
      </c>
      <c r="AY759" s="21" t="s">
        <v>159</v>
      </c>
      <c r="BE759" s="229">
        <f>IF(N759="základní",J759,0)</f>
        <v>0</v>
      </c>
      <c r="BF759" s="229">
        <f>IF(N759="snížená",J759,0)</f>
        <v>0</v>
      </c>
      <c r="BG759" s="229">
        <f>IF(N759="zákl. přenesená",J759,0)</f>
        <v>0</v>
      </c>
      <c r="BH759" s="229">
        <f>IF(N759="sníž. přenesená",J759,0)</f>
        <v>0</v>
      </c>
      <c r="BI759" s="229">
        <f>IF(N759="nulová",J759,0)</f>
        <v>0</v>
      </c>
      <c r="BJ759" s="21" t="s">
        <v>91</v>
      </c>
      <c r="BK759" s="229">
        <f>ROUND(I759*H759,2)</f>
        <v>0</v>
      </c>
      <c r="BL759" s="21" t="s">
        <v>96</v>
      </c>
      <c r="BM759" s="228" t="s">
        <v>1176</v>
      </c>
    </row>
    <row r="760" s="13" customFormat="1">
      <c r="A760" s="13"/>
      <c r="B760" s="235"/>
      <c r="C760" s="236"/>
      <c r="D760" s="237" t="s">
        <v>170</v>
      </c>
      <c r="E760" s="238" t="s">
        <v>32</v>
      </c>
      <c r="F760" s="239" t="s">
        <v>1177</v>
      </c>
      <c r="G760" s="236"/>
      <c r="H760" s="238" t="s">
        <v>32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170</v>
      </c>
      <c r="AU760" s="245" t="s">
        <v>93</v>
      </c>
      <c r="AV760" s="13" t="s">
        <v>84</v>
      </c>
      <c r="AW760" s="13" t="s">
        <v>38</v>
      </c>
      <c r="AX760" s="13" t="s">
        <v>76</v>
      </c>
      <c r="AY760" s="245" t="s">
        <v>159</v>
      </c>
    </row>
    <row r="761" s="14" customFormat="1">
      <c r="A761" s="14"/>
      <c r="B761" s="246"/>
      <c r="C761" s="247"/>
      <c r="D761" s="237" t="s">
        <v>170</v>
      </c>
      <c r="E761" s="248" t="s">
        <v>32</v>
      </c>
      <c r="F761" s="249" t="s">
        <v>1178</v>
      </c>
      <c r="G761" s="247"/>
      <c r="H761" s="250">
        <v>14.51</v>
      </c>
      <c r="I761" s="251"/>
      <c r="J761" s="247"/>
      <c r="K761" s="247"/>
      <c r="L761" s="252"/>
      <c r="M761" s="253"/>
      <c r="N761" s="254"/>
      <c r="O761" s="254"/>
      <c r="P761" s="254"/>
      <c r="Q761" s="254"/>
      <c r="R761" s="254"/>
      <c r="S761" s="254"/>
      <c r="T761" s="25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6" t="s">
        <v>170</v>
      </c>
      <c r="AU761" s="256" t="s">
        <v>93</v>
      </c>
      <c r="AV761" s="14" t="s">
        <v>91</v>
      </c>
      <c r="AW761" s="14" t="s">
        <v>38</v>
      </c>
      <c r="AX761" s="14" t="s">
        <v>76</v>
      </c>
      <c r="AY761" s="256" t="s">
        <v>159</v>
      </c>
    </row>
    <row r="762" s="13" customFormat="1">
      <c r="A762" s="13"/>
      <c r="B762" s="235"/>
      <c r="C762" s="236"/>
      <c r="D762" s="237" t="s">
        <v>170</v>
      </c>
      <c r="E762" s="238" t="s">
        <v>32</v>
      </c>
      <c r="F762" s="239" t="s">
        <v>974</v>
      </c>
      <c r="G762" s="236"/>
      <c r="H762" s="238" t="s">
        <v>32</v>
      </c>
      <c r="I762" s="240"/>
      <c r="J762" s="236"/>
      <c r="K762" s="236"/>
      <c r="L762" s="241"/>
      <c r="M762" s="242"/>
      <c r="N762" s="243"/>
      <c r="O762" s="243"/>
      <c r="P762" s="243"/>
      <c r="Q762" s="243"/>
      <c r="R762" s="243"/>
      <c r="S762" s="243"/>
      <c r="T762" s="24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5" t="s">
        <v>170</v>
      </c>
      <c r="AU762" s="245" t="s">
        <v>93</v>
      </c>
      <c r="AV762" s="13" t="s">
        <v>84</v>
      </c>
      <c r="AW762" s="13" t="s">
        <v>38</v>
      </c>
      <c r="AX762" s="13" t="s">
        <v>76</v>
      </c>
      <c r="AY762" s="245" t="s">
        <v>159</v>
      </c>
    </row>
    <row r="763" s="14" customFormat="1">
      <c r="A763" s="14"/>
      <c r="B763" s="246"/>
      <c r="C763" s="247"/>
      <c r="D763" s="237" t="s">
        <v>170</v>
      </c>
      <c r="E763" s="248" t="s">
        <v>32</v>
      </c>
      <c r="F763" s="249" t="s">
        <v>1179</v>
      </c>
      <c r="G763" s="247"/>
      <c r="H763" s="250">
        <v>12.65</v>
      </c>
      <c r="I763" s="251"/>
      <c r="J763" s="247"/>
      <c r="K763" s="247"/>
      <c r="L763" s="252"/>
      <c r="M763" s="253"/>
      <c r="N763" s="254"/>
      <c r="O763" s="254"/>
      <c r="P763" s="254"/>
      <c r="Q763" s="254"/>
      <c r="R763" s="254"/>
      <c r="S763" s="254"/>
      <c r="T763" s="25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6" t="s">
        <v>170</v>
      </c>
      <c r="AU763" s="256" t="s">
        <v>93</v>
      </c>
      <c r="AV763" s="14" t="s">
        <v>91</v>
      </c>
      <c r="AW763" s="14" t="s">
        <v>38</v>
      </c>
      <c r="AX763" s="14" t="s">
        <v>76</v>
      </c>
      <c r="AY763" s="256" t="s">
        <v>159</v>
      </c>
    </row>
    <row r="764" s="14" customFormat="1">
      <c r="A764" s="14"/>
      <c r="B764" s="246"/>
      <c r="C764" s="247"/>
      <c r="D764" s="237" t="s">
        <v>170</v>
      </c>
      <c r="E764" s="248" t="s">
        <v>32</v>
      </c>
      <c r="F764" s="249" t="s">
        <v>1180</v>
      </c>
      <c r="G764" s="247"/>
      <c r="H764" s="250">
        <v>24.440000000000001</v>
      </c>
      <c r="I764" s="251"/>
      <c r="J764" s="247"/>
      <c r="K764" s="247"/>
      <c r="L764" s="252"/>
      <c r="M764" s="253"/>
      <c r="N764" s="254"/>
      <c r="O764" s="254"/>
      <c r="P764" s="254"/>
      <c r="Q764" s="254"/>
      <c r="R764" s="254"/>
      <c r="S764" s="254"/>
      <c r="T764" s="25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6" t="s">
        <v>170</v>
      </c>
      <c r="AU764" s="256" t="s">
        <v>93</v>
      </c>
      <c r="AV764" s="14" t="s">
        <v>91</v>
      </c>
      <c r="AW764" s="14" t="s">
        <v>38</v>
      </c>
      <c r="AX764" s="14" t="s">
        <v>76</v>
      </c>
      <c r="AY764" s="256" t="s">
        <v>159</v>
      </c>
    </row>
    <row r="765" s="15" customFormat="1">
      <c r="A765" s="15"/>
      <c r="B765" s="266"/>
      <c r="C765" s="267"/>
      <c r="D765" s="237" t="s">
        <v>170</v>
      </c>
      <c r="E765" s="268" t="s">
        <v>32</v>
      </c>
      <c r="F765" s="269" t="s">
        <v>583</v>
      </c>
      <c r="G765" s="267"/>
      <c r="H765" s="270">
        <v>51.600000000000001</v>
      </c>
      <c r="I765" s="271"/>
      <c r="J765" s="267"/>
      <c r="K765" s="267"/>
      <c r="L765" s="272"/>
      <c r="M765" s="273"/>
      <c r="N765" s="274"/>
      <c r="O765" s="274"/>
      <c r="P765" s="274"/>
      <c r="Q765" s="274"/>
      <c r="R765" s="274"/>
      <c r="S765" s="274"/>
      <c r="T765" s="27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76" t="s">
        <v>170</v>
      </c>
      <c r="AU765" s="276" t="s">
        <v>93</v>
      </c>
      <c r="AV765" s="15" t="s">
        <v>96</v>
      </c>
      <c r="AW765" s="15" t="s">
        <v>38</v>
      </c>
      <c r="AX765" s="15" t="s">
        <v>84</v>
      </c>
      <c r="AY765" s="276" t="s">
        <v>159</v>
      </c>
    </row>
    <row r="766" s="2" customFormat="1" ht="24.15" customHeight="1">
      <c r="A766" s="43"/>
      <c r="B766" s="44"/>
      <c r="C766" s="217" t="s">
        <v>1181</v>
      </c>
      <c r="D766" s="217" t="s">
        <v>162</v>
      </c>
      <c r="E766" s="218" t="s">
        <v>1182</v>
      </c>
      <c r="F766" s="219" t="s">
        <v>1183</v>
      </c>
      <c r="G766" s="220" t="s">
        <v>1154</v>
      </c>
      <c r="H766" s="221">
        <v>2.2400000000000002</v>
      </c>
      <c r="I766" s="222"/>
      <c r="J766" s="223">
        <f>ROUND(I766*H766,2)</f>
        <v>0</v>
      </c>
      <c r="K766" s="219" t="s">
        <v>227</v>
      </c>
      <c r="L766" s="49"/>
      <c r="M766" s="224" t="s">
        <v>32</v>
      </c>
      <c r="N766" s="225" t="s">
        <v>48</v>
      </c>
      <c r="O766" s="89"/>
      <c r="P766" s="226">
        <f>O766*H766</f>
        <v>0</v>
      </c>
      <c r="Q766" s="226">
        <v>0</v>
      </c>
      <c r="R766" s="226">
        <f>Q766*H766</f>
        <v>0</v>
      </c>
      <c r="S766" s="226">
        <v>0</v>
      </c>
      <c r="T766" s="227">
        <f>S766*H766</f>
        <v>0</v>
      </c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R766" s="228" t="s">
        <v>96</v>
      </c>
      <c r="AT766" s="228" t="s">
        <v>162</v>
      </c>
      <c r="AU766" s="228" t="s">
        <v>93</v>
      </c>
      <c r="AY766" s="21" t="s">
        <v>159</v>
      </c>
      <c r="BE766" s="229">
        <f>IF(N766="základní",J766,0)</f>
        <v>0</v>
      </c>
      <c r="BF766" s="229">
        <f>IF(N766="snížená",J766,0)</f>
        <v>0</v>
      </c>
      <c r="BG766" s="229">
        <f>IF(N766="zákl. přenesená",J766,0)</f>
        <v>0</v>
      </c>
      <c r="BH766" s="229">
        <f>IF(N766="sníž. přenesená",J766,0)</f>
        <v>0</v>
      </c>
      <c r="BI766" s="229">
        <f>IF(N766="nulová",J766,0)</f>
        <v>0</v>
      </c>
      <c r="BJ766" s="21" t="s">
        <v>91</v>
      </c>
      <c r="BK766" s="229">
        <f>ROUND(I766*H766,2)</f>
        <v>0</v>
      </c>
      <c r="BL766" s="21" t="s">
        <v>96</v>
      </c>
      <c r="BM766" s="228" t="s">
        <v>1184</v>
      </c>
    </row>
    <row r="767" s="14" customFormat="1">
      <c r="A767" s="14"/>
      <c r="B767" s="246"/>
      <c r="C767" s="247"/>
      <c r="D767" s="237" t="s">
        <v>170</v>
      </c>
      <c r="E767" s="248" t="s">
        <v>32</v>
      </c>
      <c r="F767" s="249" t="s">
        <v>1172</v>
      </c>
      <c r="G767" s="247"/>
      <c r="H767" s="250">
        <v>2.2400000000000002</v>
      </c>
      <c r="I767" s="251"/>
      <c r="J767" s="247"/>
      <c r="K767" s="247"/>
      <c r="L767" s="252"/>
      <c r="M767" s="253"/>
      <c r="N767" s="254"/>
      <c r="O767" s="254"/>
      <c r="P767" s="254"/>
      <c r="Q767" s="254"/>
      <c r="R767" s="254"/>
      <c r="S767" s="254"/>
      <c r="T767" s="255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6" t="s">
        <v>170</v>
      </c>
      <c r="AU767" s="256" t="s">
        <v>93</v>
      </c>
      <c r="AV767" s="14" t="s">
        <v>91</v>
      </c>
      <c r="AW767" s="14" t="s">
        <v>38</v>
      </c>
      <c r="AX767" s="14" t="s">
        <v>84</v>
      </c>
      <c r="AY767" s="256" t="s">
        <v>159</v>
      </c>
    </row>
    <row r="768" s="2" customFormat="1" ht="37.8" customHeight="1">
      <c r="A768" s="43"/>
      <c r="B768" s="44"/>
      <c r="C768" s="217" t="s">
        <v>1185</v>
      </c>
      <c r="D768" s="217" t="s">
        <v>162</v>
      </c>
      <c r="E768" s="218" t="s">
        <v>1186</v>
      </c>
      <c r="F768" s="219" t="s">
        <v>1187</v>
      </c>
      <c r="G768" s="220" t="s">
        <v>212</v>
      </c>
      <c r="H768" s="221">
        <v>16</v>
      </c>
      <c r="I768" s="222"/>
      <c r="J768" s="223">
        <f>ROUND(I768*H768,2)</f>
        <v>0</v>
      </c>
      <c r="K768" s="219" t="s">
        <v>166</v>
      </c>
      <c r="L768" s="49"/>
      <c r="M768" s="224" t="s">
        <v>32</v>
      </c>
      <c r="N768" s="225" t="s">
        <v>48</v>
      </c>
      <c r="O768" s="89"/>
      <c r="P768" s="226">
        <f>O768*H768</f>
        <v>0</v>
      </c>
      <c r="Q768" s="226">
        <v>0</v>
      </c>
      <c r="R768" s="226">
        <f>Q768*H768</f>
        <v>0</v>
      </c>
      <c r="S768" s="226">
        <v>0</v>
      </c>
      <c r="T768" s="227">
        <f>S768*H768</f>
        <v>0</v>
      </c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R768" s="228" t="s">
        <v>96</v>
      </c>
      <c r="AT768" s="228" t="s">
        <v>162</v>
      </c>
      <c r="AU768" s="228" t="s">
        <v>93</v>
      </c>
      <c r="AY768" s="21" t="s">
        <v>159</v>
      </c>
      <c r="BE768" s="229">
        <f>IF(N768="základní",J768,0)</f>
        <v>0</v>
      </c>
      <c r="BF768" s="229">
        <f>IF(N768="snížená",J768,0)</f>
        <v>0</v>
      </c>
      <c r="BG768" s="229">
        <f>IF(N768="zákl. přenesená",J768,0)</f>
        <v>0</v>
      </c>
      <c r="BH768" s="229">
        <f>IF(N768="sníž. přenesená",J768,0)</f>
        <v>0</v>
      </c>
      <c r="BI768" s="229">
        <f>IF(N768="nulová",J768,0)</f>
        <v>0</v>
      </c>
      <c r="BJ768" s="21" t="s">
        <v>91</v>
      </c>
      <c r="BK768" s="229">
        <f>ROUND(I768*H768,2)</f>
        <v>0</v>
      </c>
      <c r="BL768" s="21" t="s">
        <v>96</v>
      </c>
      <c r="BM768" s="228" t="s">
        <v>1188</v>
      </c>
    </row>
    <row r="769" s="2" customFormat="1">
      <c r="A769" s="43"/>
      <c r="B769" s="44"/>
      <c r="C769" s="45"/>
      <c r="D769" s="230" t="s">
        <v>168</v>
      </c>
      <c r="E769" s="45"/>
      <c r="F769" s="231" t="s">
        <v>1189</v>
      </c>
      <c r="G769" s="45"/>
      <c r="H769" s="45"/>
      <c r="I769" s="232"/>
      <c r="J769" s="45"/>
      <c r="K769" s="45"/>
      <c r="L769" s="49"/>
      <c r="M769" s="233"/>
      <c r="N769" s="234"/>
      <c r="O769" s="89"/>
      <c r="P769" s="89"/>
      <c r="Q769" s="89"/>
      <c r="R769" s="89"/>
      <c r="S769" s="89"/>
      <c r="T769" s="90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T769" s="21" t="s">
        <v>168</v>
      </c>
      <c r="AU769" s="21" t="s">
        <v>93</v>
      </c>
    </row>
    <row r="770" s="14" customFormat="1">
      <c r="A770" s="14"/>
      <c r="B770" s="246"/>
      <c r="C770" s="247"/>
      <c r="D770" s="237" t="s">
        <v>170</v>
      </c>
      <c r="E770" s="248" t="s">
        <v>32</v>
      </c>
      <c r="F770" s="249" t="s">
        <v>1190</v>
      </c>
      <c r="G770" s="247"/>
      <c r="H770" s="250">
        <v>16</v>
      </c>
      <c r="I770" s="251"/>
      <c r="J770" s="247"/>
      <c r="K770" s="247"/>
      <c r="L770" s="252"/>
      <c r="M770" s="253"/>
      <c r="N770" s="254"/>
      <c r="O770" s="254"/>
      <c r="P770" s="254"/>
      <c r="Q770" s="254"/>
      <c r="R770" s="254"/>
      <c r="S770" s="254"/>
      <c r="T770" s="25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6" t="s">
        <v>170</v>
      </c>
      <c r="AU770" s="256" t="s">
        <v>93</v>
      </c>
      <c r="AV770" s="14" t="s">
        <v>91</v>
      </c>
      <c r="AW770" s="14" t="s">
        <v>38</v>
      </c>
      <c r="AX770" s="14" t="s">
        <v>84</v>
      </c>
      <c r="AY770" s="256" t="s">
        <v>159</v>
      </c>
    </row>
    <row r="771" s="2" customFormat="1" ht="24.15" customHeight="1">
      <c r="A771" s="43"/>
      <c r="B771" s="44"/>
      <c r="C771" s="277" t="s">
        <v>1191</v>
      </c>
      <c r="D771" s="277" t="s">
        <v>670</v>
      </c>
      <c r="E771" s="278" t="s">
        <v>1192</v>
      </c>
      <c r="F771" s="279" t="s">
        <v>1193</v>
      </c>
      <c r="G771" s="280" t="s">
        <v>212</v>
      </c>
      <c r="H771" s="281">
        <v>16</v>
      </c>
      <c r="I771" s="282"/>
      <c r="J771" s="283">
        <f>ROUND(I771*H771,2)</f>
        <v>0</v>
      </c>
      <c r="K771" s="279" t="s">
        <v>166</v>
      </c>
      <c r="L771" s="284"/>
      <c r="M771" s="285" t="s">
        <v>32</v>
      </c>
      <c r="N771" s="286" t="s">
        <v>48</v>
      </c>
      <c r="O771" s="89"/>
      <c r="P771" s="226">
        <f>O771*H771</f>
        <v>0</v>
      </c>
      <c r="Q771" s="226">
        <v>0.00076000000000000004</v>
      </c>
      <c r="R771" s="226">
        <f>Q771*H771</f>
        <v>0.012160000000000001</v>
      </c>
      <c r="S771" s="226">
        <v>0</v>
      </c>
      <c r="T771" s="227">
        <f>S771*H771</f>
        <v>0</v>
      </c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R771" s="228" t="s">
        <v>108</v>
      </c>
      <c r="AT771" s="228" t="s">
        <v>670</v>
      </c>
      <c r="AU771" s="228" t="s">
        <v>93</v>
      </c>
      <c r="AY771" s="21" t="s">
        <v>159</v>
      </c>
      <c r="BE771" s="229">
        <f>IF(N771="základní",J771,0)</f>
        <v>0</v>
      </c>
      <c r="BF771" s="229">
        <f>IF(N771="snížená",J771,0)</f>
        <v>0</v>
      </c>
      <c r="BG771" s="229">
        <f>IF(N771="zákl. přenesená",J771,0)</f>
        <v>0</v>
      </c>
      <c r="BH771" s="229">
        <f>IF(N771="sníž. přenesená",J771,0)</f>
        <v>0</v>
      </c>
      <c r="BI771" s="229">
        <f>IF(N771="nulová",J771,0)</f>
        <v>0</v>
      </c>
      <c r="BJ771" s="21" t="s">
        <v>91</v>
      </c>
      <c r="BK771" s="229">
        <f>ROUND(I771*H771,2)</f>
        <v>0</v>
      </c>
      <c r="BL771" s="21" t="s">
        <v>96</v>
      </c>
      <c r="BM771" s="228" t="s">
        <v>1194</v>
      </c>
    </row>
    <row r="772" s="2" customFormat="1" ht="33" customHeight="1">
      <c r="A772" s="43"/>
      <c r="B772" s="44"/>
      <c r="C772" s="217" t="s">
        <v>1195</v>
      </c>
      <c r="D772" s="217" t="s">
        <v>162</v>
      </c>
      <c r="E772" s="218" t="s">
        <v>1196</v>
      </c>
      <c r="F772" s="219" t="s">
        <v>1197</v>
      </c>
      <c r="G772" s="220" t="s">
        <v>165</v>
      </c>
      <c r="H772" s="221">
        <v>595.23699999999997</v>
      </c>
      <c r="I772" s="222"/>
      <c r="J772" s="223">
        <f>ROUND(I772*H772,2)</f>
        <v>0</v>
      </c>
      <c r="K772" s="219" t="s">
        <v>166</v>
      </c>
      <c r="L772" s="49"/>
      <c r="M772" s="224" t="s">
        <v>32</v>
      </c>
      <c r="N772" s="225" t="s">
        <v>48</v>
      </c>
      <c r="O772" s="89"/>
      <c r="P772" s="226">
        <f>O772*H772</f>
        <v>0</v>
      </c>
      <c r="Q772" s="226">
        <v>0.0032000000000000002</v>
      </c>
      <c r="R772" s="226">
        <f>Q772*H772</f>
        <v>1.9047584</v>
      </c>
      <c r="S772" s="226">
        <v>0</v>
      </c>
      <c r="T772" s="227">
        <f>S772*H772</f>
        <v>0</v>
      </c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R772" s="228" t="s">
        <v>96</v>
      </c>
      <c r="AT772" s="228" t="s">
        <v>162</v>
      </c>
      <c r="AU772" s="228" t="s">
        <v>93</v>
      </c>
      <c r="AY772" s="21" t="s">
        <v>159</v>
      </c>
      <c r="BE772" s="229">
        <f>IF(N772="základní",J772,0)</f>
        <v>0</v>
      </c>
      <c r="BF772" s="229">
        <f>IF(N772="snížená",J772,0)</f>
        <v>0</v>
      </c>
      <c r="BG772" s="229">
        <f>IF(N772="zákl. přenesená",J772,0)</f>
        <v>0</v>
      </c>
      <c r="BH772" s="229">
        <f>IF(N772="sníž. přenesená",J772,0)</f>
        <v>0</v>
      </c>
      <c r="BI772" s="229">
        <f>IF(N772="nulová",J772,0)</f>
        <v>0</v>
      </c>
      <c r="BJ772" s="21" t="s">
        <v>91</v>
      </c>
      <c r="BK772" s="229">
        <f>ROUND(I772*H772,2)</f>
        <v>0</v>
      </c>
      <c r="BL772" s="21" t="s">
        <v>96</v>
      </c>
      <c r="BM772" s="228" t="s">
        <v>1198</v>
      </c>
    </row>
    <row r="773" s="2" customFormat="1">
      <c r="A773" s="43"/>
      <c r="B773" s="44"/>
      <c r="C773" s="45"/>
      <c r="D773" s="230" t="s">
        <v>168</v>
      </c>
      <c r="E773" s="45"/>
      <c r="F773" s="231" t="s">
        <v>1199</v>
      </c>
      <c r="G773" s="45"/>
      <c r="H773" s="45"/>
      <c r="I773" s="232"/>
      <c r="J773" s="45"/>
      <c r="K773" s="45"/>
      <c r="L773" s="49"/>
      <c r="M773" s="233"/>
      <c r="N773" s="234"/>
      <c r="O773" s="89"/>
      <c r="P773" s="89"/>
      <c r="Q773" s="89"/>
      <c r="R773" s="89"/>
      <c r="S773" s="89"/>
      <c r="T773" s="90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T773" s="21" t="s">
        <v>168</v>
      </c>
      <c r="AU773" s="21" t="s">
        <v>93</v>
      </c>
    </row>
    <row r="774" s="14" customFormat="1">
      <c r="A774" s="14"/>
      <c r="B774" s="246"/>
      <c r="C774" s="247"/>
      <c r="D774" s="237" t="s">
        <v>170</v>
      </c>
      <c r="E774" s="248" t="s">
        <v>32</v>
      </c>
      <c r="F774" s="249" t="s">
        <v>236</v>
      </c>
      <c r="G774" s="247"/>
      <c r="H774" s="250">
        <v>339.44</v>
      </c>
      <c r="I774" s="251"/>
      <c r="J774" s="247"/>
      <c r="K774" s="247"/>
      <c r="L774" s="252"/>
      <c r="M774" s="253"/>
      <c r="N774" s="254"/>
      <c r="O774" s="254"/>
      <c r="P774" s="254"/>
      <c r="Q774" s="254"/>
      <c r="R774" s="254"/>
      <c r="S774" s="254"/>
      <c r="T774" s="25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6" t="s">
        <v>170</v>
      </c>
      <c r="AU774" s="256" t="s">
        <v>93</v>
      </c>
      <c r="AV774" s="14" t="s">
        <v>91</v>
      </c>
      <c r="AW774" s="14" t="s">
        <v>38</v>
      </c>
      <c r="AX774" s="14" t="s">
        <v>76</v>
      </c>
      <c r="AY774" s="256" t="s">
        <v>159</v>
      </c>
    </row>
    <row r="775" s="13" customFormat="1">
      <c r="A775" s="13"/>
      <c r="B775" s="235"/>
      <c r="C775" s="236"/>
      <c r="D775" s="237" t="s">
        <v>170</v>
      </c>
      <c r="E775" s="238" t="s">
        <v>32</v>
      </c>
      <c r="F775" s="239" t="s">
        <v>1200</v>
      </c>
      <c r="G775" s="236"/>
      <c r="H775" s="238" t="s">
        <v>32</v>
      </c>
      <c r="I775" s="240"/>
      <c r="J775" s="236"/>
      <c r="K775" s="236"/>
      <c r="L775" s="241"/>
      <c r="M775" s="242"/>
      <c r="N775" s="243"/>
      <c r="O775" s="243"/>
      <c r="P775" s="243"/>
      <c r="Q775" s="243"/>
      <c r="R775" s="243"/>
      <c r="S775" s="243"/>
      <c r="T775" s="24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5" t="s">
        <v>170</v>
      </c>
      <c r="AU775" s="245" t="s">
        <v>93</v>
      </c>
      <c r="AV775" s="13" t="s">
        <v>84</v>
      </c>
      <c r="AW775" s="13" t="s">
        <v>38</v>
      </c>
      <c r="AX775" s="13" t="s">
        <v>76</v>
      </c>
      <c r="AY775" s="245" t="s">
        <v>159</v>
      </c>
    </row>
    <row r="776" s="13" customFormat="1">
      <c r="A776" s="13"/>
      <c r="B776" s="235"/>
      <c r="C776" s="236"/>
      <c r="D776" s="237" t="s">
        <v>170</v>
      </c>
      <c r="E776" s="238" t="s">
        <v>32</v>
      </c>
      <c r="F776" s="239" t="s">
        <v>1201</v>
      </c>
      <c r="G776" s="236"/>
      <c r="H776" s="238" t="s">
        <v>32</v>
      </c>
      <c r="I776" s="240"/>
      <c r="J776" s="236"/>
      <c r="K776" s="236"/>
      <c r="L776" s="241"/>
      <c r="M776" s="242"/>
      <c r="N776" s="243"/>
      <c r="O776" s="243"/>
      <c r="P776" s="243"/>
      <c r="Q776" s="243"/>
      <c r="R776" s="243"/>
      <c r="S776" s="243"/>
      <c r="T776" s="24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5" t="s">
        <v>170</v>
      </c>
      <c r="AU776" s="245" t="s">
        <v>93</v>
      </c>
      <c r="AV776" s="13" t="s">
        <v>84</v>
      </c>
      <c r="AW776" s="13" t="s">
        <v>38</v>
      </c>
      <c r="AX776" s="13" t="s">
        <v>76</v>
      </c>
      <c r="AY776" s="245" t="s">
        <v>159</v>
      </c>
    </row>
    <row r="777" s="14" customFormat="1">
      <c r="A777" s="14"/>
      <c r="B777" s="246"/>
      <c r="C777" s="247"/>
      <c r="D777" s="237" t="s">
        <v>170</v>
      </c>
      <c r="E777" s="248" t="s">
        <v>32</v>
      </c>
      <c r="F777" s="249" t="s">
        <v>1202</v>
      </c>
      <c r="G777" s="247"/>
      <c r="H777" s="250">
        <v>3.9380000000000002</v>
      </c>
      <c r="I777" s="251"/>
      <c r="J777" s="247"/>
      <c r="K777" s="247"/>
      <c r="L777" s="252"/>
      <c r="M777" s="253"/>
      <c r="N777" s="254"/>
      <c r="O777" s="254"/>
      <c r="P777" s="254"/>
      <c r="Q777" s="254"/>
      <c r="R777" s="254"/>
      <c r="S777" s="254"/>
      <c r="T777" s="25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6" t="s">
        <v>170</v>
      </c>
      <c r="AU777" s="256" t="s">
        <v>93</v>
      </c>
      <c r="AV777" s="14" t="s">
        <v>91</v>
      </c>
      <c r="AW777" s="14" t="s">
        <v>38</v>
      </c>
      <c r="AX777" s="14" t="s">
        <v>76</v>
      </c>
      <c r="AY777" s="256" t="s">
        <v>159</v>
      </c>
    </row>
    <row r="778" s="13" customFormat="1">
      <c r="A778" s="13"/>
      <c r="B778" s="235"/>
      <c r="C778" s="236"/>
      <c r="D778" s="237" t="s">
        <v>170</v>
      </c>
      <c r="E778" s="238" t="s">
        <v>32</v>
      </c>
      <c r="F778" s="239" t="s">
        <v>1203</v>
      </c>
      <c r="G778" s="236"/>
      <c r="H778" s="238" t="s">
        <v>32</v>
      </c>
      <c r="I778" s="240"/>
      <c r="J778" s="236"/>
      <c r="K778" s="236"/>
      <c r="L778" s="241"/>
      <c r="M778" s="242"/>
      <c r="N778" s="243"/>
      <c r="O778" s="243"/>
      <c r="P778" s="243"/>
      <c r="Q778" s="243"/>
      <c r="R778" s="243"/>
      <c r="S778" s="243"/>
      <c r="T778" s="24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5" t="s">
        <v>170</v>
      </c>
      <c r="AU778" s="245" t="s">
        <v>93</v>
      </c>
      <c r="AV778" s="13" t="s">
        <v>84</v>
      </c>
      <c r="AW778" s="13" t="s">
        <v>38</v>
      </c>
      <c r="AX778" s="13" t="s">
        <v>76</v>
      </c>
      <c r="AY778" s="245" t="s">
        <v>159</v>
      </c>
    </row>
    <row r="779" s="14" customFormat="1">
      <c r="A779" s="14"/>
      <c r="B779" s="246"/>
      <c r="C779" s="247"/>
      <c r="D779" s="237" t="s">
        <v>170</v>
      </c>
      <c r="E779" s="248" t="s">
        <v>32</v>
      </c>
      <c r="F779" s="249" t="s">
        <v>1204</v>
      </c>
      <c r="G779" s="247"/>
      <c r="H779" s="250">
        <v>7.3879999999999999</v>
      </c>
      <c r="I779" s="251"/>
      <c r="J779" s="247"/>
      <c r="K779" s="247"/>
      <c r="L779" s="252"/>
      <c r="M779" s="253"/>
      <c r="N779" s="254"/>
      <c r="O779" s="254"/>
      <c r="P779" s="254"/>
      <c r="Q779" s="254"/>
      <c r="R779" s="254"/>
      <c r="S779" s="254"/>
      <c r="T779" s="25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6" t="s">
        <v>170</v>
      </c>
      <c r="AU779" s="256" t="s">
        <v>93</v>
      </c>
      <c r="AV779" s="14" t="s">
        <v>91</v>
      </c>
      <c r="AW779" s="14" t="s">
        <v>38</v>
      </c>
      <c r="AX779" s="14" t="s">
        <v>76</v>
      </c>
      <c r="AY779" s="256" t="s">
        <v>159</v>
      </c>
    </row>
    <row r="780" s="13" customFormat="1">
      <c r="A780" s="13"/>
      <c r="B780" s="235"/>
      <c r="C780" s="236"/>
      <c r="D780" s="237" t="s">
        <v>170</v>
      </c>
      <c r="E780" s="238" t="s">
        <v>32</v>
      </c>
      <c r="F780" s="239" t="s">
        <v>1205</v>
      </c>
      <c r="G780" s="236"/>
      <c r="H780" s="238" t="s">
        <v>32</v>
      </c>
      <c r="I780" s="240"/>
      <c r="J780" s="236"/>
      <c r="K780" s="236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170</v>
      </c>
      <c r="AU780" s="245" t="s">
        <v>93</v>
      </c>
      <c r="AV780" s="13" t="s">
        <v>84</v>
      </c>
      <c r="AW780" s="13" t="s">
        <v>38</v>
      </c>
      <c r="AX780" s="13" t="s">
        <v>76</v>
      </c>
      <c r="AY780" s="245" t="s">
        <v>159</v>
      </c>
    </row>
    <row r="781" s="14" customFormat="1">
      <c r="A781" s="14"/>
      <c r="B781" s="246"/>
      <c r="C781" s="247"/>
      <c r="D781" s="237" t="s">
        <v>170</v>
      </c>
      <c r="E781" s="248" t="s">
        <v>32</v>
      </c>
      <c r="F781" s="249" t="s">
        <v>1206</v>
      </c>
      <c r="G781" s="247"/>
      <c r="H781" s="250">
        <v>6.1769999999999996</v>
      </c>
      <c r="I781" s="251"/>
      <c r="J781" s="247"/>
      <c r="K781" s="247"/>
      <c r="L781" s="252"/>
      <c r="M781" s="253"/>
      <c r="N781" s="254"/>
      <c r="O781" s="254"/>
      <c r="P781" s="254"/>
      <c r="Q781" s="254"/>
      <c r="R781" s="254"/>
      <c r="S781" s="254"/>
      <c r="T781" s="25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6" t="s">
        <v>170</v>
      </c>
      <c r="AU781" s="256" t="s">
        <v>93</v>
      </c>
      <c r="AV781" s="14" t="s">
        <v>91</v>
      </c>
      <c r="AW781" s="14" t="s">
        <v>38</v>
      </c>
      <c r="AX781" s="14" t="s">
        <v>76</v>
      </c>
      <c r="AY781" s="256" t="s">
        <v>159</v>
      </c>
    </row>
    <row r="782" s="13" customFormat="1">
      <c r="A782" s="13"/>
      <c r="B782" s="235"/>
      <c r="C782" s="236"/>
      <c r="D782" s="237" t="s">
        <v>170</v>
      </c>
      <c r="E782" s="238" t="s">
        <v>32</v>
      </c>
      <c r="F782" s="239" t="s">
        <v>1207</v>
      </c>
      <c r="G782" s="236"/>
      <c r="H782" s="238" t="s">
        <v>32</v>
      </c>
      <c r="I782" s="240"/>
      <c r="J782" s="236"/>
      <c r="K782" s="236"/>
      <c r="L782" s="241"/>
      <c r="M782" s="242"/>
      <c r="N782" s="243"/>
      <c r="O782" s="243"/>
      <c r="P782" s="243"/>
      <c r="Q782" s="243"/>
      <c r="R782" s="243"/>
      <c r="S782" s="243"/>
      <c r="T782" s="24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5" t="s">
        <v>170</v>
      </c>
      <c r="AU782" s="245" t="s">
        <v>93</v>
      </c>
      <c r="AV782" s="13" t="s">
        <v>84</v>
      </c>
      <c r="AW782" s="13" t="s">
        <v>38</v>
      </c>
      <c r="AX782" s="13" t="s">
        <v>76</v>
      </c>
      <c r="AY782" s="245" t="s">
        <v>159</v>
      </c>
    </row>
    <row r="783" s="13" customFormat="1">
      <c r="A783" s="13"/>
      <c r="B783" s="235"/>
      <c r="C783" s="236"/>
      <c r="D783" s="237" t="s">
        <v>170</v>
      </c>
      <c r="E783" s="238" t="s">
        <v>32</v>
      </c>
      <c r="F783" s="239" t="s">
        <v>1050</v>
      </c>
      <c r="G783" s="236"/>
      <c r="H783" s="238" t="s">
        <v>32</v>
      </c>
      <c r="I783" s="240"/>
      <c r="J783" s="236"/>
      <c r="K783" s="236"/>
      <c r="L783" s="241"/>
      <c r="M783" s="242"/>
      <c r="N783" s="243"/>
      <c r="O783" s="243"/>
      <c r="P783" s="243"/>
      <c r="Q783" s="243"/>
      <c r="R783" s="243"/>
      <c r="S783" s="243"/>
      <c r="T783" s="24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5" t="s">
        <v>170</v>
      </c>
      <c r="AU783" s="245" t="s">
        <v>93</v>
      </c>
      <c r="AV783" s="13" t="s">
        <v>84</v>
      </c>
      <c r="AW783" s="13" t="s">
        <v>38</v>
      </c>
      <c r="AX783" s="13" t="s">
        <v>76</v>
      </c>
      <c r="AY783" s="245" t="s">
        <v>159</v>
      </c>
    </row>
    <row r="784" s="14" customFormat="1">
      <c r="A784" s="14"/>
      <c r="B784" s="246"/>
      <c r="C784" s="247"/>
      <c r="D784" s="237" t="s">
        <v>170</v>
      </c>
      <c r="E784" s="248" t="s">
        <v>32</v>
      </c>
      <c r="F784" s="249" t="s">
        <v>1208</v>
      </c>
      <c r="G784" s="247"/>
      <c r="H784" s="250">
        <v>95.549999999999997</v>
      </c>
      <c r="I784" s="251"/>
      <c r="J784" s="247"/>
      <c r="K784" s="247"/>
      <c r="L784" s="252"/>
      <c r="M784" s="253"/>
      <c r="N784" s="254"/>
      <c r="O784" s="254"/>
      <c r="P784" s="254"/>
      <c r="Q784" s="254"/>
      <c r="R784" s="254"/>
      <c r="S784" s="254"/>
      <c r="T784" s="25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6" t="s">
        <v>170</v>
      </c>
      <c r="AU784" s="256" t="s">
        <v>93</v>
      </c>
      <c r="AV784" s="14" t="s">
        <v>91</v>
      </c>
      <c r="AW784" s="14" t="s">
        <v>38</v>
      </c>
      <c r="AX784" s="14" t="s">
        <v>76</v>
      </c>
      <c r="AY784" s="256" t="s">
        <v>159</v>
      </c>
    </row>
    <row r="785" s="14" customFormat="1">
      <c r="A785" s="14"/>
      <c r="B785" s="246"/>
      <c r="C785" s="247"/>
      <c r="D785" s="237" t="s">
        <v>170</v>
      </c>
      <c r="E785" s="248" t="s">
        <v>32</v>
      </c>
      <c r="F785" s="249" t="s">
        <v>1209</v>
      </c>
      <c r="G785" s="247"/>
      <c r="H785" s="250">
        <v>33.799999999999997</v>
      </c>
      <c r="I785" s="251"/>
      <c r="J785" s="247"/>
      <c r="K785" s="247"/>
      <c r="L785" s="252"/>
      <c r="M785" s="253"/>
      <c r="N785" s="254"/>
      <c r="O785" s="254"/>
      <c r="P785" s="254"/>
      <c r="Q785" s="254"/>
      <c r="R785" s="254"/>
      <c r="S785" s="254"/>
      <c r="T785" s="25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6" t="s">
        <v>170</v>
      </c>
      <c r="AU785" s="256" t="s">
        <v>93</v>
      </c>
      <c r="AV785" s="14" t="s">
        <v>91</v>
      </c>
      <c r="AW785" s="14" t="s">
        <v>38</v>
      </c>
      <c r="AX785" s="14" t="s">
        <v>76</v>
      </c>
      <c r="AY785" s="256" t="s">
        <v>159</v>
      </c>
    </row>
    <row r="786" s="14" customFormat="1">
      <c r="A786" s="14"/>
      <c r="B786" s="246"/>
      <c r="C786" s="247"/>
      <c r="D786" s="237" t="s">
        <v>170</v>
      </c>
      <c r="E786" s="248" t="s">
        <v>32</v>
      </c>
      <c r="F786" s="249" t="s">
        <v>1210</v>
      </c>
      <c r="G786" s="247"/>
      <c r="H786" s="250">
        <v>34.609999999999999</v>
      </c>
      <c r="I786" s="251"/>
      <c r="J786" s="247"/>
      <c r="K786" s="247"/>
      <c r="L786" s="252"/>
      <c r="M786" s="253"/>
      <c r="N786" s="254"/>
      <c r="O786" s="254"/>
      <c r="P786" s="254"/>
      <c r="Q786" s="254"/>
      <c r="R786" s="254"/>
      <c r="S786" s="254"/>
      <c r="T786" s="255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6" t="s">
        <v>170</v>
      </c>
      <c r="AU786" s="256" t="s">
        <v>93</v>
      </c>
      <c r="AV786" s="14" t="s">
        <v>91</v>
      </c>
      <c r="AW786" s="14" t="s">
        <v>38</v>
      </c>
      <c r="AX786" s="14" t="s">
        <v>76</v>
      </c>
      <c r="AY786" s="256" t="s">
        <v>159</v>
      </c>
    </row>
    <row r="787" s="13" customFormat="1">
      <c r="A787" s="13"/>
      <c r="B787" s="235"/>
      <c r="C787" s="236"/>
      <c r="D787" s="237" t="s">
        <v>170</v>
      </c>
      <c r="E787" s="238" t="s">
        <v>32</v>
      </c>
      <c r="F787" s="239" t="s">
        <v>974</v>
      </c>
      <c r="G787" s="236"/>
      <c r="H787" s="238" t="s">
        <v>32</v>
      </c>
      <c r="I787" s="240"/>
      <c r="J787" s="236"/>
      <c r="K787" s="236"/>
      <c r="L787" s="241"/>
      <c r="M787" s="242"/>
      <c r="N787" s="243"/>
      <c r="O787" s="243"/>
      <c r="P787" s="243"/>
      <c r="Q787" s="243"/>
      <c r="R787" s="243"/>
      <c r="S787" s="243"/>
      <c r="T787" s="24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5" t="s">
        <v>170</v>
      </c>
      <c r="AU787" s="245" t="s">
        <v>93</v>
      </c>
      <c r="AV787" s="13" t="s">
        <v>84</v>
      </c>
      <c r="AW787" s="13" t="s">
        <v>38</v>
      </c>
      <c r="AX787" s="13" t="s">
        <v>76</v>
      </c>
      <c r="AY787" s="245" t="s">
        <v>159</v>
      </c>
    </row>
    <row r="788" s="14" customFormat="1">
      <c r="A788" s="14"/>
      <c r="B788" s="246"/>
      <c r="C788" s="247"/>
      <c r="D788" s="237" t="s">
        <v>170</v>
      </c>
      <c r="E788" s="248" t="s">
        <v>32</v>
      </c>
      <c r="F788" s="249" t="s">
        <v>1211</v>
      </c>
      <c r="G788" s="247"/>
      <c r="H788" s="250">
        <v>54.610999999999997</v>
      </c>
      <c r="I788" s="251"/>
      <c r="J788" s="247"/>
      <c r="K788" s="247"/>
      <c r="L788" s="252"/>
      <c r="M788" s="253"/>
      <c r="N788" s="254"/>
      <c r="O788" s="254"/>
      <c r="P788" s="254"/>
      <c r="Q788" s="254"/>
      <c r="R788" s="254"/>
      <c r="S788" s="254"/>
      <c r="T788" s="25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6" t="s">
        <v>170</v>
      </c>
      <c r="AU788" s="256" t="s">
        <v>93</v>
      </c>
      <c r="AV788" s="14" t="s">
        <v>91</v>
      </c>
      <c r="AW788" s="14" t="s">
        <v>38</v>
      </c>
      <c r="AX788" s="14" t="s">
        <v>76</v>
      </c>
      <c r="AY788" s="256" t="s">
        <v>159</v>
      </c>
    </row>
    <row r="789" s="14" customFormat="1">
      <c r="A789" s="14"/>
      <c r="B789" s="246"/>
      <c r="C789" s="247"/>
      <c r="D789" s="237" t="s">
        <v>170</v>
      </c>
      <c r="E789" s="248" t="s">
        <v>32</v>
      </c>
      <c r="F789" s="249" t="s">
        <v>1212</v>
      </c>
      <c r="G789" s="247"/>
      <c r="H789" s="250">
        <v>19.722999999999999</v>
      </c>
      <c r="I789" s="251"/>
      <c r="J789" s="247"/>
      <c r="K789" s="247"/>
      <c r="L789" s="252"/>
      <c r="M789" s="253"/>
      <c r="N789" s="254"/>
      <c r="O789" s="254"/>
      <c r="P789" s="254"/>
      <c r="Q789" s="254"/>
      <c r="R789" s="254"/>
      <c r="S789" s="254"/>
      <c r="T789" s="25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6" t="s">
        <v>170</v>
      </c>
      <c r="AU789" s="256" t="s">
        <v>93</v>
      </c>
      <c r="AV789" s="14" t="s">
        <v>91</v>
      </c>
      <c r="AW789" s="14" t="s">
        <v>38</v>
      </c>
      <c r="AX789" s="14" t="s">
        <v>76</v>
      </c>
      <c r="AY789" s="256" t="s">
        <v>159</v>
      </c>
    </row>
    <row r="790" s="15" customFormat="1">
      <c r="A790" s="15"/>
      <c r="B790" s="266"/>
      <c r="C790" s="267"/>
      <c r="D790" s="237" t="s">
        <v>170</v>
      </c>
      <c r="E790" s="268" t="s">
        <v>32</v>
      </c>
      <c r="F790" s="269" t="s">
        <v>583</v>
      </c>
      <c r="G790" s="267"/>
      <c r="H790" s="270">
        <v>595.23699999999997</v>
      </c>
      <c r="I790" s="271"/>
      <c r="J790" s="267"/>
      <c r="K790" s="267"/>
      <c r="L790" s="272"/>
      <c r="M790" s="273"/>
      <c r="N790" s="274"/>
      <c r="O790" s="274"/>
      <c r="P790" s="274"/>
      <c r="Q790" s="274"/>
      <c r="R790" s="274"/>
      <c r="S790" s="274"/>
      <c r="T790" s="27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76" t="s">
        <v>170</v>
      </c>
      <c r="AU790" s="276" t="s">
        <v>93</v>
      </c>
      <c r="AV790" s="15" t="s">
        <v>96</v>
      </c>
      <c r="AW790" s="15" t="s">
        <v>38</v>
      </c>
      <c r="AX790" s="15" t="s">
        <v>84</v>
      </c>
      <c r="AY790" s="276" t="s">
        <v>159</v>
      </c>
    </row>
    <row r="791" s="2" customFormat="1" ht="44.25" customHeight="1">
      <c r="A791" s="43"/>
      <c r="B791" s="44"/>
      <c r="C791" s="217" t="s">
        <v>1213</v>
      </c>
      <c r="D791" s="217" t="s">
        <v>162</v>
      </c>
      <c r="E791" s="218" t="s">
        <v>897</v>
      </c>
      <c r="F791" s="219" t="s">
        <v>898</v>
      </c>
      <c r="G791" s="220" t="s">
        <v>165</v>
      </c>
      <c r="H791" s="221">
        <v>595.23699999999997</v>
      </c>
      <c r="I791" s="222"/>
      <c r="J791" s="223">
        <f>ROUND(I791*H791,2)</f>
        <v>0</v>
      </c>
      <c r="K791" s="219" t="s">
        <v>166</v>
      </c>
      <c r="L791" s="49"/>
      <c r="M791" s="224" t="s">
        <v>32</v>
      </c>
      <c r="N791" s="225" t="s">
        <v>48</v>
      </c>
      <c r="O791" s="89"/>
      <c r="P791" s="226">
        <f>O791*H791</f>
        <v>0</v>
      </c>
      <c r="Q791" s="226">
        <v>0.00010000000000000001</v>
      </c>
      <c r="R791" s="226">
        <f>Q791*H791</f>
        <v>0.059523699999999999</v>
      </c>
      <c r="S791" s="226">
        <v>0</v>
      </c>
      <c r="T791" s="227">
        <f>S791*H791</f>
        <v>0</v>
      </c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R791" s="228" t="s">
        <v>96</v>
      </c>
      <c r="AT791" s="228" t="s">
        <v>162</v>
      </c>
      <c r="AU791" s="228" t="s">
        <v>93</v>
      </c>
      <c r="AY791" s="21" t="s">
        <v>159</v>
      </c>
      <c r="BE791" s="229">
        <f>IF(N791="základní",J791,0)</f>
        <v>0</v>
      </c>
      <c r="BF791" s="229">
        <f>IF(N791="snížená",J791,0)</f>
        <v>0</v>
      </c>
      <c r="BG791" s="229">
        <f>IF(N791="zákl. přenesená",J791,0)</f>
        <v>0</v>
      </c>
      <c r="BH791" s="229">
        <f>IF(N791="sníž. přenesená",J791,0)</f>
        <v>0</v>
      </c>
      <c r="BI791" s="229">
        <f>IF(N791="nulová",J791,0)</f>
        <v>0</v>
      </c>
      <c r="BJ791" s="21" t="s">
        <v>91</v>
      </c>
      <c r="BK791" s="229">
        <f>ROUND(I791*H791,2)</f>
        <v>0</v>
      </c>
      <c r="BL791" s="21" t="s">
        <v>96</v>
      </c>
      <c r="BM791" s="228" t="s">
        <v>1214</v>
      </c>
    </row>
    <row r="792" s="2" customFormat="1">
      <c r="A792" s="43"/>
      <c r="B792" s="44"/>
      <c r="C792" s="45"/>
      <c r="D792" s="230" t="s">
        <v>168</v>
      </c>
      <c r="E792" s="45"/>
      <c r="F792" s="231" t="s">
        <v>900</v>
      </c>
      <c r="G792" s="45"/>
      <c r="H792" s="45"/>
      <c r="I792" s="232"/>
      <c r="J792" s="45"/>
      <c r="K792" s="45"/>
      <c r="L792" s="49"/>
      <c r="M792" s="233"/>
      <c r="N792" s="234"/>
      <c r="O792" s="89"/>
      <c r="P792" s="89"/>
      <c r="Q792" s="89"/>
      <c r="R792" s="89"/>
      <c r="S792" s="89"/>
      <c r="T792" s="90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T792" s="21" t="s">
        <v>168</v>
      </c>
      <c r="AU792" s="21" t="s">
        <v>93</v>
      </c>
    </row>
    <row r="793" s="2" customFormat="1" ht="37.8" customHeight="1">
      <c r="A793" s="43"/>
      <c r="B793" s="44"/>
      <c r="C793" s="217" t="s">
        <v>1215</v>
      </c>
      <c r="D793" s="217" t="s">
        <v>162</v>
      </c>
      <c r="E793" s="218" t="s">
        <v>1216</v>
      </c>
      <c r="F793" s="219" t="s">
        <v>1217</v>
      </c>
      <c r="G793" s="220" t="s">
        <v>165</v>
      </c>
      <c r="H793" s="221">
        <v>595.23699999999997</v>
      </c>
      <c r="I793" s="222"/>
      <c r="J793" s="223">
        <f>ROUND(I793*H793,2)</f>
        <v>0</v>
      </c>
      <c r="K793" s="219" t="s">
        <v>166</v>
      </c>
      <c r="L793" s="49"/>
      <c r="M793" s="224" t="s">
        <v>32</v>
      </c>
      <c r="N793" s="225" t="s">
        <v>48</v>
      </c>
      <c r="O793" s="89"/>
      <c r="P793" s="226">
        <f>O793*H793</f>
        <v>0</v>
      </c>
      <c r="Q793" s="226">
        <v>4.7999999999999996E-07</v>
      </c>
      <c r="R793" s="226">
        <f>Q793*H793</f>
        <v>0.00028571375999999994</v>
      </c>
      <c r="S793" s="226">
        <v>0</v>
      </c>
      <c r="T793" s="227">
        <f>S793*H793</f>
        <v>0</v>
      </c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R793" s="228" t="s">
        <v>96</v>
      </c>
      <c r="AT793" s="228" t="s">
        <v>162</v>
      </c>
      <c r="AU793" s="228" t="s">
        <v>93</v>
      </c>
      <c r="AY793" s="21" t="s">
        <v>159</v>
      </c>
      <c r="BE793" s="229">
        <f>IF(N793="základní",J793,0)</f>
        <v>0</v>
      </c>
      <c r="BF793" s="229">
        <f>IF(N793="snížená",J793,0)</f>
        <v>0</v>
      </c>
      <c r="BG793" s="229">
        <f>IF(N793="zákl. přenesená",J793,0)</f>
        <v>0</v>
      </c>
      <c r="BH793" s="229">
        <f>IF(N793="sníž. přenesená",J793,0)</f>
        <v>0</v>
      </c>
      <c r="BI793" s="229">
        <f>IF(N793="nulová",J793,0)</f>
        <v>0</v>
      </c>
      <c r="BJ793" s="21" t="s">
        <v>91</v>
      </c>
      <c r="BK793" s="229">
        <f>ROUND(I793*H793,2)</f>
        <v>0</v>
      </c>
      <c r="BL793" s="21" t="s">
        <v>96</v>
      </c>
      <c r="BM793" s="228" t="s">
        <v>1218</v>
      </c>
    </row>
    <row r="794" s="2" customFormat="1">
      <c r="A794" s="43"/>
      <c r="B794" s="44"/>
      <c r="C794" s="45"/>
      <c r="D794" s="230" t="s">
        <v>168</v>
      </c>
      <c r="E794" s="45"/>
      <c r="F794" s="231" t="s">
        <v>1219</v>
      </c>
      <c r="G794" s="45"/>
      <c r="H794" s="45"/>
      <c r="I794" s="232"/>
      <c r="J794" s="45"/>
      <c r="K794" s="45"/>
      <c r="L794" s="49"/>
      <c r="M794" s="233"/>
      <c r="N794" s="234"/>
      <c r="O794" s="89"/>
      <c r="P794" s="89"/>
      <c r="Q794" s="89"/>
      <c r="R794" s="89"/>
      <c r="S794" s="89"/>
      <c r="T794" s="90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T794" s="21" t="s">
        <v>168</v>
      </c>
      <c r="AU794" s="21" t="s">
        <v>93</v>
      </c>
    </row>
    <row r="795" s="12" customFormat="1" ht="20.88" customHeight="1">
      <c r="A795" s="12"/>
      <c r="B795" s="201"/>
      <c r="C795" s="202"/>
      <c r="D795" s="203" t="s">
        <v>75</v>
      </c>
      <c r="E795" s="215" t="s">
        <v>1220</v>
      </c>
      <c r="F795" s="215" t="s">
        <v>1221</v>
      </c>
      <c r="G795" s="202"/>
      <c r="H795" s="202"/>
      <c r="I795" s="205"/>
      <c r="J795" s="216">
        <f>BK795</f>
        <v>0</v>
      </c>
      <c r="K795" s="202"/>
      <c r="L795" s="207"/>
      <c r="M795" s="208"/>
      <c r="N795" s="209"/>
      <c r="O795" s="209"/>
      <c r="P795" s="210">
        <f>SUM(P796:P838)</f>
        <v>0</v>
      </c>
      <c r="Q795" s="209"/>
      <c r="R795" s="210">
        <f>SUM(R796:R838)</f>
        <v>13.758761511111999</v>
      </c>
      <c r="S795" s="209"/>
      <c r="T795" s="211">
        <f>SUM(T796:T838)</f>
        <v>0</v>
      </c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R795" s="212" t="s">
        <v>84</v>
      </c>
      <c r="AT795" s="213" t="s">
        <v>75</v>
      </c>
      <c r="AU795" s="213" t="s">
        <v>91</v>
      </c>
      <c r="AY795" s="212" t="s">
        <v>159</v>
      </c>
      <c r="BK795" s="214">
        <f>SUM(BK796:BK838)</f>
        <v>0</v>
      </c>
    </row>
    <row r="796" s="2" customFormat="1" ht="37.8" customHeight="1">
      <c r="A796" s="43"/>
      <c r="B796" s="44"/>
      <c r="C796" s="217" t="s">
        <v>1222</v>
      </c>
      <c r="D796" s="217" t="s">
        <v>162</v>
      </c>
      <c r="E796" s="218" t="s">
        <v>1223</v>
      </c>
      <c r="F796" s="219" t="s">
        <v>1224</v>
      </c>
      <c r="G796" s="220" t="s">
        <v>561</v>
      </c>
      <c r="H796" s="221">
        <v>5.3559999999999999</v>
      </c>
      <c r="I796" s="222"/>
      <c r="J796" s="223">
        <f>ROUND(I796*H796,2)</f>
        <v>0</v>
      </c>
      <c r="K796" s="219" t="s">
        <v>166</v>
      </c>
      <c r="L796" s="49"/>
      <c r="M796" s="224" t="s">
        <v>32</v>
      </c>
      <c r="N796" s="225" t="s">
        <v>48</v>
      </c>
      <c r="O796" s="89"/>
      <c r="P796" s="226">
        <f>O796*H796</f>
        <v>0</v>
      </c>
      <c r="Q796" s="226">
        <v>2.50194574</v>
      </c>
      <c r="R796" s="226">
        <f>Q796*H796</f>
        <v>13.400421383439999</v>
      </c>
      <c r="S796" s="226">
        <v>0</v>
      </c>
      <c r="T796" s="227">
        <f>S796*H796</f>
        <v>0</v>
      </c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R796" s="228" t="s">
        <v>96</v>
      </c>
      <c r="AT796" s="228" t="s">
        <v>162</v>
      </c>
      <c r="AU796" s="228" t="s">
        <v>93</v>
      </c>
      <c r="AY796" s="21" t="s">
        <v>159</v>
      </c>
      <c r="BE796" s="229">
        <f>IF(N796="základní",J796,0)</f>
        <v>0</v>
      </c>
      <c r="BF796" s="229">
        <f>IF(N796="snížená",J796,0)</f>
        <v>0</v>
      </c>
      <c r="BG796" s="229">
        <f>IF(N796="zákl. přenesená",J796,0)</f>
        <v>0</v>
      </c>
      <c r="BH796" s="229">
        <f>IF(N796="sníž. přenesená",J796,0)</f>
        <v>0</v>
      </c>
      <c r="BI796" s="229">
        <f>IF(N796="nulová",J796,0)</f>
        <v>0</v>
      </c>
      <c r="BJ796" s="21" t="s">
        <v>91</v>
      </c>
      <c r="BK796" s="229">
        <f>ROUND(I796*H796,2)</f>
        <v>0</v>
      </c>
      <c r="BL796" s="21" t="s">
        <v>96</v>
      </c>
      <c r="BM796" s="228" t="s">
        <v>1225</v>
      </c>
    </row>
    <row r="797" s="2" customFormat="1">
      <c r="A797" s="43"/>
      <c r="B797" s="44"/>
      <c r="C797" s="45"/>
      <c r="D797" s="230" t="s">
        <v>168</v>
      </c>
      <c r="E797" s="45"/>
      <c r="F797" s="231" t="s">
        <v>1226</v>
      </c>
      <c r="G797" s="45"/>
      <c r="H797" s="45"/>
      <c r="I797" s="232"/>
      <c r="J797" s="45"/>
      <c r="K797" s="45"/>
      <c r="L797" s="49"/>
      <c r="M797" s="233"/>
      <c r="N797" s="234"/>
      <c r="O797" s="89"/>
      <c r="P797" s="89"/>
      <c r="Q797" s="89"/>
      <c r="R797" s="89"/>
      <c r="S797" s="89"/>
      <c r="T797" s="90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T797" s="21" t="s">
        <v>168</v>
      </c>
      <c r="AU797" s="21" t="s">
        <v>93</v>
      </c>
    </row>
    <row r="798" s="13" customFormat="1">
      <c r="A798" s="13"/>
      <c r="B798" s="235"/>
      <c r="C798" s="236"/>
      <c r="D798" s="237" t="s">
        <v>170</v>
      </c>
      <c r="E798" s="238" t="s">
        <v>32</v>
      </c>
      <c r="F798" s="239" t="s">
        <v>1201</v>
      </c>
      <c r="G798" s="236"/>
      <c r="H798" s="238" t="s">
        <v>32</v>
      </c>
      <c r="I798" s="240"/>
      <c r="J798" s="236"/>
      <c r="K798" s="236"/>
      <c r="L798" s="241"/>
      <c r="M798" s="242"/>
      <c r="N798" s="243"/>
      <c r="O798" s="243"/>
      <c r="P798" s="243"/>
      <c r="Q798" s="243"/>
      <c r="R798" s="243"/>
      <c r="S798" s="243"/>
      <c r="T798" s="24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5" t="s">
        <v>170</v>
      </c>
      <c r="AU798" s="245" t="s">
        <v>93</v>
      </c>
      <c r="AV798" s="13" t="s">
        <v>84</v>
      </c>
      <c r="AW798" s="13" t="s">
        <v>38</v>
      </c>
      <c r="AX798" s="13" t="s">
        <v>76</v>
      </c>
      <c r="AY798" s="245" t="s">
        <v>159</v>
      </c>
    </row>
    <row r="799" s="14" customFormat="1">
      <c r="A799" s="14"/>
      <c r="B799" s="246"/>
      <c r="C799" s="247"/>
      <c r="D799" s="237" t="s">
        <v>170</v>
      </c>
      <c r="E799" s="248" t="s">
        <v>32</v>
      </c>
      <c r="F799" s="249" t="s">
        <v>1227</v>
      </c>
      <c r="G799" s="247"/>
      <c r="H799" s="250">
        <v>0.76300000000000001</v>
      </c>
      <c r="I799" s="251"/>
      <c r="J799" s="247"/>
      <c r="K799" s="247"/>
      <c r="L799" s="252"/>
      <c r="M799" s="253"/>
      <c r="N799" s="254"/>
      <c r="O799" s="254"/>
      <c r="P799" s="254"/>
      <c r="Q799" s="254"/>
      <c r="R799" s="254"/>
      <c r="S799" s="254"/>
      <c r="T799" s="255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6" t="s">
        <v>170</v>
      </c>
      <c r="AU799" s="256" t="s">
        <v>93</v>
      </c>
      <c r="AV799" s="14" t="s">
        <v>91</v>
      </c>
      <c r="AW799" s="14" t="s">
        <v>38</v>
      </c>
      <c r="AX799" s="14" t="s">
        <v>76</v>
      </c>
      <c r="AY799" s="256" t="s">
        <v>159</v>
      </c>
    </row>
    <row r="800" s="13" customFormat="1">
      <c r="A800" s="13"/>
      <c r="B800" s="235"/>
      <c r="C800" s="236"/>
      <c r="D800" s="237" t="s">
        <v>170</v>
      </c>
      <c r="E800" s="238" t="s">
        <v>32</v>
      </c>
      <c r="F800" s="239" t="s">
        <v>1203</v>
      </c>
      <c r="G800" s="236"/>
      <c r="H800" s="238" t="s">
        <v>32</v>
      </c>
      <c r="I800" s="240"/>
      <c r="J800" s="236"/>
      <c r="K800" s="236"/>
      <c r="L800" s="241"/>
      <c r="M800" s="242"/>
      <c r="N800" s="243"/>
      <c r="O800" s="243"/>
      <c r="P800" s="243"/>
      <c r="Q800" s="243"/>
      <c r="R800" s="243"/>
      <c r="S800" s="243"/>
      <c r="T800" s="24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5" t="s">
        <v>170</v>
      </c>
      <c r="AU800" s="245" t="s">
        <v>93</v>
      </c>
      <c r="AV800" s="13" t="s">
        <v>84</v>
      </c>
      <c r="AW800" s="13" t="s">
        <v>38</v>
      </c>
      <c r="AX800" s="13" t="s">
        <v>76</v>
      </c>
      <c r="AY800" s="245" t="s">
        <v>159</v>
      </c>
    </row>
    <row r="801" s="14" customFormat="1">
      <c r="A801" s="14"/>
      <c r="B801" s="246"/>
      <c r="C801" s="247"/>
      <c r="D801" s="237" t="s">
        <v>170</v>
      </c>
      <c r="E801" s="248" t="s">
        <v>32</v>
      </c>
      <c r="F801" s="249" t="s">
        <v>1228</v>
      </c>
      <c r="G801" s="247"/>
      <c r="H801" s="250">
        <v>1.6679999999999999</v>
      </c>
      <c r="I801" s="251"/>
      <c r="J801" s="247"/>
      <c r="K801" s="247"/>
      <c r="L801" s="252"/>
      <c r="M801" s="253"/>
      <c r="N801" s="254"/>
      <c r="O801" s="254"/>
      <c r="P801" s="254"/>
      <c r="Q801" s="254"/>
      <c r="R801" s="254"/>
      <c r="S801" s="254"/>
      <c r="T801" s="25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6" t="s">
        <v>170</v>
      </c>
      <c r="AU801" s="256" t="s">
        <v>93</v>
      </c>
      <c r="AV801" s="14" t="s">
        <v>91</v>
      </c>
      <c r="AW801" s="14" t="s">
        <v>38</v>
      </c>
      <c r="AX801" s="14" t="s">
        <v>76</v>
      </c>
      <c r="AY801" s="256" t="s">
        <v>159</v>
      </c>
    </row>
    <row r="802" s="14" customFormat="1">
      <c r="A802" s="14"/>
      <c r="B802" s="246"/>
      <c r="C802" s="247"/>
      <c r="D802" s="237" t="s">
        <v>170</v>
      </c>
      <c r="E802" s="248" t="s">
        <v>32</v>
      </c>
      <c r="F802" s="249" t="s">
        <v>1229</v>
      </c>
      <c r="G802" s="247"/>
      <c r="H802" s="250">
        <v>0.035999999999999997</v>
      </c>
      <c r="I802" s="251"/>
      <c r="J802" s="247"/>
      <c r="K802" s="247"/>
      <c r="L802" s="252"/>
      <c r="M802" s="253"/>
      <c r="N802" s="254"/>
      <c r="O802" s="254"/>
      <c r="P802" s="254"/>
      <c r="Q802" s="254"/>
      <c r="R802" s="254"/>
      <c r="S802" s="254"/>
      <c r="T802" s="255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6" t="s">
        <v>170</v>
      </c>
      <c r="AU802" s="256" t="s">
        <v>93</v>
      </c>
      <c r="AV802" s="14" t="s">
        <v>91</v>
      </c>
      <c r="AW802" s="14" t="s">
        <v>38</v>
      </c>
      <c r="AX802" s="14" t="s">
        <v>76</v>
      </c>
      <c r="AY802" s="256" t="s">
        <v>159</v>
      </c>
    </row>
    <row r="803" s="13" customFormat="1">
      <c r="A803" s="13"/>
      <c r="B803" s="235"/>
      <c r="C803" s="236"/>
      <c r="D803" s="237" t="s">
        <v>170</v>
      </c>
      <c r="E803" s="238" t="s">
        <v>32</v>
      </c>
      <c r="F803" s="239" t="s">
        <v>1230</v>
      </c>
      <c r="G803" s="236"/>
      <c r="H803" s="238" t="s">
        <v>32</v>
      </c>
      <c r="I803" s="240"/>
      <c r="J803" s="236"/>
      <c r="K803" s="236"/>
      <c r="L803" s="241"/>
      <c r="M803" s="242"/>
      <c r="N803" s="243"/>
      <c r="O803" s="243"/>
      <c r="P803" s="243"/>
      <c r="Q803" s="243"/>
      <c r="R803" s="243"/>
      <c r="S803" s="243"/>
      <c r="T803" s="24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5" t="s">
        <v>170</v>
      </c>
      <c r="AU803" s="245" t="s">
        <v>93</v>
      </c>
      <c r="AV803" s="13" t="s">
        <v>84</v>
      </c>
      <c r="AW803" s="13" t="s">
        <v>38</v>
      </c>
      <c r="AX803" s="13" t="s">
        <v>76</v>
      </c>
      <c r="AY803" s="245" t="s">
        <v>159</v>
      </c>
    </row>
    <row r="804" s="14" customFormat="1">
      <c r="A804" s="14"/>
      <c r="B804" s="246"/>
      <c r="C804" s="247"/>
      <c r="D804" s="237" t="s">
        <v>170</v>
      </c>
      <c r="E804" s="248" t="s">
        <v>32</v>
      </c>
      <c r="F804" s="249" t="s">
        <v>1231</v>
      </c>
      <c r="G804" s="247"/>
      <c r="H804" s="250">
        <v>0.27200000000000002</v>
      </c>
      <c r="I804" s="251"/>
      <c r="J804" s="247"/>
      <c r="K804" s="247"/>
      <c r="L804" s="252"/>
      <c r="M804" s="253"/>
      <c r="N804" s="254"/>
      <c r="O804" s="254"/>
      <c r="P804" s="254"/>
      <c r="Q804" s="254"/>
      <c r="R804" s="254"/>
      <c r="S804" s="254"/>
      <c r="T804" s="25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6" t="s">
        <v>170</v>
      </c>
      <c r="AU804" s="256" t="s">
        <v>93</v>
      </c>
      <c r="AV804" s="14" t="s">
        <v>91</v>
      </c>
      <c r="AW804" s="14" t="s">
        <v>38</v>
      </c>
      <c r="AX804" s="14" t="s">
        <v>76</v>
      </c>
      <c r="AY804" s="256" t="s">
        <v>159</v>
      </c>
    </row>
    <row r="805" s="13" customFormat="1">
      <c r="A805" s="13"/>
      <c r="B805" s="235"/>
      <c r="C805" s="236"/>
      <c r="D805" s="237" t="s">
        <v>170</v>
      </c>
      <c r="E805" s="238" t="s">
        <v>32</v>
      </c>
      <c r="F805" s="239" t="s">
        <v>1205</v>
      </c>
      <c r="G805" s="236"/>
      <c r="H805" s="238" t="s">
        <v>32</v>
      </c>
      <c r="I805" s="240"/>
      <c r="J805" s="236"/>
      <c r="K805" s="236"/>
      <c r="L805" s="241"/>
      <c r="M805" s="242"/>
      <c r="N805" s="243"/>
      <c r="O805" s="243"/>
      <c r="P805" s="243"/>
      <c r="Q805" s="243"/>
      <c r="R805" s="243"/>
      <c r="S805" s="243"/>
      <c r="T805" s="24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5" t="s">
        <v>170</v>
      </c>
      <c r="AU805" s="245" t="s">
        <v>93</v>
      </c>
      <c r="AV805" s="13" t="s">
        <v>84</v>
      </c>
      <c r="AW805" s="13" t="s">
        <v>38</v>
      </c>
      <c r="AX805" s="13" t="s">
        <v>76</v>
      </c>
      <c r="AY805" s="245" t="s">
        <v>159</v>
      </c>
    </row>
    <row r="806" s="14" customFormat="1">
      <c r="A806" s="14"/>
      <c r="B806" s="246"/>
      <c r="C806" s="247"/>
      <c r="D806" s="237" t="s">
        <v>170</v>
      </c>
      <c r="E806" s="248" t="s">
        <v>32</v>
      </c>
      <c r="F806" s="249" t="s">
        <v>1232</v>
      </c>
      <c r="G806" s="247"/>
      <c r="H806" s="250">
        <v>1.544</v>
      </c>
      <c r="I806" s="251"/>
      <c r="J806" s="247"/>
      <c r="K806" s="247"/>
      <c r="L806" s="252"/>
      <c r="M806" s="253"/>
      <c r="N806" s="254"/>
      <c r="O806" s="254"/>
      <c r="P806" s="254"/>
      <c r="Q806" s="254"/>
      <c r="R806" s="254"/>
      <c r="S806" s="254"/>
      <c r="T806" s="255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6" t="s">
        <v>170</v>
      </c>
      <c r="AU806" s="256" t="s">
        <v>93</v>
      </c>
      <c r="AV806" s="14" t="s">
        <v>91</v>
      </c>
      <c r="AW806" s="14" t="s">
        <v>38</v>
      </c>
      <c r="AX806" s="14" t="s">
        <v>76</v>
      </c>
      <c r="AY806" s="256" t="s">
        <v>159</v>
      </c>
    </row>
    <row r="807" s="14" customFormat="1">
      <c r="A807" s="14"/>
      <c r="B807" s="246"/>
      <c r="C807" s="247"/>
      <c r="D807" s="237" t="s">
        <v>170</v>
      </c>
      <c r="E807" s="248" t="s">
        <v>32</v>
      </c>
      <c r="F807" s="249" t="s">
        <v>1233</v>
      </c>
      <c r="G807" s="247"/>
      <c r="H807" s="250">
        <v>0.126</v>
      </c>
      <c r="I807" s="251"/>
      <c r="J807" s="247"/>
      <c r="K807" s="247"/>
      <c r="L807" s="252"/>
      <c r="M807" s="253"/>
      <c r="N807" s="254"/>
      <c r="O807" s="254"/>
      <c r="P807" s="254"/>
      <c r="Q807" s="254"/>
      <c r="R807" s="254"/>
      <c r="S807" s="254"/>
      <c r="T807" s="25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6" t="s">
        <v>170</v>
      </c>
      <c r="AU807" s="256" t="s">
        <v>93</v>
      </c>
      <c r="AV807" s="14" t="s">
        <v>91</v>
      </c>
      <c r="AW807" s="14" t="s">
        <v>38</v>
      </c>
      <c r="AX807" s="14" t="s">
        <v>76</v>
      </c>
      <c r="AY807" s="256" t="s">
        <v>159</v>
      </c>
    </row>
    <row r="808" s="14" customFormat="1">
      <c r="A808" s="14"/>
      <c r="B808" s="246"/>
      <c r="C808" s="247"/>
      <c r="D808" s="237" t="s">
        <v>170</v>
      </c>
      <c r="E808" s="248" t="s">
        <v>32</v>
      </c>
      <c r="F808" s="249" t="s">
        <v>1234</v>
      </c>
      <c r="G808" s="247"/>
      <c r="H808" s="250">
        <v>0.94699999999999995</v>
      </c>
      <c r="I808" s="251"/>
      <c r="J808" s="247"/>
      <c r="K808" s="247"/>
      <c r="L808" s="252"/>
      <c r="M808" s="253"/>
      <c r="N808" s="254"/>
      <c r="O808" s="254"/>
      <c r="P808" s="254"/>
      <c r="Q808" s="254"/>
      <c r="R808" s="254"/>
      <c r="S808" s="254"/>
      <c r="T808" s="255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6" t="s">
        <v>170</v>
      </c>
      <c r="AU808" s="256" t="s">
        <v>93</v>
      </c>
      <c r="AV808" s="14" t="s">
        <v>91</v>
      </c>
      <c r="AW808" s="14" t="s">
        <v>38</v>
      </c>
      <c r="AX808" s="14" t="s">
        <v>76</v>
      </c>
      <c r="AY808" s="256" t="s">
        <v>159</v>
      </c>
    </row>
    <row r="809" s="13" customFormat="1">
      <c r="A809" s="13"/>
      <c r="B809" s="235"/>
      <c r="C809" s="236"/>
      <c r="D809" s="237" t="s">
        <v>170</v>
      </c>
      <c r="E809" s="238" t="s">
        <v>32</v>
      </c>
      <c r="F809" s="239" t="s">
        <v>1235</v>
      </c>
      <c r="G809" s="236"/>
      <c r="H809" s="238" t="s">
        <v>32</v>
      </c>
      <c r="I809" s="240"/>
      <c r="J809" s="236"/>
      <c r="K809" s="236"/>
      <c r="L809" s="241"/>
      <c r="M809" s="242"/>
      <c r="N809" s="243"/>
      <c r="O809" s="243"/>
      <c r="P809" s="243"/>
      <c r="Q809" s="243"/>
      <c r="R809" s="243"/>
      <c r="S809" s="243"/>
      <c r="T809" s="24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5" t="s">
        <v>170</v>
      </c>
      <c r="AU809" s="245" t="s">
        <v>93</v>
      </c>
      <c r="AV809" s="13" t="s">
        <v>84</v>
      </c>
      <c r="AW809" s="13" t="s">
        <v>38</v>
      </c>
      <c r="AX809" s="13" t="s">
        <v>76</v>
      </c>
      <c r="AY809" s="245" t="s">
        <v>159</v>
      </c>
    </row>
    <row r="810" s="15" customFormat="1">
      <c r="A810" s="15"/>
      <c r="B810" s="266"/>
      <c r="C810" s="267"/>
      <c r="D810" s="237" t="s">
        <v>170</v>
      </c>
      <c r="E810" s="268" t="s">
        <v>32</v>
      </c>
      <c r="F810" s="269" t="s">
        <v>583</v>
      </c>
      <c r="G810" s="267"/>
      <c r="H810" s="270">
        <v>5.3559999999999999</v>
      </c>
      <c r="I810" s="271"/>
      <c r="J810" s="267"/>
      <c r="K810" s="267"/>
      <c r="L810" s="272"/>
      <c r="M810" s="273"/>
      <c r="N810" s="274"/>
      <c r="O810" s="274"/>
      <c r="P810" s="274"/>
      <c r="Q810" s="274"/>
      <c r="R810" s="274"/>
      <c r="S810" s="274"/>
      <c r="T810" s="27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76" t="s">
        <v>170</v>
      </c>
      <c r="AU810" s="276" t="s">
        <v>93</v>
      </c>
      <c r="AV810" s="15" t="s">
        <v>96</v>
      </c>
      <c r="AW810" s="15" t="s">
        <v>38</v>
      </c>
      <c r="AX810" s="15" t="s">
        <v>84</v>
      </c>
      <c r="AY810" s="276" t="s">
        <v>159</v>
      </c>
    </row>
    <row r="811" s="2" customFormat="1" ht="37.8" customHeight="1">
      <c r="A811" s="43"/>
      <c r="B811" s="44"/>
      <c r="C811" s="217" t="s">
        <v>1236</v>
      </c>
      <c r="D811" s="217" t="s">
        <v>162</v>
      </c>
      <c r="E811" s="218" t="s">
        <v>1237</v>
      </c>
      <c r="F811" s="219" t="s">
        <v>1238</v>
      </c>
      <c r="G811" s="220" t="s">
        <v>165</v>
      </c>
      <c r="H811" s="221">
        <v>23.016999999999999</v>
      </c>
      <c r="I811" s="222"/>
      <c r="J811" s="223">
        <f>ROUND(I811*H811,2)</f>
        <v>0</v>
      </c>
      <c r="K811" s="219" t="s">
        <v>166</v>
      </c>
      <c r="L811" s="49"/>
      <c r="M811" s="224" t="s">
        <v>32</v>
      </c>
      <c r="N811" s="225" t="s">
        <v>48</v>
      </c>
      <c r="O811" s="89"/>
      <c r="P811" s="226">
        <f>O811*H811</f>
        <v>0</v>
      </c>
      <c r="Q811" s="226">
        <v>0.012958216</v>
      </c>
      <c r="R811" s="226">
        <f>Q811*H811</f>
        <v>0.29825925767200001</v>
      </c>
      <c r="S811" s="226">
        <v>0</v>
      </c>
      <c r="T811" s="227">
        <f>S811*H811</f>
        <v>0</v>
      </c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R811" s="228" t="s">
        <v>96</v>
      </c>
      <c r="AT811" s="228" t="s">
        <v>162</v>
      </c>
      <c r="AU811" s="228" t="s">
        <v>93</v>
      </c>
      <c r="AY811" s="21" t="s">
        <v>159</v>
      </c>
      <c r="BE811" s="229">
        <f>IF(N811="základní",J811,0)</f>
        <v>0</v>
      </c>
      <c r="BF811" s="229">
        <f>IF(N811="snížená",J811,0)</f>
        <v>0</v>
      </c>
      <c r="BG811" s="229">
        <f>IF(N811="zákl. přenesená",J811,0)</f>
        <v>0</v>
      </c>
      <c r="BH811" s="229">
        <f>IF(N811="sníž. přenesená",J811,0)</f>
        <v>0</v>
      </c>
      <c r="BI811" s="229">
        <f>IF(N811="nulová",J811,0)</f>
        <v>0</v>
      </c>
      <c r="BJ811" s="21" t="s">
        <v>91</v>
      </c>
      <c r="BK811" s="229">
        <f>ROUND(I811*H811,2)</f>
        <v>0</v>
      </c>
      <c r="BL811" s="21" t="s">
        <v>96</v>
      </c>
      <c r="BM811" s="228" t="s">
        <v>1239</v>
      </c>
    </row>
    <row r="812" s="2" customFormat="1">
      <c r="A812" s="43"/>
      <c r="B812" s="44"/>
      <c r="C812" s="45"/>
      <c r="D812" s="230" t="s">
        <v>168</v>
      </c>
      <c r="E812" s="45"/>
      <c r="F812" s="231" t="s">
        <v>1240</v>
      </c>
      <c r="G812" s="45"/>
      <c r="H812" s="45"/>
      <c r="I812" s="232"/>
      <c r="J812" s="45"/>
      <c r="K812" s="45"/>
      <c r="L812" s="49"/>
      <c r="M812" s="233"/>
      <c r="N812" s="234"/>
      <c r="O812" s="89"/>
      <c r="P812" s="89"/>
      <c r="Q812" s="89"/>
      <c r="R812" s="89"/>
      <c r="S812" s="89"/>
      <c r="T812" s="90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T812" s="21" t="s">
        <v>168</v>
      </c>
      <c r="AU812" s="21" t="s">
        <v>93</v>
      </c>
    </row>
    <row r="813" s="13" customFormat="1">
      <c r="A813" s="13"/>
      <c r="B813" s="235"/>
      <c r="C813" s="236"/>
      <c r="D813" s="237" t="s">
        <v>170</v>
      </c>
      <c r="E813" s="238" t="s">
        <v>32</v>
      </c>
      <c r="F813" s="239" t="s">
        <v>1201</v>
      </c>
      <c r="G813" s="236"/>
      <c r="H813" s="238" t="s">
        <v>32</v>
      </c>
      <c r="I813" s="240"/>
      <c r="J813" s="236"/>
      <c r="K813" s="236"/>
      <c r="L813" s="241"/>
      <c r="M813" s="242"/>
      <c r="N813" s="243"/>
      <c r="O813" s="243"/>
      <c r="P813" s="243"/>
      <c r="Q813" s="243"/>
      <c r="R813" s="243"/>
      <c r="S813" s="243"/>
      <c r="T813" s="24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5" t="s">
        <v>170</v>
      </c>
      <c r="AU813" s="245" t="s">
        <v>93</v>
      </c>
      <c r="AV813" s="13" t="s">
        <v>84</v>
      </c>
      <c r="AW813" s="13" t="s">
        <v>38</v>
      </c>
      <c r="AX813" s="13" t="s">
        <v>76</v>
      </c>
      <c r="AY813" s="245" t="s">
        <v>159</v>
      </c>
    </row>
    <row r="814" s="14" customFormat="1">
      <c r="A814" s="14"/>
      <c r="B814" s="246"/>
      <c r="C814" s="247"/>
      <c r="D814" s="237" t="s">
        <v>170</v>
      </c>
      <c r="E814" s="248" t="s">
        <v>32</v>
      </c>
      <c r="F814" s="249" t="s">
        <v>1202</v>
      </c>
      <c r="G814" s="247"/>
      <c r="H814" s="250">
        <v>3.9380000000000002</v>
      </c>
      <c r="I814" s="251"/>
      <c r="J814" s="247"/>
      <c r="K814" s="247"/>
      <c r="L814" s="252"/>
      <c r="M814" s="253"/>
      <c r="N814" s="254"/>
      <c r="O814" s="254"/>
      <c r="P814" s="254"/>
      <c r="Q814" s="254"/>
      <c r="R814" s="254"/>
      <c r="S814" s="254"/>
      <c r="T814" s="25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6" t="s">
        <v>170</v>
      </c>
      <c r="AU814" s="256" t="s">
        <v>93</v>
      </c>
      <c r="AV814" s="14" t="s">
        <v>91</v>
      </c>
      <c r="AW814" s="14" t="s">
        <v>38</v>
      </c>
      <c r="AX814" s="14" t="s">
        <v>76</v>
      </c>
      <c r="AY814" s="256" t="s">
        <v>159</v>
      </c>
    </row>
    <row r="815" s="13" customFormat="1">
      <c r="A815" s="13"/>
      <c r="B815" s="235"/>
      <c r="C815" s="236"/>
      <c r="D815" s="237" t="s">
        <v>170</v>
      </c>
      <c r="E815" s="238" t="s">
        <v>32</v>
      </c>
      <c r="F815" s="239" t="s">
        <v>1203</v>
      </c>
      <c r="G815" s="236"/>
      <c r="H815" s="238" t="s">
        <v>32</v>
      </c>
      <c r="I815" s="240"/>
      <c r="J815" s="236"/>
      <c r="K815" s="236"/>
      <c r="L815" s="241"/>
      <c r="M815" s="242"/>
      <c r="N815" s="243"/>
      <c r="O815" s="243"/>
      <c r="P815" s="243"/>
      <c r="Q815" s="243"/>
      <c r="R815" s="243"/>
      <c r="S815" s="243"/>
      <c r="T815" s="24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5" t="s">
        <v>170</v>
      </c>
      <c r="AU815" s="245" t="s">
        <v>93</v>
      </c>
      <c r="AV815" s="13" t="s">
        <v>84</v>
      </c>
      <c r="AW815" s="13" t="s">
        <v>38</v>
      </c>
      <c r="AX815" s="13" t="s">
        <v>76</v>
      </c>
      <c r="AY815" s="245" t="s">
        <v>159</v>
      </c>
    </row>
    <row r="816" s="14" customFormat="1">
      <c r="A816" s="14"/>
      <c r="B816" s="246"/>
      <c r="C816" s="247"/>
      <c r="D816" s="237" t="s">
        <v>170</v>
      </c>
      <c r="E816" s="248" t="s">
        <v>32</v>
      </c>
      <c r="F816" s="249" t="s">
        <v>1204</v>
      </c>
      <c r="G816" s="247"/>
      <c r="H816" s="250">
        <v>7.3879999999999999</v>
      </c>
      <c r="I816" s="251"/>
      <c r="J816" s="247"/>
      <c r="K816" s="247"/>
      <c r="L816" s="252"/>
      <c r="M816" s="253"/>
      <c r="N816" s="254"/>
      <c r="O816" s="254"/>
      <c r="P816" s="254"/>
      <c r="Q816" s="254"/>
      <c r="R816" s="254"/>
      <c r="S816" s="254"/>
      <c r="T816" s="25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6" t="s">
        <v>170</v>
      </c>
      <c r="AU816" s="256" t="s">
        <v>93</v>
      </c>
      <c r="AV816" s="14" t="s">
        <v>91</v>
      </c>
      <c r="AW816" s="14" t="s">
        <v>38</v>
      </c>
      <c r="AX816" s="14" t="s">
        <v>76</v>
      </c>
      <c r="AY816" s="256" t="s">
        <v>159</v>
      </c>
    </row>
    <row r="817" s="14" customFormat="1">
      <c r="A817" s="14"/>
      <c r="B817" s="246"/>
      <c r="C817" s="247"/>
      <c r="D817" s="237" t="s">
        <v>170</v>
      </c>
      <c r="E817" s="248" t="s">
        <v>32</v>
      </c>
      <c r="F817" s="249" t="s">
        <v>1241</v>
      </c>
      <c r="G817" s="247"/>
      <c r="H817" s="250">
        <v>3.0779999999999998</v>
      </c>
      <c r="I817" s="251"/>
      <c r="J817" s="247"/>
      <c r="K817" s="247"/>
      <c r="L817" s="252"/>
      <c r="M817" s="253"/>
      <c r="N817" s="254"/>
      <c r="O817" s="254"/>
      <c r="P817" s="254"/>
      <c r="Q817" s="254"/>
      <c r="R817" s="254"/>
      <c r="S817" s="254"/>
      <c r="T817" s="255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6" t="s">
        <v>170</v>
      </c>
      <c r="AU817" s="256" t="s">
        <v>93</v>
      </c>
      <c r="AV817" s="14" t="s">
        <v>91</v>
      </c>
      <c r="AW817" s="14" t="s">
        <v>38</v>
      </c>
      <c r="AX817" s="14" t="s">
        <v>76</v>
      </c>
      <c r="AY817" s="256" t="s">
        <v>159</v>
      </c>
    </row>
    <row r="818" s="14" customFormat="1">
      <c r="A818" s="14"/>
      <c r="B818" s="246"/>
      <c r="C818" s="247"/>
      <c r="D818" s="237" t="s">
        <v>170</v>
      </c>
      <c r="E818" s="248" t="s">
        <v>32</v>
      </c>
      <c r="F818" s="249" t="s">
        <v>1242</v>
      </c>
      <c r="G818" s="247"/>
      <c r="H818" s="250">
        <v>0.29999999999999999</v>
      </c>
      <c r="I818" s="251"/>
      <c r="J818" s="247"/>
      <c r="K818" s="247"/>
      <c r="L818" s="252"/>
      <c r="M818" s="253"/>
      <c r="N818" s="254"/>
      <c r="O818" s="254"/>
      <c r="P818" s="254"/>
      <c r="Q818" s="254"/>
      <c r="R818" s="254"/>
      <c r="S818" s="254"/>
      <c r="T818" s="25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6" t="s">
        <v>170</v>
      </c>
      <c r="AU818" s="256" t="s">
        <v>93</v>
      </c>
      <c r="AV818" s="14" t="s">
        <v>91</v>
      </c>
      <c r="AW818" s="14" t="s">
        <v>38</v>
      </c>
      <c r="AX818" s="14" t="s">
        <v>76</v>
      </c>
      <c r="AY818" s="256" t="s">
        <v>159</v>
      </c>
    </row>
    <row r="819" s="13" customFormat="1">
      <c r="A819" s="13"/>
      <c r="B819" s="235"/>
      <c r="C819" s="236"/>
      <c r="D819" s="237" t="s">
        <v>170</v>
      </c>
      <c r="E819" s="238" t="s">
        <v>32</v>
      </c>
      <c r="F819" s="239" t="s">
        <v>1230</v>
      </c>
      <c r="G819" s="236"/>
      <c r="H819" s="238" t="s">
        <v>32</v>
      </c>
      <c r="I819" s="240"/>
      <c r="J819" s="236"/>
      <c r="K819" s="236"/>
      <c r="L819" s="241"/>
      <c r="M819" s="242"/>
      <c r="N819" s="243"/>
      <c r="O819" s="243"/>
      <c r="P819" s="243"/>
      <c r="Q819" s="243"/>
      <c r="R819" s="243"/>
      <c r="S819" s="243"/>
      <c r="T819" s="24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5" t="s">
        <v>170</v>
      </c>
      <c r="AU819" s="245" t="s">
        <v>93</v>
      </c>
      <c r="AV819" s="13" t="s">
        <v>84</v>
      </c>
      <c r="AW819" s="13" t="s">
        <v>38</v>
      </c>
      <c r="AX819" s="13" t="s">
        <v>76</v>
      </c>
      <c r="AY819" s="245" t="s">
        <v>159</v>
      </c>
    </row>
    <row r="820" s="14" customFormat="1">
      <c r="A820" s="14"/>
      <c r="B820" s="246"/>
      <c r="C820" s="247"/>
      <c r="D820" s="237" t="s">
        <v>170</v>
      </c>
      <c r="E820" s="248" t="s">
        <v>32</v>
      </c>
      <c r="F820" s="249" t="s">
        <v>1243</v>
      </c>
      <c r="G820" s="247"/>
      <c r="H820" s="250">
        <v>1.0860000000000001</v>
      </c>
      <c r="I820" s="251"/>
      <c r="J820" s="247"/>
      <c r="K820" s="247"/>
      <c r="L820" s="252"/>
      <c r="M820" s="253"/>
      <c r="N820" s="254"/>
      <c r="O820" s="254"/>
      <c r="P820" s="254"/>
      <c r="Q820" s="254"/>
      <c r="R820" s="254"/>
      <c r="S820" s="254"/>
      <c r="T820" s="25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6" t="s">
        <v>170</v>
      </c>
      <c r="AU820" s="256" t="s">
        <v>93</v>
      </c>
      <c r="AV820" s="14" t="s">
        <v>91</v>
      </c>
      <c r="AW820" s="14" t="s">
        <v>38</v>
      </c>
      <c r="AX820" s="14" t="s">
        <v>76</v>
      </c>
      <c r="AY820" s="256" t="s">
        <v>159</v>
      </c>
    </row>
    <row r="821" s="13" customFormat="1">
      <c r="A821" s="13"/>
      <c r="B821" s="235"/>
      <c r="C821" s="236"/>
      <c r="D821" s="237" t="s">
        <v>170</v>
      </c>
      <c r="E821" s="238" t="s">
        <v>32</v>
      </c>
      <c r="F821" s="239" t="s">
        <v>1205</v>
      </c>
      <c r="G821" s="236"/>
      <c r="H821" s="238" t="s">
        <v>32</v>
      </c>
      <c r="I821" s="240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170</v>
      </c>
      <c r="AU821" s="245" t="s">
        <v>93</v>
      </c>
      <c r="AV821" s="13" t="s">
        <v>84</v>
      </c>
      <c r="AW821" s="13" t="s">
        <v>38</v>
      </c>
      <c r="AX821" s="13" t="s">
        <v>76</v>
      </c>
      <c r="AY821" s="245" t="s">
        <v>159</v>
      </c>
    </row>
    <row r="822" s="14" customFormat="1">
      <c r="A822" s="14"/>
      <c r="B822" s="246"/>
      <c r="C822" s="247"/>
      <c r="D822" s="237" t="s">
        <v>170</v>
      </c>
      <c r="E822" s="248" t="s">
        <v>32</v>
      </c>
      <c r="F822" s="249" t="s">
        <v>1206</v>
      </c>
      <c r="G822" s="247"/>
      <c r="H822" s="250">
        <v>6.1769999999999996</v>
      </c>
      <c r="I822" s="251"/>
      <c r="J822" s="247"/>
      <c r="K822" s="247"/>
      <c r="L822" s="252"/>
      <c r="M822" s="253"/>
      <c r="N822" s="254"/>
      <c r="O822" s="254"/>
      <c r="P822" s="254"/>
      <c r="Q822" s="254"/>
      <c r="R822" s="254"/>
      <c r="S822" s="254"/>
      <c r="T822" s="25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6" t="s">
        <v>170</v>
      </c>
      <c r="AU822" s="256" t="s">
        <v>93</v>
      </c>
      <c r="AV822" s="14" t="s">
        <v>91</v>
      </c>
      <c r="AW822" s="14" t="s">
        <v>38</v>
      </c>
      <c r="AX822" s="14" t="s">
        <v>76</v>
      </c>
      <c r="AY822" s="256" t="s">
        <v>159</v>
      </c>
    </row>
    <row r="823" s="14" customFormat="1">
      <c r="A823" s="14"/>
      <c r="B823" s="246"/>
      <c r="C823" s="247"/>
      <c r="D823" s="237" t="s">
        <v>170</v>
      </c>
      <c r="E823" s="248" t="s">
        <v>32</v>
      </c>
      <c r="F823" s="249" t="s">
        <v>1244</v>
      </c>
      <c r="G823" s="247"/>
      <c r="H823" s="250">
        <v>1.05</v>
      </c>
      <c r="I823" s="251"/>
      <c r="J823" s="247"/>
      <c r="K823" s="247"/>
      <c r="L823" s="252"/>
      <c r="M823" s="253"/>
      <c r="N823" s="254"/>
      <c r="O823" s="254"/>
      <c r="P823" s="254"/>
      <c r="Q823" s="254"/>
      <c r="R823" s="254"/>
      <c r="S823" s="254"/>
      <c r="T823" s="255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6" t="s">
        <v>170</v>
      </c>
      <c r="AU823" s="256" t="s">
        <v>93</v>
      </c>
      <c r="AV823" s="14" t="s">
        <v>91</v>
      </c>
      <c r="AW823" s="14" t="s">
        <v>38</v>
      </c>
      <c r="AX823" s="14" t="s">
        <v>76</v>
      </c>
      <c r="AY823" s="256" t="s">
        <v>159</v>
      </c>
    </row>
    <row r="824" s="15" customFormat="1">
      <c r="A824" s="15"/>
      <c r="B824" s="266"/>
      <c r="C824" s="267"/>
      <c r="D824" s="237" t="s">
        <v>170</v>
      </c>
      <c r="E824" s="268" t="s">
        <v>32</v>
      </c>
      <c r="F824" s="269" t="s">
        <v>583</v>
      </c>
      <c r="G824" s="267"/>
      <c r="H824" s="270">
        <v>23.016999999999999</v>
      </c>
      <c r="I824" s="271"/>
      <c r="J824" s="267"/>
      <c r="K824" s="267"/>
      <c r="L824" s="272"/>
      <c r="M824" s="273"/>
      <c r="N824" s="274"/>
      <c r="O824" s="274"/>
      <c r="P824" s="274"/>
      <c r="Q824" s="274"/>
      <c r="R824" s="274"/>
      <c r="S824" s="274"/>
      <c r="T824" s="27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76" t="s">
        <v>170</v>
      </c>
      <c r="AU824" s="276" t="s">
        <v>93</v>
      </c>
      <c r="AV824" s="15" t="s">
        <v>96</v>
      </c>
      <c r="AW824" s="15" t="s">
        <v>38</v>
      </c>
      <c r="AX824" s="15" t="s">
        <v>84</v>
      </c>
      <c r="AY824" s="276" t="s">
        <v>159</v>
      </c>
    </row>
    <row r="825" s="2" customFormat="1" ht="37.8" customHeight="1">
      <c r="A825" s="43"/>
      <c r="B825" s="44"/>
      <c r="C825" s="217" t="s">
        <v>1245</v>
      </c>
      <c r="D825" s="217" t="s">
        <v>162</v>
      </c>
      <c r="E825" s="218" t="s">
        <v>1246</v>
      </c>
      <c r="F825" s="219" t="s">
        <v>1247</v>
      </c>
      <c r="G825" s="220" t="s">
        <v>165</v>
      </c>
      <c r="H825" s="221">
        <v>23.016999999999999</v>
      </c>
      <c r="I825" s="222"/>
      <c r="J825" s="223">
        <f>ROUND(I825*H825,2)</f>
        <v>0</v>
      </c>
      <c r="K825" s="219" t="s">
        <v>166</v>
      </c>
      <c r="L825" s="49"/>
      <c r="M825" s="224" t="s">
        <v>32</v>
      </c>
      <c r="N825" s="225" t="s">
        <v>48</v>
      </c>
      <c r="O825" s="89"/>
      <c r="P825" s="226">
        <f>O825*H825</f>
        <v>0</v>
      </c>
      <c r="Q825" s="226">
        <v>0</v>
      </c>
      <c r="R825" s="226">
        <f>Q825*H825</f>
        <v>0</v>
      </c>
      <c r="S825" s="226">
        <v>0</v>
      </c>
      <c r="T825" s="227">
        <f>S825*H825</f>
        <v>0</v>
      </c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R825" s="228" t="s">
        <v>96</v>
      </c>
      <c r="AT825" s="228" t="s">
        <v>162</v>
      </c>
      <c r="AU825" s="228" t="s">
        <v>93</v>
      </c>
      <c r="AY825" s="21" t="s">
        <v>159</v>
      </c>
      <c r="BE825" s="229">
        <f>IF(N825="základní",J825,0)</f>
        <v>0</v>
      </c>
      <c r="BF825" s="229">
        <f>IF(N825="snížená",J825,0)</f>
        <v>0</v>
      </c>
      <c r="BG825" s="229">
        <f>IF(N825="zákl. přenesená",J825,0)</f>
        <v>0</v>
      </c>
      <c r="BH825" s="229">
        <f>IF(N825="sníž. přenesená",J825,0)</f>
        <v>0</v>
      </c>
      <c r="BI825" s="229">
        <f>IF(N825="nulová",J825,0)</f>
        <v>0</v>
      </c>
      <c r="BJ825" s="21" t="s">
        <v>91</v>
      </c>
      <c r="BK825" s="229">
        <f>ROUND(I825*H825,2)</f>
        <v>0</v>
      </c>
      <c r="BL825" s="21" t="s">
        <v>96</v>
      </c>
      <c r="BM825" s="228" t="s">
        <v>1248</v>
      </c>
    </row>
    <row r="826" s="2" customFormat="1">
      <c r="A826" s="43"/>
      <c r="B826" s="44"/>
      <c r="C826" s="45"/>
      <c r="D826" s="230" t="s">
        <v>168</v>
      </c>
      <c r="E826" s="45"/>
      <c r="F826" s="231" t="s">
        <v>1249</v>
      </c>
      <c r="G826" s="45"/>
      <c r="H826" s="45"/>
      <c r="I826" s="232"/>
      <c r="J826" s="45"/>
      <c r="K826" s="45"/>
      <c r="L826" s="49"/>
      <c r="M826" s="233"/>
      <c r="N826" s="234"/>
      <c r="O826" s="89"/>
      <c r="P826" s="89"/>
      <c r="Q826" s="89"/>
      <c r="R826" s="89"/>
      <c r="S826" s="89"/>
      <c r="T826" s="90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T826" s="21" t="s">
        <v>168</v>
      </c>
      <c r="AU826" s="21" t="s">
        <v>93</v>
      </c>
    </row>
    <row r="827" s="2" customFormat="1" ht="33" customHeight="1">
      <c r="A827" s="43"/>
      <c r="B827" s="44"/>
      <c r="C827" s="217" t="s">
        <v>1250</v>
      </c>
      <c r="D827" s="217" t="s">
        <v>162</v>
      </c>
      <c r="E827" s="218" t="s">
        <v>1251</v>
      </c>
      <c r="F827" s="219" t="s">
        <v>1252</v>
      </c>
      <c r="G827" s="220" t="s">
        <v>165</v>
      </c>
      <c r="H827" s="221">
        <v>6.9119999999999999</v>
      </c>
      <c r="I827" s="222"/>
      <c r="J827" s="223">
        <f>ROUND(I827*H827,2)</f>
        <v>0</v>
      </c>
      <c r="K827" s="219" t="s">
        <v>166</v>
      </c>
      <c r="L827" s="49"/>
      <c r="M827" s="224" t="s">
        <v>32</v>
      </c>
      <c r="N827" s="225" t="s">
        <v>48</v>
      </c>
      <c r="O827" s="89"/>
      <c r="P827" s="226">
        <f>O827*H827</f>
        <v>0</v>
      </c>
      <c r="Q827" s="226">
        <v>0.0079225000000000007</v>
      </c>
      <c r="R827" s="226">
        <f>Q827*H827</f>
        <v>0.054760320000000001</v>
      </c>
      <c r="S827" s="226">
        <v>0</v>
      </c>
      <c r="T827" s="227">
        <f>S827*H827</f>
        <v>0</v>
      </c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R827" s="228" t="s">
        <v>96</v>
      </c>
      <c r="AT827" s="228" t="s">
        <v>162</v>
      </c>
      <c r="AU827" s="228" t="s">
        <v>93</v>
      </c>
      <c r="AY827" s="21" t="s">
        <v>159</v>
      </c>
      <c r="BE827" s="229">
        <f>IF(N827="základní",J827,0)</f>
        <v>0</v>
      </c>
      <c r="BF827" s="229">
        <f>IF(N827="snížená",J827,0)</f>
        <v>0</v>
      </c>
      <c r="BG827" s="229">
        <f>IF(N827="zákl. přenesená",J827,0)</f>
        <v>0</v>
      </c>
      <c r="BH827" s="229">
        <f>IF(N827="sníž. přenesená",J827,0)</f>
        <v>0</v>
      </c>
      <c r="BI827" s="229">
        <f>IF(N827="nulová",J827,0)</f>
        <v>0</v>
      </c>
      <c r="BJ827" s="21" t="s">
        <v>91</v>
      </c>
      <c r="BK827" s="229">
        <f>ROUND(I827*H827,2)</f>
        <v>0</v>
      </c>
      <c r="BL827" s="21" t="s">
        <v>96</v>
      </c>
      <c r="BM827" s="228" t="s">
        <v>1253</v>
      </c>
    </row>
    <row r="828" s="2" customFormat="1">
      <c r="A828" s="43"/>
      <c r="B828" s="44"/>
      <c r="C828" s="45"/>
      <c r="D828" s="230" t="s">
        <v>168</v>
      </c>
      <c r="E828" s="45"/>
      <c r="F828" s="231" t="s">
        <v>1254</v>
      </c>
      <c r="G828" s="45"/>
      <c r="H828" s="45"/>
      <c r="I828" s="232"/>
      <c r="J828" s="45"/>
      <c r="K828" s="45"/>
      <c r="L828" s="49"/>
      <c r="M828" s="233"/>
      <c r="N828" s="234"/>
      <c r="O828" s="89"/>
      <c r="P828" s="89"/>
      <c r="Q828" s="89"/>
      <c r="R828" s="89"/>
      <c r="S828" s="89"/>
      <c r="T828" s="90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T828" s="21" t="s">
        <v>168</v>
      </c>
      <c r="AU828" s="21" t="s">
        <v>93</v>
      </c>
    </row>
    <row r="829" s="14" customFormat="1">
      <c r="A829" s="14"/>
      <c r="B829" s="246"/>
      <c r="C829" s="247"/>
      <c r="D829" s="237" t="s">
        <v>170</v>
      </c>
      <c r="E829" s="248" t="s">
        <v>32</v>
      </c>
      <c r="F829" s="249" t="s">
        <v>1255</v>
      </c>
      <c r="G829" s="247"/>
      <c r="H829" s="250">
        <v>6.9119999999999999</v>
      </c>
      <c r="I829" s="251"/>
      <c r="J829" s="247"/>
      <c r="K829" s="247"/>
      <c r="L829" s="252"/>
      <c r="M829" s="253"/>
      <c r="N829" s="254"/>
      <c r="O829" s="254"/>
      <c r="P829" s="254"/>
      <c r="Q829" s="254"/>
      <c r="R829" s="254"/>
      <c r="S829" s="254"/>
      <c r="T829" s="25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6" t="s">
        <v>170</v>
      </c>
      <c r="AU829" s="256" t="s">
        <v>93</v>
      </c>
      <c r="AV829" s="14" t="s">
        <v>91</v>
      </c>
      <c r="AW829" s="14" t="s">
        <v>38</v>
      </c>
      <c r="AX829" s="14" t="s">
        <v>84</v>
      </c>
      <c r="AY829" s="256" t="s">
        <v>159</v>
      </c>
    </row>
    <row r="830" s="2" customFormat="1" ht="33" customHeight="1">
      <c r="A830" s="43"/>
      <c r="B830" s="44"/>
      <c r="C830" s="217" t="s">
        <v>1256</v>
      </c>
      <c r="D830" s="217" t="s">
        <v>162</v>
      </c>
      <c r="E830" s="218" t="s">
        <v>1257</v>
      </c>
      <c r="F830" s="219" t="s">
        <v>1258</v>
      </c>
      <c r="G830" s="220" t="s">
        <v>165</v>
      </c>
      <c r="H830" s="221">
        <v>6.9119999999999999</v>
      </c>
      <c r="I830" s="222"/>
      <c r="J830" s="223">
        <f>ROUND(I830*H830,2)</f>
        <v>0</v>
      </c>
      <c r="K830" s="219" t="s">
        <v>166</v>
      </c>
      <c r="L830" s="49"/>
      <c r="M830" s="224" t="s">
        <v>32</v>
      </c>
      <c r="N830" s="225" t="s">
        <v>48</v>
      </c>
      <c r="O830" s="89"/>
      <c r="P830" s="226">
        <f>O830*H830</f>
        <v>0</v>
      </c>
      <c r="Q830" s="226">
        <v>0</v>
      </c>
      <c r="R830" s="226">
        <f>Q830*H830</f>
        <v>0</v>
      </c>
      <c r="S830" s="226">
        <v>0</v>
      </c>
      <c r="T830" s="227">
        <f>S830*H830</f>
        <v>0</v>
      </c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R830" s="228" t="s">
        <v>96</v>
      </c>
      <c r="AT830" s="228" t="s">
        <v>162</v>
      </c>
      <c r="AU830" s="228" t="s">
        <v>93</v>
      </c>
      <c r="AY830" s="21" t="s">
        <v>159</v>
      </c>
      <c r="BE830" s="229">
        <f>IF(N830="základní",J830,0)</f>
        <v>0</v>
      </c>
      <c r="BF830" s="229">
        <f>IF(N830="snížená",J830,0)</f>
        <v>0</v>
      </c>
      <c r="BG830" s="229">
        <f>IF(N830="zákl. přenesená",J830,0)</f>
        <v>0</v>
      </c>
      <c r="BH830" s="229">
        <f>IF(N830="sníž. přenesená",J830,0)</f>
        <v>0</v>
      </c>
      <c r="BI830" s="229">
        <f>IF(N830="nulová",J830,0)</f>
        <v>0</v>
      </c>
      <c r="BJ830" s="21" t="s">
        <v>91</v>
      </c>
      <c r="BK830" s="229">
        <f>ROUND(I830*H830,2)</f>
        <v>0</v>
      </c>
      <c r="BL830" s="21" t="s">
        <v>96</v>
      </c>
      <c r="BM830" s="228" t="s">
        <v>1259</v>
      </c>
    </row>
    <row r="831" s="2" customFormat="1">
      <c r="A831" s="43"/>
      <c r="B831" s="44"/>
      <c r="C831" s="45"/>
      <c r="D831" s="230" t="s">
        <v>168</v>
      </c>
      <c r="E831" s="45"/>
      <c r="F831" s="231" t="s">
        <v>1260</v>
      </c>
      <c r="G831" s="45"/>
      <c r="H831" s="45"/>
      <c r="I831" s="232"/>
      <c r="J831" s="45"/>
      <c r="K831" s="45"/>
      <c r="L831" s="49"/>
      <c r="M831" s="233"/>
      <c r="N831" s="234"/>
      <c r="O831" s="89"/>
      <c r="P831" s="89"/>
      <c r="Q831" s="89"/>
      <c r="R831" s="89"/>
      <c r="S831" s="89"/>
      <c r="T831" s="90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T831" s="21" t="s">
        <v>168</v>
      </c>
      <c r="AU831" s="21" t="s">
        <v>93</v>
      </c>
    </row>
    <row r="832" s="2" customFormat="1" ht="44.25" customHeight="1">
      <c r="A832" s="43"/>
      <c r="B832" s="44"/>
      <c r="C832" s="217" t="s">
        <v>1261</v>
      </c>
      <c r="D832" s="217" t="s">
        <v>162</v>
      </c>
      <c r="E832" s="218" t="s">
        <v>1262</v>
      </c>
      <c r="F832" s="219" t="s">
        <v>1263</v>
      </c>
      <c r="G832" s="220" t="s">
        <v>212</v>
      </c>
      <c r="H832" s="221">
        <v>1</v>
      </c>
      <c r="I832" s="222"/>
      <c r="J832" s="223">
        <f>ROUND(I832*H832,2)</f>
        <v>0</v>
      </c>
      <c r="K832" s="219" t="s">
        <v>166</v>
      </c>
      <c r="L832" s="49"/>
      <c r="M832" s="224" t="s">
        <v>32</v>
      </c>
      <c r="N832" s="225" t="s">
        <v>48</v>
      </c>
      <c r="O832" s="89"/>
      <c r="P832" s="226">
        <f>O832*H832</f>
        <v>0</v>
      </c>
      <c r="Q832" s="226">
        <v>0.0027000000000000001</v>
      </c>
      <c r="R832" s="226">
        <f>Q832*H832</f>
        <v>0.0027000000000000001</v>
      </c>
      <c r="S832" s="226">
        <v>0</v>
      </c>
      <c r="T832" s="227">
        <f>S832*H832</f>
        <v>0</v>
      </c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R832" s="228" t="s">
        <v>96</v>
      </c>
      <c r="AT832" s="228" t="s">
        <v>162</v>
      </c>
      <c r="AU832" s="228" t="s">
        <v>93</v>
      </c>
      <c r="AY832" s="21" t="s">
        <v>159</v>
      </c>
      <c r="BE832" s="229">
        <f>IF(N832="základní",J832,0)</f>
        <v>0</v>
      </c>
      <c r="BF832" s="229">
        <f>IF(N832="snížená",J832,0)</f>
        <v>0</v>
      </c>
      <c r="BG832" s="229">
        <f>IF(N832="zákl. přenesená",J832,0)</f>
        <v>0</v>
      </c>
      <c r="BH832" s="229">
        <f>IF(N832="sníž. přenesená",J832,0)</f>
        <v>0</v>
      </c>
      <c r="BI832" s="229">
        <f>IF(N832="nulová",J832,0)</f>
        <v>0</v>
      </c>
      <c r="BJ832" s="21" t="s">
        <v>91</v>
      </c>
      <c r="BK832" s="229">
        <f>ROUND(I832*H832,2)</f>
        <v>0</v>
      </c>
      <c r="BL832" s="21" t="s">
        <v>96</v>
      </c>
      <c r="BM832" s="228" t="s">
        <v>1264</v>
      </c>
    </row>
    <row r="833" s="2" customFormat="1">
      <c r="A833" s="43"/>
      <c r="B833" s="44"/>
      <c r="C833" s="45"/>
      <c r="D833" s="230" t="s">
        <v>168</v>
      </c>
      <c r="E833" s="45"/>
      <c r="F833" s="231" t="s">
        <v>1265</v>
      </c>
      <c r="G833" s="45"/>
      <c r="H833" s="45"/>
      <c r="I833" s="232"/>
      <c r="J833" s="45"/>
      <c r="K833" s="45"/>
      <c r="L833" s="49"/>
      <c r="M833" s="233"/>
      <c r="N833" s="234"/>
      <c r="O833" s="89"/>
      <c r="P833" s="89"/>
      <c r="Q833" s="89"/>
      <c r="R833" s="89"/>
      <c r="S833" s="89"/>
      <c r="T833" s="90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T833" s="21" t="s">
        <v>168</v>
      </c>
      <c r="AU833" s="21" t="s">
        <v>93</v>
      </c>
    </row>
    <row r="834" s="2" customFormat="1" ht="37.8" customHeight="1">
      <c r="A834" s="43"/>
      <c r="B834" s="44"/>
      <c r="C834" s="217" t="s">
        <v>1266</v>
      </c>
      <c r="D834" s="217" t="s">
        <v>162</v>
      </c>
      <c r="E834" s="218" t="s">
        <v>1267</v>
      </c>
      <c r="F834" s="219" t="s">
        <v>1268</v>
      </c>
      <c r="G834" s="220" t="s">
        <v>212</v>
      </c>
      <c r="H834" s="221">
        <v>12.137000000000001</v>
      </c>
      <c r="I834" s="222"/>
      <c r="J834" s="223">
        <f>ROUND(I834*H834,2)</f>
        <v>0</v>
      </c>
      <c r="K834" s="219" t="s">
        <v>166</v>
      </c>
      <c r="L834" s="49"/>
      <c r="M834" s="224" t="s">
        <v>32</v>
      </c>
      <c r="N834" s="225" t="s">
        <v>48</v>
      </c>
      <c r="O834" s="89"/>
      <c r="P834" s="226">
        <f>O834*H834</f>
        <v>0</v>
      </c>
      <c r="Q834" s="226">
        <v>0.00014999999999999999</v>
      </c>
      <c r="R834" s="226">
        <f>Q834*H834</f>
        <v>0.00182055</v>
      </c>
      <c r="S834" s="226">
        <v>0</v>
      </c>
      <c r="T834" s="227">
        <f>S834*H834</f>
        <v>0</v>
      </c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R834" s="228" t="s">
        <v>96</v>
      </c>
      <c r="AT834" s="228" t="s">
        <v>162</v>
      </c>
      <c r="AU834" s="228" t="s">
        <v>93</v>
      </c>
      <c r="AY834" s="21" t="s">
        <v>159</v>
      </c>
      <c r="BE834" s="229">
        <f>IF(N834="základní",J834,0)</f>
        <v>0</v>
      </c>
      <c r="BF834" s="229">
        <f>IF(N834="snížená",J834,0)</f>
        <v>0</v>
      </c>
      <c r="BG834" s="229">
        <f>IF(N834="zákl. přenesená",J834,0)</f>
        <v>0</v>
      </c>
      <c r="BH834" s="229">
        <f>IF(N834="sníž. přenesená",J834,0)</f>
        <v>0</v>
      </c>
      <c r="BI834" s="229">
        <f>IF(N834="nulová",J834,0)</f>
        <v>0</v>
      </c>
      <c r="BJ834" s="21" t="s">
        <v>91</v>
      </c>
      <c r="BK834" s="229">
        <f>ROUND(I834*H834,2)</f>
        <v>0</v>
      </c>
      <c r="BL834" s="21" t="s">
        <v>96</v>
      </c>
      <c r="BM834" s="228" t="s">
        <v>1269</v>
      </c>
    </row>
    <row r="835" s="2" customFormat="1">
      <c r="A835" s="43"/>
      <c r="B835" s="44"/>
      <c r="C835" s="45"/>
      <c r="D835" s="230" t="s">
        <v>168</v>
      </c>
      <c r="E835" s="45"/>
      <c r="F835" s="231" t="s">
        <v>1270</v>
      </c>
      <c r="G835" s="45"/>
      <c r="H835" s="45"/>
      <c r="I835" s="232"/>
      <c r="J835" s="45"/>
      <c r="K835" s="45"/>
      <c r="L835" s="49"/>
      <c r="M835" s="233"/>
      <c r="N835" s="234"/>
      <c r="O835" s="89"/>
      <c r="P835" s="89"/>
      <c r="Q835" s="89"/>
      <c r="R835" s="89"/>
      <c r="S835" s="89"/>
      <c r="T835" s="90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T835" s="21" t="s">
        <v>168</v>
      </c>
      <c r="AU835" s="21" t="s">
        <v>93</v>
      </c>
    </row>
    <row r="836" s="14" customFormat="1">
      <c r="A836" s="14"/>
      <c r="B836" s="246"/>
      <c r="C836" s="247"/>
      <c r="D836" s="237" t="s">
        <v>170</v>
      </c>
      <c r="E836" s="248" t="s">
        <v>32</v>
      </c>
      <c r="F836" s="249" t="s">
        <v>1271</v>
      </c>
      <c r="G836" s="247"/>
      <c r="H836" s="250">
        <v>12.137000000000001</v>
      </c>
      <c r="I836" s="251"/>
      <c r="J836" s="247"/>
      <c r="K836" s="247"/>
      <c r="L836" s="252"/>
      <c r="M836" s="253"/>
      <c r="N836" s="254"/>
      <c r="O836" s="254"/>
      <c r="P836" s="254"/>
      <c r="Q836" s="254"/>
      <c r="R836" s="254"/>
      <c r="S836" s="254"/>
      <c r="T836" s="255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6" t="s">
        <v>170</v>
      </c>
      <c r="AU836" s="256" t="s">
        <v>93</v>
      </c>
      <c r="AV836" s="14" t="s">
        <v>91</v>
      </c>
      <c r="AW836" s="14" t="s">
        <v>38</v>
      </c>
      <c r="AX836" s="14" t="s">
        <v>84</v>
      </c>
      <c r="AY836" s="256" t="s">
        <v>159</v>
      </c>
    </row>
    <row r="837" s="2" customFormat="1" ht="37.8" customHeight="1">
      <c r="A837" s="43"/>
      <c r="B837" s="44"/>
      <c r="C837" s="217" t="s">
        <v>1272</v>
      </c>
      <c r="D837" s="217" t="s">
        <v>162</v>
      </c>
      <c r="E837" s="218" t="s">
        <v>1273</v>
      </c>
      <c r="F837" s="219" t="s">
        <v>1274</v>
      </c>
      <c r="G837" s="220" t="s">
        <v>212</v>
      </c>
      <c r="H837" s="221">
        <v>1</v>
      </c>
      <c r="I837" s="222"/>
      <c r="J837" s="223">
        <f>ROUND(I837*H837,2)</f>
        <v>0</v>
      </c>
      <c r="K837" s="219" t="s">
        <v>166</v>
      </c>
      <c r="L837" s="49"/>
      <c r="M837" s="224" t="s">
        <v>32</v>
      </c>
      <c r="N837" s="225" t="s">
        <v>48</v>
      </c>
      <c r="O837" s="89"/>
      <c r="P837" s="226">
        <f>O837*H837</f>
        <v>0</v>
      </c>
      <c r="Q837" s="226">
        <v>0.00080000000000000004</v>
      </c>
      <c r="R837" s="226">
        <f>Q837*H837</f>
        <v>0.00080000000000000004</v>
      </c>
      <c r="S837" s="226">
        <v>0</v>
      </c>
      <c r="T837" s="227">
        <f>S837*H837</f>
        <v>0</v>
      </c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R837" s="228" t="s">
        <v>96</v>
      </c>
      <c r="AT837" s="228" t="s">
        <v>162</v>
      </c>
      <c r="AU837" s="228" t="s">
        <v>93</v>
      </c>
      <c r="AY837" s="21" t="s">
        <v>159</v>
      </c>
      <c r="BE837" s="229">
        <f>IF(N837="základní",J837,0)</f>
        <v>0</v>
      </c>
      <c r="BF837" s="229">
        <f>IF(N837="snížená",J837,0)</f>
        <v>0</v>
      </c>
      <c r="BG837" s="229">
        <f>IF(N837="zákl. přenesená",J837,0)</f>
        <v>0</v>
      </c>
      <c r="BH837" s="229">
        <f>IF(N837="sníž. přenesená",J837,0)</f>
        <v>0</v>
      </c>
      <c r="BI837" s="229">
        <f>IF(N837="nulová",J837,0)</f>
        <v>0</v>
      </c>
      <c r="BJ837" s="21" t="s">
        <v>91</v>
      </c>
      <c r="BK837" s="229">
        <f>ROUND(I837*H837,2)</f>
        <v>0</v>
      </c>
      <c r="BL837" s="21" t="s">
        <v>96</v>
      </c>
      <c r="BM837" s="228" t="s">
        <v>1275</v>
      </c>
    </row>
    <row r="838" s="2" customFormat="1">
      <c r="A838" s="43"/>
      <c r="B838" s="44"/>
      <c r="C838" s="45"/>
      <c r="D838" s="230" t="s">
        <v>168</v>
      </c>
      <c r="E838" s="45"/>
      <c r="F838" s="231" t="s">
        <v>1276</v>
      </c>
      <c r="G838" s="45"/>
      <c r="H838" s="45"/>
      <c r="I838" s="232"/>
      <c r="J838" s="45"/>
      <c r="K838" s="45"/>
      <c r="L838" s="49"/>
      <c r="M838" s="233"/>
      <c r="N838" s="234"/>
      <c r="O838" s="89"/>
      <c r="P838" s="89"/>
      <c r="Q838" s="89"/>
      <c r="R838" s="89"/>
      <c r="S838" s="89"/>
      <c r="T838" s="90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T838" s="21" t="s">
        <v>168</v>
      </c>
      <c r="AU838" s="21" t="s">
        <v>93</v>
      </c>
    </row>
    <row r="839" s="12" customFormat="1" ht="22.8" customHeight="1">
      <c r="A839" s="12"/>
      <c r="B839" s="201"/>
      <c r="C839" s="202"/>
      <c r="D839" s="203" t="s">
        <v>75</v>
      </c>
      <c r="E839" s="215" t="s">
        <v>102</v>
      </c>
      <c r="F839" s="215" t="s">
        <v>1277</v>
      </c>
      <c r="G839" s="202"/>
      <c r="H839" s="202"/>
      <c r="I839" s="205"/>
      <c r="J839" s="216">
        <f>BK839</f>
        <v>0</v>
      </c>
      <c r="K839" s="202"/>
      <c r="L839" s="207"/>
      <c r="M839" s="208"/>
      <c r="N839" s="209"/>
      <c r="O839" s="209"/>
      <c r="P839" s="210">
        <f>P840+P883+P1022+P1135</f>
        <v>0</v>
      </c>
      <c r="Q839" s="209"/>
      <c r="R839" s="210">
        <f>R840+R883+R1022+R1135</f>
        <v>217.99026319804321</v>
      </c>
      <c r="S839" s="209"/>
      <c r="T839" s="211">
        <f>T840+T883+T1022+T1135</f>
        <v>0.0039228200000000005</v>
      </c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R839" s="212" t="s">
        <v>84</v>
      </c>
      <c r="AT839" s="213" t="s">
        <v>75</v>
      </c>
      <c r="AU839" s="213" t="s">
        <v>84</v>
      </c>
      <c r="AY839" s="212" t="s">
        <v>159</v>
      </c>
      <c r="BK839" s="214">
        <f>BK840+BK883+BK1022+BK1135</f>
        <v>0</v>
      </c>
    </row>
    <row r="840" s="12" customFormat="1" ht="20.88" customHeight="1">
      <c r="A840" s="12"/>
      <c r="B840" s="201"/>
      <c r="C840" s="202"/>
      <c r="D840" s="203" t="s">
        <v>75</v>
      </c>
      <c r="E840" s="215" t="s">
        <v>386</v>
      </c>
      <c r="F840" s="215" t="s">
        <v>1278</v>
      </c>
      <c r="G840" s="202"/>
      <c r="H840" s="202"/>
      <c r="I840" s="205"/>
      <c r="J840" s="216">
        <f>BK840</f>
        <v>0</v>
      </c>
      <c r="K840" s="202"/>
      <c r="L840" s="207"/>
      <c r="M840" s="208"/>
      <c r="N840" s="209"/>
      <c r="O840" s="209"/>
      <c r="P840" s="210">
        <f>P841+SUM(P842:P874)</f>
        <v>0</v>
      </c>
      <c r="Q840" s="209"/>
      <c r="R840" s="210">
        <f>R841+SUM(R842:R874)</f>
        <v>41.206106326000004</v>
      </c>
      <c r="S840" s="209"/>
      <c r="T840" s="211">
        <f>T841+SUM(T842:T874)</f>
        <v>0.00180422</v>
      </c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R840" s="212" t="s">
        <v>84</v>
      </c>
      <c r="AT840" s="213" t="s">
        <v>75</v>
      </c>
      <c r="AU840" s="213" t="s">
        <v>91</v>
      </c>
      <c r="AY840" s="212" t="s">
        <v>159</v>
      </c>
      <c r="BK840" s="214">
        <f>BK841+SUM(BK842:BK874)</f>
        <v>0</v>
      </c>
    </row>
    <row r="841" s="2" customFormat="1" ht="37.8" customHeight="1">
      <c r="A841" s="43"/>
      <c r="B841" s="44"/>
      <c r="C841" s="217" t="s">
        <v>1279</v>
      </c>
      <c r="D841" s="217" t="s">
        <v>162</v>
      </c>
      <c r="E841" s="218" t="s">
        <v>1280</v>
      </c>
      <c r="F841" s="219" t="s">
        <v>1281</v>
      </c>
      <c r="G841" s="220" t="s">
        <v>165</v>
      </c>
      <c r="H841" s="221">
        <v>180.422</v>
      </c>
      <c r="I841" s="222"/>
      <c r="J841" s="223">
        <f>ROUND(I841*H841,2)</f>
        <v>0</v>
      </c>
      <c r="K841" s="219" t="s">
        <v>166</v>
      </c>
      <c r="L841" s="49"/>
      <c r="M841" s="224" t="s">
        <v>32</v>
      </c>
      <c r="N841" s="225" t="s">
        <v>48</v>
      </c>
      <c r="O841" s="89"/>
      <c r="P841" s="226">
        <f>O841*H841</f>
        <v>0</v>
      </c>
      <c r="Q841" s="226">
        <v>2.1999999999999999E-05</v>
      </c>
      <c r="R841" s="226">
        <f>Q841*H841</f>
        <v>0.003969284</v>
      </c>
      <c r="S841" s="226">
        <v>1.0000000000000001E-05</v>
      </c>
      <c r="T841" s="227">
        <f>S841*H841</f>
        <v>0.00180422</v>
      </c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R841" s="228" t="s">
        <v>96</v>
      </c>
      <c r="AT841" s="228" t="s">
        <v>162</v>
      </c>
      <c r="AU841" s="228" t="s">
        <v>93</v>
      </c>
      <c r="AY841" s="21" t="s">
        <v>159</v>
      </c>
      <c r="BE841" s="229">
        <f>IF(N841="základní",J841,0)</f>
        <v>0</v>
      </c>
      <c r="BF841" s="229">
        <f>IF(N841="snížená",J841,0)</f>
        <v>0</v>
      </c>
      <c r="BG841" s="229">
        <f>IF(N841="zákl. přenesená",J841,0)</f>
        <v>0</v>
      </c>
      <c r="BH841" s="229">
        <f>IF(N841="sníž. přenesená",J841,0)</f>
        <v>0</v>
      </c>
      <c r="BI841" s="229">
        <f>IF(N841="nulová",J841,0)</f>
        <v>0</v>
      </c>
      <c r="BJ841" s="21" t="s">
        <v>91</v>
      </c>
      <c r="BK841" s="229">
        <f>ROUND(I841*H841,2)</f>
        <v>0</v>
      </c>
      <c r="BL841" s="21" t="s">
        <v>96</v>
      </c>
      <c r="BM841" s="228" t="s">
        <v>1282</v>
      </c>
    </row>
    <row r="842" s="2" customFormat="1">
      <c r="A842" s="43"/>
      <c r="B842" s="44"/>
      <c r="C842" s="45"/>
      <c r="D842" s="230" t="s">
        <v>168</v>
      </c>
      <c r="E842" s="45"/>
      <c r="F842" s="231" t="s">
        <v>1283</v>
      </c>
      <c r="G842" s="45"/>
      <c r="H842" s="45"/>
      <c r="I842" s="232"/>
      <c r="J842" s="45"/>
      <c r="K842" s="45"/>
      <c r="L842" s="49"/>
      <c r="M842" s="233"/>
      <c r="N842" s="234"/>
      <c r="O842" s="89"/>
      <c r="P842" s="89"/>
      <c r="Q842" s="89"/>
      <c r="R842" s="89"/>
      <c r="S842" s="89"/>
      <c r="T842" s="90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T842" s="21" t="s">
        <v>168</v>
      </c>
      <c r="AU842" s="21" t="s">
        <v>93</v>
      </c>
    </row>
    <row r="843" s="14" customFormat="1">
      <c r="A843" s="14"/>
      <c r="B843" s="246"/>
      <c r="C843" s="247"/>
      <c r="D843" s="237" t="s">
        <v>170</v>
      </c>
      <c r="E843" s="248" t="s">
        <v>32</v>
      </c>
      <c r="F843" s="249" t="s">
        <v>1284</v>
      </c>
      <c r="G843" s="247"/>
      <c r="H843" s="250">
        <v>121.38200000000001</v>
      </c>
      <c r="I843" s="251"/>
      <c r="J843" s="247"/>
      <c r="K843" s="247"/>
      <c r="L843" s="252"/>
      <c r="M843" s="253"/>
      <c r="N843" s="254"/>
      <c r="O843" s="254"/>
      <c r="P843" s="254"/>
      <c r="Q843" s="254"/>
      <c r="R843" s="254"/>
      <c r="S843" s="254"/>
      <c r="T843" s="255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6" t="s">
        <v>170</v>
      </c>
      <c r="AU843" s="256" t="s">
        <v>93</v>
      </c>
      <c r="AV843" s="14" t="s">
        <v>91</v>
      </c>
      <c r="AW843" s="14" t="s">
        <v>38</v>
      </c>
      <c r="AX843" s="14" t="s">
        <v>76</v>
      </c>
      <c r="AY843" s="256" t="s">
        <v>159</v>
      </c>
    </row>
    <row r="844" s="14" customFormat="1">
      <c r="A844" s="14"/>
      <c r="B844" s="246"/>
      <c r="C844" s="247"/>
      <c r="D844" s="237" t="s">
        <v>170</v>
      </c>
      <c r="E844" s="248" t="s">
        <v>32</v>
      </c>
      <c r="F844" s="249" t="s">
        <v>1285</v>
      </c>
      <c r="G844" s="247"/>
      <c r="H844" s="250">
        <v>59.039999999999999</v>
      </c>
      <c r="I844" s="251"/>
      <c r="J844" s="247"/>
      <c r="K844" s="247"/>
      <c r="L844" s="252"/>
      <c r="M844" s="253"/>
      <c r="N844" s="254"/>
      <c r="O844" s="254"/>
      <c r="P844" s="254"/>
      <c r="Q844" s="254"/>
      <c r="R844" s="254"/>
      <c r="S844" s="254"/>
      <c r="T844" s="25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6" t="s">
        <v>170</v>
      </c>
      <c r="AU844" s="256" t="s">
        <v>93</v>
      </c>
      <c r="AV844" s="14" t="s">
        <v>91</v>
      </c>
      <c r="AW844" s="14" t="s">
        <v>38</v>
      </c>
      <c r="AX844" s="14" t="s">
        <v>76</v>
      </c>
      <c r="AY844" s="256" t="s">
        <v>159</v>
      </c>
    </row>
    <row r="845" s="15" customFormat="1">
      <c r="A845" s="15"/>
      <c r="B845" s="266"/>
      <c r="C845" s="267"/>
      <c r="D845" s="237" t="s">
        <v>170</v>
      </c>
      <c r="E845" s="268" t="s">
        <v>32</v>
      </c>
      <c r="F845" s="269" t="s">
        <v>583</v>
      </c>
      <c r="G845" s="267"/>
      <c r="H845" s="270">
        <v>180.422</v>
      </c>
      <c r="I845" s="271"/>
      <c r="J845" s="267"/>
      <c r="K845" s="267"/>
      <c r="L845" s="272"/>
      <c r="M845" s="273"/>
      <c r="N845" s="274"/>
      <c r="O845" s="274"/>
      <c r="P845" s="274"/>
      <c r="Q845" s="274"/>
      <c r="R845" s="274"/>
      <c r="S845" s="274"/>
      <c r="T845" s="27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76" t="s">
        <v>170</v>
      </c>
      <c r="AU845" s="276" t="s">
        <v>93</v>
      </c>
      <c r="AV845" s="15" t="s">
        <v>96</v>
      </c>
      <c r="AW845" s="15" t="s">
        <v>38</v>
      </c>
      <c r="AX845" s="15" t="s">
        <v>84</v>
      </c>
      <c r="AY845" s="276" t="s">
        <v>159</v>
      </c>
    </row>
    <row r="846" s="2" customFormat="1" ht="55.5" customHeight="1">
      <c r="A846" s="43"/>
      <c r="B846" s="44"/>
      <c r="C846" s="217" t="s">
        <v>1286</v>
      </c>
      <c r="D846" s="217" t="s">
        <v>162</v>
      </c>
      <c r="E846" s="218" t="s">
        <v>1287</v>
      </c>
      <c r="F846" s="219" t="s">
        <v>1288</v>
      </c>
      <c r="G846" s="220" t="s">
        <v>785</v>
      </c>
      <c r="H846" s="221">
        <v>256.44999999999999</v>
      </c>
      <c r="I846" s="222"/>
      <c r="J846" s="223">
        <f>ROUND(I846*H846,2)</f>
        <v>0</v>
      </c>
      <c r="K846" s="219" t="s">
        <v>166</v>
      </c>
      <c r="L846" s="49"/>
      <c r="M846" s="224" t="s">
        <v>32</v>
      </c>
      <c r="N846" s="225" t="s">
        <v>48</v>
      </c>
      <c r="O846" s="89"/>
      <c r="P846" s="226">
        <f>O846*H846</f>
        <v>0</v>
      </c>
      <c r="Q846" s="226">
        <v>0</v>
      </c>
      <c r="R846" s="226">
        <f>Q846*H846</f>
        <v>0</v>
      </c>
      <c r="S846" s="226">
        <v>0</v>
      </c>
      <c r="T846" s="227">
        <f>S846*H846</f>
        <v>0</v>
      </c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R846" s="228" t="s">
        <v>96</v>
      </c>
      <c r="AT846" s="228" t="s">
        <v>162</v>
      </c>
      <c r="AU846" s="228" t="s">
        <v>93</v>
      </c>
      <c r="AY846" s="21" t="s">
        <v>159</v>
      </c>
      <c r="BE846" s="229">
        <f>IF(N846="základní",J846,0)</f>
        <v>0</v>
      </c>
      <c r="BF846" s="229">
        <f>IF(N846="snížená",J846,0)</f>
        <v>0</v>
      </c>
      <c r="BG846" s="229">
        <f>IF(N846="zákl. přenesená",J846,0)</f>
        <v>0</v>
      </c>
      <c r="BH846" s="229">
        <f>IF(N846="sníž. přenesená",J846,0)</f>
        <v>0</v>
      </c>
      <c r="BI846" s="229">
        <f>IF(N846="nulová",J846,0)</f>
        <v>0</v>
      </c>
      <c r="BJ846" s="21" t="s">
        <v>91</v>
      </c>
      <c r="BK846" s="229">
        <f>ROUND(I846*H846,2)</f>
        <v>0</v>
      </c>
      <c r="BL846" s="21" t="s">
        <v>96</v>
      </c>
      <c r="BM846" s="228" t="s">
        <v>1289</v>
      </c>
    </row>
    <row r="847" s="2" customFormat="1">
      <c r="A847" s="43"/>
      <c r="B847" s="44"/>
      <c r="C847" s="45"/>
      <c r="D847" s="230" t="s">
        <v>168</v>
      </c>
      <c r="E847" s="45"/>
      <c r="F847" s="231" t="s">
        <v>1290</v>
      </c>
      <c r="G847" s="45"/>
      <c r="H847" s="45"/>
      <c r="I847" s="232"/>
      <c r="J847" s="45"/>
      <c r="K847" s="45"/>
      <c r="L847" s="49"/>
      <c r="M847" s="233"/>
      <c r="N847" s="234"/>
      <c r="O847" s="89"/>
      <c r="P847" s="89"/>
      <c r="Q847" s="89"/>
      <c r="R847" s="89"/>
      <c r="S847" s="89"/>
      <c r="T847" s="90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T847" s="21" t="s">
        <v>168</v>
      </c>
      <c r="AU847" s="21" t="s">
        <v>93</v>
      </c>
    </row>
    <row r="848" s="14" customFormat="1">
      <c r="A848" s="14"/>
      <c r="B848" s="246"/>
      <c r="C848" s="247"/>
      <c r="D848" s="237" t="s">
        <v>170</v>
      </c>
      <c r="E848" s="248" t="s">
        <v>32</v>
      </c>
      <c r="F848" s="249" t="s">
        <v>1291</v>
      </c>
      <c r="G848" s="247"/>
      <c r="H848" s="250">
        <v>179.15000000000001</v>
      </c>
      <c r="I848" s="251"/>
      <c r="J848" s="247"/>
      <c r="K848" s="247"/>
      <c r="L848" s="252"/>
      <c r="M848" s="253"/>
      <c r="N848" s="254"/>
      <c r="O848" s="254"/>
      <c r="P848" s="254"/>
      <c r="Q848" s="254"/>
      <c r="R848" s="254"/>
      <c r="S848" s="254"/>
      <c r="T848" s="255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6" t="s">
        <v>170</v>
      </c>
      <c r="AU848" s="256" t="s">
        <v>93</v>
      </c>
      <c r="AV848" s="14" t="s">
        <v>91</v>
      </c>
      <c r="AW848" s="14" t="s">
        <v>38</v>
      </c>
      <c r="AX848" s="14" t="s">
        <v>76</v>
      </c>
      <c r="AY848" s="256" t="s">
        <v>159</v>
      </c>
    </row>
    <row r="849" s="14" customFormat="1">
      <c r="A849" s="14"/>
      <c r="B849" s="246"/>
      <c r="C849" s="247"/>
      <c r="D849" s="237" t="s">
        <v>170</v>
      </c>
      <c r="E849" s="248" t="s">
        <v>32</v>
      </c>
      <c r="F849" s="249" t="s">
        <v>1292</v>
      </c>
      <c r="G849" s="247"/>
      <c r="H849" s="250">
        <v>77.299999999999997</v>
      </c>
      <c r="I849" s="251"/>
      <c r="J849" s="247"/>
      <c r="K849" s="247"/>
      <c r="L849" s="252"/>
      <c r="M849" s="253"/>
      <c r="N849" s="254"/>
      <c r="O849" s="254"/>
      <c r="P849" s="254"/>
      <c r="Q849" s="254"/>
      <c r="R849" s="254"/>
      <c r="S849" s="254"/>
      <c r="T849" s="25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6" t="s">
        <v>170</v>
      </c>
      <c r="AU849" s="256" t="s">
        <v>93</v>
      </c>
      <c r="AV849" s="14" t="s">
        <v>91</v>
      </c>
      <c r="AW849" s="14" t="s">
        <v>38</v>
      </c>
      <c r="AX849" s="14" t="s">
        <v>76</v>
      </c>
      <c r="AY849" s="256" t="s">
        <v>159</v>
      </c>
    </row>
    <row r="850" s="15" customFormat="1">
      <c r="A850" s="15"/>
      <c r="B850" s="266"/>
      <c r="C850" s="267"/>
      <c r="D850" s="237" t="s">
        <v>170</v>
      </c>
      <c r="E850" s="268" t="s">
        <v>32</v>
      </c>
      <c r="F850" s="269" t="s">
        <v>583</v>
      </c>
      <c r="G850" s="267"/>
      <c r="H850" s="270">
        <v>256.44999999999999</v>
      </c>
      <c r="I850" s="271"/>
      <c r="J850" s="267"/>
      <c r="K850" s="267"/>
      <c r="L850" s="272"/>
      <c r="M850" s="273"/>
      <c r="N850" s="274"/>
      <c r="O850" s="274"/>
      <c r="P850" s="274"/>
      <c r="Q850" s="274"/>
      <c r="R850" s="274"/>
      <c r="S850" s="274"/>
      <c r="T850" s="27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76" t="s">
        <v>170</v>
      </c>
      <c r="AU850" s="276" t="s">
        <v>93</v>
      </c>
      <c r="AV850" s="15" t="s">
        <v>96</v>
      </c>
      <c r="AW850" s="15" t="s">
        <v>38</v>
      </c>
      <c r="AX850" s="15" t="s">
        <v>84</v>
      </c>
      <c r="AY850" s="276" t="s">
        <v>159</v>
      </c>
    </row>
    <row r="851" s="2" customFormat="1" ht="16.5" customHeight="1">
      <c r="A851" s="43"/>
      <c r="B851" s="44"/>
      <c r="C851" s="277" t="s">
        <v>1293</v>
      </c>
      <c r="D851" s="277" t="s">
        <v>670</v>
      </c>
      <c r="E851" s="278" t="s">
        <v>1294</v>
      </c>
      <c r="F851" s="279" t="s">
        <v>1295</v>
      </c>
      <c r="G851" s="280" t="s">
        <v>785</v>
      </c>
      <c r="H851" s="281">
        <v>282.09500000000003</v>
      </c>
      <c r="I851" s="282"/>
      <c r="J851" s="283">
        <f>ROUND(I851*H851,2)</f>
        <v>0</v>
      </c>
      <c r="K851" s="279" t="s">
        <v>166</v>
      </c>
      <c r="L851" s="284"/>
      <c r="M851" s="285" t="s">
        <v>32</v>
      </c>
      <c r="N851" s="286" t="s">
        <v>48</v>
      </c>
      <c r="O851" s="89"/>
      <c r="P851" s="226">
        <f>O851*H851</f>
        <v>0</v>
      </c>
      <c r="Q851" s="226">
        <v>0.00029999999999999997</v>
      </c>
      <c r="R851" s="226">
        <f>Q851*H851</f>
        <v>0.084628499999999995</v>
      </c>
      <c r="S851" s="226">
        <v>0</v>
      </c>
      <c r="T851" s="227">
        <f>S851*H851</f>
        <v>0</v>
      </c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R851" s="228" t="s">
        <v>108</v>
      </c>
      <c r="AT851" s="228" t="s">
        <v>670</v>
      </c>
      <c r="AU851" s="228" t="s">
        <v>93</v>
      </c>
      <c r="AY851" s="21" t="s">
        <v>159</v>
      </c>
      <c r="BE851" s="229">
        <f>IF(N851="základní",J851,0)</f>
        <v>0</v>
      </c>
      <c r="BF851" s="229">
        <f>IF(N851="snížená",J851,0)</f>
        <v>0</v>
      </c>
      <c r="BG851" s="229">
        <f>IF(N851="zákl. přenesená",J851,0)</f>
        <v>0</v>
      </c>
      <c r="BH851" s="229">
        <f>IF(N851="sníž. přenesená",J851,0)</f>
        <v>0</v>
      </c>
      <c r="BI851" s="229">
        <f>IF(N851="nulová",J851,0)</f>
        <v>0</v>
      </c>
      <c r="BJ851" s="21" t="s">
        <v>91</v>
      </c>
      <c r="BK851" s="229">
        <f>ROUND(I851*H851,2)</f>
        <v>0</v>
      </c>
      <c r="BL851" s="21" t="s">
        <v>96</v>
      </c>
      <c r="BM851" s="228" t="s">
        <v>1296</v>
      </c>
    </row>
    <row r="852" s="14" customFormat="1">
      <c r="A852" s="14"/>
      <c r="B852" s="246"/>
      <c r="C852" s="247"/>
      <c r="D852" s="237" t="s">
        <v>170</v>
      </c>
      <c r="E852" s="247"/>
      <c r="F852" s="249" t="s">
        <v>1297</v>
      </c>
      <c r="G852" s="247"/>
      <c r="H852" s="250">
        <v>282.09500000000003</v>
      </c>
      <c r="I852" s="251"/>
      <c r="J852" s="247"/>
      <c r="K852" s="247"/>
      <c r="L852" s="252"/>
      <c r="M852" s="253"/>
      <c r="N852" s="254"/>
      <c r="O852" s="254"/>
      <c r="P852" s="254"/>
      <c r="Q852" s="254"/>
      <c r="R852" s="254"/>
      <c r="S852" s="254"/>
      <c r="T852" s="255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6" t="s">
        <v>170</v>
      </c>
      <c r="AU852" s="256" t="s">
        <v>93</v>
      </c>
      <c r="AV852" s="14" t="s">
        <v>91</v>
      </c>
      <c r="AW852" s="14" t="s">
        <v>4</v>
      </c>
      <c r="AX852" s="14" t="s">
        <v>84</v>
      </c>
      <c r="AY852" s="256" t="s">
        <v>159</v>
      </c>
    </row>
    <row r="853" s="2" customFormat="1" ht="44.25" customHeight="1">
      <c r="A853" s="43"/>
      <c r="B853" s="44"/>
      <c r="C853" s="217" t="s">
        <v>1298</v>
      </c>
      <c r="D853" s="217" t="s">
        <v>162</v>
      </c>
      <c r="E853" s="218" t="s">
        <v>1299</v>
      </c>
      <c r="F853" s="219" t="s">
        <v>1300</v>
      </c>
      <c r="G853" s="220" t="s">
        <v>785</v>
      </c>
      <c r="H853" s="221">
        <v>353.77499999999998</v>
      </c>
      <c r="I853" s="222"/>
      <c r="J853" s="223">
        <f>ROUND(I853*H853,2)</f>
        <v>0</v>
      </c>
      <c r="K853" s="219" t="s">
        <v>166</v>
      </c>
      <c r="L853" s="49"/>
      <c r="M853" s="224" t="s">
        <v>32</v>
      </c>
      <c r="N853" s="225" t="s">
        <v>48</v>
      </c>
      <c r="O853" s="89"/>
      <c r="P853" s="226">
        <f>O853*H853</f>
        <v>0</v>
      </c>
      <c r="Q853" s="226">
        <v>0</v>
      </c>
      <c r="R853" s="226">
        <f>Q853*H853</f>
        <v>0</v>
      </c>
      <c r="S853" s="226">
        <v>0</v>
      </c>
      <c r="T853" s="227">
        <f>S853*H853</f>
        <v>0</v>
      </c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R853" s="228" t="s">
        <v>96</v>
      </c>
      <c r="AT853" s="228" t="s">
        <v>162</v>
      </c>
      <c r="AU853" s="228" t="s">
        <v>93</v>
      </c>
      <c r="AY853" s="21" t="s">
        <v>159</v>
      </c>
      <c r="BE853" s="229">
        <f>IF(N853="základní",J853,0)</f>
        <v>0</v>
      </c>
      <c r="BF853" s="229">
        <f>IF(N853="snížená",J853,0)</f>
        <v>0</v>
      </c>
      <c r="BG853" s="229">
        <f>IF(N853="zákl. přenesená",J853,0)</f>
        <v>0</v>
      </c>
      <c r="BH853" s="229">
        <f>IF(N853="sníž. přenesená",J853,0)</f>
        <v>0</v>
      </c>
      <c r="BI853" s="229">
        <f>IF(N853="nulová",J853,0)</f>
        <v>0</v>
      </c>
      <c r="BJ853" s="21" t="s">
        <v>91</v>
      </c>
      <c r="BK853" s="229">
        <f>ROUND(I853*H853,2)</f>
        <v>0</v>
      </c>
      <c r="BL853" s="21" t="s">
        <v>96</v>
      </c>
      <c r="BM853" s="228" t="s">
        <v>1301</v>
      </c>
    </row>
    <row r="854" s="2" customFormat="1">
      <c r="A854" s="43"/>
      <c r="B854" s="44"/>
      <c r="C854" s="45"/>
      <c r="D854" s="230" t="s">
        <v>168</v>
      </c>
      <c r="E854" s="45"/>
      <c r="F854" s="231" t="s">
        <v>1302</v>
      </c>
      <c r="G854" s="45"/>
      <c r="H854" s="45"/>
      <c r="I854" s="232"/>
      <c r="J854" s="45"/>
      <c r="K854" s="45"/>
      <c r="L854" s="49"/>
      <c r="M854" s="233"/>
      <c r="N854" s="234"/>
      <c r="O854" s="89"/>
      <c r="P854" s="89"/>
      <c r="Q854" s="89"/>
      <c r="R854" s="89"/>
      <c r="S854" s="89"/>
      <c r="T854" s="90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T854" s="21" t="s">
        <v>168</v>
      </c>
      <c r="AU854" s="21" t="s">
        <v>93</v>
      </c>
    </row>
    <row r="855" s="2" customFormat="1" ht="24.15" customHeight="1">
      <c r="A855" s="43"/>
      <c r="B855" s="44"/>
      <c r="C855" s="277" t="s">
        <v>1303</v>
      </c>
      <c r="D855" s="277" t="s">
        <v>670</v>
      </c>
      <c r="E855" s="278" t="s">
        <v>1304</v>
      </c>
      <c r="F855" s="279" t="s">
        <v>1305</v>
      </c>
      <c r="G855" s="280" t="s">
        <v>785</v>
      </c>
      <c r="H855" s="281">
        <v>389.15300000000002</v>
      </c>
      <c r="I855" s="282"/>
      <c r="J855" s="283">
        <f>ROUND(I855*H855,2)</f>
        <v>0</v>
      </c>
      <c r="K855" s="279" t="s">
        <v>166</v>
      </c>
      <c r="L855" s="284"/>
      <c r="M855" s="285" t="s">
        <v>32</v>
      </c>
      <c r="N855" s="286" t="s">
        <v>48</v>
      </c>
      <c r="O855" s="89"/>
      <c r="P855" s="226">
        <f>O855*H855</f>
        <v>0</v>
      </c>
      <c r="Q855" s="226">
        <v>0.00010000000000000001</v>
      </c>
      <c r="R855" s="226">
        <f>Q855*H855</f>
        <v>0.038915300000000007</v>
      </c>
      <c r="S855" s="226">
        <v>0</v>
      </c>
      <c r="T855" s="227">
        <f>S855*H855</f>
        <v>0</v>
      </c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R855" s="228" t="s">
        <v>108</v>
      </c>
      <c r="AT855" s="228" t="s">
        <v>670</v>
      </c>
      <c r="AU855" s="228" t="s">
        <v>93</v>
      </c>
      <c r="AY855" s="21" t="s">
        <v>159</v>
      </c>
      <c r="BE855" s="229">
        <f>IF(N855="základní",J855,0)</f>
        <v>0</v>
      </c>
      <c r="BF855" s="229">
        <f>IF(N855="snížená",J855,0)</f>
        <v>0</v>
      </c>
      <c r="BG855" s="229">
        <f>IF(N855="zákl. přenesená",J855,0)</f>
        <v>0</v>
      </c>
      <c r="BH855" s="229">
        <f>IF(N855="sníž. přenesená",J855,0)</f>
        <v>0</v>
      </c>
      <c r="BI855" s="229">
        <f>IF(N855="nulová",J855,0)</f>
        <v>0</v>
      </c>
      <c r="BJ855" s="21" t="s">
        <v>91</v>
      </c>
      <c r="BK855" s="229">
        <f>ROUND(I855*H855,2)</f>
        <v>0</v>
      </c>
      <c r="BL855" s="21" t="s">
        <v>96</v>
      </c>
      <c r="BM855" s="228" t="s">
        <v>1306</v>
      </c>
    </row>
    <row r="856" s="14" customFormat="1">
      <c r="A856" s="14"/>
      <c r="B856" s="246"/>
      <c r="C856" s="247"/>
      <c r="D856" s="237" t="s">
        <v>170</v>
      </c>
      <c r="E856" s="248" t="s">
        <v>32</v>
      </c>
      <c r="F856" s="249" t="s">
        <v>1291</v>
      </c>
      <c r="G856" s="247"/>
      <c r="H856" s="250">
        <v>179.15000000000001</v>
      </c>
      <c r="I856" s="251"/>
      <c r="J856" s="247"/>
      <c r="K856" s="247"/>
      <c r="L856" s="252"/>
      <c r="M856" s="253"/>
      <c r="N856" s="254"/>
      <c r="O856" s="254"/>
      <c r="P856" s="254"/>
      <c r="Q856" s="254"/>
      <c r="R856" s="254"/>
      <c r="S856" s="254"/>
      <c r="T856" s="255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6" t="s">
        <v>170</v>
      </c>
      <c r="AU856" s="256" t="s">
        <v>93</v>
      </c>
      <c r="AV856" s="14" t="s">
        <v>91</v>
      </c>
      <c r="AW856" s="14" t="s">
        <v>38</v>
      </c>
      <c r="AX856" s="14" t="s">
        <v>76</v>
      </c>
      <c r="AY856" s="256" t="s">
        <v>159</v>
      </c>
    </row>
    <row r="857" s="14" customFormat="1">
      <c r="A857" s="14"/>
      <c r="B857" s="246"/>
      <c r="C857" s="247"/>
      <c r="D857" s="237" t="s">
        <v>170</v>
      </c>
      <c r="E857" s="248" t="s">
        <v>32</v>
      </c>
      <c r="F857" s="249" t="s">
        <v>1292</v>
      </c>
      <c r="G857" s="247"/>
      <c r="H857" s="250">
        <v>77.299999999999997</v>
      </c>
      <c r="I857" s="251"/>
      <c r="J857" s="247"/>
      <c r="K857" s="247"/>
      <c r="L857" s="252"/>
      <c r="M857" s="253"/>
      <c r="N857" s="254"/>
      <c r="O857" s="254"/>
      <c r="P857" s="254"/>
      <c r="Q857" s="254"/>
      <c r="R857" s="254"/>
      <c r="S857" s="254"/>
      <c r="T857" s="255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6" t="s">
        <v>170</v>
      </c>
      <c r="AU857" s="256" t="s">
        <v>93</v>
      </c>
      <c r="AV857" s="14" t="s">
        <v>91</v>
      </c>
      <c r="AW857" s="14" t="s">
        <v>38</v>
      </c>
      <c r="AX857" s="14" t="s">
        <v>76</v>
      </c>
      <c r="AY857" s="256" t="s">
        <v>159</v>
      </c>
    </row>
    <row r="858" s="13" customFormat="1">
      <c r="A858" s="13"/>
      <c r="B858" s="235"/>
      <c r="C858" s="236"/>
      <c r="D858" s="237" t="s">
        <v>170</v>
      </c>
      <c r="E858" s="238" t="s">
        <v>32</v>
      </c>
      <c r="F858" s="239" t="s">
        <v>952</v>
      </c>
      <c r="G858" s="236"/>
      <c r="H858" s="238" t="s">
        <v>32</v>
      </c>
      <c r="I858" s="240"/>
      <c r="J858" s="236"/>
      <c r="K858" s="236"/>
      <c r="L858" s="241"/>
      <c r="M858" s="242"/>
      <c r="N858" s="243"/>
      <c r="O858" s="243"/>
      <c r="P858" s="243"/>
      <c r="Q858" s="243"/>
      <c r="R858" s="243"/>
      <c r="S858" s="243"/>
      <c r="T858" s="24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5" t="s">
        <v>170</v>
      </c>
      <c r="AU858" s="245" t="s">
        <v>93</v>
      </c>
      <c r="AV858" s="13" t="s">
        <v>84</v>
      </c>
      <c r="AW858" s="13" t="s">
        <v>38</v>
      </c>
      <c r="AX858" s="13" t="s">
        <v>76</v>
      </c>
      <c r="AY858" s="245" t="s">
        <v>159</v>
      </c>
    </row>
    <row r="859" s="14" customFormat="1">
      <c r="A859" s="14"/>
      <c r="B859" s="246"/>
      <c r="C859" s="247"/>
      <c r="D859" s="237" t="s">
        <v>170</v>
      </c>
      <c r="E859" s="248" t="s">
        <v>32</v>
      </c>
      <c r="F859" s="249" t="s">
        <v>1307</v>
      </c>
      <c r="G859" s="247"/>
      <c r="H859" s="250">
        <v>72.799999999999997</v>
      </c>
      <c r="I859" s="251"/>
      <c r="J859" s="247"/>
      <c r="K859" s="247"/>
      <c r="L859" s="252"/>
      <c r="M859" s="253"/>
      <c r="N859" s="254"/>
      <c r="O859" s="254"/>
      <c r="P859" s="254"/>
      <c r="Q859" s="254"/>
      <c r="R859" s="254"/>
      <c r="S859" s="254"/>
      <c r="T859" s="25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6" t="s">
        <v>170</v>
      </c>
      <c r="AU859" s="256" t="s">
        <v>93</v>
      </c>
      <c r="AV859" s="14" t="s">
        <v>91</v>
      </c>
      <c r="AW859" s="14" t="s">
        <v>38</v>
      </c>
      <c r="AX859" s="14" t="s">
        <v>76</v>
      </c>
      <c r="AY859" s="256" t="s">
        <v>159</v>
      </c>
    </row>
    <row r="860" s="13" customFormat="1">
      <c r="A860" s="13"/>
      <c r="B860" s="235"/>
      <c r="C860" s="236"/>
      <c r="D860" s="237" t="s">
        <v>170</v>
      </c>
      <c r="E860" s="238" t="s">
        <v>32</v>
      </c>
      <c r="F860" s="239" t="s">
        <v>1308</v>
      </c>
      <c r="G860" s="236"/>
      <c r="H860" s="238" t="s">
        <v>32</v>
      </c>
      <c r="I860" s="240"/>
      <c r="J860" s="236"/>
      <c r="K860" s="236"/>
      <c r="L860" s="241"/>
      <c r="M860" s="242"/>
      <c r="N860" s="243"/>
      <c r="O860" s="243"/>
      <c r="P860" s="243"/>
      <c r="Q860" s="243"/>
      <c r="R860" s="243"/>
      <c r="S860" s="243"/>
      <c r="T860" s="24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5" t="s">
        <v>170</v>
      </c>
      <c r="AU860" s="245" t="s">
        <v>93</v>
      </c>
      <c r="AV860" s="13" t="s">
        <v>84</v>
      </c>
      <c r="AW860" s="13" t="s">
        <v>38</v>
      </c>
      <c r="AX860" s="13" t="s">
        <v>76</v>
      </c>
      <c r="AY860" s="245" t="s">
        <v>159</v>
      </c>
    </row>
    <row r="861" s="14" customFormat="1">
      <c r="A861" s="14"/>
      <c r="B861" s="246"/>
      <c r="C861" s="247"/>
      <c r="D861" s="237" t="s">
        <v>170</v>
      </c>
      <c r="E861" s="248" t="s">
        <v>32</v>
      </c>
      <c r="F861" s="249" t="s">
        <v>1309</v>
      </c>
      <c r="G861" s="247"/>
      <c r="H861" s="250">
        <v>24.524999999999999</v>
      </c>
      <c r="I861" s="251"/>
      <c r="J861" s="247"/>
      <c r="K861" s="247"/>
      <c r="L861" s="252"/>
      <c r="M861" s="253"/>
      <c r="N861" s="254"/>
      <c r="O861" s="254"/>
      <c r="P861" s="254"/>
      <c r="Q861" s="254"/>
      <c r="R861" s="254"/>
      <c r="S861" s="254"/>
      <c r="T861" s="255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6" t="s">
        <v>170</v>
      </c>
      <c r="AU861" s="256" t="s">
        <v>93</v>
      </c>
      <c r="AV861" s="14" t="s">
        <v>91</v>
      </c>
      <c r="AW861" s="14" t="s">
        <v>38</v>
      </c>
      <c r="AX861" s="14" t="s">
        <v>76</v>
      </c>
      <c r="AY861" s="256" t="s">
        <v>159</v>
      </c>
    </row>
    <row r="862" s="15" customFormat="1">
      <c r="A862" s="15"/>
      <c r="B862" s="266"/>
      <c r="C862" s="267"/>
      <c r="D862" s="237" t="s">
        <v>170</v>
      </c>
      <c r="E862" s="268" t="s">
        <v>32</v>
      </c>
      <c r="F862" s="269" t="s">
        <v>583</v>
      </c>
      <c r="G862" s="267"/>
      <c r="H862" s="270">
        <v>353.77499999999998</v>
      </c>
      <c r="I862" s="271"/>
      <c r="J862" s="267"/>
      <c r="K862" s="267"/>
      <c r="L862" s="272"/>
      <c r="M862" s="273"/>
      <c r="N862" s="274"/>
      <c r="O862" s="274"/>
      <c r="P862" s="274"/>
      <c r="Q862" s="274"/>
      <c r="R862" s="274"/>
      <c r="S862" s="274"/>
      <c r="T862" s="27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76" t="s">
        <v>170</v>
      </c>
      <c r="AU862" s="276" t="s">
        <v>93</v>
      </c>
      <c r="AV862" s="15" t="s">
        <v>96</v>
      </c>
      <c r="AW862" s="15" t="s">
        <v>38</v>
      </c>
      <c r="AX862" s="15" t="s">
        <v>84</v>
      </c>
      <c r="AY862" s="276" t="s">
        <v>159</v>
      </c>
    </row>
    <row r="863" s="14" customFormat="1">
      <c r="A863" s="14"/>
      <c r="B863" s="246"/>
      <c r="C863" s="247"/>
      <c r="D863" s="237" t="s">
        <v>170</v>
      </c>
      <c r="E863" s="247"/>
      <c r="F863" s="249" t="s">
        <v>1310</v>
      </c>
      <c r="G863" s="247"/>
      <c r="H863" s="250">
        <v>389.15300000000002</v>
      </c>
      <c r="I863" s="251"/>
      <c r="J863" s="247"/>
      <c r="K863" s="247"/>
      <c r="L863" s="252"/>
      <c r="M863" s="253"/>
      <c r="N863" s="254"/>
      <c r="O863" s="254"/>
      <c r="P863" s="254"/>
      <c r="Q863" s="254"/>
      <c r="R863" s="254"/>
      <c r="S863" s="254"/>
      <c r="T863" s="255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6" t="s">
        <v>170</v>
      </c>
      <c r="AU863" s="256" t="s">
        <v>93</v>
      </c>
      <c r="AV863" s="14" t="s">
        <v>91</v>
      </c>
      <c r="AW863" s="14" t="s">
        <v>4</v>
      </c>
      <c r="AX863" s="14" t="s">
        <v>84</v>
      </c>
      <c r="AY863" s="256" t="s">
        <v>159</v>
      </c>
    </row>
    <row r="864" s="2" customFormat="1" ht="37.8" customHeight="1">
      <c r="A864" s="43"/>
      <c r="B864" s="44"/>
      <c r="C864" s="217" t="s">
        <v>1311</v>
      </c>
      <c r="D864" s="217" t="s">
        <v>162</v>
      </c>
      <c r="E864" s="218" t="s">
        <v>1312</v>
      </c>
      <c r="F864" s="219" t="s">
        <v>1313</v>
      </c>
      <c r="G864" s="220" t="s">
        <v>165</v>
      </c>
      <c r="H864" s="221">
        <v>94.113</v>
      </c>
      <c r="I864" s="222"/>
      <c r="J864" s="223">
        <f>ROUND(I864*H864,2)</f>
        <v>0</v>
      </c>
      <c r="K864" s="219" t="s">
        <v>166</v>
      </c>
      <c r="L864" s="49"/>
      <c r="M864" s="224" t="s">
        <v>32</v>
      </c>
      <c r="N864" s="225" t="s">
        <v>48</v>
      </c>
      <c r="O864" s="89"/>
      <c r="P864" s="226">
        <f>O864*H864</f>
        <v>0</v>
      </c>
      <c r="Q864" s="226">
        <v>0.0043839999999999999</v>
      </c>
      <c r="R864" s="226">
        <f>Q864*H864</f>
        <v>0.412591392</v>
      </c>
      <c r="S864" s="226">
        <v>0</v>
      </c>
      <c r="T864" s="227">
        <f>S864*H864</f>
        <v>0</v>
      </c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R864" s="228" t="s">
        <v>96</v>
      </c>
      <c r="AT864" s="228" t="s">
        <v>162</v>
      </c>
      <c r="AU864" s="228" t="s">
        <v>93</v>
      </c>
      <c r="AY864" s="21" t="s">
        <v>159</v>
      </c>
      <c r="BE864" s="229">
        <f>IF(N864="základní",J864,0)</f>
        <v>0</v>
      </c>
      <c r="BF864" s="229">
        <f>IF(N864="snížená",J864,0)</f>
        <v>0</v>
      </c>
      <c r="BG864" s="229">
        <f>IF(N864="zákl. přenesená",J864,0)</f>
        <v>0</v>
      </c>
      <c r="BH864" s="229">
        <f>IF(N864="sníž. přenesená",J864,0)</f>
        <v>0</v>
      </c>
      <c r="BI864" s="229">
        <f>IF(N864="nulová",J864,0)</f>
        <v>0</v>
      </c>
      <c r="BJ864" s="21" t="s">
        <v>91</v>
      </c>
      <c r="BK864" s="229">
        <f>ROUND(I864*H864,2)</f>
        <v>0</v>
      </c>
      <c r="BL864" s="21" t="s">
        <v>96</v>
      </c>
      <c r="BM864" s="228" t="s">
        <v>1314</v>
      </c>
    </row>
    <row r="865" s="2" customFormat="1">
      <c r="A865" s="43"/>
      <c r="B865" s="44"/>
      <c r="C865" s="45"/>
      <c r="D865" s="230" t="s">
        <v>168</v>
      </c>
      <c r="E865" s="45"/>
      <c r="F865" s="231" t="s">
        <v>1315</v>
      </c>
      <c r="G865" s="45"/>
      <c r="H865" s="45"/>
      <c r="I865" s="232"/>
      <c r="J865" s="45"/>
      <c r="K865" s="45"/>
      <c r="L865" s="49"/>
      <c r="M865" s="233"/>
      <c r="N865" s="234"/>
      <c r="O865" s="89"/>
      <c r="P865" s="89"/>
      <c r="Q865" s="89"/>
      <c r="R865" s="89"/>
      <c r="S865" s="89"/>
      <c r="T865" s="90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T865" s="21" t="s">
        <v>168</v>
      </c>
      <c r="AU865" s="21" t="s">
        <v>93</v>
      </c>
    </row>
    <row r="866" s="13" customFormat="1">
      <c r="A866" s="13"/>
      <c r="B866" s="235"/>
      <c r="C866" s="236"/>
      <c r="D866" s="237" t="s">
        <v>170</v>
      </c>
      <c r="E866" s="238" t="s">
        <v>32</v>
      </c>
      <c r="F866" s="239" t="s">
        <v>1316</v>
      </c>
      <c r="G866" s="236"/>
      <c r="H866" s="238" t="s">
        <v>32</v>
      </c>
      <c r="I866" s="240"/>
      <c r="J866" s="236"/>
      <c r="K866" s="236"/>
      <c r="L866" s="241"/>
      <c r="M866" s="242"/>
      <c r="N866" s="243"/>
      <c r="O866" s="243"/>
      <c r="P866" s="243"/>
      <c r="Q866" s="243"/>
      <c r="R866" s="243"/>
      <c r="S866" s="243"/>
      <c r="T866" s="24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5" t="s">
        <v>170</v>
      </c>
      <c r="AU866" s="245" t="s">
        <v>93</v>
      </c>
      <c r="AV866" s="13" t="s">
        <v>84</v>
      </c>
      <c r="AW866" s="13" t="s">
        <v>38</v>
      </c>
      <c r="AX866" s="13" t="s">
        <v>76</v>
      </c>
      <c r="AY866" s="245" t="s">
        <v>159</v>
      </c>
    </row>
    <row r="867" s="14" customFormat="1">
      <c r="A867" s="14"/>
      <c r="B867" s="246"/>
      <c r="C867" s="247"/>
      <c r="D867" s="237" t="s">
        <v>170</v>
      </c>
      <c r="E867" s="248" t="s">
        <v>32</v>
      </c>
      <c r="F867" s="249" t="s">
        <v>1317</v>
      </c>
      <c r="G867" s="247"/>
      <c r="H867" s="250">
        <v>64.113</v>
      </c>
      <c r="I867" s="251"/>
      <c r="J867" s="247"/>
      <c r="K867" s="247"/>
      <c r="L867" s="252"/>
      <c r="M867" s="253"/>
      <c r="N867" s="254"/>
      <c r="O867" s="254"/>
      <c r="P867" s="254"/>
      <c r="Q867" s="254"/>
      <c r="R867" s="254"/>
      <c r="S867" s="254"/>
      <c r="T867" s="25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6" t="s">
        <v>170</v>
      </c>
      <c r="AU867" s="256" t="s">
        <v>93</v>
      </c>
      <c r="AV867" s="14" t="s">
        <v>91</v>
      </c>
      <c r="AW867" s="14" t="s">
        <v>38</v>
      </c>
      <c r="AX867" s="14" t="s">
        <v>76</v>
      </c>
      <c r="AY867" s="256" t="s">
        <v>159</v>
      </c>
    </row>
    <row r="868" s="14" customFormat="1">
      <c r="A868" s="14"/>
      <c r="B868" s="246"/>
      <c r="C868" s="247"/>
      <c r="D868" s="237" t="s">
        <v>170</v>
      </c>
      <c r="E868" s="248" t="s">
        <v>32</v>
      </c>
      <c r="F868" s="249" t="s">
        <v>1318</v>
      </c>
      <c r="G868" s="247"/>
      <c r="H868" s="250">
        <v>30</v>
      </c>
      <c r="I868" s="251"/>
      <c r="J868" s="247"/>
      <c r="K868" s="247"/>
      <c r="L868" s="252"/>
      <c r="M868" s="253"/>
      <c r="N868" s="254"/>
      <c r="O868" s="254"/>
      <c r="P868" s="254"/>
      <c r="Q868" s="254"/>
      <c r="R868" s="254"/>
      <c r="S868" s="254"/>
      <c r="T868" s="255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6" t="s">
        <v>170</v>
      </c>
      <c r="AU868" s="256" t="s">
        <v>93</v>
      </c>
      <c r="AV868" s="14" t="s">
        <v>91</v>
      </c>
      <c r="AW868" s="14" t="s">
        <v>38</v>
      </c>
      <c r="AX868" s="14" t="s">
        <v>76</v>
      </c>
      <c r="AY868" s="256" t="s">
        <v>159</v>
      </c>
    </row>
    <row r="869" s="15" customFormat="1">
      <c r="A869" s="15"/>
      <c r="B869" s="266"/>
      <c r="C869" s="267"/>
      <c r="D869" s="237" t="s">
        <v>170</v>
      </c>
      <c r="E869" s="268" t="s">
        <v>32</v>
      </c>
      <c r="F869" s="269" t="s">
        <v>583</v>
      </c>
      <c r="G869" s="267"/>
      <c r="H869" s="270">
        <v>94.113</v>
      </c>
      <c r="I869" s="271"/>
      <c r="J869" s="267"/>
      <c r="K869" s="267"/>
      <c r="L869" s="272"/>
      <c r="M869" s="273"/>
      <c r="N869" s="274"/>
      <c r="O869" s="274"/>
      <c r="P869" s="274"/>
      <c r="Q869" s="274"/>
      <c r="R869" s="274"/>
      <c r="S869" s="274"/>
      <c r="T869" s="27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76" t="s">
        <v>170</v>
      </c>
      <c r="AU869" s="276" t="s">
        <v>93</v>
      </c>
      <c r="AV869" s="15" t="s">
        <v>96</v>
      </c>
      <c r="AW869" s="15" t="s">
        <v>38</v>
      </c>
      <c r="AX869" s="15" t="s">
        <v>84</v>
      </c>
      <c r="AY869" s="276" t="s">
        <v>159</v>
      </c>
    </row>
    <row r="870" s="2" customFormat="1" ht="33" customHeight="1">
      <c r="A870" s="43"/>
      <c r="B870" s="44"/>
      <c r="C870" s="217" t="s">
        <v>1319</v>
      </c>
      <c r="D870" s="217" t="s">
        <v>162</v>
      </c>
      <c r="E870" s="218" t="s">
        <v>1320</v>
      </c>
      <c r="F870" s="219" t="s">
        <v>1321</v>
      </c>
      <c r="G870" s="220" t="s">
        <v>165</v>
      </c>
      <c r="H870" s="221">
        <v>8.5</v>
      </c>
      <c r="I870" s="222"/>
      <c r="J870" s="223">
        <f>ROUND(I870*H870,2)</f>
        <v>0</v>
      </c>
      <c r="K870" s="219" t="s">
        <v>166</v>
      </c>
      <c r="L870" s="49"/>
      <c r="M870" s="224" t="s">
        <v>32</v>
      </c>
      <c r="N870" s="225" t="s">
        <v>48</v>
      </c>
      <c r="O870" s="89"/>
      <c r="P870" s="226">
        <f>O870*H870</f>
        <v>0</v>
      </c>
      <c r="Q870" s="226">
        <v>0.042000000000000003</v>
      </c>
      <c r="R870" s="226">
        <f>Q870*H870</f>
        <v>0.35700000000000004</v>
      </c>
      <c r="S870" s="226">
        <v>0</v>
      </c>
      <c r="T870" s="227">
        <f>S870*H870</f>
        <v>0</v>
      </c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R870" s="228" t="s">
        <v>96</v>
      </c>
      <c r="AT870" s="228" t="s">
        <v>162</v>
      </c>
      <c r="AU870" s="228" t="s">
        <v>93</v>
      </c>
      <c r="AY870" s="21" t="s">
        <v>159</v>
      </c>
      <c r="BE870" s="229">
        <f>IF(N870="základní",J870,0)</f>
        <v>0</v>
      </c>
      <c r="BF870" s="229">
        <f>IF(N870="snížená",J870,0)</f>
        <v>0</v>
      </c>
      <c r="BG870" s="229">
        <f>IF(N870="zákl. přenesená",J870,0)</f>
        <v>0</v>
      </c>
      <c r="BH870" s="229">
        <f>IF(N870="sníž. přenesená",J870,0)</f>
        <v>0</v>
      </c>
      <c r="BI870" s="229">
        <f>IF(N870="nulová",J870,0)</f>
        <v>0</v>
      </c>
      <c r="BJ870" s="21" t="s">
        <v>91</v>
      </c>
      <c r="BK870" s="229">
        <f>ROUND(I870*H870,2)</f>
        <v>0</v>
      </c>
      <c r="BL870" s="21" t="s">
        <v>96</v>
      </c>
      <c r="BM870" s="228" t="s">
        <v>1322</v>
      </c>
    </row>
    <row r="871" s="2" customFormat="1">
      <c r="A871" s="43"/>
      <c r="B871" s="44"/>
      <c r="C871" s="45"/>
      <c r="D871" s="230" t="s">
        <v>168</v>
      </c>
      <c r="E871" s="45"/>
      <c r="F871" s="231" t="s">
        <v>1323</v>
      </c>
      <c r="G871" s="45"/>
      <c r="H871" s="45"/>
      <c r="I871" s="232"/>
      <c r="J871" s="45"/>
      <c r="K871" s="45"/>
      <c r="L871" s="49"/>
      <c r="M871" s="233"/>
      <c r="N871" s="234"/>
      <c r="O871" s="89"/>
      <c r="P871" s="89"/>
      <c r="Q871" s="89"/>
      <c r="R871" s="89"/>
      <c r="S871" s="89"/>
      <c r="T871" s="90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T871" s="21" t="s">
        <v>168</v>
      </c>
      <c r="AU871" s="21" t="s">
        <v>93</v>
      </c>
    </row>
    <row r="872" s="14" customFormat="1">
      <c r="A872" s="14"/>
      <c r="B872" s="246"/>
      <c r="C872" s="247"/>
      <c r="D872" s="237" t="s">
        <v>170</v>
      </c>
      <c r="E872" s="248" t="s">
        <v>32</v>
      </c>
      <c r="F872" s="249" t="s">
        <v>1324</v>
      </c>
      <c r="G872" s="247"/>
      <c r="H872" s="250">
        <v>8.5</v>
      </c>
      <c r="I872" s="251"/>
      <c r="J872" s="247"/>
      <c r="K872" s="247"/>
      <c r="L872" s="252"/>
      <c r="M872" s="253"/>
      <c r="N872" s="254"/>
      <c r="O872" s="254"/>
      <c r="P872" s="254"/>
      <c r="Q872" s="254"/>
      <c r="R872" s="254"/>
      <c r="S872" s="254"/>
      <c r="T872" s="25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6" t="s">
        <v>170</v>
      </c>
      <c r="AU872" s="256" t="s">
        <v>93</v>
      </c>
      <c r="AV872" s="14" t="s">
        <v>91</v>
      </c>
      <c r="AW872" s="14" t="s">
        <v>38</v>
      </c>
      <c r="AX872" s="14" t="s">
        <v>76</v>
      </c>
      <c r="AY872" s="256" t="s">
        <v>159</v>
      </c>
    </row>
    <row r="873" s="15" customFormat="1">
      <c r="A873" s="15"/>
      <c r="B873" s="266"/>
      <c r="C873" s="267"/>
      <c r="D873" s="237" t="s">
        <v>170</v>
      </c>
      <c r="E873" s="268" t="s">
        <v>32</v>
      </c>
      <c r="F873" s="269" t="s">
        <v>583</v>
      </c>
      <c r="G873" s="267"/>
      <c r="H873" s="270">
        <v>8.5</v>
      </c>
      <c r="I873" s="271"/>
      <c r="J873" s="267"/>
      <c r="K873" s="267"/>
      <c r="L873" s="272"/>
      <c r="M873" s="273"/>
      <c r="N873" s="274"/>
      <c r="O873" s="274"/>
      <c r="P873" s="274"/>
      <c r="Q873" s="274"/>
      <c r="R873" s="274"/>
      <c r="S873" s="274"/>
      <c r="T873" s="27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76" t="s">
        <v>170</v>
      </c>
      <c r="AU873" s="276" t="s">
        <v>93</v>
      </c>
      <c r="AV873" s="15" t="s">
        <v>96</v>
      </c>
      <c r="AW873" s="15" t="s">
        <v>38</v>
      </c>
      <c r="AX873" s="15" t="s">
        <v>84</v>
      </c>
      <c r="AY873" s="276" t="s">
        <v>159</v>
      </c>
    </row>
    <row r="874" s="17" customFormat="1" ht="20.88" customHeight="1">
      <c r="A874" s="17"/>
      <c r="B874" s="298"/>
      <c r="C874" s="299"/>
      <c r="D874" s="300" t="s">
        <v>75</v>
      </c>
      <c r="E874" s="300" t="s">
        <v>1325</v>
      </c>
      <c r="F874" s="300" t="s">
        <v>1326</v>
      </c>
      <c r="G874" s="299"/>
      <c r="H874" s="299"/>
      <c r="I874" s="301"/>
      <c r="J874" s="302">
        <f>BK874</f>
        <v>0</v>
      </c>
      <c r="K874" s="299"/>
      <c r="L874" s="303"/>
      <c r="M874" s="304"/>
      <c r="N874" s="305"/>
      <c r="O874" s="305"/>
      <c r="P874" s="306">
        <f>SUM(P875:P882)</f>
        <v>0</v>
      </c>
      <c r="Q874" s="305"/>
      <c r="R874" s="306">
        <f>SUM(R875:R882)</f>
        <v>40.309001850000001</v>
      </c>
      <c r="S874" s="305"/>
      <c r="T874" s="307">
        <f>SUM(T875:T882)</f>
        <v>0</v>
      </c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R874" s="308" t="s">
        <v>84</v>
      </c>
      <c r="AT874" s="309" t="s">
        <v>75</v>
      </c>
      <c r="AU874" s="309" t="s">
        <v>93</v>
      </c>
      <c r="AY874" s="308" t="s">
        <v>159</v>
      </c>
      <c r="BK874" s="310">
        <f>SUM(BK875:BK882)</f>
        <v>0</v>
      </c>
    </row>
    <row r="875" s="2" customFormat="1" ht="37.8" customHeight="1">
      <c r="A875" s="43"/>
      <c r="B875" s="44"/>
      <c r="C875" s="217" t="s">
        <v>1327</v>
      </c>
      <c r="D875" s="217" t="s">
        <v>162</v>
      </c>
      <c r="E875" s="218" t="s">
        <v>1328</v>
      </c>
      <c r="F875" s="219" t="s">
        <v>1329</v>
      </c>
      <c r="G875" s="220" t="s">
        <v>165</v>
      </c>
      <c r="H875" s="221">
        <v>2487.7890000000002</v>
      </c>
      <c r="I875" s="222"/>
      <c r="J875" s="223">
        <f>ROUND(I875*H875,2)</f>
        <v>0</v>
      </c>
      <c r="K875" s="219" t="s">
        <v>166</v>
      </c>
      <c r="L875" s="49"/>
      <c r="M875" s="224" t="s">
        <v>32</v>
      </c>
      <c r="N875" s="225" t="s">
        <v>48</v>
      </c>
      <c r="O875" s="89"/>
      <c r="P875" s="226">
        <f>O875*H875</f>
        <v>0</v>
      </c>
      <c r="Q875" s="226">
        <v>0.013650000000000001</v>
      </c>
      <c r="R875" s="226">
        <f>Q875*H875</f>
        <v>33.958319850000002</v>
      </c>
      <c r="S875" s="226">
        <v>0</v>
      </c>
      <c r="T875" s="227">
        <f>S875*H875</f>
        <v>0</v>
      </c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R875" s="228" t="s">
        <v>96</v>
      </c>
      <c r="AT875" s="228" t="s">
        <v>162</v>
      </c>
      <c r="AU875" s="228" t="s">
        <v>96</v>
      </c>
      <c r="AY875" s="21" t="s">
        <v>159</v>
      </c>
      <c r="BE875" s="229">
        <f>IF(N875="základní",J875,0)</f>
        <v>0</v>
      </c>
      <c r="BF875" s="229">
        <f>IF(N875="snížená",J875,0)</f>
        <v>0</v>
      </c>
      <c r="BG875" s="229">
        <f>IF(N875="zákl. přenesená",J875,0)</f>
        <v>0</v>
      </c>
      <c r="BH875" s="229">
        <f>IF(N875="sníž. přenesená",J875,0)</f>
        <v>0</v>
      </c>
      <c r="BI875" s="229">
        <f>IF(N875="nulová",J875,0)</f>
        <v>0</v>
      </c>
      <c r="BJ875" s="21" t="s">
        <v>91</v>
      </c>
      <c r="BK875" s="229">
        <f>ROUND(I875*H875,2)</f>
        <v>0</v>
      </c>
      <c r="BL875" s="21" t="s">
        <v>96</v>
      </c>
      <c r="BM875" s="228" t="s">
        <v>1330</v>
      </c>
    </row>
    <row r="876" s="2" customFormat="1">
      <c r="A876" s="43"/>
      <c r="B876" s="44"/>
      <c r="C876" s="45"/>
      <c r="D876" s="230" t="s">
        <v>168</v>
      </c>
      <c r="E876" s="45"/>
      <c r="F876" s="231" t="s">
        <v>1331</v>
      </c>
      <c r="G876" s="45"/>
      <c r="H876" s="45"/>
      <c r="I876" s="232"/>
      <c r="J876" s="45"/>
      <c r="K876" s="45"/>
      <c r="L876" s="49"/>
      <c r="M876" s="233"/>
      <c r="N876" s="234"/>
      <c r="O876" s="89"/>
      <c r="P876" s="89"/>
      <c r="Q876" s="89"/>
      <c r="R876" s="89"/>
      <c r="S876" s="89"/>
      <c r="T876" s="90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T876" s="21" t="s">
        <v>168</v>
      </c>
      <c r="AU876" s="21" t="s">
        <v>96</v>
      </c>
    </row>
    <row r="877" s="14" customFormat="1">
      <c r="A877" s="14"/>
      <c r="B877" s="246"/>
      <c r="C877" s="247"/>
      <c r="D877" s="237" t="s">
        <v>170</v>
      </c>
      <c r="E877" s="248" t="s">
        <v>32</v>
      </c>
      <c r="F877" s="249" t="s">
        <v>378</v>
      </c>
      <c r="G877" s="247"/>
      <c r="H877" s="250">
        <v>2487.7890000000002</v>
      </c>
      <c r="I877" s="251"/>
      <c r="J877" s="247"/>
      <c r="K877" s="247"/>
      <c r="L877" s="252"/>
      <c r="M877" s="253"/>
      <c r="N877" s="254"/>
      <c r="O877" s="254"/>
      <c r="P877" s="254"/>
      <c r="Q877" s="254"/>
      <c r="R877" s="254"/>
      <c r="S877" s="254"/>
      <c r="T877" s="255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6" t="s">
        <v>170</v>
      </c>
      <c r="AU877" s="256" t="s">
        <v>96</v>
      </c>
      <c r="AV877" s="14" t="s">
        <v>91</v>
      </c>
      <c r="AW877" s="14" t="s">
        <v>38</v>
      </c>
      <c r="AX877" s="14" t="s">
        <v>84</v>
      </c>
      <c r="AY877" s="256" t="s">
        <v>159</v>
      </c>
    </row>
    <row r="878" s="2" customFormat="1" ht="24.15" customHeight="1">
      <c r="A878" s="43"/>
      <c r="B878" s="44"/>
      <c r="C878" s="217" t="s">
        <v>1332</v>
      </c>
      <c r="D878" s="217" t="s">
        <v>162</v>
      </c>
      <c r="E878" s="218" t="s">
        <v>1333</v>
      </c>
      <c r="F878" s="219" t="s">
        <v>1334</v>
      </c>
      <c r="G878" s="220" t="s">
        <v>165</v>
      </c>
      <c r="H878" s="221">
        <v>2116.8939999999998</v>
      </c>
      <c r="I878" s="222"/>
      <c r="J878" s="223">
        <f>ROUND(I878*H878,2)</f>
        <v>0</v>
      </c>
      <c r="K878" s="219" t="s">
        <v>166</v>
      </c>
      <c r="L878" s="49"/>
      <c r="M878" s="224" t="s">
        <v>32</v>
      </c>
      <c r="N878" s="225" t="s">
        <v>48</v>
      </c>
      <c r="O878" s="89"/>
      <c r="P878" s="226">
        <f>O878*H878</f>
        <v>0</v>
      </c>
      <c r="Q878" s="226">
        <v>0.0030000000000000001</v>
      </c>
      <c r="R878" s="226">
        <f>Q878*H878</f>
        <v>6.350681999999999</v>
      </c>
      <c r="S878" s="226">
        <v>0</v>
      </c>
      <c r="T878" s="227">
        <f>S878*H878</f>
        <v>0</v>
      </c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R878" s="228" t="s">
        <v>96</v>
      </c>
      <c r="AT878" s="228" t="s">
        <v>162</v>
      </c>
      <c r="AU878" s="228" t="s">
        <v>96</v>
      </c>
      <c r="AY878" s="21" t="s">
        <v>159</v>
      </c>
      <c r="BE878" s="229">
        <f>IF(N878="základní",J878,0)</f>
        <v>0</v>
      </c>
      <c r="BF878" s="229">
        <f>IF(N878="snížená",J878,0)</f>
        <v>0</v>
      </c>
      <c r="BG878" s="229">
        <f>IF(N878="zákl. přenesená",J878,0)</f>
        <v>0</v>
      </c>
      <c r="BH878" s="229">
        <f>IF(N878="sníž. přenesená",J878,0)</f>
        <v>0</v>
      </c>
      <c r="BI878" s="229">
        <f>IF(N878="nulová",J878,0)</f>
        <v>0</v>
      </c>
      <c r="BJ878" s="21" t="s">
        <v>91</v>
      </c>
      <c r="BK878" s="229">
        <f>ROUND(I878*H878,2)</f>
        <v>0</v>
      </c>
      <c r="BL878" s="21" t="s">
        <v>96</v>
      </c>
      <c r="BM878" s="228" t="s">
        <v>1335</v>
      </c>
    </row>
    <row r="879" s="2" customFormat="1">
      <c r="A879" s="43"/>
      <c r="B879" s="44"/>
      <c r="C879" s="45"/>
      <c r="D879" s="230" t="s">
        <v>168</v>
      </c>
      <c r="E879" s="45"/>
      <c r="F879" s="231" t="s">
        <v>1336</v>
      </c>
      <c r="G879" s="45"/>
      <c r="H879" s="45"/>
      <c r="I879" s="232"/>
      <c r="J879" s="45"/>
      <c r="K879" s="45"/>
      <c r="L879" s="49"/>
      <c r="M879" s="233"/>
      <c r="N879" s="234"/>
      <c r="O879" s="89"/>
      <c r="P879" s="89"/>
      <c r="Q879" s="89"/>
      <c r="R879" s="89"/>
      <c r="S879" s="89"/>
      <c r="T879" s="90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T879" s="21" t="s">
        <v>168</v>
      </c>
      <c r="AU879" s="21" t="s">
        <v>96</v>
      </c>
    </row>
    <row r="880" s="14" customFormat="1">
      <c r="A880" s="14"/>
      <c r="B880" s="246"/>
      <c r="C880" s="247"/>
      <c r="D880" s="237" t="s">
        <v>170</v>
      </c>
      <c r="E880" s="248" t="s">
        <v>32</v>
      </c>
      <c r="F880" s="249" t="s">
        <v>378</v>
      </c>
      <c r="G880" s="247"/>
      <c r="H880" s="250">
        <v>2487.7890000000002</v>
      </c>
      <c r="I880" s="251"/>
      <c r="J880" s="247"/>
      <c r="K880" s="247"/>
      <c r="L880" s="252"/>
      <c r="M880" s="253"/>
      <c r="N880" s="254"/>
      <c r="O880" s="254"/>
      <c r="P880" s="254"/>
      <c r="Q880" s="254"/>
      <c r="R880" s="254"/>
      <c r="S880" s="254"/>
      <c r="T880" s="255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6" t="s">
        <v>170</v>
      </c>
      <c r="AU880" s="256" t="s">
        <v>96</v>
      </c>
      <c r="AV880" s="14" t="s">
        <v>91</v>
      </c>
      <c r="AW880" s="14" t="s">
        <v>38</v>
      </c>
      <c r="AX880" s="14" t="s">
        <v>76</v>
      </c>
      <c r="AY880" s="256" t="s">
        <v>159</v>
      </c>
    </row>
    <row r="881" s="14" customFormat="1">
      <c r="A881" s="14"/>
      <c r="B881" s="246"/>
      <c r="C881" s="247"/>
      <c r="D881" s="237" t="s">
        <v>170</v>
      </c>
      <c r="E881" s="248" t="s">
        <v>32</v>
      </c>
      <c r="F881" s="249" t="s">
        <v>1337</v>
      </c>
      <c r="G881" s="247"/>
      <c r="H881" s="250">
        <v>-370.89499999999998</v>
      </c>
      <c r="I881" s="251"/>
      <c r="J881" s="247"/>
      <c r="K881" s="247"/>
      <c r="L881" s="252"/>
      <c r="M881" s="253"/>
      <c r="N881" s="254"/>
      <c r="O881" s="254"/>
      <c r="P881" s="254"/>
      <c r="Q881" s="254"/>
      <c r="R881" s="254"/>
      <c r="S881" s="254"/>
      <c r="T881" s="255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6" t="s">
        <v>170</v>
      </c>
      <c r="AU881" s="256" t="s">
        <v>96</v>
      </c>
      <c r="AV881" s="14" t="s">
        <v>91</v>
      </c>
      <c r="AW881" s="14" t="s">
        <v>38</v>
      </c>
      <c r="AX881" s="14" t="s">
        <v>76</v>
      </c>
      <c r="AY881" s="256" t="s">
        <v>159</v>
      </c>
    </row>
    <row r="882" s="15" customFormat="1">
      <c r="A882" s="15"/>
      <c r="B882" s="266"/>
      <c r="C882" s="267"/>
      <c r="D882" s="237" t="s">
        <v>170</v>
      </c>
      <c r="E882" s="268" t="s">
        <v>32</v>
      </c>
      <c r="F882" s="269" t="s">
        <v>583</v>
      </c>
      <c r="G882" s="267"/>
      <c r="H882" s="270">
        <v>2116.8939999999998</v>
      </c>
      <c r="I882" s="271"/>
      <c r="J882" s="267"/>
      <c r="K882" s="267"/>
      <c r="L882" s="272"/>
      <c r="M882" s="273"/>
      <c r="N882" s="274"/>
      <c r="O882" s="274"/>
      <c r="P882" s="274"/>
      <c r="Q882" s="274"/>
      <c r="R882" s="274"/>
      <c r="S882" s="274"/>
      <c r="T882" s="27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76" t="s">
        <v>170</v>
      </c>
      <c r="AU882" s="276" t="s">
        <v>96</v>
      </c>
      <c r="AV882" s="15" t="s">
        <v>96</v>
      </c>
      <c r="AW882" s="15" t="s">
        <v>38</v>
      </c>
      <c r="AX882" s="15" t="s">
        <v>84</v>
      </c>
      <c r="AY882" s="276" t="s">
        <v>159</v>
      </c>
    </row>
    <row r="883" s="12" customFormat="1" ht="20.88" customHeight="1">
      <c r="A883" s="12"/>
      <c r="B883" s="201"/>
      <c r="C883" s="202"/>
      <c r="D883" s="203" t="s">
        <v>75</v>
      </c>
      <c r="E883" s="215" t="s">
        <v>1030</v>
      </c>
      <c r="F883" s="215" t="s">
        <v>1338</v>
      </c>
      <c r="G883" s="202"/>
      <c r="H883" s="202"/>
      <c r="I883" s="205"/>
      <c r="J883" s="216">
        <f>BK883</f>
        <v>0</v>
      </c>
      <c r="K883" s="202"/>
      <c r="L883" s="207"/>
      <c r="M883" s="208"/>
      <c r="N883" s="209"/>
      <c r="O883" s="209"/>
      <c r="P883" s="210">
        <f>P884+P914+P933+P974+P991+P1013</f>
        <v>0</v>
      </c>
      <c r="Q883" s="209"/>
      <c r="R883" s="210">
        <f>R884+R914+R933+R974+R991+R1013</f>
        <v>36.468372581320004</v>
      </c>
      <c r="S883" s="209"/>
      <c r="T883" s="211">
        <f>T884+T914+T933+T974+T991+T1013</f>
        <v>0.0021186</v>
      </c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R883" s="212" t="s">
        <v>84</v>
      </c>
      <c r="AT883" s="213" t="s">
        <v>75</v>
      </c>
      <c r="AU883" s="213" t="s">
        <v>91</v>
      </c>
      <c r="AY883" s="212" t="s">
        <v>159</v>
      </c>
      <c r="BK883" s="214">
        <f>BK884+BK914+BK933+BK974+BK991+BK1013</f>
        <v>0</v>
      </c>
    </row>
    <row r="884" s="17" customFormat="1" ht="20.88" customHeight="1">
      <c r="A884" s="17"/>
      <c r="B884" s="298"/>
      <c r="C884" s="299"/>
      <c r="D884" s="300" t="s">
        <v>75</v>
      </c>
      <c r="E884" s="300" t="s">
        <v>1339</v>
      </c>
      <c r="F884" s="300" t="s">
        <v>1340</v>
      </c>
      <c r="G884" s="299"/>
      <c r="H884" s="299"/>
      <c r="I884" s="301"/>
      <c r="J884" s="302">
        <f>BK884</f>
        <v>0</v>
      </c>
      <c r="K884" s="299"/>
      <c r="L884" s="303"/>
      <c r="M884" s="304"/>
      <c r="N884" s="305"/>
      <c r="O884" s="305"/>
      <c r="P884" s="306">
        <f>SUM(P885:P913)</f>
        <v>0</v>
      </c>
      <c r="Q884" s="305"/>
      <c r="R884" s="306">
        <f>SUM(R885:R913)</f>
        <v>0.99478302699999999</v>
      </c>
      <c r="S884" s="305"/>
      <c r="T884" s="307">
        <f>SUM(T885:T913)</f>
        <v>0.0021186</v>
      </c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R884" s="308" t="s">
        <v>84</v>
      </c>
      <c r="AT884" s="309" t="s">
        <v>75</v>
      </c>
      <c r="AU884" s="309" t="s">
        <v>93</v>
      </c>
      <c r="AY884" s="308" t="s">
        <v>159</v>
      </c>
      <c r="BK884" s="310">
        <f>SUM(BK885:BK913)</f>
        <v>0</v>
      </c>
    </row>
    <row r="885" s="2" customFormat="1" ht="24.15" customHeight="1">
      <c r="A885" s="43"/>
      <c r="B885" s="44"/>
      <c r="C885" s="217" t="s">
        <v>1341</v>
      </c>
      <c r="D885" s="217" t="s">
        <v>162</v>
      </c>
      <c r="E885" s="218" t="s">
        <v>1342</v>
      </c>
      <c r="F885" s="219" t="s">
        <v>1343</v>
      </c>
      <c r="G885" s="220" t="s">
        <v>165</v>
      </c>
      <c r="H885" s="221">
        <v>526.58900000000006</v>
      </c>
      <c r="I885" s="222"/>
      <c r="J885" s="223">
        <f>ROUND(I885*H885,2)</f>
        <v>0</v>
      </c>
      <c r="K885" s="219" t="s">
        <v>166</v>
      </c>
      <c r="L885" s="49"/>
      <c r="M885" s="224" t="s">
        <v>32</v>
      </c>
      <c r="N885" s="225" t="s">
        <v>48</v>
      </c>
      <c r="O885" s="89"/>
      <c r="P885" s="226">
        <f>O885*H885</f>
        <v>0</v>
      </c>
      <c r="Q885" s="226">
        <v>0.000263</v>
      </c>
      <c r="R885" s="226">
        <f>Q885*H885</f>
        <v>0.13849290700000003</v>
      </c>
      <c r="S885" s="226">
        <v>0</v>
      </c>
      <c r="T885" s="227">
        <f>S885*H885</f>
        <v>0</v>
      </c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R885" s="228" t="s">
        <v>96</v>
      </c>
      <c r="AT885" s="228" t="s">
        <v>162</v>
      </c>
      <c r="AU885" s="228" t="s">
        <v>96</v>
      </c>
      <c r="AY885" s="21" t="s">
        <v>159</v>
      </c>
      <c r="BE885" s="229">
        <f>IF(N885="základní",J885,0)</f>
        <v>0</v>
      </c>
      <c r="BF885" s="229">
        <f>IF(N885="snížená",J885,0)</f>
        <v>0</v>
      </c>
      <c r="BG885" s="229">
        <f>IF(N885="zákl. přenesená",J885,0)</f>
        <v>0</v>
      </c>
      <c r="BH885" s="229">
        <f>IF(N885="sníž. přenesená",J885,0)</f>
        <v>0</v>
      </c>
      <c r="BI885" s="229">
        <f>IF(N885="nulová",J885,0)</f>
        <v>0</v>
      </c>
      <c r="BJ885" s="21" t="s">
        <v>91</v>
      </c>
      <c r="BK885" s="229">
        <f>ROUND(I885*H885,2)</f>
        <v>0</v>
      </c>
      <c r="BL885" s="21" t="s">
        <v>96</v>
      </c>
      <c r="BM885" s="228" t="s">
        <v>1344</v>
      </c>
    </row>
    <row r="886" s="2" customFormat="1">
      <c r="A886" s="43"/>
      <c r="B886" s="44"/>
      <c r="C886" s="45"/>
      <c r="D886" s="230" t="s">
        <v>168</v>
      </c>
      <c r="E886" s="45"/>
      <c r="F886" s="231" t="s">
        <v>1345</v>
      </c>
      <c r="G886" s="45"/>
      <c r="H886" s="45"/>
      <c r="I886" s="232"/>
      <c r="J886" s="45"/>
      <c r="K886" s="45"/>
      <c r="L886" s="49"/>
      <c r="M886" s="233"/>
      <c r="N886" s="234"/>
      <c r="O886" s="89"/>
      <c r="P886" s="89"/>
      <c r="Q886" s="89"/>
      <c r="R886" s="89"/>
      <c r="S886" s="89"/>
      <c r="T886" s="90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T886" s="21" t="s">
        <v>168</v>
      </c>
      <c r="AU886" s="21" t="s">
        <v>96</v>
      </c>
    </row>
    <row r="887" s="14" customFormat="1">
      <c r="A887" s="14"/>
      <c r="B887" s="246"/>
      <c r="C887" s="247"/>
      <c r="D887" s="237" t="s">
        <v>170</v>
      </c>
      <c r="E887" s="248" t="s">
        <v>32</v>
      </c>
      <c r="F887" s="249" t="s">
        <v>1346</v>
      </c>
      <c r="G887" s="247"/>
      <c r="H887" s="250">
        <v>526.58900000000006</v>
      </c>
      <c r="I887" s="251"/>
      <c r="J887" s="247"/>
      <c r="K887" s="247"/>
      <c r="L887" s="252"/>
      <c r="M887" s="253"/>
      <c r="N887" s="254"/>
      <c r="O887" s="254"/>
      <c r="P887" s="254"/>
      <c r="Q887" s="254"/>
      <c r="R887" s="254"/>
      <c r="S887" s="254"/>
      <c r="T887" s="255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6" t="s">
        <v>170</v>
      </c>
      <c r="AU887" s="256" t="s">
        <v>96</v>
      </c>
      <c r="AV887" s="14" t="s">
        <v>91</v>
      </c>
      <c r="AW887" s="14" t="s">
        <v>38</v>
      </c>
      <c r="AX887" s="14" t="s">
        <v>84</v>
      </c>
      <c r="AY887" s="256" t="s">
        <v>159</v>
      </c>
    </row>
    <row r="888" s="2" customFormat="1" ht="24.15" customHeight="1">
      <c r="A888" s="43"/>
      <c r="B888" s="44"/>
      <c r="C888" s="217" t="s">
        <v>1347</v>
      </c>
      <c r="D888" s="217" t="s">
        <v>162</v>
      </c>
      <c r="E888" s="218" t="s">
        <v>1348</v>
      </c>
      <c r="F888" s="219" t="s">
        <v>1349</v>
      </c>
      <c r="G888" s="220" t="s">
        <v>165</v>
      </c>
      <c r="H888" s="221">
        <v>709.69100000000003</v>
      </c>
      <c r="I888" s="222"/>
      <c r="J888" s="223">
        <f>ROUND(I888*H888,2)</f>
        <v>0</v>
      </c>
      <c r="K888" s="219" t="s">
        <v>166</v>
      </c>
      <c r="L888" s="49"/>
      <c r="M888" s="224" t="s">
        <v>32</v>
      </c>
      <c r="N888" s="225" t="s">
        <v>48</v>
      </c>
      <c r="O888" s="89"/>
      <c r="P888" s="226">
        <f>O888*H888</f>
        <v>0</v>
      </c>
      <c r="Q888" s="226">
        <v>0.0011999999999999999</v>
      </c>
      <c r="R888" s="226">
        <f>Q888*H888</f>
        <v>0.85162919999999998</v>
      </c>
      <c r="S888" s="226">
        <v>0</v>
      </c>
      <c r="T888" s="227">
        <f>S888*H888</f>
        <v>0</v>
      </c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R888" s="228" t="s">
        <v>96</v>
      </c>
      <c r="AT888" s="228" t="s">
        <v>162</v>
      </c>
      <c r="AU888" s="228" t="s">
        <v>96</v>
      </c>
      <c r="AY888" s="21" t="s">
        <v>159</v>
      </c>
      <c r="BE888" s="229">
        <f>IF(N888="základní",J888,0)</f>
        <v>0</v>
      </c>
      <c r="BF888" s="229">
        <f>IF(N888="snížená",J888,0)</f>
        <v>0</v>
      </c>
      <c r="BG888" s="229">
        <f>IF(N888="zákl. přenesená",J888,0)</f>
        <v>0</v>
      </c>
      <c r="BH888" s="229">
        <f>IF(N888="sníž. přenesená",J888,0)</f>
        <v>0</v>
      </c>
      <c r="BI888" s="229">
        <f>IF(N888="nulová",J888,0)</f>
        <v>0</v>
      </c>
      <c r="BJ888" s="21" t="s">
        <v>91</v>
      </c>
      <c r="BK888" s="229">
        <f>ROUND(I888*H888,2)</f>
        <v>0</v>
      </c>
      <c r="BL888" s="21" t="s">
        <v>96</v>
      </c>
      <c r="BM888" s="228" t="s">
        <v>1350</v>
      </c>
    </row>
    <row r="889" s="2" customFormat="1">
      <c r="A889" s="43"/>
      <c r="B889" s="44"/>
      <c r="C889" s="45"/>
      <c r="D889" s="230" t="s">
        <v>168</v>
      </c>
      <c r="E889" s="45"/>
      <c r="F889" s="231" t="s">
        <v>1351</v>
      </c>
      <c r="G889" s="45"/>
      <c r="H889" s="45"/>
      <c r="I889" s="232"/>
      <c r="J889" s="45"/>
      <c r="K889" s="45"/>
      <c r="L889" s="49"/>
      <c r="M889" s="233"/>
      <c r="N889" s="234"/>
      <c r="O889" s="89"/>
      <c r="P889" s="89"/>
      <c r="Q889" s="89"/>
      <c r="R889" s="89"/>
      <c r="S889" s="89"/>
      <c r="T889" s="90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T889" s="21" t="s">
        <v>168</v>
      </c>
      <c r="AU889" s="21" t="s">
        <v>96</v>
      </c>
    </row>
    <row r="890" s="13" customFormat="1">
      <c r="A890" s="13"/>
      <c r="B890" s="235"/>
      <c r="C890" s="236"/>
      <c r="D890" s="237" t="s">
        <v>170</v>
      </c>
      <c r="E890" s="238" t="s">
        <v>32</v>
      </c>
      <c r="F890" s="239" t="s">
        <v>1352</v>
      </c>
      <c r="G890" s="236"/>
      <c r="H890" s="238" t="s">
        <v>32</v>
      </c>
      <c r="I890" s="240"/>
      <c r="J890" s="236"/>
      <c r="K890" s="236"/>
      <c r="L890" s="241"/>
      <c r="M890" s="242"/>
      <c r="N890" s="243"/>
      <c r="O890" s="243"/>
      <c r="P890" s="243"/>
      <c r="Q890" s="243"/>
      <c r="R890" s="243"/>
      <c r="S890" s="243"/>
      <c r="T890" s="24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5" t="s">
        <v>170</v>
      </c>
      <c r="AU890" s="245" t="s">
        <v>96</v>
      </c>
      <c r="AV890" s="13" t="s">
        <v>84</v>
      </c>
      <c r="AW890" s="13" t="s">
        <v>38</v>
      </c>
      <c r="AX890" s="13" t="s">
        <v>76</v>
      </c>
      <c r="AY890" s="245" t="s">
        <v>159</v>
      </c>
    </row>
    <row r="891" s="13" customFormat="1">
      <c r="A891" s="13"/>
      <c r="B891" s="235"/>
      <c r="C891" s="236"/>
      <c r="D891" s="237" t="s">
        <v>170</v>
      </c>
      <c r="E891" s="238" t="s">
        <v>32</v>
      </c>
      <c r="F891" s="239" t="s">
        <v>805</v>
      </c>
      <c r="G891" s="236"/>
      <c r="H891" s="238" t="s">
        <v>32</v>
      </c>
      <c r="I891" s="240"/>
      <c r="J891" s="236"/>
      <c r="K891" s="236"/>
      <c r="L891" s="241"/>
      <c r="M891" s="242"/>
      <c r="N891" s="243"/>
      <c r="O891" s="243"/>
      <c r="P891" s="243"/>
      <c r="Q891" s="243"/>
      <c r="R891" s="243"/>
      <c r="S891" s="243"/>
      <c r="T891" s="24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5" t="s">
        <v>170</v>
      </c>
      <c r="AU891" s="245" t="s">
        <v>96</v>
      </c>
      <c r="AV891" s="13" t="s">
        <v>84</v>
      </c>
      <c r="AW891" s="13" t="s">
        <v>38</v>
      </c>
      <c r="AX891" s="13" t="s">
        <v>76</v>
      </c>
      <c r="AY891" s="245" t="s">
        <v>159</v>
      </c>
    </row>
    <row r="892" s="14" customFormat="1">
      <c r="A892" s="14"/>
      <c r="B892" s="246"/>
      <c r="C892" s="247"/>
      <c r="D892" s="237" t="s">
        <v>170</v>
      </c>
      <c r="E892" s="248" t="s">
        <v>32</v>
      </c>
      <c r="F892" s="249" t="s">
        <v>830</v>
      </c>
      <c r="G892" s="247"/>
      <c r="H892" s="250">
        <v>32.335000000000001</v>
      </c>
      <c r="I892" s="251"/>
      <c r="J892" s="247"/>
      <c r="K892" s="247"/>
      <c r="L892" s="252"/>
      <c r="M892" s="253"/>
      <c r="N892" s="254"/>
      <c r="O892" s="254"/>
      <c r="P892" s="254"/>
      <c r="Q892" s="254"/>
      <c r="R892" s="254"/>
      <c r="S892" s="254"/>
      <c r="T892" s="25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6" t="s">
        <v>170</v>
      </c>
      <c r="AU892" s="256" t="s">
        <v>96</v>
      </c>
      <c r="AV892" s="14" t="s">
        <v>91</v>
      </c>
      <c r="AW892" s="14" t="s">
        <v>38</v>
      </c>
      <c r="AX892" s="14" t="s">
        <v>76</v>
      </c>
      <c r="AY892" s="256" t="s">
        <v>159</v>
      </c>
    </row>
    <row r="893" s="14" customFormat="1">
      <c r="A893" s="14"/>
      <c r="B893" s="246"/>
      <c r="C893" s="247"/>
      <c r="D893" s="237" t="s">
        <v>170</v>
      </c>
      <c r="E893" s="248" t="s">
        <v>32</v>
      </c>
      <c r="F893" s="249" t="s">
        <v>831</v>
      </c>
      <c r="G893" s="247"/>
      <c r="H893" s="250">
        <v>219.55500000000001</v>
      </c>
      <c r="I893" s="251"/>
      <c r="J893" s="247"/>
      <c r="K893" s="247"/>
      <c r="L893" s="252"/>
      <c r="M893" s="253"/>
      <c r="N893" s="254"/>
      <c r="O893" s="254"/>
      <c r="P893" s="254"/>
      <c r="Q893" s="254"/>
      <c r="R893" s="254"/>
      <c r="S893" s="254"/>
      <c r="T893" s="25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6" t="s">
        <v>170</v>
      </c>
      <c r="AU893" s="256" t="s">
        <v>96</v>
      </c>
      <c r="AV893" s="14" t="s">
        <v>91</v>
      </c>
      <c r="AW893" s="14" t="s">
        <v>38</v>
      </c>
      <c r="AX893" s="14" t="s">
        <v>76</v>
      </c>
      <c r="AY893" s="256" t="s">
        <v>159</v>
      </c>
    </row>
    <row r="894" s="14" customFormat="1">
      <c r="A894" s="14"/>
      <c r="B894" s="246"/>
      <c r="C894" s="247"/>
      <c r="D894" s="237" t="s">
        <v>170</v>
      </c>
      <c r="E894" s="248" t="s">
        <v>32</v>
      </c>
      <c r="F894" s="249" t="s">
        <v>832</v>
      </c>
      <c r="G894" s="247"/>
      <c r="H894" s="250">
        <v>120.33</v>
      </c>
      <c r="I894" s="251"/>
      <c r="J894" s="247"/>
      <c r="K894" s="247"/>
      <c r="L894" s="252"/>
      <c r="M894" s="253"/>
      <c r="N894" s="254"/>
      <c r="O894" s="254"/>
      <c r="P894" s="254"/>
      <c r="Q894" s="254"/>
      <c r="R894" s="254"/>
      <c r="S894" s="254"/>
      <c r="T894" s="255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6" t="s">
        <v>170</v>
      </c>
      <c r="AU894" s="256" t="s">
        <v>96</v>
      </c>
      <c r="AV894" s="14" t="s">
        <v>91</v>
      </c>
      <c r="AW894" s="14" t="s">
        <v>38</v>
      </c>
      <c r="AX894" s="14" t="s">
        <v>76</v>
      </c>
      <c r="AY894" s="256" t="s">
        <v>159</v>
      </c>
    </row>
    <row r="895" s="14" customFormat="1">
      <c r="A895" s="14"/>
      <c r="B895" s="246"/>
      <c r="C895" s="247"/>
      <c r="D895" s="237" t="s">
        <v>170</v>
      </c>
      <c r="E895" s="248" t="s">
        <v>32</v>
      </c>
      <c r="F895" s="249" t="s">
        <v>1353</v>
      </c>
      <c r="G895" s="247"/>
      <c r="H895" s="250">
        <v>293.26499999999999</v>
      </c>
      <c r="I895" s="251"/>
      <c r="J895" s="247"/>
      <c r="K895" s="247"/>
      <c r="L895" s="252"/>
      <c r="M895" s="253"/>
      <c r="N895" s="254"/>
      <c r="O895" s="254"/>
      <c r="P895" s="254"/>
      <c r="Q895" s="254"/>
      <c r="R895" s="254"/>
      <c r="S895" s="254"/>
      <c r="T895" s="25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6" t="s">
        <v>170</v>
      </c>
      <c r="AU895" s="256" t="s">
        <v>96</v>
      </c>
      <c r="AV895" s="14" t="s">
        <v>91</v>
      </c>
      <c r="AW895" s="14" t="s">
        <v>38</v>
      </c>
      <c r="AX895" s="14" t="s">
        <v>76</v>
      </c>
      <c r="AY895" s="256" t="s">
        <v>159</v>
      </c>
    </row>
    <row r="896" s="14" customFormat="1">
      <c r="A896" s="14"/>
      <c r="B896" s="246"/>
      <c r="C896" s="247"/>
      <c r="D896" s="237" t="s">
        <v>170</v>
      </c>
      <c r="E896" s="248" t="s">
        <v>32</v>
      </c>
      <c r="F896" s="249" t="s">
        <v>834</v>
      </c>
      <c r="G896" s="247"/>
      <c r="H896" s="250">
        <v>-119.232</v>
      </c>
      <c r="I896" s="251"/>
      <c r="J896" s="247"/>
      <c r="K896" s="247"/>
      <c r="L896" s="252"/>
      <c r="M896" s="253"/>
      <c r="N896" s="254"/>
      <c r="O896" s="254"/>
      <c r="P896" s="254"/>
      <c r="Q896" s="254"/>
      <c r="R896" s="254"/>
      <c r="S896" s="254"/>
      <c r="T896" s="25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6" t="s">
        <v>170</v>
      </c>
      <c r="AU896" s="256" t="s">
        <v>96</v>
      </c>
      <c r="AV896" s="14" t="s">
        <v>91</v>
      </c>
      <c r="AW896" s="14" t="s">
        <v>38</v>
      </c>
      <c r="AX896" s="14" t="s">
        <v>76</v>
      </c>
      <c r="AY896" s="256" t="s">
        <v>159</v>
      </c>
    </row>
    <row r="897" s="16" customFormat="1">
      <c r="A897" s="16"/>
      <c r="B897" s="287"/>
      <c r="C897" s="288"/>
      <c r="D897" s="237" t="s">
        <v>170</v>
      </c>
      <c r="E897" s="289" t="s">
        <v>32</v>
      </c>
      <c r="F897" s="290" t="s">
        <v>810</v>
      </c>
      <c r="G897" s="288"/>
      <c r="H897" s="291">
        <v>546.25300000000004</v>
      </c>
      <c r="I897" s="292"/>
      <c r="J897" s="288"/>
      <c r="K897" s="288"/>
      <c r="L897" s="293"/>
      <c r="M897" s="294"/>
      <c r="N897" s="295"/>
      <c r="O897" s="295"/>
      <c r="P897" s="295"/>
      <c r="Q897" s="295"/>
      <c r="R897" s="295"/>
      <c r="S897" s="295"/>
      <c r="T897" s="29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T897" s="297" t="s">
        <v>170</v>
      </c>
      <c r="AU897" s="297" t="s">
        <v>96</v>
      </c>
      <c r="AV897" s="16" t="s">
        <v>93</v>
      </c>
      <c r="AW897" s="16" t="s">
        <v>38</v>
      </c>
      <c r="AX897" s="16" t="s">
        <v>76</v>
      </c>
      <c r="AY897" s="297" t="s">
        <v>159</v>
      </c>
    </row>
    <row r="898" s="13" customFormat="1">
      <c r="A898" s="13"/>
      <c r="B898" s="235"/>
      <c r="C898" s="236"/>
      <c r="D898" s="237" t="s">
        <v>170</v>
      </c>
      <c r="E898" s="238" t="s">
        <v>32</v>
      </c>
      <c r="F898" s="239" t="s">
        <v>811</v>
      </c>
      <c r="G898" s="236"/>
      <c r="H898" s="238" t="s">
        <v>32</v>
      </c>
      <c r="I898" s="240"/>
      <c r="J898" s="236"/>
      <c r="K898" s="236"/>
      <c r="L898" s="241"/>
      <c r="M898" s="242"/>
      <c r="N898" s="243"/>
      <c r="O898" s="243"/>
      <c r="P898" s="243"/>
      <c r="Q898" s="243"/>
      <c r="R898" s="243"/>
      <c r="S898" s="243"/>
      <c r="T898" s="24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5" t="s">
        <v>170</v>
      </c>
      <c r="AU898" s="245" t="s">
        <v>96</v>
      </c>
      <c r="AV898" s="13" t="s">
        <v>84</v>
      </c>
      <c r="AW898" s="13" t="s">
        <v>38</v>
      </c>
      <c r="AX898" s="13" t="s">
        <v>76</v>
      </c>
      <c r="AY898" s="245" t="s">
        <v>159</v>
      </c>
    </row>
    <row r="899" s="14" customFormat="1">
      <c r="A899" s="14"/>
      <c r="B899" s="246"/>
      <c r="C899" s="247"/>
      <c r="D899" s="237" t="s">
        <v>170</v>
      </c>
      <c r="E899" s="248" t="s">
        <v>32</v>
      </c>
      <c r="F899" s="249" t="s">
        <v>836</v>
      </c>
      <c r="G899" s="247"/>
      <c r="H899" s="250">
        <v>7.8630000000000004</v>
      </c>
      <c r="I899" s="251"/>
      <c r="J899" s="247"/>
      <c r="K899" s="247"/>
      <c r="L899" s="252"/>
      <c r="M899" s="253"/>
      <c r="N899" s="254"/>
      <c r="O899" s="254"/>
      <c r="P899" s="254"/>
      <c r="Q899" s="254"/>
      <c r="R899" s="254"/>
      <c r="S899" s="254"/>
      <c r="T899" s="255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6" t="s">
        <v>170</v>
      </c>
      <c r="AU899" s="256" t="s">
        <v>96</v>
      </c>
      <c r="AV899" s="14" t="s">
        <v>91</v>
      </c>
      <c r="AW899" s="14" t="s">
        <v>38</v>
      </c>
      <c r="AX899" s="14" t="s">
        <v>76</v>
      </c>
      <c r="AY899" s="256" t="s">
        <v>159</v>
      </c>
    </row>
    <row r="900" s="14" customFormat="1">
      <c r="A900" s="14"/>
      <c r="B900" s="246"/>
      <c r="C900" s="247"/>
      <c r="D900" s="237" t="s">
        <v>170</v>
      </c>
      <c r="E900" s="248" t="s">
        <v>32</v>
      </c>
      <c r="F900" s="249" t="s">
        <v>837</v>
      </c>
      <c r="G900" s="247"/>
      <c r="H900" s="250">
        <v>10.643000000000001</v>
      </c>
      <c r="I900" s="251"/>
      <c r="J900" s="247"/>
      <c r="K900" s="247"/>
      <c r="L900" s="252"/>
      <c r="M900" s="253"/>
      <c r="N900" s="254"/>
      <c r="O900" s="254"/>
      <c r="P900" s="254"/>
      <c r="Q900" s="254"/>
      <c r="R900" s="254"/>
      <c r="S900" s="254"/>
      <c r="T900" s="255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6" t="s">
        <v>170</v>
      </c>
      <c r="AU900" s="256" t="s">
        <v>96</v>
      </c>
      <c r="AV900" s="14" t="s">
        <v>91</v>
      </c>
      <c r="AW900" s="14" t="s">
        <v>38</v>
      </c>
      <c r="AX900" s="14" t="s">
        <v>76</v>
      </c>
      <c r="AY900" s="256" t="s">
        <v>159</v>
      </c>
    </row>
    <row r="901" s="14" customFormat="1">
      <c r="A901" s="14"/>
      <c r="B901" s="246"/>
      <c r="C901" s="247"/>
      <c r="D901" s="237" t="s">
        <v>170</v>
      </c>
      <c r="E901" s="248" t="s">
        <v>32</v>
      </c>
      <c r="F901" s="249" t="s">
        <v>838</v>
      </c>
      <c r="G901" s="247"/>
      <c r="H901" s="250">
        <v>141.881</v>
      </c>
      <c r="I901" s="251"/>
      <c r="J901" s="247"/>
      <c r="K901" s="247"/>
      <c r="L901" s="252"/>
      <c r="M901" s="253"/>
      <c r="N901" s="254"/>
      <c r="O901" s="254"/>
      <c r="P901" s="254"/>
      <c r="Q901" s="254"/>
      <c r="R901" s="254"/>
      <c r="S901" s="254"/>
      <c r="T901" s="25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6" t="s">
        <v>170</v>
      </c>
      <c r="AU901" s="256" t="s">
        <v>96</v>
      </c>
      <c r="AV901" s="14" t="s">
        <v>91</v>
      </c>
      <c r="AW901" s="14" t="s">
        <v>38</v>
      </c>
      <c r="AX901" s="14" t="s">
        <v>76</v>
      </c>
      <c r="AY901" s="256" t="s">
        <v>159</v>
      </c>
    </row>
    <row r="902" s="14" customFormat="1">
      <c r="A902" s="14"/>
      <c r="B902" s="246"/>
      <c r="C902" s="247"/>
      <c r="D902" s="237" t="s">
        <v>170</v>
      </c>
      <c r="E902" s="248" t="s">
        <v>32</v>
      </c>
      <c r="F902" s="249" t="s">
        <v>839</v>
      </c>
      <c r="G902" s="247"/>
      <c r="H902" s="250">
        <v>15.042999999999999</v>
      </c>
      <c r="I902" s="251"/>
      <c r="J902" s="247"/>
      <c r="K902" s="247"/>
      <c r="L902" s="252"/>
      <c r="M902" s="253"/>
      <c r="N902" s="254"/>
      <c r="O902" s="254"/>
      <c r="P902" s="254"/>
      <c r="Q902" s="254"/>
      <c r="R902" s="254"/>
      <c r="S902" s="254"/>
      <c r="T902" s="255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6" t="s">
        <v>170</v>
      </c>
      <c r="AU902" s="256" t="s">
        <v>96</v>
      </c>
      <c r="AV902" s="14" t="s">
        <v>91</v>
      </c>
      <c r="AW902" s="14" t="s">
        <v>38</v>
      </c>
      <c r="AX902" s="14" t="s">
        <v>76</v>
      </c>
      <c r="AY902" s="256" t="s">
        <v>159</v>
      </c>
    </row>
    <row r="903" s="14" customFormat="1">
      <c r="A903" s="14"/>
      <c r="B903" s="246"/>
      <c r="C903" s="247"/>
      <c r="D903" s="237" t="s">
        <v>170</v>
      </c>
      <c r="E903" s="248" t="s">
        <v>32</v>
      </c>
      <c r="F903" s="249" t="s">
        <v>841</v>
      </c>
      <c r="G903" s="247"/>
      <c r="H903" s="250">
        <v>-11.992000000000001</v>
      </c>
      <c r="I903" s="251"/>
      <c r="J903" s="247"/>
      <c r="K903" s="247"/>
      <c r="L903" s="252"/>
      <c r="M903" s="253"/>
      <c r="N903" s="254"/>
      <c r="O903" s="254"/>
      <c r="P903" s="254"/>
      <c r="Q903" s="254"/>
      <c r="R903" s="254"/>
      <c r="S903" s="254"/>
      <c r="T903" s="255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6" t="s">
        <v>170</v>
      </c>
      <c r="AU903" s="256" t="s">
        <v>96</v>
      </c>
      <c r="AV903" s="14" t="s">
        <v>91</v>
      </c>
      <c r="AW903" s="14" t="s">
        <v>38</v>
      </c>
      <c r="AX903" s="14" t="s">
        <v>76</v>
      </c>
      <c r="AY903" s="256" t="s">
        <v>159</v>
      </c>
    </row>
    <row r="904" s="16" customFormat="1">
      <c r="A904" s="16"/>
      <c r="B904" s="287"/>
      <c r="C904" s="288"/>
      <c r="D904" s="237" t="s">
        <v>170</v>
      </c>
      <c r="E904" s="289" t="s">
        <v>32</v>
      </c>
      <c r="F904" s="290" t="s">
        <v>810</v>
      </c>
      <c r="G904" s="288"/>
      <c r="H904" s="291">
        <v>163.43800000000002</v>
      </c>
      <c r="I904" s="292"/>
      <c r="J904" s="288"/>
      <c r="K904" s="288"/>
      <c r="L904" s="293"/>
      <c r="M904" s="294"/>
      <c r="N904" s="295"/>
      <c r="O904" s="295"/>
      <c r="P904" s="295"/>
      <c r="Q904" s="295"/>
      <c r="R904" s="295"/>
      <c r="S904" s="295"/>
      <c r="T904" s="29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T904" s="297" t="s">
        <v>170</v>
      </c>
      <c r="AU904" s="297" t="s">
        <v>96</v>
      </c>
      <c r="AV904" s="16" t="s">
        <v>93</v>
      </c>
      <c r="AW904" s="16" t="s">
        <v>38</v>
      </c>
      <c r="AX904" s="16" t="s">
        <v>76</v>
      </c>
      <c r="AY904" s="297" t="s">
        <v>159</v>
      </c>
    </row>
    <row r="905" s="15" customFormat="1">
      <c r="A905" s="15"/>
      <c r="B905" s="266"/>
      <c r="C905" s="267"/>
      <c r="D905" s="237" t="s">
        <v>170</v>
      </c>
      <c r="E905" s="268" t="s">
        <v>32</v>
      </c>
      <c r="F905" s="269" t="s">
        <v>583</v>
      </c>
      <c r="G905" s="267"/>
      <c r="H905" s="270">
        <v>709.69100000000014</v>
      </c>
      <c r="I905" s="271"/>
      <c r="J905" s="267"/>
      <c r="K905" s="267"/>
      <c r="L905" s="272"/>
      <c r="M905" s="273"/>
      <c r="N905" s="274"/>
      <c r="O905" s="274"/>
      <c r="P905" s="274"/>
      <c r="Q905" s="274"/>
      <c r="R905" s="274"/>
      <c r="S905" s="274"/>
      <c r="T905" s="27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76" t="s">
        <v>170</v>
      </c>
      <c r="AU905" s="276" t="s">
        <v>96</v>
      </c>
      <c r="AV905" s="15" t="s">
        <v>96</v>
      </c>
      <c r="AW905" s="15" t="s">
        <v>38</v>
      </c>
      <c r="AX905" s="15" t="s">
        <v>84</v>
      </c>
      <c r="AY905" s="276" t="s">
        <v>159</v>
      </c>
    </row>
    <row r="906" s="2" customFormat="1" ht="37.8" customHeight="1">
      <c r="A906" s="43"/>
      <c r="B906" s="44"/>
      <c r="C906" s="217" t="s">
        <v>1354</v>
      </c>
      <c r="D906" s="217" t="s">
        <v>162</v>
      </c>
      <c r="E906" s="218" t="s">
        <v>1355</v>
      </c>
      <c r="F906" s="219" t="s">
        <v>1356</v>
      </c>
      <c r="G906" s="220" t="s">
        <v>165</v>
      </c>
      <c r="H906" s="221">
        <v>31.437999999999999</v>
      </c>
      <c r="I906" s="222"/>
      <c r="J906" s="223">
        <f>ROUND(I906*H906,2)</f>
        <v>0</v>
      </c>
      <c r="K906" s="219" t="s">
        <v>166</v>
      </c>
      <c r="L906" s="49"/>
      <c r="M906" s="224" t="s">
        <v>32</v>
      </c>
      <c r="N906" s="225" t="s">
        <v>48</v>
      </c>
      <c r="O906" s="89"/>
      <c r="P906" s="226">
        <f>O906*H906</f>
        <v>0</v>
      </c>
      <c r="Q906" s="226">
        <v>2.1999999999999999E-05</v>
      </c>
      <c r="R906" s="226">
        <f>Q906*H906</f>
        <v>0.00069163599999999992</v>
      </c>
      <c r="S906" s="226">
        <v>1.0000000000000001E-05</v>
      </c>
      <c r="T906" s="227">
        <f>S906*H906</f>
        <v>0.00031438000000000001</v>
      </c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R906" s="228" t="s">
        <v>96</v>
      </c>
      <c r="AT906" s="228" t="s">
        <v>162</v>
      </c>
      <c r="AU906" s="228" t="s">
        <v>96</v>
      </c>
      <c r="AY906" s="21" t="s">
        <v>159</v>
      </c>
      <c r="BE906" s="229">
        <f>IF(N906="základní",J906,0)</f>
        <v>0</v>
      </c>
      <c r="BF906" s="229">
        <f>IF(N906="snížená",J906,0)</f>
        <v>0</v>
      </c>
      <c r="BG906" s="229">
        <f>IF(N906="zákl. přenesená",J906,0)</f>
        <v>0</v>
      </c>
      <c r="BH906" s="229">
        <f>IF(N906="sníž. přenesená",J906,0)</f>
        <v>0</v>
      </c>
      <c r="BI906" s="229">
        <f>IF(N906="nulová",J906,0)</f>
        <v>0</v>
      </c>
      <c r="BJ906" s="21" t="s">
        <v>91</v>
      </c>
      <c r="BK906" s="229">
        <f>ROUND(I906*H906,2)</f>
        <v>0</v>
      </c>
      <c r="BL906" s="21" t="s">
        <v>96</v>
      </c>
      <c r="BM906" s="228" t="s">
        <v>1357</v>
      </c>
    </row>
    <row r="907" s="2" customFormat="1">
      <c r="A907" s="43"/>
      <c r="B907" s="44"/>
      <c r="C907" s="45"/>
      <c r="D907" s="230" t="s">
        <v>168</v>
      </c>
      <c r="E907" s="45"/>
      <c r="F907" s="231" t="s">
        <v>1358</v>
      </c>
      <c r="G907" s="45"/>
      <c r="H907" s="45"/>
      <c r="I907" s="232"/>
      <c r="J907" s="45"/>
      <c r="K907" s="45"/>
      <c r="L907" s="49"/>
      <c r="M907" s="233"/>
      <c r="N907" s="234"/>
      <c r="O907" s="89"/>
      <c r="P907" s="89"/>
      <c r="Q907" s="89"/>
      <c r="R907" s="89"/>
      <c r="S907" s="89"/>
      <c r="T907" s="90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T907" s="21" t="s">
        <v>168</v>
      </c>
      <c r="AU907" s="21" t="s">
        <v>96</v>
      </c>
    </row>
    <row r="908" s="14" customFormat="1">
      <c r="A908" s="14"/>
      <c r="B908" s="246"/>
      <c r="C908" s="247"/>
      <c r="D908" s="237" t="s">
        <v>170</v>
      </c>
      <c r="E908" s="248" t="s">
        <v>32</v>
      </c>
      <c r="F908" s="249" t="s">
        <v>1359</v>
      </c>
      <c r="G908" s="247"/>
      <c r="H908" s="250">
        <v>31.437999999999999</v>
      </c>
      <c r="I908" s="251"/>
      <c r="J908" s="247"/>
      <c r="K908" s="247"/>
      <c r="L908" s="252"/>
      <c r="M908" s="253"/>
      <c r="N908" s="254"/>
      <c r="O908" s="254"/>
      <c r="P908" s="254"/>
      <c r="Q908" s="254"/>
      <c r="R908" s="254"/>
      <c r="S908" s="254"/>
      <c r="T908" s="255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6" t="s">
        <v>170</v>
      </c>
      <c r="AU908" s="256" t="s">
        <v>96</v>
      </c>
      <c r="AV908" s="14" t="s">
        <v>91</v>
      </c>
      <c r="AW908" s="14" t="s">
        <v>38</v>
      </c>
      <c r="AX908" s="14" t="s">
        <v>84</v>
      </c>
      <c r="AY908" s="256" t="s">
        <v>159</v>
      </c>
    </row>
    <row r="909" s="2" customFormat="1" ht="37.8" customHeight="1">
      <c r="A909" s="43"/>
      <c r="B909" s="44"/>
      <c r="C909" s="217" t="s">
        <v>1360</v>
      </c>
      <c r="D909" s="217" t="s">
        <v>162</v>
      </c>
      <c r="E909" s="218" t="s">
        <v>1280</v>
      </c>
      <c r="F909" s="219" t="s">
        <v>1281</v>
      </c>
      <c r="G909" s="220" t="s">
        <v>165</v>
      </c>
      <c r="H909" s="221">
        <v>180.422</v>
      </c>
      <c r="I909" s="222"/>
      <c r="J909" s="223">
        <f>ROUND(I909*H909,2)</f>
        <v>0</v>
      </c>
      <c r="K909" s="219" t="s">
        <v>166</v>
      </c>
      <c r="L909" s="49"/>
      <c r="M909" s="224" t="s">
        <v>32</v>
      </c>
      <c r="N909" s="225" t="s">
        <v>48</v>
      </c>
      <c r="O909" s="89"/>
      <c r="P909" s="226">
        <f>O909*H909</f>
        <v>0</v>
      </c>
      <c r="Q909" s="226">
        <v>2.1999999999999999E-05</v>
      </c>
      <c r="R909" s="226">
        <f>Q909*H909</f>
        <v>0.003969284</v>
      </c>
      <c r="S909" s="226">
        <v>1.0000000000000001E-05</v>
      </c>
      <c r="T909" s="227">
        <f>S909*H909</f>
        <v>0.00180422</v>
      </c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R909" s="228" t="s">
        <v>96</v>
      </c>
      <c r="AT909" s="228" t="s">
        <v>162</v>
      </c>
      <c r="AU909" s="228" t="s">
        <v>96</v>
      </c>
      <c r="AY909" s="21" t="s">
        <v>159</v>
      </c>
      <c r="BE909" s="229">
        <f>IF(N909="základní",J909,0)</f>
        <v>0</v>
      </c>
      <c r="BF909" s="229">
        <f>IF(N909="snížená",J909,0)</f>
        <v>0</v>
      </c>
      <c r="BG909" s="229">
        <f>IF(N909="zákl. přenesená",J909,0)</f>
        <v>0</v>
      </c>
      <c r="BH909" s="229">
        <f>IF(N909="sníž. přenesená",J909,0)</f>
        <v>0</v>
      </c>
      <c r="BI909" s="229">
        <f>IF(N909="nulová",J909,0)</f>
        <v>0</v>
      </c>
      <c r="BJ909" s="21" t="s">
        <v>91</v>
      </c>
      <c r="BK909" s="229">
        <f>ROUND(I909*H909,2)</f>
        <v>0</v>
      </c>
      <c r="BL909" s="21" t="s">
        <v>96</v>
      </c>
      <c r="BM909" s="228" t="s">
        <v>1361</v>
      </c>
    </row>
    <row r="910" s="2" customFormat="1">
      <c r="A910" s="43"/>
      <c r="B910" s="44"/>
      <c r="C910" s="45"/>
      <c r="D910" s="230" t="s">
        <v>168</v>
      </c>
      <c r="E910" s="45"/>
      <c r="F910" s="231" t="s">
        <v>1283</v>
      </c>
      <c r="G910" s="45"/>
      <c r="H910" s="45"/>
      <c r="I910" s="232"/>
      <c r="J910" s="45"/>
      <c r="K910" s="45"/>
      <c r="L910" s="49"/>
      <c r="M910" s="233"/>
      <c r="N910" s="234"/>
      <c r="O910" s="89"/>
      <c r="P910" s="89"/>
      <c r="Q910" s="89"/>
      <c r="R910" s="89"/>
      <c r="S910" s="89"/>
      <c r="T910" s="90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T910" s="21" t="s">
        <v>168</v>
      </c>
      <c r="AU910" s="21" t="s">
        <v>96</v>
      </c>
    </row>
    <row r="911" s="14" customFormat="1">
      <c r="A911" s="14"/>
      <c r="B911" s="246"/>
      <c r="C911" s="247"/>
      <c r="D911" s="237" t="s">
        <v>170</v>
      </c>
      <c r="E911" s="248" t="s">
        <v>32</v>
      </c>
      <c r="F911" s="249" t="s">
        <v>1362</v>
      </c>
      <c r="G911" s="247"/>
      <c r="H911" s="250">
        <v>131.22399999999999</v>
      </c>
      <c r="I911" s="251"/>
      <c r="J911" s="247"/>
      <c r="K911" s="247"/>
      <c r="L911" s="252"/>
      <c r="M911" s="253"/>
      <c r="N911" s="254"/>
      <c r="O911" s="254"/>
      <c r="P911" s="254"/>
      <c r="Q911" s="254"/>
      <c r="R911" s="254"/>
      <c r="S911" s="254"/>
      <c r="T911" s="255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6" t="s">
        <v>170</v>
      </c>
      <c r="AU911" s="256" t="s">
        <v>96</v>
      </c>
      <c r="AV911" s="14" t="s">
        <v>91</v>
      </c>
      <c r="AW911" s="14" t="s">
        <v>38</v>
      </c>
      <c r="AX911" s="14" t="s">
        <v>76</v>
      </c>
      <c r="AY911" s="256" t="s">
        <v>159</v>
      </c>
    </row>
    <row r="912" s="14" customFormat="1">
      <c r="A912" s="14"/>
      <c r="B912" s="246"/>
      <c r="C912" s="247"/>
      <c r="D912" s="237" t="s">
        <v>170</v>
      </c>
      <c r="E912" s="248" t="s">
        <v>32</v>
      </c>
      <c r="F912" s="249" t="s">
        <v>1363</v>
      </c>
      <c r="G912" s="247"/>
      <c r="H912" s="250">
        <v>49.198</v>
      </c>
      <c r="I912" s="251"/>
      <c r="J912" s="247"/>
      <c r="K912" s="247"/>
      <c r="L912" s="252"/>
      <c r="M912" s="253"/>
      <c r="N912" s="254"/>
      <c r="O912" s="254"/>
      <c r="P912" s="254"/>
      <c r="Q912" s="254"/>
      <c r="R912" s="254"/>
      <c r="S912" s="254"/>
      <c r="T912" s="255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6" t="s">
        <v>170</v>
      </c>
      <c r="AU912" s="256" t="s">
        <v>96</v>
      </c>
      <c r="AV912" s="14" t="s">
        <v>91</v>
      </c>
      <c r="AW912" s="14" t="s">
        <v>38</v>
      </c>
      <c r="AX912" s="14" t="s">
        <v>76</v>
      </c>
      <c r="AY912" s="256" t="s">
        <v>159</v>
      </c>
    </row>
    <row r="913" s="15" customFormat="1">
      <c r="A913" s="15"/>
      <c r="B913" s="266"/>
      <c r="C913" s="267"/>
      <c r="D913" s="237" t="s">
        <v>170</v>
      </c>
      <c r="E913" s="268" t="s">
        <v>32</v>
      </c>
      <c r="F913" s="269" t="s">
        <v>583</v>
      </c>
      <c r="G913" s="267"/>
      <c r="H913" s="270">
        <v>180.422</v>
      </c>
      <c r="I913" s="271"/>
      <c r="J913" s="267"/>
      <c r="K913" s="267"/>
      <c r="L913" s="272"/>
      <c r="M913" s="273"/>
      <c r="N913" s="274"/>
      <c r="O913" s="274"/>
      <c r="P913" s="274"/>
      <c r="Q913" s="274"/>
      <c r="R913" s="274"/>
      <c r="S913" s="274"/>
      <c r="T913" s="27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76" t="s">
        <v>170</v>
      </c>
      <c r="AU913" s="276" t="s">
        <v>96</v>
      </c>
      <c r="AV913" s="15" t="s">
        <v>96</v>
      </c>
      <c r="AW913" s="15" t="s">
        <v>38</v>
      </c>
      <c r="AX913" s="15" t="s">
        <v>84</v>
      </c>
      <c r="AY913" s="276" t="s">
        <v>159</v>
      </c>
    </row>
    <row r="914" s="17" customFormat="1" ht="20.88" customHeight="1">
      <c r="A914" s="17"/>
      <c r="B914" s="298"/>
      <c r="C914" s="299"/>
      <c r="D914" s="300" t="s">
        <v>75</v>
      </c>
      <c r="E914" s="300" t="s">
        <v>1364</v>
      </c>
      <c r="F914" s="300" t="s">
        <v>1365</v>
      </c>
      <c r="G914" s="299"/>
      <c r="H914" s="299"/>
      <c r="I914" s="301"/>
      <c r="J914" s="302">
        <f>BK914</f>
        <v>0</v>
      </c>
      <c r="K914" s="299"/>
      <c r="L914" s="303"/>
      <c r="M914" s="304"/>
      <c r="N914" s="305"/>
      <c r="O914" s="305"/>
      <c r="P914" s="306">
        <f>SUM(P915:P932)</f>
        <v>0</v>
      </c>
      <c r="Q914" s="305"/>
      <c r="R914" s="306">
        <f>SUM(R915:R932)</f>
        <v>28.34024664232</v>
      </c>
      <c r="S914" s="305"/>
      <c r="T914" s="307">
        <f>SUM(T915:T932)</f>
        <v>0</v>
      </c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R914" s="308" t="s">
        <v>84</v>
      </c>
      <c r="AT914" s="309" t="s">
        <v>75</v>
      </c>
      <c r="AU914" s="309" t="s">
        <v>93</v>
      </c>
      <c r="AY914" s="308" t="s">
        <v>159</v>
      </c>
      <c r="BK914" s="310">
        <f>SUM(BK915:BK932)</f>
        <v>0</v>
      </c>
    </row>
    <row r="915" s="2" customFormat="1" ht="78" customHeight="1">
      <c r="A915" s="43"/>
      <c r="B915" s="44"/>
      <c r="C915" s="217" t="s">
        <v>1366</v>
      </c>
      <c r="D915" s="217" t="s">
        <v>162</v>
      </c>
      <c r="E915" s="218" t="s">
        <v>1367</v>
      </c>
      <c r="F915" s="219" t="s">
        <v>1368</v>
      </c>
      <c r="G915" s="220" t="s">
        <v>165</v>
      </c>
      <c r="H915" s="221">
        <v>23.076000000000001</v>
      </c>
      <c r="I915" s="222"/>
      <c r="J915" s="223">
        <f>ROUND(I915*H915,2)</f>
        <v>0</v>
      </c>
      <c r="K915" s="219" t="s">
        <v>166</v>
      </c>
      <c r="L915" s="49"/>
      <c r="M915" s="224" t="s">
        <v>32</v>
      </c>
      <c r="N915" s="225" t="s">
        <v>48</v>
      </c>
      <c r="O915" s="89"/>
      <c r="P915" s="226">
        <f>O915*H915</f>
        <v>0</v>
      </c>
      <c r="Q915" s="226">
        <v>0.01151696</v>
      </c>
      <c r="R915" s="226">
        <f>Q915*H915</f>
        <v>0.26576536896000003</v>
      </c>
      <c r="S915" s="226">
        <v>0</v>
      </c>
      <c r="T915" s="227">
        <f>S915*H915</f>
        <v>0</v>
      </c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R915" s="228" t="s">
        <v>96</v>
      </c>
      <c r="AT915" s="228" t="s">
        <v>162</v>
      </c>
      <c r="AU915" s="228" t="s">
        <v>96</v>
      </c>
      <c r="AY915" s="21" t="s">
        <v>159</v>
      </c>
      <c r="BE915" s="229">
        <f>IF(N915="základní",J915,0)</f>
        <v>0</v>
      </c>
      <c r="BF915" s="229">
        <f>IF(N915="snížená",J915,0)</f>
        <v>0</v>
      </c>
      <c r="BG915" s="229">
        <f>IF(N915="zákl. přenesená",J915,0)</f>
        <v>0</v>
      </c>
      <c r="BH915" s="229">
        <f>IF(N915="sníž. přenesená",J915,0)</f>
        <v>0</v>
      </c>
      <c r="BI915" s="229">
        <f>IF(N915="nulová",J915,0)</f>
        <v>0</v>
      </c>
      <c r="BJ915" s="21" t="s">
        <v>91</v>
      </c>
      <c r="BK915" s="229">
        <f>ROUND(I915*H915,2)</f>
        <v>0</v>
      </c>
      <c r="BL915" s="21" t="s">
        <v>96</v>
      </c>
      <c r="BM915" s="228" t="s">
        <v>1369</v>
      </c>
    </row>
    <row r="916" s="2" customFormat="1">
      <c r="A916" s="43"/>
      <c r="B916" s="44"/>
      <c r="C916" s="45"/>
      <c r="D916" s="230" t="s">
        <v>168</v>
      </c>
      <c r="E916" s="45"/>
      <c r="F916" s="231" t="s">
        <v>1370</v>
      </c>
      <c r="G916" s="45"/>
      <c r="H916" s="45"/>
      <c r="I916" s="232"/>
      <c r="J916" s="45"/>
      <c r="K916" s="45"/>
      <c r="L916" s="49"/>
      <c r="M916" s="233"/>
      <c r="N916" s="234"/>
      <c r="O916" s="89"/>
      <c r="P916" s="89"/>
      <c r="Q916" s="89"/>
      <c r="R916" s="89"/>
      <c r="S916" s="89"/>
      <c r="T916" s="90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T916" s="21" t="s">
        <v>168</v>
      </c>
      <c r="AU916" s="21" t="s">
        <v>96</v>
      </c>
    </row>
    <row r="917" s="14" customFormat="1">
      <c r="A917" s="14"/>
      <c r="B917" s="246"/>
      <c r="C917" s="247"/>
      <c r="D917" s="237" t="s">
        <v>170</v>
      </c>
      <c r="E917" s="248" t="s">
        <v>32</v>
      </c>
      <c r="F917" s="249" t="s">
        <v>481</v>
      </c>
      <c r="G917" s="247"/>
      <c r="H917" s="250">
        <v>23.076000000000001</v>
      </c>
      <c r="I917" s="251"/>
      <c r="J917" s="247"/>
      <c r="K917" s="247"/>
      <c r="L917" s="252"/>
      <c r="M917" s="253"/>
      <c r="N917" s="254"/>
      <c r="O917" s="254"/>
      <c r="P917" s="254"/>
      <c r="Q917" s="254"/>
      <c r="R917" s="254"/>
      <c r="S917" s="254"/>
      <c r="T917" s="255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6" t="s">
        <v>170</v>
      </c>
      <c r="AU917" s="256" t="s">
        <v>96</v>
      </c>
      <c r="AV917" s="14" t="s">
        <v>91</v>
      </c>
      <c r="AW917" s="14" t="s">
        <v>38</v>
      </c>
      <c r="AX917" s="14" t="s">
        <v>84</v>
      </c>
      <c r="AY917" s="256" t="s">
        <v>159</v>
      </c>
    </row>
    <row r="918" s="2" customFormat="1" ht="24.15" customHeight="1">
      <c r="A918" s="43"/>
      <c r="B918" s="44"/>
      <c r="C918" s="277" t="s">
        <v>1371</v>
      </c>
      <c r="D918" s="277" t="s">
        <v>670</v>
      </c>
      <c r="E918" s="278" t="s">
        <v>1372</v>
      </c>
      <c r="F918" s="279" t="s">
        <v>1373</v>
      </c>
      <c r="G918" s="280" t="s">
        <v>165</v>
      </c>
      <c r="H918" s="281">
        <v>24.23</v>
      </c>
      <c r="I918" s="282"/>
      <c r="J918" s="283">
        <f>ROUND(I918*H918,2)</f>
        <v>0</v>
      </c>
      <c r="K918" s="279" t="s">
        <v>166</v>
      </c>
      <c r="L918" s="284"/>
      <c r="M918" s="285" t="s">
        <v>32</v>
      </c>
      <c r="N918" s="286" t="s">
        <v>48</v>
      </c>
      <c r="O918" s="89"/>
      <c r="P918" s="226">
        <f>O918*H918</f>
        <v>0</v>
      </c>
      <c r="Q918" s="226">
        <v>0.0155</v>
      </c>
      <c r="R918" s="226">
        <f>Q918*H918</f>
        <v>0.37556499999999998</v>
      </c>
      <c r="S918" s="226">
        <v>0</v>
      </c>
      <c r="T918" s="227">
        <f>S918*H918</f>
        <v>0</v>
      </c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R918" s="228" t="s">
        <v>108</v>
      </c>
      <c r="AT918" s="228" t="s">
        <v>670</v>
      </c>
      <c r="AU918" s="228" t="s">
        <v>96</v>
      </c>
      <c r="AY918" s="21" t="s">
        <v>159</v>
      </c>
      <c r="BE918" s="229">
        <f>IF(N918="základní",J918,0)</f>
        <v>0</v>
      </c>
      <c r="BF918" s="229">
        <f>IF(N918="snížená",J918,0)</f>
        <v>0</v>
      </c>
      <c r="BG918" s="229">
        <f>IF(N918="zákl. přenesená",J918,0)</f>
        <v>0</v>
      </c>
      <c r="BH918" s="229">
        <f>IF(N918="sníž. přenesená",J918,0)</f>
        <v>0</v>
      </c>
      <c r="BI918" s="229">
        <f>IF(N918="nulová",J918,0)</f>
        <v>0</v>
      </c>
      <c r="BJ918" s="21" t="s">
        <v>91</v>
      </c>
      <c r="BK918" s="229">
        <f>ROUND(I918*H918,2)</f>
        <v>0</v>
      </c>
      <c r="BL918" s="21" t="s">
        <v>96</v>
      </c>
      <c r="BM918" s="228" t="s">
        <v>1374</v>
      </c>
    </row>
    <row r="919" s="14" customFormat="1">
      <c r="A919" s="14"/>
      <c r="B919" s="246"/>
      <c r="C919" s="247"/>
      <c r="D919" s="237" t="s">
        <v>170</v>
      </c>
      <c r="E919" s="247"/>
      <c r="F919" s="249" t="s">
        <v>1375</v>
      </c>
      <c r="G919" s="247"/>
      <c r="H919" s="250">
        <v>24.23</v>
      </c>
      <c r="I919" s="251"/>
      <c r="J919" s="247"/>
      <c r="K919" s="247"/>
      <c r="L919" s="252"/>
      <c r="M919" s="253"/>
      <c r="N919" s="254"/>
      <c r="O919" s="254"/>
      <c r="P919" s="254"/>
      <c r="Q919" s="254"/>
      <c r="R919" s="254"/>
      <c r="S919" s="254"/>
      <c r="T919" s="255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6" t="s">
        <v>170</v>
      </c>
      <c r="AU919" s="256" t="s">
        <v>96</v>
      </c>
      <c r="AV919" s="14" t="s">
        <v>91</v>
      </c>
      <c r="AW919" s="14" t="s">
        <v>4</v>
      </c>
      <c r="AX919" s="14" t="s">
        <v>84</v>
      </c>
      <c r="AY919" s="256" t="s">
        <v>159</v>
      </c>
    </row>
    <row r="920" s="2" customFormat="1" ht="78" customHeight="1">
      <c r="A920" s="43"/>
      <c r="B920" s="44"/>
      <c r="C920" s="217" t="s">
        <v>1376</v>
      </c>
      <c r="D920" s="217" t="s">
        <v>162</v>
      </c>
      <c r="E920" s="218" t="s">
        <v>1377</v>
      </c>
      <c r="F920" s="219" t="s">
        <v>1378</v>
      </c>
      <c r="G920" s="220" t="s">
        <v>165</v>
      </c>
      <c r="H920" s="221">
        <v>436.48599999999999</v>
      </c>
      <c r="I920" s="222"/>
      <c r="J920" s="223">
        <f>ROUND(I920*H920,2)</f>
        <v>0</v>
      </c>
      <c r="K920" s="219" t="s">
        <v>166</v>
      </c>
      <c r="L920" s="49"/>
      <c r="M920" s="224" t="s">
        <v>32</v>
      </c>
      <c r="N920" s="225" t="s">
        <v>48</v>
      </c>
      <c r="O920" s="89"/>
      <c r="P920" s="226">
        <f>O920*H920</f>
        <v>0</v>
      </c>
      <c r="Q920" s="226">
        <v>0.011836960000000001</v>
      </c>
      <c r="R920" s="226">
        <f>Q920*H920</f>
        <v>5.1666673225600004</v>
      </c>
      <c r="S920" s="226">
        <v>0</v>
      </c>
      <c r="T920" s="227">
        <f>S920*H920</f>
        <v>0</v>
      </c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R920" s="228" t="s">
        <v>96</v>
      </c>
      <c r="AT920" s="228" t="s">
        <v>162</v>
      </c>
      <c r="AU920" s="228" t="s">
        <v>96</v>
      </c>
      <c r="AY920" s="21" t="s">
        <v>159</v>
      </c>
      <c r="BE920" s="229">
        <f>IF(N920="základní",J920,0)</f>
        <v>0</v>
      </c>
      <c r="BF920" s="229">
        <f>IF(N920="snížená",J920,0)</f>
        <v>0</v>
      </c>
      <c r="BG920" s="229">
        <f>IF(N920="zákl. přenesená",J920,0)</f>
        <v>0</v>
      </c>
      <c r="BH920" s="229">
        <f>IF(N920="sníž. přenesená",J920,0)</f>
        <v>0</v>
      </c>
      <c r="BI920" s="229">
        <f>IF(N920="nulová",J920,0)</f>
        <v>0</v>
      </c>
      <c r="BJ920" s="21" t="s">
        <v>91</v>
      </c>
      <c r="BK920" s="229">
        <f>ROUND(I920*H920,2)</f>
        <v>0</v>
      </c>
      <c r="BL920" s="21" t="s">
        <v>96</v>
      </c>
      <c r="BM920" s="228" t="s">
        <v>1379</v>
      </c>
    </row>
    <row r="921" s="2" customFormat="1">
      <c r="A921" s="43"/>
      <c r="B921" s="44"/>
      <c r="C921" s="45"/>
      <c r="D921" s="230" t="s">
        <v>168</v>
      </c>
      <c r="E921" s="45"/>
      <c r="F921" s="231" t="s">
        <v>1380</v>
      </c>
      <c r="G921" s="45"/>
      <c r="H921" s="45"/>
      <c r="I921" s="232"/>
      <c r="J921" s="45"/>
      <c r="K921" s="45"/>
      <c r="L921" s="49"/>
      <c r="M921" s="233"/>
      <c r="N921" s="234"/>
      <c r="O921" s="89"/>
      <c r="P921" s="89"/>
      <c r="Q921" s="89"/>
      <c r="R921" s="89"/>
      <c r="S921" s="89"/>
      <c r="T921" s="90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T921" s="21" t="s">
        <v>168</v>
      </c>
      <c r="AU921" s="21" t="s">
        <v>96</v>
      </c>
    </row>
    <row r="922" s="14" customFormat="1">
      <c r="A922" s="14"/>
      <c r="B922" s="246"/>
      <c r="C922" s="247"/>
      <c r="D922" s="237" t="s">
        <v>170</v>
      </c>
      <c r="E922" s="248" t="s">
        <v>32</v>
      </c>
      <c r="F922" s="249" t="s">
        <v>300</v>
      </c>
      <c r="G922" s="247"/>
      <c r="H922" s="250">
        <v>436.48599999999999</v>
      </c>
      <c r="I922" s="251"/>
      <c r="J922" s="247"/>
      <c r="K922" s="247"/>
      <c r="L922" s="252"/>
      <c r="M922" s="253"/>
      <c r="N922" s="254"/>
      <c r="O922" s="254"/>
      <c r="P922" s="254"/>
      <c r="Q922" s="254"/>
      <c r="R922" s="254"/>
      <c r="S922" s="254"/>
      <c r="T922" s="255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6" t="s">
        <v>170</v>
      </c>
      <c r="AU922" s="256" t="s">
        <v>96</v>
      </c>
      <c r="AV922" s="14" t="s">
        <v>91</v>
      </c>
      <c r="AW922" s="14" t="s">
        <v>38</v>
      </c>
      <c r="AX922" s="14" t="s">
        <v>84</v>
      </c>
      <c r="AY922" s="256" t="s">
        <v>159</v>
      </c>
    </row>
    <row r="923" s="2" customFormat="1" ht="24.15" customHeight="1">
      <c r="A923" s="43"/>
      <c r="B923" s="44"/>
      <c r="C923" s="277" t="s">
        <v>1381</v>
      </c>
      <c r="D923" s="277" t="s">
        <v>670</v>
      </c>
      <c r="E923" s="278" t="s">
        <v>1382</v>
      </c>
      <c r="F923" s="279" t="s">
        <v>1383</v>
      </c>
      <c r="G923" s="280" t="s">
        <v>165</v>
      </c>
      <c r="H923" s="281">
        <v>458.31</v>
      </c>
      <c r="I923" s="282"/>
      <c r="J923" s="283">
        <f>ROUND(I923*H923,2)</f>
        <v>0</v>
      </c>
      <c r="K923" s="279" t="s">
        <v>166</v>
      </c>
      <c r="L923" s="284"/>
      <c r="M923" s="285" t="s">
        <v>32</v>
      </c>
      <c r="N923" s="286" t="s">
        <v>48</v>
      </c>
      <c r="O923" s="89"/>
      <c r="P923" s="226">
        <f>O923*H923</f>
        <v>0</v>
      </c>
      <c r="Q923" s="226">
        <v>0.0465</v>
      </c>
      <c r="R923" s="226">
        <f>Q923*H923</f>
        <v>21.311415</v>
      </c>
      <c r="S923" s="226">
        <v>0</v>
      </c>
      <c r="T923" s="227">
        <f>S923*H923</f>
        <v>0</v>
      </c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R923" s="228" t="s">
        <v>108</v>
      </c>
      <c r="AT923" s="228" t="s">
        <v>670</v>
      </c>
      <c r="AU923" s="228" t="s">
        <v>96</v>
      </c>
      <c r="AY923" s="21" t="s">
        <v>159</v>
      </c>
      <c r="BE923" s="229">
        <f>IF(N923="základní",J923,0)</f>
        <v>0</v>
      </c>
      <c r="BF923" s="229">
        <f>IF(N923="snížená",J923,0)</f>
        <v>0</v>
      </c>
      <c r="BG923" s="229">
        <f>IF(N923="zákl. přenesená",J923,0)</f>
        <v>0</v>
      </c>
      <c r="BH923" s="229">
        <f>IF(N923="sníž. přenesená",J923,0)</f>
        <v>0</v>
      </c>
      <c r="BI923" s="229">
        <f>IF(N923="nulová",J923,0)</f>
        <v>0</v>
      </c>
      <c r="BJ923" s="21" t="s">
        <v>91</v>
      </c>
      <c r="BK923" s="229">
        <f>ROUND(I923*H923,2)</f>
        <v>0</v>
      </c>
      <c r="BL923" s="21" t="s">
        <v>96</v>
      </c>
      <c r="BM923" s="228" t="s">
        <v>1384</v>
      </c>
    </row>
    <row r="924" s="14" customFormat="1">
      <c r="A924" s="14"/>
      <c r="B924" s="246"/>
      <c r="C924" s="247"/>
      <c r="D924" s="237" t="s">
        <v>170</v>
      </c>
      <c r="E924" s="247"/>
      <c r="F924" s="249" t="s">
        <v>1385</v>
      </c>
      <c r="G924" s="247"/>
      <c r="H924" s="250">
        <v>458.31</v>
      </c>
      <c r="I924" s="251"/>
      <c r="J924" s="247"/>
      <c r="K924" s="247"/>
      <c r="L924" s="252"/>
      <c r="M924" s="253"/>
      <c r="N924" s="254"/>
      <c r="O924" s="254"/>
      <c r="P924" s="254"/>
      <c r="Q924" s="254"/>
      <c r="R924" s="254"/>
      <c r="S924" s="254"/>
      <c r="T924" s="255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6" t="s">
        <v>170</v>
      </c>
      <c r="AU924" s="256" t="s">
        <v>96</v>
      </c>
      <c r="AV924" s="14" t="s">
        <v>91</v>
      </c>
      <c r="AW924" s="14" t="s">
        <v>4</v>
      </c>
      <c r="AX924" s="14" t="s">
        <v>84</v>
      </c>
      <c r="AY924" s="256" t="s">
        <v>159</v>
      </c>
    </row>
    <row r="925" s="2" customFormat="1" ht="55.5" customHeight="1">
      <c r="A925" s="43"/>
      <c r="B925" s="44"/>
      <c r="C925" s="217" t="s">
        <v>1386</v>
      </c>
      <c r="D925" s="217" t="s">
        <v>162</v>
      </c>
      <c r="E925" s="218" t="s">
        <v>1387</v>
      </c>
      <c r="F925" s="219" t="s">
        <v>1388</v>
      </c>
      <c r="G925" s="220" t="s">
        <v>165</v>
      </c>
      <c r="H925" s="221">
        <v>436.48599999999999</v>
      </c>
      <c r="I925" s="222"/>
      <c r="J925" s="223">
        <f>ROUND(I925*H925,2)</f>
        <v>0</v>
      </c>
      <c r="K925" s="219" t="s">
        <v>166</v>
      </c>
      <c r="L925" s="49"/>
      <c r="M925" s="224" t="s">
        <v>32</v>
      </c>
      <c r="N925" s="225" t="s">
        <v>48</v>
      </c>
      <c r="O925" s="89"/>
      <c r="P925" s="226">
        <f>O925*H925</f>
        <v>0</v>
      </c>
      <c r="Q925" s="226">
        <v>8.0599999999999994E-05</v>
      </c>
      <c r="R925" s="226">
        <f>Q925*H925</f>
        <v>0.035180771599999994</v>
      </c>
      <c r="S925" s="226">
        <v>0</v>
      </c>
      <c r="T925" s="227">
        <f>S925*H925</f>
        <v>0</v>
      </c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R925" s="228" t="s">
        <v>96</v>
      </c>
      <c r="AT925" s="228" t="s">
        <v>162</v>
      </c>
      <c r="AU925" s="228" t="s">
        <v>96</v>
      </c>
      <c r="AY925" s="21" t="s">
        <v>159</v>
      </c>
      <c r="BE925" s="229">
        <f>IF(N925="základní",J925,0)</f>
        <v>0</v>
      </c>
      <c r="BF925" s="229">
        <f>IF(N925="snížená",J925,0)</f>
        <v>0</v>
      </c>
      <c r="BG925" s="229">
        <f>IF(N925="zákl. přenesená",J925,0)</f>
        <v>0</v>
      </c>
      <c r="BH925" s="229">
        <f>IF(N925="sníž. přenesená",J925,0)</f>
        <v>0</v>
      </c>
      <c r="BI925" s="229">
        <f>IF(N925="nulová",J925,0)</f>
        <v>0</v>
      </c>
      <c r="BJ925" s="21" t="s">
        <v>91</v>
      </c>
      <c r="BK925" s="229">
        <f>ROUND(I925*H925,2)</f>
        <v>0</v>
      </c>
      <c r="BL925" s="21" t="s">
        <v>96</v>
      </c>
      <c r="BM925" s="228" t="s">
        <v>1389</v>
      </c>
    </row>
    <row r="926" s="2" customFormat="1">
      <c r="A926" s="43"/>
      <c r="B926" s="44"/>
      <c r="C926" s="45"/>
      <c r="D926" s="230" t="s">
        <v>168</v>
      </c>
      <c r="E926" s="45"/>
      <c r="F926" s="231" t="s">
        <v>1390</v>
      </c>
      <c r="G926" s="45"/>
      <c r="H926" s="45"/>
      <c r="I926" s="232"/>
      <c r="J926" s="45"/>
      <c r="K926" s="45"/>
      <c r="L926" s="49"/>
      <c r="M926" s="233"/>
      <c r="N926" s="234"/>
      <c r="O926" s="89"/>
      <c r="P926" s="89"/>
      <c r="Q926" s="89"/>
      <c r="R926" s="89"/>
      <c r="S926" s="89"/>
      <c r="T926" s="90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T926" s="21" t="s">
        <v>168</v>
      </c>
      <c r="AU926" s="21" t="s">
        <v>96</v>
      </c>
    </row>
    <row r="927" s="14" customFormat="1">
      <c r="A927" s="14"/>
      <c r="B927" s="246"/>
      <c r="C927" s="247"/>
      <c r="D927" s="237" t="s">
        <v>170</v>
      </c>
      <c r="E927" s="248" t="s">
        <v>32</v>
      </c>
      <c r="F927" s="249" t="s">
        <v>300</v>
      </c>
      <c r="G927" s="247"/>
      <c r="H927" s="250">
        <v>436.48599999999999</v>
      </c>
      <c r="I927" s="251"/>
      <c r="J927" s="247"/>
      <c r="K927" s="247"/>
      <c r="L927" s="252"/>
      <c r="M927" s="253"/>
      <c r="N927" s="254"/>
      <c r="O927" s="254"/>
      <c r="P927" s="254"/>
      <c r="Q927" s="254"/>
      <c r="R927" s="254"/>
      <c r="S927" s="254"/>
      <c r="T927" s="255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6" t="s">
        <v>170</v>
      </c>
      <c r="AU927" s="256" t="s">
        <v>96</v>
      </c>
      <c r="AV927" s="14" t="s">
        <v>91</v>
      </c>
      <c r="AW927" s="14" t="s">
        <v>38</v>
      </c>
      <c r="AX927" s="14" t="s">
        <v>84</v>
      </c>
      <c r="AY927" s="256" t="s">
        <v>159</v>
      </c>
    </row>
    <row r="928" s="2" customFormat="1" ht="62.7" customHeight="1">
      <c r="A928" s="43"/>
      <c r="B928" s="44"/>
      <c r="C928" s="217" t="s">
        <v>1391</v>
      </c>
      <c r="D928" s="217" t="s">
        <v>162</v>
      </c>
      <c r="E928" s="218" t="s">
        <v>1392</v>
      </c>
      <c r="F928" s="219" t="s">
        <v>1393</v>
      </c>
      <c r="G928" s="220" t="s">
        <v>165</v>
      </c>
      <c r="H928" s="221">
        <v>64.120000000000005</v>
      </c>
      <c r="I928" s="222"/>
      <c r="J928" s="223">
        <f>ROUND(I928*H928,2)</f>
        <v>0</v>
      </c>
      <c r="K928" s="219" t="s">
        <v>166</v>
      </c>
      <c r="L928" s="49"/>
      <c r="M928" s="224" t="s">
        <v>32</v>
      </c>
      <c r="N928" s="225" t="s">
        <v>48</v>
      </c>
      <c r="O928" s="89"/>
      <c r="P928" s="226">
        <f>O928*H928</f>
        <v>0</v>
      </c>
      <c r="Q928" s="226">
        <v>0.01461616</v>
      </c>
      <c r="R928" s="226">
        <f>Q928*H928</f>
        <v>0.93718817920000008</v>
      </c>
      <c r="S928" s="226">
        <v>0</v>
      </c>
      <c r="T928" s="227">
        <f>S928*H928</f>
        <v>0</v>
      </c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R928" s="228" t="s">
        <v>96</v>
      </c>
      <c r="AT928" s="228" t="s">
        <v>162</v>
      </c>
      <c r="AU928" s="228" t="s">
        <v>96</v>
      </c>
      <c r="AY928" s="21" t="s">
        <v>159</v>
      </c>
      <c r="BE928" s="229">
        <f>IF(N928="základní",J928,0)</f>
        <v>0</v>
      </c>
      <c r="BF928" s="229">
        <f>IF(N928="snížená",J928,0)</f>
        <v>0</v>
      </c>
      <c r="BG928" s="229">
        <f>IF(N928="zákl. přenesená",J928,0)</f>
        <v>0</v>
      </c>
      <c r="BH928" s="229">
        <f>IF(N928="sníž. přenesená",J928,0)</f>
        <v>0</v>
      </c>
      <c r="BI928" s="229">
        <f>IF(N928="nulová",J928,0)</f>
        <v>0</v>
      </c>
      <c r="BJ928" s="21" t="s">
        <v>91</v>
      </c>
      <c r="BK928" s="229">
        <f>ROUND(I928*H928,2)</f>
        <v>0</v>
      </c>
      <c r="BL928" s="21" t="s">
        <v>96</v>
      </c>
      <c r="BM928" s="228" t="s">
        <v>1394</v>
      </c>
    </row>
    <row r="929" s="2" customFormat="1">
      <c r="A929" s="43"/>
      <c r="B929" s="44"/>
      <c r="C929" s="45"/>
      <c r="D929" s="230" t="s">
        <v>168</v>
      </c>
      <c r="E929" s="45"/>
      <c r="F929" s="231" t="s">
        <v>1395</v>
      </c>
      <c r="G929" s="45"/>
      <c r="H929" s="45"/>
      <c r="I929" s="232"/>
      <c r="J929" s="45"/>
      <c r="K929" s="45"/>
      <c r="L929" s="49"/>
      <c r="M929" s="233"/>
      <c r="N929" s="234"/>
      <c r="O929" s="89"/>
      <c r="P929" s="89"/>
      <c r="Q929" s="89"/>
      <c r="R929" s="89"/>
      <c r="S929" s="89"/>
      <c r="T929" s="90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T929" s="21" t="s">
        <v>168</v>
      </c>
      <c r="AU929" s="21" t="s">
        <v>96</v>
      </c>
    </row>
    <row r="930" s="14" customFormat="1">
      <c r="A930" s="14"/>
      <c r="B930" s="246"/>
      <c r="C930" s="247"/>
      <c r="D930" s="237" t="s">
        <v>170</v>
      </c>
      <c r="E930" s="248" t="s">
        <v>32</v>
      </c>
      <c r="F930" s="249" t="s">
        <v>1396</v>
      </c>
      <c r="G930" s="247"/>
      <c r="H930" s="250">
        <v>64.120000000000005</v>
      </c>
      <c r="I930" s="251"/>
      <c r="J930" s="247"/>
      <c r="K930" s="247"/>
      <c r="L930" s="252"/>
      <c r="M930" s="253"/>
      <c r="N930" s="254"/>
      <c r="O930" s="254"/>
      <c r="P930" s="254"/>
      <c r="Q930" s="254"/>
      <c r="R930" s="254"/>
      <c r="S930" s="254"/>
      <c r="T930" s="255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6" t="s">
        <v>170</v>
      </c>
      <c r="AU930" s="256" t="s">
        <v>96</v>
      </c>
      <c r="AV930" s="14" t="s">
        <v>91</v>
      </c>
      <c r="AW930" s="14" t="s">
        <v>38</v>
      </c>
      <c r="AX930" s="14" t="s">
        <v>84</v>
      </c>
      <c r="AY930" s="256" t="s">
        <v>159</v>
      </c>
    </row>
    <row r="931" s="2" customFormat="1" ht="24.15" customHeight="1">
      <c r="A931" s="43"/>
      <c r="B931" s="44"/>
      <c r="C931" s="277" t="s">
        <v>1397</v>
      </c>
      <c r="D931" s="277" t="s">
        <v>670</v>
      </c>
      <c r="E931" s="278" t="s">
        <v>1398</v>
      </c>
      <c r="F931" s="279" t="s">
        <v>1399</v>
      </c>
      <c r="G931" s="280" t="s">
        <v>561</v>
      </c>
      <c r="H931" s="281">
        <v>1.603</v>
      </c>
      <c r="I931" s="282"/>
      <c r="J931" s="283">
        <f>ROUND(I931*H931,2)</f>
        <v>0</v>
      </c>
      <c r="K931" s="279" t="s">
        <v>166</v>
      </c>
      <c r="L931" s="284"/>
      <c r="M931" s="285" t="s">
        <v>32</v>
      </c>
      <c r="N931" s="286" t="s">
        <v>48</v>
      </c>
      <c r="O931" s="89"/>
      <c r="P931" s="226">
        <f>O931*H931</f>
        <v>0</v>
      </c>
      <c r="Q931" s="226">
        <v>0.155</v>
      </c>
      <c r="R931" s="226">
        <f>Q931*H931</f>
        <v>0.24846499999999999</v>
      </c>
      <c r="S931" s="226">
        <v>0</v>
      </c>
      <c r="T931" s="227">
        <f>S931*H931</f>
        <v>0</v>
      </c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R931" s="228" t="s">
        <v>108</v>
      </c>
      <c r="AT931" s="228" t="s">
        <v>670</v>
      </c>
      <c r="AU931" s="228" t="s">
        <v>96</v>
      </c>
      <c r="AY931" s="21" t="s">
        <v>159</v>
      </c>
      <c r="BE931" s="229">
        <f>IF(N931="základní",J931,0)</f>
        <v>0</v>
      </c>
      <c r="BF931" s="229">
        <f>IF(N931="snížená",J931,0)</f>
        <v>0</v>
      </c>
      <c r="BG931" s="229">
        <f>IF(N931="zákl. přenesená",J931,0)</f>
        <v>0</v>
      </c>
      <c r="BH931" s="229">
        <f>IF(N931="sníž. přenesená",J931,0)</f>
        <v>0</v>
      </c>
      <c r="BI931" s="229">
        <f>IF(N931="nulová",J931,0)</f>
        <v>0</v>
      </c>
      <c r="BJ931" s="21" t="s">
        <v>91</v>
      </c>
      <c r="BK931" s="229">
        <f>ROUND(I931*H931,2)</f>
        <v>0</v>
      </c>
      <c r="BL931" s="21" t="s">
        <v>96</v>
      </c>
      <c r="BM931" s="228" t="s">
        <v>1400</v>
      </c>
    </row>
    <row r="932" s="14" customFormat="1">
      <c r="A932" s="14"/>
      <c r="B932" s="246"/>
      <c r="C932" s="247"/>
      <c r="D932" s="237" t="s">
        <v>170</v>
      </c>
      <c r="E932" s="247"/>
      <c r="F932" s="249" t="s">
        <v>1401</v>
      </c>
      <c r="G932" s="247"/>
      <c r="H932" s="250">
        <v>1.603</v>
      </c>
      <c r="I932" s="251"/>
      <c r="J932" s="247"/>
      <c r="K932" s="247"/>
      <c r="L932" s="252"/>
      <c r="M932" s="253"/>
      <c r="N932" s="254"/>
      <c r="O932" s="254"/>
      <c r="P932" s="254"/>
      <c r="Q932" s="254"/>
      <c r="R932" s="254"/>
      <c r="S932" s="254"/>
      <c r="T932" s="255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6" t="s">
        <v>170</v>
      </c>
      <c r="AU932" s="256" t="s">
        <v>96</v>
      </c>
      <c r="AV932" s="14" t="s">
        <v>91</v>
      </c>
      <c r="AW932" s="14" t="s">
        <v>4</v>
      </c>
      <c r="AX932" s="14" t="s">
        <v>84</v>
      </c>
      <c r="AY932" s="256" t="s">
        <v>159</v>
      </c>
    </row>
    <row r="933" s="17" customFormat="1" ht="20.88" customHeight="1">
      <c r="A933" s="17"/>
      <c r="B933" s="298"/>
      <c r="C933" s="299"/>
      <c r="D933" s="300" t="s">
        <v>75</v>
      </c>
      <c r="E933" s="300" t="s">
        <v>1402</v>
      </c>
      <c r="F933" s="300" t="s">
        <v>1403</v>
      </c>
      <c r="G933" s="299"/>
      <c r="H933" s="299"/>
      <c r="I933" s="301"/>
      <c r="J933" s="302">
        <f>BK933</f>
        <v>0</v>
      </c>
      <c r="K933" s="299"/>
      <c r="L933" s="303"/>
      <c r="M933" s="304"/>
      <c r="N933" s="305"/>
      <c r="O933" s="305"/>
      <c r="P933" s="306">
        <f>SUM(P934:P973)</f>
        <v>0</v>
      </c>
      <c r="Q933" s="305"/>
      <c r="R933" s="306">
        <f>SUM(R934:R973)</f>
        <v>0.16672472000000002</v>
      </c>
      <c r="S933" s="305"/>
      <c r="T933" s="307">
        <f>SUM(T934:T973)</f>
        <v>0</v>
      </c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R933" s="308" t="s">
        <v>84</v>
      </c>
      <c r="AT933" s="309" t="s">
        <v>75</v>
      </c>
      <c r="AU933" s="309" t="s">
        <v>93</v>
      </c>
      <c r="AY933" s="308" t="s">
        <v>159</v>
      </c>
      <c r="BK933" s="310">
        <f>SUM(BK934:BK973)</f>
        <v>0</v>
      </c>
    </row>
    <row r="934" s="2" customFormat="1" ht="55.5" customHeight="1">
      <c r="A934" s="43"/>
      <c r="B934" s="44"/>
      <c r="C934" s="217" t="s">
        <v>1404</v>
      </c>
      <c r="D934" s="217" t="s">
        <v>162</v>
      </c>
      <c r="E934" s="218" t="s">
        <v>1287</v>
      </c>
      <c r="F934" s="219" t="s">
        <v>1288</v>
      </c>
      <c r="G934" s="220" t="s">
        <v>785</v>
      </c>
      <c r="H934" s="221">
        <v>195.44999999999999</v>
      </c>
      <c r="I934" s="222"/>
      <c r="J934" s="223">
        <f>ROUND(I934*H934,2)</f>
        <v>0</v>
      </c>
      <c r="K934" s="219" t="s">
        <v>166</v>
      </c>
      <c r="L934" s="49"/>
      <c r="M934" s="224" t="s">
        <v>32</v>
      </c>
      <c r="N934" s="225" t="s">
        <v>48</v>
      </c>
      <c r="O934" s="89"/>
      <c r="P934" s="226">
        <f>O934*H934</f>
        <v>0</v>
      </c>
      <c r="Q934" s="226">
        <v>0</v>
      </c>
      <c r="R934" s="226">
        <f>Q934*H934</f>
        <v>0</v>
      </c>
      <c r="S934" s="226">
        <v>0</v>
      </c>
      <c r="T934" s="227">
        <f>S934*H934</f>
        <v>0</v>
      </c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R934" s="228" t="s">
        <v>96</v>
      </c>
      <c r="AT934" s="228" t="s">
        <v>162</v>
      </c>
      <c r="AU934" s="228" t="s">
        <v>96</v>
      </c>
      <c r="AY934" s="21" t="s">
        <v>159</v>
      </c>
      <c r="BE934" s="229">
        <f>IF(N934="základní",J934,0)</f>
        <v>0</v>
      </c>
      <c r="BF934" s="229">
        <f>IF(N934="snížená",J934,0)</f>
        <v>0</v>
      </c>
      <c r="BG934" s="229">
        <f>IF(N934="zákl. přenesená",J934,0)</f>
        <v>0</v>
      </c>
      <c r="BH934" s="229">
        <f>IF(N934="sníž. přenesená",J934,0)</f>
        <v>0</v>
      </c>
      <c r="BI934" s="229">
        <f>IF(N934="nulová",J934,0)</f>
        <v>0</v>
      </c>
      <c r="BJ934" s="21" t="s">
        <v>91</v>
      </c>
      <c r="BK934" s="229">
        <f>ROUND(I934*H934,2)</f>
        <v>0</v>
      </c>
      <c r="BL934" s="21" t="s">
        <v>96</v>
      </c>
      <c r="BM934" s="228" t="s">
        <v>1405</v>
      </c>
    </row>
    <row r="935" s="2" customFormat="1">
      <c r="A935" s="43"/>
      <c r="B935" s="44"/>
      <c r="C935" s="45"/>
      <c r="D935" s="230" t="s">
        <v>168</v>
      </c>
      <c r="E935" s="45"/>
      <c r="F935" s="231" t="s">
        <v>1290</v>
      </c>
      <c r="G935" s="45"/>
      <c r="H935" s="45"/>
      <c r="I935" s="232"/>
      <c r="J935" s="45"/>
      <c r="K935" s="45"/>
      <c r="L935" s="49"/>
      <c r="M935" s="233"/>
      <c r="N935" s="234"/>
      <c r="O935" s="89"/>
      <c r="P935" s="89"/>
      <c r="Q935" s="89"/>
      <c r="R935" s="89"/>
      <c r="S935" s="89"/>
      <c r="T935" s="90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T935" s="21" t="s">
        <v>168</v>
      </c>
      <c r="AU935" s="21" t="s">
        <v>96</v>
      </c>
    </row>
    <row r="936" s="14" customFormat="1">
      <c r="A936" s="14"/>
      <c r="B936" s="246"/>
      <c r="C936" s="247"/>
      <c r="D936" s="237" t="s">
        <v>170</v>
      </c>
      <c r="E936" s="248" t="s">
        <v>32</v>
      </c>
      <c r="F936" s="249" t="s">
        <v>1291</v>
      </c>
      <c r="G936" s="247"/>
      <c r="H936" s="250">
        <v>179.15000000000001</v>
      </c>
      <c r="I936" s="251"/>
      <c r="J936" s="247"/>
      <c r="K936" s="247"/>
      <c r="L936" s="252"/>
      <c r="M936" s="253"/>
      <c r="N936" s="254"/>
      <c r="O936" s="254"/>
      <c r="P936" s="254"/>
      <c r="Q936" s="254"/>
      <c r="R936" s="254"/>
      <c r="S936" s="254"/>
      <c r="T936" s="255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6" t="s">
        <v>170</v>
      </c>
      <c r="AU936" s="256" t="s">
        <v>96</v>
      </c>
      <c r="AV936" s="14" t="s">
        <v>91</v>
      </c>
      <c r="AW936" s="14" t="s">
        <v>38</v>
      </c>
      <c r="AX936" s="14" t="s">
        <v>76</v>
      </c>
      <c r="AY936" s="256" t="s">
        <v>159</v>
      </c>
    </row>
    <row r="937" s="14" customFormat="1">
      <c r="A937" s="14"/>
      <c r="B937" s="246"/>
      <c r="C937" s="247"/>
      <c r="D937" s="237" t="s">
        <v>170</v>
      </c>
      <c r="E937" s="248" t="s">
        <v>32</v>
      </c>
      <c r="F937" s="249" t="s">
        <v>1292</v>
      </c>
      <c r="G937" s="247"/>
      <c r="H937" s="250">
        <v>77.299999999999997</v>
      </c>
      <c r="I937" s="251"/>
      <c r="J937" s="247"/>
      <c r="K937" s="247"/>
      <c r="L937" s="252"/>
      <c r="M937" s="253"/>
      <c r="N937" s="254"/>
      <c r="O937" s="254"/>
      <c r="P937" s="254"/>
      <c r="Q937" s="254"/>
      <c r="R937" s="254"/>
      <c r="S937" s="254"/>
      <c r="T937" s="255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6" t="s">
        <v>170</v>
      </c>
      <c r="AU937" s="256" t="s">
        <v>96</v>
      </c>
      <c r="AV937" s="14" t="s">
        <v>91</v>
      </c>
      <c r="AW937" s="14" t="s">
        <v>38</v>
      </c>
      <c r="AX937" s="14" t="s">
        <v>76</v>
      </c>
      <c r="AY937" s="256" t="s">
        <v>159</v>
      </c>
    </row>
    <row r="938" s="14" customFormat="1">
      <c r="A938" s="14"/>
      <c r="B938" s="246"/>
      <c r="C938" s="247"/>
      <c r="D938" s="237" t="s">
        <v>170</v>
      </c>
      <c r="E938" s="248" t="s">
        <v>32</v>
      </c>
      <c r="F938" s="249" t="s">
        <v>1406</v>
      </c>
      <c r="G938" s="247"/>
      <c r="H938" s="250">
        <v>-61</v>
      </c>
      <c r="I938" s="251"/>
      <c r="J938" s="247"/>
      <c r="K938" s="247"/>
      <c r="L938" s="252"/>
      <c r="M938" s="253"/>
      <c r="N938" s="254"/>
      <c r="O938" s="254"/>
      <c r="P938" s="254"/>
      <c r="Q938" s="254"/>
      <c r="R938" s="254"/>
      <c r="S938" s="254"/>
      <c r="T938" s="255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6" t="s">
        <v>170</v>
      </c>
      <c r="AU938" s="256" t="s">
        <v>96</v>
      </c>
      <c r="AV938" s="14" t="s">
        <v>91</v>
      </c>
      <c r="AW938" s="14" t="s">
        <v>38</v>
      </c>
      <c r="AX938" s="14" t="s">
        <v>76</v>
      </c>
      <c r="AY938" s="256" t="s">
        <v>159</v>
      </c>
    </row>
    <row r="939" s="15" customFormat="1">
      <c r="A939" s="15"/>
      <c r="B939" s="266"/>
      <c r="C939" s="267"/>
      <c r="D939" s="237" t="s">
        <v>170</v>
      </c>
      <c r="E939" s="268" t="s">
        <v>32</v>
      </c>
      <c r="F939" s="269" t="s">
        <v>583</v>
      </c>
      <c r="G939" s="267"/>
      <c r="H939" s="270">
        <v>195.44999999999999</v>
      </c>
      <c r="I939" s="271"/>
      <c r="J939" s="267"/>
      <c r="K939" s="267"/>
      <c r="L939" s="272"/>
      <c r="M939" s="273"/>
      <c r="N939" s="274"/>
      <c r="O939" s="274"/>
      <c r="P939" s="274"/>
      <c r="Q939" s="274"/>
      <c r="R939" s="274"/>
      <c r="S939" s="274"/>
      <c r="T939" s="27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76" t="s">
        <v>170</v>
      </c>
      <c r="AU939" s="276" t="s">
        <v>96</v>
      </c>
      <c r="AV939" s="15" t="s">
        <v>96</v>
      </c>
      <c r="AW939" s="15" t="s">
        <v>38</v>
      </c>
      <c r="AX939" s="15" t="s">
        <v>84</v>
      </c>
      <c r="AY939" s="276" t="s">
        <v>159</v>
      </c>
    </row>
    <row r="940" s="2" customFormat="1" ht="24.15" customHeight="1">
      <c r="A940" s="43"/>
      <c r="B940" s="44"/>
      <c r="C940" s="277" t="s">
        <v>1407</v>
      </c>
      <c r="D940" s="277" t="s">
        <v>670</v>
      </c>
      <c r="E940" s="278" t="s">
        <v>1408</v>
      </c>
      <c r="F940" s="279" t="s">
        <v>1409</v>
      </c>
      <c r="G940" s="280" t="s">
        <v>785</v>
      </c>
      <c r="H940" s="281">
        <v>214.99500000000001</v>
      </c>
      <c r="I940" s="282"/>
      <c r="J940" s="283">
        <f>ROUND(I940*H940,2)</f>
        <v>0</v>
      </c>
      <c r="K940" s="279" t="s">
        <v>166</v>
      </c>
      <c r="L940" s="284"/>
      <c r="M940" s="285" t="s">
        <v>32</v>
      </c>
      <c r="N940" s="286" t="s">
        <v>48</v>
      </c>
      <c r="O940" s="89"/>
      <c r="P940" s="226">
        <f>O940*H940</f>
        <v>0</v>
      </c>
      <c r="Q940" s="226">
        <v>4.0000000000000003E-05</v>
      </c>
      <c r="R940" s="226">
        <f>Q940*H940</f>
        <v>0.0085998000000000012</v>
      </c>
      <c r="S940" s="226">
        <v>0</v>
      </c>
      <c r="T940" s="227">
        <f>S940*H940</f>
        <v>0</v>
      </c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R940" s="228" t="s">
        <v>108</v>
      </c>
      <c r="AT940" s="228" t="s">
        <v>670</v>
      </c>
      <c r="AU940" s="228" t="s">
        <v>96</v>
      </c>
      <c r="AY940" s="21" t="s">
        <v>159</v>
      </c>
      <c r="BE940" s="229">
        <f>IF(N940="základní",J940,0)</f>
        <v>0</v>
      </c>
      <c r="BF940" s="229">
        <f>IF(N940="snížená",J940,0)</f>
        <v>0</v>
      </c>
      <c r="BG940" s="229">
        <f>IF(N940="zákl. přenesená",J940,0)</f>
        <v>0</v>
      </c>
      <c r="BH940" s="229">
        <f>IF(N940="sníž. přenesená",J940,0)</f>
        <v>0</v>
      </c>
      <c r="BI940" s="229">
        <f>IF(N940="nulová",J940,0)</f>
        <v>0</v>
      </c>
      <c r="BJ940" s="21" t="s">
        <v>91</v>
      </c>
      <c r="BK940" s="229">
        <f>ROUND(I940*H940,2)</f>
        <v>0</v>
      </c>
      <c r="BL940" s="21" t="s">
        <v>96</v>
      </c>
      <c r="BM940" s="228" t="s">
        <v>1410</v>
      </c>
    </row>
    <row r="941" s="14" customFormat="1">
      <c r="A941" s="14"/>
      <c r="B941" s="246"/>
      <c r="C941" s="247"/>
      <c r="D941" s="237" t="s">
        <v>170</v>
      </c>
      <c r="E941" s="247"/>
      <c r="F941" s="249" t="s">
        <v>1411</v>
      </c>
      <c r="G941" s="247"/>
      <c r="H941" s="250">
        <v>214.99500000000001</v>
      </c>
      <c r="I941" s="251"/>
      <c r="J941" s="247"/>
      <c r="K941" s="247"/>
      <c r="L941" s="252"/>
      <c r="M941" s="253"/>
      <c r="N941" s="254"/>
      <c r="O941" s="254"/>
      <c r="P941" s="254"/>
      <c r="Q941" s="254"/>
      <c r="R941" s="254"/>
      <c r="S941" s="254"/>
      <c r="T941" s="255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6" t="s">
        <v>170</v>
      </c>
      <c r="AU941" s="256" t="s">
        <v>96</v>
      </c>
      <c r="AV941" s="14" t="s">
        <v>91</v>
      </c>
      <c r="AW941" s="14" t="s">
        <v>4</v>
      </c>
      <c r="AX941" s="14" t="s">
        <v>84</v>
      </c>
      <c r="AY941" s="256" t="s">
        <v>159</v>
      </c>
    </row>
    <row r="942" s="2" customFormat="1" ht="24.15" customHeight="1">
      <c r="A942" s="43"/>
      <c r="B942" s="44"/>
      <c r="C942" s="217" t="s">
        <v>1412</v>
      </c>
      <c r="D942" s="217" t="s">
        <v>162</v>
      </c>
      <c r="E942" s="218" t="s">
        <v>1413</v>
      </c>
      <c r="F942" s="219" t="s">
        <v>1414</v>
      </c>
      <c r="G942" s="220" t="s">
        <v>785</v>
      </c>
      <c r="H942" s="221">
        <v>156.80000000000001</v>
      </c>
      <c r="I942" s="222"/>
      <c r="J942" s="223">
        <f>ROUND(I942*H942,2)</f>
        <v>0</v>
      </c>
      <c r="K942" s="219" t="s">
        <v>166</v>
      </c>
      <c r="L942" s="49"/>
      <c r="M942" s="224" t="s">
        <v>32</v>
      </c>
      <c r="N942" s="225" t="s">
        <v>48</v>
      </c>
      <c r="O942" s="89"/>
      <c r="P942" s="226">
        <f>O942*H942</f>
        <v>0</v>
      </c>
      <c r="Q942" s="226">
        <v>9.7399999999999996E-05</v>
      </c>
      <c r="R942" s="226">
        <f>Q942*H942</f>
        <v>0.015272320000000001</v>
      </c>
      <c r="S942" s="226">
        <v>0</v>
      </c>
      <c r="T942" s="227">
        <f>S942*H942</f>
        <v>0</v>
      </c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R942" s="228" t="s">
        <v>96</v>
      </c>
      <c r="AT942" s="228" t="s">
        <v>162</v>
      </c>
      <c r="AU942" s="228" t="s">
        <v>96</v>
      </c>
      <c r="AY942" s="21" t="s">
        <v>159</v>
      </c>
      <c r="BE942" s="229">
        <f>IF(N942="základní",J942,0)</f>
        <v>0</v>
      </c>
      <c r="BF942" s="229">
        <f>IF(N942="snížená",J942,0)</f>
        <v>0</v>
      </c>
      <c r="BG942" s="229">
        <f>IF(N942="zákl. přenesená",J942,0)</f>
        <v>0</v>
      </c>
      <c r="BH942" s="229">
        <f>IF(N942="sníž. přenesená",J942,0)</f>
        <v>0</v>
      </c>
      <c r="BI942" s="229">
        <f>IF(N942="nulová",J942,0)</f>
        <v>0</v>
      </c>
      <c r="BJ942" s="21" t="s">
        <v>91</v>
      </c>
      <c r="BK942" s="229">
        <f>ROUND(I942*H942,2)</f>
        <v>0</v>
      </c>
      <c r="BL942" s="21" t="s">
        <v>96</v>
      </c>
      <c r="BM942" s="228" t="s">
        <v>1415</v>
      </c>
    </row>
    <row r="943" s="2" customFormat="1">
      <c r="A943" s="43"/>
      <c r="B943" s="44"/>
      <c r="C943" s="45"/>
      <c r="D943" s="230" t="s">
        <v>168</v>
      </c>
      <c r="E943" s="45"/>
      <c r="F943" s="231" t="s">
        <v>1416</v>
      </c>
      <c r="G943" s="45"/>
      <c r="H943" s="45"/>
      <c r="I943" s="232"/>
      <c r="J943" s="45"/>
      <c r="K943" s="45"/>
      <c r="L943" s="49"/>
      <c r="M943" s="233"/>
      <c r="N943" s="234"/>
      <c r="O943" s="89"/>
      <c r="P943" s="89"/>
      <c r="Q943" s="89"/>
      <c r="R943" s="89"/>
      <c r="S943" s="89"/>
      <c r="T943" s="90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T943" s="21" t="s">
        <v>168</v>
      </c>
      <c r="AU943" s="21" t="s">
        <v>96</v>
      </c>
    </row>
    <row r="944" s="14" customFormat="1">
      <c r="A944" s="14"/>
      <c r="B944" s="246"/>
      <c r="C944" s="247"/>
      <c r="D944" s="237" t="s">
        <v>170</v>
      </c>
      <c r="E944" s="248" t="s">
        <v>32</v>
      </c>
      <c r="F944" s="249" t="s">
        <v>1417</v>
      </c>
      <c r="G944" s="247"/>
      <c r="H944" s="250">
        <v>52.700000000000003</v>
      </c>
      <c r="I944" s="251"/>
      <c r="J944" s="247"/>
      <c r="K944" s="247"/>
      <c r="L944" s="252"/>
      <c r="M944" s="253"/>
      <c r="N944" s="254"/>
      <c r="O944" s="254"/>
      <c r="P944" s="254"/>
      <c r="Q944" s="254"/>
      <c r="R944" s="254"/>
      <c r="S944" s="254"/>
      <c r="T944" s="255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6" t="s">
        <v>170</v>
      </c>
      <c r="AU944" s="256" t="s">
        <v>96</v>
      </c>
      <c r="AV944" s="14" t="s">
        <v>91</v>
      </c>
      <c r="AW944" s="14" t="s">
        <v>38</v>
      </c>
      <c r="AX944" s="14" t="s">
        <v>76</v>
      </c>
      <c r="AY944" s="256" t="s">
        <v>159</v>
      </c>
    </row>
    <row r="945" s="14" customFormat="1">
      <c r="A945" s="14"/>
      <c r="B945" s="246"/>
      <c r="C945" s="247"/>
      <c r="D945" s="237" t="s">
        <v>170</v>
      </c>
      <c r="E945" s="248" t="s">
        <v>32</v>
      </c>
      <c r="F945" s="249" t="s">
        <v>1418</v>
      </c>
      <c r="G945" s="247"/>
      <c r="H945" s="250">
        <v>33.299999999999997</v>
      </c>
      <c r="I945" s="251"/>
      <c r="J945" s="247"/>
      <c r="K945" s="247"/>
      <c r="L945" s="252"/>
      <c r="M945" s="253"/>
      <c r="N945" s="254"/>
      <c r="O945" s="254"/>
      <c r="P945" s="254"/>
      <c r="Q945" s="254"/>
      <c r="R945" s="254"/>
      <c r="S945" s="254"/>
      <c r="T945" s="255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6" t="s">
        <v>170</v>
      </c>
      <c r="AU945" s="256" t="s">
        <v>96</v>
      </c>
      <c r="AV945" s="14" t="s">
        <v>91</v>
      </c>
      <c r="AW945" s="14" t="s">
        <v>38</v>
      </c>
      <c r="AX945" s="14" t="s">
        <v>76</v>
      </c>
      <c r="AY945" s="256" t="s">
        <v>159</v>
      </c>
    </row>
    <row r="946" s="14" customFormat="1">
      <c r="A946" s="14"/>
      <c r="B946" s="246"/>
      <c r="C946" s="247"/>
      <c r="D946" s="237" t="s">
        <v>170</v>
      </c>
      <c r="E946" s="248" t="s">
        <v>32</v>
      </c>
      <c r="F946" s="249" t="s">
        <v>1419</v>
      </c>
      <c r="G946" s="247"/>
      <c r="H946" s="250">
        <v>70.799999999999997</v>
      </c>
      <c r="I946" s="251"/>
      <c r="J946" s="247"/>
      <c r="K946" s="247"/>
      <c r="L946" s="252"/>
      <c r="M946" s="253"/>
      <c r="N946" s="254"/>
      <c r="O946" s="254"/>
      <c r="P946" s="254"/>
      <c r="Q946" s="254"/>
      <c r="R946" s="254"/>
      <c r="S946" s="254"/>
      <c r="T946" s="255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6" t="s">
        <v>170</v>
      </c>
      <c r="AU946" s="256" t="s">
        <v>96</v>
      </c>
      <c r="AV946" s="14" t="s">
        <v>91</v>
      </c>
      <c r="AW946" s="14" t="s">
        <v>38</v>
      </c>
      <c r="AX946" s="14" t="s">
        <v>76</v>
      </c>
      <c r="AY946" s="256" t="s">
        <v>159</v>
      </c>
    </row>
    <row r="947" s="15" customFormat="1">
      <c r="A947" s="15"/>
      <c r="B947" s="266"/>
      <c r="C947" s="267"/>
      <c r="D947" s="237" t="s">
        <v>170</v>
      </c>
      <c r="E947" s="268" t="s">
        <v>32</v>
      </c>
      <c r="F947" s="269" t="s">
        <v>583</v>
      </c>
      <c r="G947" s="267"/>
      <c r="H947" s="270">
        <v>156.80000000000001</v>
      </c>
      <c r="I947" s="271"/>
      <c r="J947" s="267"/>
      <c r="K947" s="267"/>
      <c r="L947" s="272"/>
      <c r="M947" s="273"/>
      <c r="N947" s="274"/>
      <c r="O947" s="274"/>
      <c r="P947" s="274"/>
      <c r="Q947" s="274"/>
      <c r="R947" s="274"/>
      <c r="S947" s="274"/>
      <c r="T947" s="27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76" t="s">
        <v>170</v>
      </c>
      <c r="AU947" s="276" t="s">
        <v>96</v>
      </c>
      <c r="AV947" s="15" t="s">
        <v>96</v>
      </c>
      <c r="AW947" s="15" t="s">
        <v>38</v>
      </c>
      <c r="AX947" s="15" t="s">
        <v>84</v>
      </c>
      <c r="AY947" s="276" t="s">
        <v>159</v>
      </c>
    </row>
    <row r="948" s="2" customFormat="1" ht="24.15" customHeight="1">
      <c r="A948" s="43"/>
      <c r="B948" s="44"/>
      <c r="C948" s="277" t="s">
        <v>1420</v>
      </c>
      <c r="D948" s="277" t="s">
        <v>670</v>
      </c>
      <c r="E948" s="278" t="s">
        <v>1421</v>
      </c>
      <c r="F948" s="279" t="s">
        <v>1422</v>
      </c>
      <c r="G948" s="280" t="s">
        <v>785</v>
      </c>
      <c r="H948" s="281">
        <v>172.47999999999999</v>
      </c>
      <c r="I948" s="282"/>
      <c r="J948" s="283">
        <f>ROUND(I948*H948,2)</f>
        <v>0</v>
      </c>
      <c r="K948" s="279" t="s">
        <v>166</v>
      </c>
      <c r="L948" s="284"/>
      <c r="M948" s="285" t="s">
        <v>32</v>
      </c>
      <c r="N948" s="286" t="s">
        <v>48</v>
      </c>
      <c r="O948" s="89"/>
      <c r="P948" s="226">
        <f>O948*H948</f>
        <v>0</v>
      </c>
      <c r="Q948" s="226">
        <v>0.00029999999999999997</v>
      </c>
      <c r="R948" s="226">
        <f>Q948*H948</f>
        <v>0.051743999999999991</v>
      </c>
      <c r="S948" s="226">
        <v>0</v>
      </c>
      <c r="T948" s="227">
        <f>S948*H948</f>
        <v>0</v>
      </c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R948" s="228" t="s">
        <v>108</v>
      </c>
      <c r="AT948" s="228" t="s">
        <v>670</v>
      </c>
      <c r="AU948" s="228" t="s">
        <v>96</v>
      </c>
      <c r="AY948" s="21" t="s">
        <v>159</v>
      </c>
      <c r="BE948" s="229">
        <f>IF(N948="základní",J948,0)</f>
        <v>0</v>
      </c>
      <c r="BF948" s="229">
        <f>IF(N948="snížená",J948,0)</f>
        <v>0</v>
      </c>
      <c r="BG948" s="229">
        <f>IF(N948="zákl. přenesená",J948,0)</f>
        <v>0</v>
      </c>
      <c r="BH948" s="229">
        <f>IF(N948="sníž. přenesená",J948,0)</f>
        <v>0</v>
      </c>
      <c r="BI948" s="229">
        <f>IF(N948="nulová",J948,0)</f>
        <v>0</v>
      </c>
      <c r="BJ948" s="21" t="s">
        <v>91</v>
      </c>
      <c r="BK948" s="229">
        <f>ROUND(I948*H948,2)</f>
        <v>0</v>
      </c>
      <c r="BL948" s="21" t="s">
        <v>96</v>
      </c>
      <c r="BM948" s="228" t="s">
        <v>1423</v>
      </c>
    </row>
    <row r="949" s="14" customFormat="1">
      <c r="A949" s="14"/>
      <c r="B949" s="246"/>
      <c r="C949" s="247"/>
      <c r="D949" s="237" t="s">
        <v>170</v>
      </c>
      <c r="E949" s="247"/>
      <c r="F949" s="249" t="s">
        <v>1424</v>
      </c>
      <c r="G949" s="247"/>
      <c r="H949" s="250">
        <v>172.47999999999999</v>
      </c>
      <c r="I949" s="251"/>
      <c r="J949" s="247"/>
      <c r="K949" s="247"/>
      <c r="L949" s="252"/>
      <c r="M949" s="253"/>
      <c r="N949" s="254"/>
      <c r="O949" s="254"/>
      <c r="P949" s="254"/>
      <c r="Q949" s="254"/>
      <c r="R949" s="254"/>
      <c r="S949" s="254"/>
      <c r="T949" s="255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6" t="s">
        <v>170</v>
      </c>
      <c r="AU949" s="256" t="s">
        <v>96</v>
      </c>
      <c r="AV949" s="14" t="s">
        <v>91</v>
      </c>
      <c r="AW949" s="14" t="s">
        <v>4</v>
      </c>
      <c r="AX949" s="14" t="s">
        <v>84</v>
      </c>
      <c r="AY949" s="256" t="s">
        <v>159</v>
      </c>
    </row>
    <row r="950" s="2" customFormat="1" ht="24.15" customHeight="1">
      <c r="A950" s="43"/>
      <c r="B950" s="44"/>
      <c r="C950" s="217" t="s">
        <v>1425</v>
      </c>
      <c r="D950" s="217" t="s">
        <v>162</v>
      </c>
      <c r="E950" s="218" t="s">
        <v>1413</v>
      </c>
      <c r="F950" s="219" t="s">
        <v>1414</v>
      </c>
      <c r="G950" s="220" t="s">
        <v>785</v>
      </c>
      <c r="H950" s="221">
        <v>12</v>
      </c>
      <c r="I950" s="222"/>
      <c r="J950" s="223">
        <f>ROUND(I950*H950,2)</f>
        <v>0</v>
      </c>
      <c r="K950" s="219" t="s">
        <v>166</v>
      </c>
      <c r="L950" s="49"/>
      <c r="M950" s="224" t="s">
        <v>32</v>
      </c>
      <c r="N950" s="225" t="s">
        <v>48</v>
      </c>
      <c r="O950" s="89"/>
      <c r="P950" s="226">
        <f>O950*H950</f>
        <v>0</v>
      </c>
      <c r="Q950" s="226">
        <v>9.7399999999999996E-05</v>
      </c>
      <c r="R950" s="226">
        <f>Q950*H950</f>
        <v>0.0011688</v>
      </c>
      <c r="S950" s="226">
        <v>0</v>
      </c>
      <c r="T950" s="227">
        <f>S950*H950</f>
        <v>0</v>
      </c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R950" s="228" t="s">
        <v>96</v>
      </c>
      <c r="AT950" s="228" t="s">
        <v>162</v>
      </c>
      <c r="AU950" s="228" t="s">
        <v>96</v>
      </c>
      <c r="AY950" s="21" t="s">
        <v>159</v>
      </c>
      <c r="BE950" s="229">
        <f>IF(N950="základní",J950,0)</f>
        <v>0</v>
      </c>
      <c r="BF950" s="229">
        <f>IF(N950="snížená",J950,0)</f>
        <v>0</v>
      </c>
      <c r="BG950" s="229">
        <f>IF(N950="zákl. přenesená",J950,0)</f>
        <v>0</v>
      </c>
      <c r="BH950" s="229">
        <f>IF(N950="sníž. přenesená",J950,0)</f>
        <v>0</v>
      </c>
      <c r="BI950" s="229">
        <f>IF(N950="nulová",J950,0)</f>
        <v>0</v>
      </c>
      <c r="BJ950" s="21" t="s">
        <v>91</v>
      </c>
      <c r="BK950" s="229">
        <f>ROUND(I950*H950,2)</f>
        <v>0</v>
      </c>
      <c r="BL950" s="21" t="s">
        <v>96</v>
      </c>
      <c r="BM950" s="228" t="s">
        <v>1426</v>
      </c>
    </row>
    <row r="951" s="2" customFormat="1">
      <c r="A951" s="43"/>
      <c r="B951" s="44"/>
      <c r="C951" s="45"/>
      <c r="D951" s="230" t="s">
        <v>168</v>
      </c>
      <c r="E951" s="45"/>
      <c r="F951" s="231" t="s">
        <v>1416</v>
      </c>
      <c r="G951" s="45"/>
      <c r="H951" s="45"/>
      <c r="I951" s="232"/>
      <c r="J951" s="45"/>
      <c r="K951" s="45"/>
      <c r="L951" s="49"/>
      <c r="M951" s="233"/>
      <c r="N951" s="234"/>
      <c r="O951" s="89"/>
      <c r="P951" s="89"/>
      <c r="Q951" s="89"/>
      <c r="R951" s="89"/>
      <c r="S951" s="89"/>
      <c r="T951" s="90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T951" s="21" t="s">
        <v>168</v>
      </c>
      <c r="AU951" s="21" t="s">
        <v>96</v>
      </c>
    </row>
    <row r="952" s="2" customFormat="1" ht="24.15" customHeight="1">
      <c r="A952" s="43"/>
      <c r="B952" s="44"/>
      <c r="C952" s="277" t="s">
        <v>1427</v>
      </c>
      <c r="D952" s="277" t="s">
        <v>670</v>
      </c>
      <c r="E952" s="278" t="s">
        <v>1428</v>
      </c>
      <c r="F952" s="279" t="s">
        <v>1429</v>
      </c>
      <c r="G952" s="280" t="s">
        <v>785</v>
      </c>
      <c r="H952" s="281">
        <v>12.6</v>
      </c>
      <c r="I952" s="282"/>
      <c r="J952" s="283">
        <f>ROUND(I952*H952,2)</f>
        <v>0</v>
      </c>
      <c r="K952" s="279" t="s">
        <v>227</v>
      </c>
      <c r="L952" s="284"/>
      <c r="M952" s="285" t="s">
        <v>32</v>
      </c>
      <c r="N952" s="286" t="s">
        <v>48</v>
      </c>
      <c r="O952" s="89"/>
      <c r="P952" s="226">
        <f>O952*H952</f>
        <v>0</v>
      </c>
      <c r="Q952" s="226">
        <v>0.00072000000000000005</v>
      </c>
      <c r="R952" s="226">
        <f>Q952*H952</f>
        <v>0.0090720000000000002</v>
      </c>
      <c r="S952" s="226">
        <v>0</v>
      </c>
      <c r="T952" s="227">
        <f>S952*H952</f>
        <v>0</v>
      </c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R952" s="228" t="s">
        <v>108</v>
      </c>
      <c r="AT952" s="228" t="s">
        <v>670</v>
      </c>
      <c r="AU952" s="228" t="s">
        <v>96</v>
      </c>
      <c r="AY952" s="21" t="s">
        <v>159</v>
      </c>
      <c r="BE952" s="229">
        <f>IF(N952="základní",J952,0)</f>
        <v>0</v>
      </c>
      <c r="BF952" s="229">
        <f>IF(N952="snížená",J952,0)</f>
        <v>0</v>
      </c>
      <c r="BG952" s="229">
        <f>IF(N952="zákl. přenesená",J952,0)</f>
        <v>0</v>
      </c>
      <c r="BH952" s="229">
        <f>IF(N952="sníž. přenesená",J952,0)</f>
        <v>0</v>
      </c>
      <c r="BI952" s="229">
        <f>IF(N952="nulová",J952,0)</f>
        <v>0</v>
      </c>
      <c r="BJ952" s="21" t="s">
        <v>91</v>
      </c>
      <c r="BK952" s="229">
        <f>ROUND(I952*H952,2)</f>
        <v>0</v>
      </c>
      <c r="BL952" s="21" t="s">
        <v>96</v>
      </c>
      <c r="BM952" s="228" t="s">
        <v>1430</v>
      </c>
    </row>
    <row r="953" s="14" customFormat="1">
      <c r="A953" s="14"/>
      <c r="B953" s="246"/>
      <c r="C953" s="247"/>
      <c r="D953" s="237" t="s">
        <v>170</v>
      </c>
      <c r="E953" s="247"/>
      <c r="F953" s="249" t="s">
        <v>1431</v>
      </c>
      <c r="G953" s="247"/>
      <c r="H953" s="250">
        <v>12.6</v>
      </c>
      <c r="I953" s="251"/>
      <c r="J953" s="247"/>
      <c r="K953" s="247"/>
      <c r="L953" s="252"/>
      <c r="M953" s="253"/>
      <c r="N953" s="254"/>
      <c r="O953" s="254"/>
      <c r="P953" s="254"/>
      <c r="Q953" s="254"/>
      <c r="R953" s="254"/>
      <c r="S953" s="254"/>
      <c r="T953" s="25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6" t="s">
        <v>170</v>
      </c>
      <c r="AU953" s="256" t="s">
        <v>96</v>
      </c>
      <c r="AV953" s="14" t="s">
        <v>91</v>
      </c>
      <c r="AW953" s="14" t="s">
        <v>4</v>
      </c>
      <c r="AX953" s="14" t="s">
        <v>84</v>
      </c>
      <c r="AY953" s="256" t="s">
        <v>159</v>
      </c>
    </row>
    <row r="954" s="2" customFormat="1" ht="24.15" customHeight="1">
      <c r="A954" s="43"/>
      <c r="B954" s="44"/>
      <c r="C954" s="217" t="s">
        <v>1432</v>
      </c>
      <c r="D954" s="217" t="s">
        <v>162</v>
      </c>
      <c r="E954" s="218" t="s">
        <v>1433</v>
      </c>
      <c r="F954" s="219" t="s">
        <v>1434</v>
      </c>
      <c r="G954" s="220" t="s">
        <v>785</v>
      </c>
      <c r="H954" s="221">
        <v>372.17000000000002</v>
      </c>
      <c r="I954" s="222"/>
      <c r="J954" s="223">
        <f>ROUND(I954*H954,2)</f>
        <v>0</v>
      </c>
      <c r="K954" s="219" t="s">
        <v>166</v>
      </c>
      <c r="L954" s="49"/>
      <c r="M954" s="224" t="s">
        <v>32</v>
      </c>
      <c r="N954" s="225" t="s">
        <v>48</v>
      </c>
      <c r="O954" s="89"/>
      <c r="P954" s="226">
        <f>O954*H954</f>
        <v>0</v>
      </c>
      <c r="Q954" s="226">
        <v>0</v>
      </c>
      <c r="R954" s="226">
        <f>Q954*H954</f>
        <v>0</v>
      </c>
      <c r="S954" s="226">
        <v>0</v>
      </c>
      <c r="T954" s="227">
        <f>S954*H954</f>
        <v>0</v>
      </c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R954" s="228" t="s">
        <v>96</v>
      </c>
      <c r="AT954" s="228" t="s">
        <v>162</v>
      </c>
      <c r="AU954" s="228" t="s">
        <v>96</v>
      </c>
      <c r="AY954" s="21" t="s">
        <v>159</v>
      </c>
      <c r="BE954" s="229">
        <f>IF(N954="základní",J954,0)</f>
        <v>0</v>
      </c>
      <c r="BF954" s="229">
        <f>IF(N954="snížená",J954,0)</f>
        <v>0</v>
      </c>
      <c r="BG954" s="229">
        <f>IF(N954="zákl. přenesená",J954,0)</f>
        <v>0</v>
      </c>
      <c r="BH954" s="229">
        <f>IF(N954="sníž. přenesená",J954,0)</f>
        <v>0</v>
      </c>
      <c r="BI954" s="229">
        <f>IF(N954="nulová",J954,0)</f>
        <v>0</v>
      </c>
      <c r="BJ954" s="21" t="s">
        <v>91</v>
      </c>
      <c r="BK954" s="229">
        <f>ROUND(I954*H954,2)</f>
        <v>0</v>
      </c>
      <c r="BL954" s="21" t="s">
        <v>96</v>
      </c>
      <c r="BM954" s="228" t="s">
        <v>1435</v>
      </c>
    </row>
    <row r="955" s="2" customFormat="1">
      <c r="A955" s="43"/>
      <c r="B955" s="44"/>
      <c r="C955" s="45"/>
      <c r="D955" s="230" t="s">
        <v>168</v>
      </c>
      <c r="E955" s="45"/>
      <c r="F955" s="231" t="s">
        <v>1436</v>
      </c>
      <c r="G955" s="45"/>
      <c r="H955" s="45"/>
      <c r="I955" s="232"/>
      <c r="J955" s="45"/>
      <c r="K955" s="45"/>
      <c r="L955" s="49"/>
      <c r="M955" s="233"/>
      <c r="N955" s="234"/>
      <c r="O955" s="89"/>
      <c r="P955" s="89"/>
      <c r="Q955" s="89"/>
      <c r="R955" s="89"/>
      <c r="S955" s="89"/>
      <c r="T955" s="90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T955" s="21" t="s">
        <v>168</v>
      </c>
      <c r="AU955" s="21" t="s">
        <v>96</v>
      </c>
    </row>
    <row r="956" s="2" customFormat="1" ht="21.75" customHeight="1">
      <c r="A956" s="43"/>
      <c r="B956" s="44"/>
      <c r="C956" s="277" t="s">
        <v>1437</v>
      </c>
      <c r="D956" s="277" t="s">
        <v>670</v>
      </c>
      <c r="E956" s="278" t="s">
        <v>1438</v>
      </c>
      <c r="F956" s="279" t="s">
        <v>1439</v>
      </c>
      <c r="G956" s="280" t="s">
        <v>785</v>
      </c>
      <c r="H956" s="281">
        <v>194.453</v>
      </c>
      <c r="I956" s="282"/>
      <c r="J956" s="283">
        <f>ROUND(I956*H956,2)</f>
        <v>0</v>
      </c>
      <c r="K956" s="279" t="s">
        <v>166</v>
      </c>
      <c r="L956" s="284"/>
      <c r="M956" s="285" t="s">
        <v>32</v>
      </c>
      <c r="N956" s="286" t="s">
        <v>48</v>
      </c>
      <c r="O956" s="89"/>
      <c r="P956" s="226">
        <f>O956*H956</f>
        <v>0</v>
      </c>
      <c r="Q956" s="226">
        <v>0.00010000000000000001</v>
      </c>
      <c r="R956" s="226">
        <f>Q956*H956</f>
        <v>0.019445300000000002</v>
      </c>
      <c r="S956" s="226">
        <v>0</v>
      </c>
      <c r="T956" s="227">
        <f>S956*H956</f>
        <v>0</v>
      </c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R956" s="228" t="s">
        <v>108</v>
      </c>
      <c r="AT956" s="228" t="s">
        <v>670</v>
      </c>
      <c r="AU956" s="228" t="s">
        <v>96</v>
      </c>
      <c r="AY956" s="21" t="s">
        <v>159</v>
      </c>
      <c r="BE956" s="229">
        <f>IF(N956="základní",J956,0)</f>
        <v>0</v>
      </c>
      <c r="BF956" s="229">
        <f>IF(N956="snížená",J956,0)</f>
        <v>0</v>
      </c>
      <c r="BG956" s="229">
        <f>IF(N956="zákl. přenesená",J956,0)</f>
        <v>0</v>
      </c>
      <c r="BH956" s="229">
        <f>IF(N956="sníž. přenesená",J956,0)</f>
        <v>0</v>
      </c>
      <c r="BI956" s="229">
        <f>IF(N956="nulová",J956,0)</f>
        <v>0</v>
      </c>
      <c r="BJ956" s="21" t="s">
        <v>91</v>
      </c>
      <c r="BK956" s="229">
        <f>ROUND(I956*H956,2)</f>
        <v>0</v>
      </c>
      <c r="BL956" s="21" t="s">
        <v>96</v>
      </c>
      <c r="BM956" s="228" t="s">
        <v>1440</v>
      </c>
    </row>
    <row r="957" s="14" customFormat="1">
      <c r="A957" s="14"/>
      <c r="B957" s="246"/>
      <c r="C957" s="247"/>
      <c r="D957" s="237" t="s">
        <v>170</v>
      </c>
      <c r="E957" s="248" t="s">
        <v>32</v>
      </c>
      <c r="F957" s="249" t="s">
        <v>1441</v>
      </c>
      <c r="G957" s="247"/>
      <c r="H957" s="250">
        <v>137.09999999999999</v>
      </c>
      <c r="I957" s="251"/>
      <c r="J957" s="247"/>
      <c r="K957" s="247"/>
      <c r="L957" s="252"/>
      <c r="M957" s="253"/>
      <c r="N957" s="254"/>
      <c r="O957" s="254"/>
      <c r="P957" s="254"/>
      <c r="Q957" s="254"/>
      <c r="R957" s="254"/>
      <c r="S957" s="254"/>
      <c r="T957" s="25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6" t="s">
        <v>170</v>
      </c>
      <c r="AU957" s="256" t="s">
        <v>96</v>
      </c>
      <c r="AV957" s="14" t="s">
        <v>91</v>
      </c>
      <c r="AW957" s="14" t="s">
        <v>38</v>
      </c>
      <c r="AX957" s="14" t="s">
        <v>76</v>
      </c>
      <c r="AY957" s="256" t="s">
        <v>159</v>
      </c>
    </row>
    <row r="958" s="14" customFormat="1">
      <c r="A958" s="14"/>
      <c r="B958" s="246"/>
      <c r="C958" s="247"/>
      <c r="D958" s="237" t="s">
        <v>170</v>
      </c>
      <c r="E958" s="248" t="s">
        <v>32</v>
      </c>
      <c r="F958" s="249" t="s">
        <v>1442</v>
      </c>
      <c r="G958" s="247"/>
      <c r="H958" s="250">
        <v>39.674999999999997</v>
      </c>
      <c r="I958" s="251"/>
      <c r="J958" s="247"/>
      <c r="K958" s="247"/>
      <c r="L958" s="252"/>
      <c r="M958" s="253"/>
      <c r="N958" s="254"/>
      <c r="O958" s="254"/>
      <c r="P958" s="254"/>
      <c r="Q958" s="254"/>
      <c r="R958" s="254"/>
      <c r="S958" s="254"/>
      <c r="T958" s="255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6" t="s">
        <v>170</v>
      </c>
      <c r="AU958" s="256" t="s">
        <v>96</v>
      </c>
      <c r="AV958" s="14" t="s">
        <v>91</v>
      </c>
      <c r="AW958" s="14" t="s">
        <v>38</v>
      </c>
      <c r="AX958" s="14" t="s">
        <v>76</v>
      </c>
      <c r="AY958" s="256" t="s">
        <v>159</v>
      </c>
    </row>
    <row r="959" s="15" customFormat="1">
      <c r="A959" s="15"/>
      <c r="B959" s="266"/>
      <c r="C959" s="267"/>
      <c r="D959" s="237" t="s">
        <v>170</v>
      </c>
      <c r="E959" s="268" t="s">
        <v>32</v>
      </c>
      <c r="F959" s="269" t="s">
        <v>583</v>
      </c>
      <c r="G959" s="267"/>
      <c r="H959" s="270">
        <v>176.77500000000001</v>
      </c>
      <c r="I959" s="271"/>
      <c r="J959" s="267"/>
      <c r="K959" s="267"/>
      <c r="L959" s="272"/>
      <c r="M959" s="273"/>
      <c r="N959" s="274"/>
      <c r="O959" s="274"/>
      <c r="P959" s="274"/>
      <c r="Q959" s="274"/>
      <c r="R959" s="274"/>
      <c r="S959" s="274"/>
      <c r="T959" s="27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76" t="s">
        <v>170</v>
      </c>
      <c r="AU959" s="276" t="s">
        <v>96</v>
      </c>
      <c r="AV959" s="15" t="s">
        <v>96</v>
      </c>
      <c r="AW959" s="15" t="s">
        <v>38</v>
      </c>
      <c r="AX959" s="15" t="s">
        <v>84</v>
      </c>
      <c r="AY959" s="276" t="s">
        <v>159</v>
      </c>
    </row>
    <row r="960" s="14" customFormat="1">
      <c r="A960" s="14"/>
      <c r="B960" s="246"/>
      <c r="C960" s="247"/>
      <c r="D960" s="237" t="s">
        <v>170</v>
      </c>
      <c r="E960" s="247"/>
      <c r="F960" s="249" t="s">
        <v>1443</v>
      </c>
      <c r="G960" s="247"/>
      <c r="H960" s="250">
        <v>194.453</v>
      </c>
      <c r="I960" s="251"/>
      <c r="J960" s="247"/>
      <c r="K960" s="247"/>
      <c r="L960" s="252"/>
      <c r="M960" s="253"/>
      <c r="N960" s="254"/>
      <c r="O960" s="254"/>
      <c r="P960" s="254"/>
      <c r="Q960" s="254"/>
      <c r="R960" s="254"/>
      <c r="S960" s="254"/>
      <c r="T960" s="255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6" t="s">
        <v>170</v>
      </c>
      <c r="AU960" s="256" t="s">
        <v>96</v>
      </c>
      <c r="AV960" s="14" t="s">
        <v>91</v>
      </c>
      <c r="AW960" s="14" t="s">
        <v>4</v>
      </c>
      <c r="AX960" s="14" t="s">
        <v>84</v>
      </c>
      <c r="AY960" s="256" t="s">
        <v>159</v>
      </c>
    </row>
    <row r="961" s="2" customFormat="1" ht="24.15" customHeight="1">
      <c r="A961" s="43"/>
      <c r="B961" s="44"/>
      <c r="C961" s="277" t="s">
        <v>1444</v>
      </c>
      <c r="D961" s="277" t="s">
        <v>670</v>
      </c>
      <c r="E961" s="278" t="s">
        <v>1445</v>
      </c>
      <c r="F961" s="279" t="s">
        <v>1446</v>
      </c>
      <c r="G961" s="280" t="s">
        <v>785</v>
      </c>
      <c r="H961" s="281">
        <v>179.07499999999999</v>
      </c>
      <c r="I961" s="282"/>
      <c r="J961" s="283">
        <f>ROUND(I961*H961,2)</f>
        <v>0</v>
      </c>
      <c r="K961" s="279" t="s">
        <v>166</v>
      </c>
      <c r="L961" s="284"/>
      <c r="M961" s="285" t="s">
        <v>32</v>
      </c>
      <c r="N961" s="286" t="s">
        <v>48</v>
      </c>
      <c r="O961" s="89"/>
      <c r="P961" s="226">
        <f>O961*H961</f>
        <v>0</v>
      </c>
      <c r="Q961" s="226">
        <v>0.00029999999999999997</v>
      </c>
      <c r="R961" s="226">
        <f>Q961*H961</f>
        <v>0.053722499999999992</v>
      </c>
      <c r="S961" s="226">
        <v>0</v>
      </c>
      <c r="T961" s="227">
        <f>S961*H961</f>
        <v>0</v>
      </c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R961" s="228" t="s">
        <v>108</v>
      </c>
      <c r="AT961" s="228" t="s">
        <v>670</v>
      </c>
      <c r="AU961" s="228" t="s">
        <v>96</v>
      </c>
      <c r="AY961" s="21" t="s">
        <v>159</v>
      </c>
      <c r="BE961" s="229">
        <f>IF(N961="základní",J961,0)</f>
        <v>0</v>
      </c>
      <c r="BF961" s="229">
        <f>IF(N961="snížená",J961,0)</f>
        <v>0</v>
      </c>
      <c r="BG961" s="229">
        <f>IF(N961="zákl. přenesená",J961,0)</f>
        <v>0</v>
      </c>
      <c r="BH961" s="229">
        <f>IF(N961="sníž. přenesená",J961,0)</f>
        <v>0</v>
      </c>
      <c r="BI961" s="229">
        <f>IF(N961="nulová",J961,0)</f>
        <v>0</v>
      </c>
      <c r="BJ961" s="21" t="s">
        <v>91</v>
      </c>
      <c r="BK961" s="229">
        <f>ROUND(I961*H961,2)</f>
        <v>0</v>
      </c>
      <c r="BL961" s="21" t="s">
        <v>96</v>
      </c>
      <c r="BM961" s="228" t="s">
        <v>1447</v>
      </c>
    </row>
    <row r="962" s="14" customFormat="1">
      <c r="A962" s="14"/>
      <c r="B962" s="246"/>
      <c r="C962" s="247"/>
      <c r="D962" s="237" t="s">
        <v>170</v>
      </c>
      <c r="E962" s="248" t="s">
        <v>32</v>
      </c>
      <c r="F962" s="249" t="s">
        <v>1448</v>
      </c>
      <c r="G962" s="247"/>
      <c r="H962" s="250">
        <v>49.399999999999999</v>
      </c>
      <c r="I962" s="251"/>
      <c r="J962" s="247"/>
      <c r="K962" s="247"/>
      <c r="L962" s="252"/>
      <c r="M962" s="253"/>
      <c r="N962" s="254"/>
      <c r="O962" s="254"/>
      <c r="P962" s="254"/>
      <c r="Q962" s="254"/>
      <c r="R962" s="254"/>
      <c r="S962" s="254"/>
      <c r="T962" s="255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6" t="s">
        <v>170</v>
      </c>
      <c r="AU962" s="256" t="s">
        <v>96</v>
      </c>
      <c r="AV962" s="14" t="s">
        <v>91</v>
      </c>
      <c r="AW962" s="14" t="s">
        <v>38</v>
      </c>
      <c r="AX962" s="14" t="s">
        <v>76</v>
      </c>
      <c r="AY962" s="256" t="s">
        <v>159</v>
      </c>
    </row>
    <row r="963" s="14" customFormat="1">
      <c r="A963" s="14"/>
      <c r="B963" s="246"/>
      <c r="C963" s="247"/>
      <c r="D963" s="237" t="s">
        <v>170</v>
      </c>
      <c r="E963" s="248" t="s">
        <v>32</v>
      </c>
      <c r="F963" s="249" t="s">
        <v>1449</v>
      </c>
      <c r="G963" s="247"/>
      <c r="H963" s="250">
        <v>4.4000000000000004</v>
      </c>
      <c r="I963" s="251"/>
      <c r="J963" s="247"/>
      <c r="K963" s="247"/>
      <c r="L963" s="252"/>
      <c r="M963" s="253"/>
      <c r="N963" s="254"/>
      <c r="O963" s="254"/>
      <c r="P963" s="254"/>
      <c r="Q963" s="254"/>
      <c r="R963" s="254"/>
      <c r="S963" s="254"/>
      <c r="T963" s="255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6" t="s">
        <v>170</v>
      </c>
      <c r="AU963" s="256" t="s">
        <v>96</v>
      </c>
      <c r="AV963" s="14" t="s">
        <v>91</v>
      </c>
      <c r="AW963" s="14" t="s">
        <v>38</v>
      </c>
      <c r="AX963" s="14" t="s">
        <v>76</v>
      </c>
      <c r="AY963" s="256" t="s">
        <v>159</v>
      </c>
    </row>
    <row r="964" s="13" customFormat="1">
      <c r="A964" s="13"/>
      <c r="B964" s="235"/>
      <c r="C964" s="236"/>
      <c r="D964" s="237" t="s">
        <v>170</v>
      </c>
      <c r="E964" s="238" t="s">
        <v>32</v>
      </c>
      <c r="F964" s="239" t="s">
        <v>1450</v>
      </c>
      <c r="G964" s="236"/>
      <c r="H964" s="238" t="s">
        <v>32</v>
      </c>
      <c r="I964" s="240"/>
      <c r="J964" s="236"/>
      <c r="K964" s="236"/>
      <c r="L964" s="241"/>
      <c r="M964" s="242"/>
      <c r="N964" s="243"/>
      <c r="O964" s="243"/>
      <c r="P964" s="243"/>
      <c r="Q964" s="243"/>
      <c r="R964" s="243"/>
      <c r="S964" s="243"/>
      <c r="T964" s="24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5" t="s">
        <v>170</v>
      </c>
      <c r="AU964" s="245" t="s">
        <v>96</v>
      </c>
      <c r="AV964" s="13" t="s">
        <v>84</v>
      </c>
      <c r="AW964" s="13" t="s">
        <v>38</v>
      </c>
      <c r="AX964" s="13" t="s">
        <v>76</v>
      </c>
      <c r="AY964" s="245" t="s">
        <v>159</v>
      </c>
    </row>
    <row r="965" s="14" customFormat="1">
      <c r="A965" s="14"/>
      <c r="B965" s="246"/>
      <c r="C965" s="247"/>
      <c r="D965" s="237" t="s">
        <v>170</v>
      </c>
      <c r="E965" s="248" t="s">
        <v>32</v>
      </c>
      <c r="F965" s="249" t="s">
        <v>1451</v>
      </c>
      <c r="G965" s="247"/>
      <c r="H965" s="250">
        <v>28.844999999999999</v>
      </c>
      <c r="I965" s="251"/>
      <c r="J965" s="247"/>
      <c r="K965" s="247"/>
      <c r="L965" s="252"/>
      <c r="M965" s="253"/>
      <c r="N965" s="254"/>
      <c r="O965" s="254"/>
      <c r="P965" s="254"/>
      <c r="Q965" s="254"/>
      <c r="R965" s="254"/>
      <c r="S965" s="254"/>
      <c r="T965" s="255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6" t="s">
        <v>170</v>
      </c>
      <c r="AU965" s="256" t="s">
        <v>96</v>
      </c>
      <c r="AV965" s="14" t="s">
        <v>91</v>
      </c>
      <c r="AW965" s="14" t="s">
        <v>38</v>
      </c>
      <c r="AX965" s="14" t="s">
        <v>76</v>
      </c>
      <c r="AY965" s="256" t="s">
        <v>159</v>
      </c>
    </row>
    <row r="966" s="14" customFormat="1">
      <c r="A966" s="14"/>
      <c r="B966" s="246"/>
      <c r="C966" s="247"/>
      <c r="D966" s="237" t="s">
        <v>170</v>
      </c>
      <c r="E966" s="248" t="s">
        <v>32</v>
      </c>
      <c r="F966" s="249" t="s">
        <v>1452</v>
      </c>
      <c r="G966" s="247"/>
      <c r="H966" s="250">
        <v>80.150000000000006</v>
      </c>
      <c r="I966" s="251"/>
      <c r="J966" s="247"/>
      <c r="K966" s="247"/>
      <c r="L966" s="252"/>
      <c r="M966" s="253"/>
      <c r="N966" s="254"/>
      <c r="O966" s="254"/>
      <c r="P966" s="254"/>
      <c r="Q966" s="254"/>
      <c r="R966" s="254"/>
      <c r="S966" s="254"/>
      <c r="T966" s="25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6" t="s">
        <v>170</v>
      </c>
      <c r="AU966" s="256" t="s">
        <v>96</v>
      </c>
      <c r="AV966" s="14" t="s">
        <v>91</v>
      </c>
      <c r="AW966" s="14" t="s">
        <v>38</v>
      </c>
      <c r="AX966" s="14" t="s">
        <v>76</v>
      </c>
      <c r="AY966" s="256" t="s">
        <v>159</v>
      </c>
    </row>
    <row r="967" s="15" customFormat="1">
      <c r="A967" s="15"/>
      <c r="B967" s="266"/>
      <c r="C967" s="267"/>
      <c r="D967" s="237" t="s">
        <v>170</v>
      </c>
      <c r="E967" s="268" t="s">
        <v>32</v>
      </c>
      <c r="F967" s="269" t="s">
        <v>583</v>
      </c>
      <c r="G967" s="267"/>
      <c r="H967" s="270">
        <v>162.79499999999999</v>
      </c>
      <c r="I967" s="271"/>
      <c r="J967" s="267"/>
      <c r="K967" s="267"/>
      <c r="L967" s="272"/>
      <c r="M967" s="273"/>
      <c r="N967" s="274"/>
      <c r="O967" s="274"/>
      <c r="P967" s="274"/>
      <c r="Q967" s="274"/>
      <c r="R967" s="274"/>
      <c r="S967" s="274"/>
      <c r="T967" s="27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76" t="s">
        <v>170</v>
      </c>
      <c r="AU967" s="276" t="s">
        <v>96</v>
      </c>
      <c r="AV967" s="15" t="s">
        <v>96</v>
      </c>
      <c r="AW967" s="15" t="s">
        <v>38</v>
      </c>
      <c r="AX967" s="15" t="s">
        <v>84</v>
      </c>
      <c r="AY967" s="276" t="s">
        <v>159</v>
      </c>
    </row>
    <row r="968" s="14" customFormat="1">
      <c r="A968" s="14"/>
      <c r="B968" s="246"/>
      <c r="C968" s="247"/>
      <c r="D968" s="237" t="s">
        <v>170</v>
      </c>
      <c r="E968" s="247"/>
      <c r="F968" s="249" t="s">
        <v>1453</v>
      </c>
      <c r="G968" s="247"/>
      <c r="H968" s="250">
        <v>179.07499999999999</v>
      </c>
      <c r="I968" s="251"/>
      <c r="J968" s="247"/>
      <c r="K968" s="247"/>
      <c r="L968" s="252"/>
      <c r="M968" s="253"/>
      <c r="N968" s="254"/>
      <c r="O968" s="254"/>
      <c r="P968" s="254"/>
      <c r="Q968" s="254"/>
      <c r="R968" s="254"/>
      <c r="S968" s="254"/>
      <c r="T968" s="255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6" t="s">
        <v>170</v>
      </c>
      <c r="AU968" s="256" t="s">
        <v>96</v>
      </c>
      <c r="AV968" s="14" t="s">
        <v>91</v>
      </c>
      <c r="AW968" s="14" t="s">
        <v>4</v>
      </c>
      <c r="AX968" s="14" t="s">
        <v>84</v>
      </c>
      <c r="AY968" s="256" t="s">
        <v>159</v>
      </c>
    </row>
    <row r="969" s="2" customFormat="1" ht="24.15" customHeight="1">
      <c r="A969" s="43"/>
      <c r="B969" s="44"/>
      <c r="C969" s="277" t="s">
        <v>1454</v>
      </c>
      <c r="D969" s="277" t="s">
        <v>670</v>
      </c>
      <c r="E969" s="278" t="s">
        <v>1455</v>
      </c>
      <c r="F969" s="279" t="s">
        <v>1456</v>
      </c>
      <c r="G969" s="280" t="s">
        <v>785</v>
      </c>
      <c r="H969" s="281">
        <v>28.600000000000001</v>
      </c>
      <c r="I969" s="282"/>
      <c r="J969" s="283">
        <f>ROUND(I969*H969,2)</f>
        <v>0</v>
      </c>
      <c r="K969" s="279" t="s">
        <v>166</v>
      </c>
      <c r="L969" s="284"/>
      <c r="M969" s="285" t="s">
        <v>32</v>
      </c>
      <c r="N969" s="286" t="s">
        <v>48</v>
      </c>
      <c r="O969" s="89"/>
      <c r="P969" s="226">
        <f>O969*H969</f>
        <v>0</v>
      </c>
      <c r="Q969" s="226">
        <v>0.00020000000000000001</v>
      </c>
      <c r="R969" s="226">
        <f>Q969*H969</f>
        <v>0.0057200000000000003</v>
      </c>
      <c r="S969" s="226">
        <v>0</v>
      </c>
      <c r="T969" s="227">
        <f>S969*H969</f>
        <v>0</v>
      </c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R969" s="228" t="s">
        <v>108</v>
      </c>
      <c r="AT969" s="228" t="s">
        <v>670</v>
      </c>
      <c r="AU969" s="228" t="s">
        <v>96</v>
      </c>
      <c r="AY969" s="21" t="s">
        <v>159</v>
      </c>
      <c r="BE969" s="229">
        <f>IF(N969="základní",J969,0)</f>
        <v>0</v>
      </c>
      <c r="BF969" s="229">
        <f>IF(N969="snížená",J969,0)</f>
        <v>0</v>
      </c>
      <c r="BG969" s="229">
        <f>IF(N969="zákl. přenesená",J969,0)</f>
        <v>0</v>
      </c>
      <c r="BH969" s="229">
        <f>IF(N969="sníž. přenesená",J969,0)</f>
        <v>0</v>
      </c>
      <c r="BI969" s="229">
        <f>IF(N969="nulová",J969,0)</f>
        <v>0</v>
      </c>
      <c r="BJ969" s="21" t="s">
        <v>91</v>
      </c>
      <c r="BK969" s="229">
        <f>ROUND(I969*H969,2)</f>
        <v>0</v>
      </c>
      <c r="BL969" s="21" t="s">
        <v>96</v>
      </c>
      <c r="BM969" s="228" t="s">
        <v>1457</v>
      </c>
    </row>
    <row r="970" s="14" customFormat="1">
      <c r="A970" s="14"/>
      <c r="B970" s="246"/>
      <c r="C970" s="247"/>
      <c r="D970" s="237" t="s">
        <v>170</v>
      </c>
      <c r="E970" s="248" t="s">
        <v>32</v>
      </c>
      <c r="F970" s="249" t="s">
        <v>1458</v>
      </c>
      <c r="G970" s="247"/>
      <c r="H970" s="250">
        <v>26</v>
      </c>
      <c r="I970" s="251"/>
      <c r="J970" s="247"/>
      <c r="K970" s="247"/>
      <c r="L970" s="252"/>
      <c r="M970" s="253"/>
      <c r="N970" s="254"/>
      <c r="O970" s="254"/>
      <c r="P970" s="254"/>
      <c r="Q970" s="254"/>
      <c r="R970" s="254"/>
      <c r="S970" s="254"/>
      <c r="T970" s="25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6" t="s">
        <v>170</v>
      </c>
      <c r="AU970" s="256" t="s">
        <v>96</v>
      </c>
      <c r="AV970" s="14" t="s">
        <v>91</v>
      </c>
      <c r="AW970" s="14" t="s">
        <v>38</v>
      </c>
      <c r="AX970" s="14" t="s">
        <v>84</v>
      </c>
      <c r="AY970" s="256" t="s">
        <v>159</v>
      </c>
    </row>
    <row r="971" s="14" customFormat="1">
      <c r="A971" s="14"/>
      <c r="B971" s="246"/>
      <c r="C971" s="247"/>
      <c r="D971" s="237" t="s">
        <v>170</v>
      </c>
      <c r="E971" s="247"/>
      <c r="F971" s="249" t="s">
        <v>1459</v>
      </c>
      <c r="G971" s="247"/>
      <c r="H971" s="250">
        <v>28.600000000000001</v>
      </c>
      <c r="I971" s="251"/>
      <c r="J971" s="247"/>
      <c r="K971" s="247"/>
      <c r="L971" s="252"/>
      <c r="M971" s="253"/>
      <c r="N971" s="254"/>
      <c r="O971" s="254"/>
      <c r="P971" s="254"/>
      <c r="Q971" s="254"/>
      <c r="R971" s="254"/>
      <c r="S971" s="254"/>
      <c r="T971" s="25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6" t="s">
        <v>170</v>
      </c>
      <c r="AU971" s="256" t="s">
        <v>96</v>
      </c>
      <c r="AV971" s="14" t="s">
        <v>91</v>
      </c>
      <c r="AW971" s="14" t="s">
        <v>4</v>
      </c>
      <c r="AX971" s="14" t="s">
        <v>84</v>
      </c>
      <c r="AY971" s="256" t="s">
        <v>159</v>
      </c>
    </row>
    <row r="972" s="2" customFormat="1" ht="24.15" customHeight="1">
      <c r="A972" s="43"/>
      <c r="B972" s="44"/>
      <c r="C972" s="277" t="s">
        <v>1460</v>
      </c>
      <c r="D972" s="277" t="s">
        <v>670</v>
      </c>
      <c r="E972" s="278" t="s">
        <v>1461</v>
      </c>
      <c r="F972" s="279" t="s">
        <v>1462</v>
      </c>
      <c r="G972" s="280" t="s">
        <v>785</v>
      </c>
      <c r="H972" s="281">
        <v>6.5999999999999996</v>
      </c>
      <c r="I972" s="282"/>
      <c r="J972" s="283">
        <f>ROUND(I972*H972,2)</f>
        <v>0</v>
      </c>
      <c r="K972" s="279" t="s">
        <v>166</v>
      </c>
      <c r="L972" s="284"/>
      <c r="M972" s="285" t="s">
        <v>32</v>
      </c>
      <c r="N972" s="286" t="s">
        <v>48</v>
      </c>
      <c r="O972" s="89"/>
      <c r="P972" s="226">
        <f>O972*H972</f>
        <v>0</v>
      </c>
      <c r="Q972" s="226">
        <v>0.00029999999999999997</v>
      </c>
      <c r="R972" s="226">
        <f>Q972*H972</f>
        <v>0.0019799999999999996</v>
      </c>
      <c r="S972" s="226">
        <v>0</v>
      </c>
      <c r="T972" s="227">
        <f>S972*H972</f>
        <v>0</v>
      </c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R972" s="228" t="s">
        <v>108</v>
      </c>
      <c r="AT972" s="228" t="s">
        <v>670</v>
      </c>
      <c r="AU972" s="228" t="s">
        <v>96</v>
      </c>
      <c r="AY972" s="21" t="s">
        <v>159</v>
      </c>
      <c r="BE972" s="229">
        <f>IF(N972="základní",J972,0)</f>
        <v>0</v>
      </c>
      <c r="BF972" s="229">
        <f>IF(N972="snížená",J972,0)</f>
        <v>0</v>
      </c>
      <c r="BG972" s="229">
        <f>IF(N972="zákl. přenesená",J972,0)</f>
        <v>0</v>
      </c>
      <c r="BH972" s="229">
        <f>IF(N972="sníž. přenesená",J972,0)</f>
        <v>0</v>
      </c>
      <c r="BI972" s="229">
        <f>IF(N972="nulová",J972,0)</f>
        <v>0</v>
      </c>
      <c r="BJ972" s="21" t="s">
        <v>91</v>
      </c>
      <c r="BK972" s="229">
        <f>ROUND(I972*H972,2)</f>
        <v>0</v>
      </c>
      <c r="BL972" s="21" t="s">
        <v>96</v>
      </c>
      <c r="BM972" s="228" t="s">
        <v>1463</v>
      </c>
    </row>
    <row r="973" s="14" customFormat="1">
      <c r="A973" s="14"/>
      <c r="B973" s="246"/>
      <c r="C973" s="247"/>
      <c r="D973" s="237" t="s">
        <v>170</v>
      </c>
      <c r="E973" s="248" t="s">
        <v>32</v>
      </c>
      <c r="F973" s="249" t="s">
        <v>1464</v>
      </c>
      <c r="G973" s="247"/>
      <c r="H973" s="250">
        <v>6.5999999999999996</v>
      </c>
      <c r="I973" s="251"/>
      <c r="J973" s="247"/>
      <c r="K973" s="247"/>
      <c r="L973" s="252"/>
      <c r="M973" s="253"/>
      <c r="N973" s="254"/>
      <c r="O973" s="254"/>
      <c r="P973" s="254"/>
      <c r="Q973" s="254"/>
      <c r="R973" s="254"/>
      <c r="S973" s="254"/>
      <c r="T973" s="255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6" t="s">
        <v>170</v>
      </c>
      <c r="AU973" s="256" t="s">
        <v>96</v>
      </c>
      <c r="AV973" s="14" t="s">
        <v>91</v>
      </c>
      <c r="AW973" s="14" t="s">
        <v>38</v>
      </c>
      <c r="AX973" s="14" t="s">
        <v>84</v>
      </c>
      <c r="AY973" s="256" t="s">
        <v>159</v>
      </c>
    </row>
    <row r="974" s="17" customFormat="1" ht="20.88" customHeight="1">
      <c r="A974" s="17"/>
      <c r="B974" s="298"/>
      <c r="C974" s="299"/>
      <c r="D974" s="300" t="s">
        <v>75</v>
      </c>
      <c r="E974" s="300" t="s">
        <v>1465</v>
      </c>
      <c r="F974" s="300" t="s">
        <v>1466</v>
      </c>
      <c r="G974" s="299"/>
      <c r="H974" s="299"/>
      <c r="I974" s="301"/>
      <c r="J974" s="302">
        <f>BK974</f>
        <v>0</v>
      </c>
      <c r="K974" s="299"/>
      <c r="L974" s="303"/>
      <c r="M974" s="304"/>
      <c r="N974" s="305"/>
      <c r="O974" s="305"/>
      <c r="P974" s="306">
        <f>SUM(P975:P990)</f>
        <v>0</v>
      </c>
      <c r="Q974" s="305"/>
      <c r="R974" s="306">
        <f>SUM(R975:R990)</f>
        <v>0.8704429239999999</v>
      </c>
      <c r="S974" s="305"/>
      <c r="T974" s="307">
        <f>SUM(T975:T990)</f>
        <v>0</v>
      </c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R974" s="308" t="s">
        <v>84</v>
      </c>
      <c r="AT974" s="309" t="s">
        <v>75</v>
      </c>
      <c r="AU974" s="309" t="s">
        <v>93</v>
      </c>
      <c r="AY974" s="308" t="s">
        <v>159</v>
      </c>
      <c r="BK974" s="310">
        <f>SUM(BK975:BK990)</f>
        <v>0</v>
      </c>
    </row>
    <row r="975" s="2" customFormat="1" ht="55.5" customHeight="1">
      <c r="A975" s="43"/>
      <c r="B975" s="44"/>
      <c r="C975" s="217" t="s">
        <v>1467</v>
      </c>
      <c r="D975" s="217" t="s">
        <v>162</v>
      </c>
      <c r="E975" s="218" t="s">
        <v>1468</v>
      </c>
      <c r="F975" s="219" t="s">
        <v>1469</v>
      </c>
      <c r="G975" s="220" t="s">
        <v>785</v>
      </c>
      <c r="H975" s="221">
        <v>195.44999999999999</v>
      </c>
      <c r="I975" s="222"/>
      <c r="J975" s="223">
        <f>ROUND(I975*H975,2)</f>
        <v>0</v>
      </c>
      <c r="K975" s="219" t="s">
        <v>166</v>
      </c>
      <c r="L975" s="49"/>
      <c r="M975" s="224" t="s">
        <v>32</v>
      </c>
      <c r="N975" s="225" t="s">
        <v>48</v>
      </c>
      <c r="O975" s="89"/>
      <c r="P975" s="226">
        <f>O975*H975</f>
        <v>0</v>
      </c>
      <c r="Q975" s="226">
        <v>0.0033899999999999998</v>
      </c>
      <c r="R975" s="226">
        <f>Q975*H975</f>
        <v>0.66257549999999987</v>
      </c>
      <c r="S975" s="226">
        <v>0</v>
      </c>
      <c r="T975" s="227">
        <f>S975*H975</f>
        <v>0</v>
      </c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R975" s="228" t="s">
        <v>96</v>
      </c>
      <c r="AT975" s="228" t="s">
        <v>162</v>
      </c>
      <c r="AU975" s="228" t="s">
        <v>96</v>
      </c>
      <c r="AY975" s="21" t="s">
        <v>159</v>
      </c>
      <c r="BE975" s="229">
        <f>IF(N975="základní",J975,0)</f>
        <v>0</v>
      </c>
      <c r="BF975" s="229">
        <f>IF(N975="snížená",J975,0)</f>
        <v>0</v>
      </c>
      <c r="BG975" s="229">
        <f>IF(N975="zákl. přenesená",J975,0)</f>
        <v>0</v>
      </c>
      <c r="BH975" s="229">
        <f>IF(N975="sníž. přenesená",J975,0)</f>
        <v>0</v>
      </c>
      <c r="BI975" s="229">
        <f>IF(N975="nulová",J975,0)</f>
        <v>0</v>
      </c>
      <c r="BJ975" s="21" t="s">
        <v>91</v>
      </c>
      <c r="BK975" s="229">
        <f>ROUND(I975*H975,2)</f>
        <v>0</v>
      </c>
      <c r="BL975" s="21" t="s">
        <v>96</v>
      </c>
      <c r="BM975" s="228" t="s">
        <v>1470</v>
      </c>
    </row>
    <row r="976" s="2" customFormat="1">
      <c r="A976" s="43"/>
      <c r="B976" s="44"/>
      <c r="C976" s="45"/>
      <c r="D976" s="230" t="s">
        <v>168</v>
      </c>
      <c r="E976" s="45"/>
      <c r="F976" s="231" t="s">
        <v>1471</v>
      </c>
      <c r="G976" s="45"/>
      <c r="H976" s="45"/>
      <c r="I976" s="232"/>
      <c r="J976" s="45"/>
      <c r="K976" s="45"/>
      <c r="L976" s="49"/>
      <c r="M976" s="233"/>
      <c r="N976" s="234"/>
      <c r="O976" s="89"/>
      <c r="P976" s="89"/>
      <c r="Q976" s="89"/>
      <c r="R976" s="89"/>
      <c r="S976" s="89"/>
      <c r="T976" s="90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T976" s="21" t="s">
        <v>168</v>
      </c>
      <c r="AU976" s="21" t="s">
        <v>96</v>
      </c>
    </row>
    <row r="977" s="2" customFormat="1">
      <c r="A977" s="43"/>
      <c r="B977" s="44"/>
      <c r="C977" s="45"/>
      <c r="D977" s="237" t="s">
        <v>564</v>
      </c>
      <c r="E977" s="45"/>
      <c r="F977" s="265" t="s">
        <v>1472</v>
      </c>
      <c r="G977" s="45"/>
      <c r="H977" s="45"/>
      <c r="I977" s="232"/>
      <c r="J977" s="45"/>
      <c r="K977" s="45"/>
      <c r="L977" s="49"/>
      <c r="M977" s="233"/>
      <c r="N977" s="234"/>
      <c r="O977" s="89"/>
      <c r="P977" s="89"/>
      <c r="Q977" s="89"/>
      <c r="R977" s="89"/>
      <c r="S977" s="89"/>
      <c r="T977" s="90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T977" s="21" t="s">
        <v>564</v>
      </c>
      <c r="AU977" s="21" t="s">
        <v>96</v>
      </c>
    </row>
    <row r="978" s="14" customFormat="1">
      <c r="A978" s="14"/>
      <c r="B978" s="246"/>
      <c r="C978" s="247"/>
      <c r="D978" s="237" t="s">
        <v>170</v>
      </c>
      <c r="E978" s="248" t="s">
        <v>32</v>
      </c>
      <c r="F978" s="249" t="s">
        <v>1291</v>
      </c>
      <c r="G978" s="247"/>
      <c r="H978" s="250">
        <v>179.15000000000001</v>
      </c>
      <c r="I978" s="251"/>
      <c r="J978" s="247"/>
      <c r="K978" s="247"/>
      <c r="L978" s="252"/>
      <c r="M978" s="253"/>
      <c r="N978" s="254"/>
      <c r="O978" s="254"/>
      <c r="P978" s="254"/>
      <c r="Q978" s="254"/>
      <c r="R978" s="254"/>
      <c r="S978" s="254"/>
      <c r="T978" s="255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6" t="s">
        <v>170</v>
      </c>
      <c r="AU978" s="256" t="s">
        <v>96</v>
      </c>
      <c r="AV978" s="14" t="s">
        <v>91</v>
      </c>
      <c r="AW978" s="14" t="s">
        <v>38</v>
      </c>
      <c r="AX978" s="14" t="s">
        <v>76</v>
      </c>
      <c r="AY978" s="256" t="s">
        <v>159</v>
      </c>
    </row>
    <row r="979" s="14" customFormat="1">
      <c r="A979" s="14"/>
      <c r="B979" s="246"/>
      <c r="C979" s="247"/>
      <c r="D979" s="237" t="s">
        <v>170</v>
      </c>
      <c r="E979" s="248" t="s">
        <v>32</v>
      </c>
      <c r="F979" s="249" t="s">
        <v>1292</v>
      </c>
      <c r="G979" s="247"/>
      <c r="H979" s="250">
        <v>77.299999999999997</v>
      </c>
      <c r="I979" s="251"/>
      <c r="J979" s="247"/>
      <c r="K979" s="247"/>
      <c r="L979" s="252"/>
      <c r="M979" s="253"/>
      <c r="N979" s="254"/>
      <c r="O979" s="254"/>
      <c r="P979" s="254"/>
      <c r="Q979" s="254"/>
      <c r="R979" s="254"/>
      <c r="S979" s="254"/>
      <c r="T979" s="255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6" t="s">
        <v>170</v>
      </c>
      <c r="AU979" s="256" t="s">
        <v>96</v>
      </c>
      <c r="AV979" s="14" t="s">
        <v>91</v>
      </c>
      <c r="AW979" s="14" t="s">
        <v>38</v>
      </c>
      <c r="AX979" s="14" t="s">
        <v>76</v>
      </c>
      <c r="AY979" s="256" t="s">
        <v>159</v>
      </c>
    </row>
    <row r="980" s="14" customFormat="1">
      <c r="A980" s="14"/>
      <c r="B980" s="246"/>
      <c r="C980" s="247"/>
      <c r="D980" s="237" t="s">
        <v>170</v>
      </c>
      <c r="E980" s="248" t="s">
        <v>32</v>
      </c>
      <c r="F980" s="249" t="s">
        <v>1473</v>
      </c>
      <c r="G980" s="247"/>
      <c r="H980" s="250">
        <v>-61</v>
      </c>
      <c r="I980" s="251"/>
      <c r="J980" s="247"/>
      <c r="K980" s="247"/>
      <c r="L980" s="252"/>
      <c r="M980" s="253"/>
      <c r="N980" s="254"/>
      <c r="O980" s="254"/>
      <c r="P980" s="254"/>
      <c r="Q980" s="254"/>
      <c r="R980" s="254"/>
      <c r="S980" s="254"/>
      <c r="T980" s="255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6" t="s">
        <v>170</v>
      </c>
      <c r="AU980" s="256" t="s">
        <v>96</v>
      </c>
      <c r="AV980" s="14" t="s">
        <v>91</v>
      </c>
      <c r="AW980" s="14" t="s">
        <v>38</v>
      </c>
      <c r="AX980" s="14" t="s">
        <v>76</v>
      </c>
      <c r="AY980" s="256" t="s">
        <v>159</v>
      </c>
    </row>
    <row r="981" s="15" customFormat="1">
      <c r="A981" s="15"/>
      <c r="B981" s="266"/>
      <c r="C981" s="267"/>
      <c r="D981" s="237" t="s">
        <v>170</v>
      </c>
      <c r="E981" s="268" t="s">
        <v>32</v>
      </c>
      <c r="F981" s="269" t="s">
        <v>583</v>
      </c>
      <c r="G981" s="267"/>
      <c r="H981" s="270">
        <v>195.44999999999999</v>
      </c>
      <c r="I981" s="271"/>
      <c r="J981" s="267"/>
      <c r="K981" s="267"/>
      <c r="L981" s="272"/>
      <c r="M981" s="273"/>
      <c r="N981" s="274"/>
      <c r="O981" s="274"/>
      <c r="P981" s="274"/>
      <c r="Q981" s="274"/>
      <c r="R981" s="274"/>
      <c r="S981" s="274"/>
      <c r="T981" s="27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76" t="s">
        <v>170</v>
      </c>
      <c r="AU981" s="276" t="s">
        <v>96</v>
      </c>
      <c r="AV981" s="15" t="s">
        <v>96</v>
      </c>
      <c r="AW981" s="15" t="s">
        <v>38</v>
      </c>
      <c r="AX981" s="15" t="s">
        <v>84</v>
      </c>
      <c r="AY981" s="276" t="s">
        <v>159</v>
      </c>
    </row>
    <row r="982" s="2" customFormat="1" ht="55.5" customHeight="1">
      <c r="A982" s="43"/>
      <c r="B982" s="44"/>
      <c r="C982" s="217" t="s">
        <v>1474</v>
      </c>
      <c r="D982" s="217" t="s">
        <v>162</v>
      </c>
      <c r="E982" s="218" t="s">
        <v>1468</v>
      </c>
      <c r="F982" s="219" t="s">
        <v>1469</v>
      </c>
      <c r="G982" s="220" t="s">
        <v>785</v>
      </c>
      <c r="H982" s="221">
        <v>34</v>
      </c>
      <c r="I982" s="222"/>
      <c r="J982" s="223">
        <f>ROUND(I982*H982,2)</f>
        <v>0</v>
      </c>
      <c r="K982" s="219" t="s">
        <v>166</v>
      </c>
      <c r="L982" s="49"/>
      <c r="M982" s="224" t="s">
        <v>32</v>
      </c>
      <c r="N982" s="225" t="s">
        <v>48</v>
      </c>
      <c r="O982" s="89"/>
      <c r="P982" s="226">
        <f>O982*H982</f>
        <v>0</v>
      </c>
      <c r="Q982" s="226">
        <v>0.0033899999999999998</v>
      </c>
      <c r="R982" s="226">
        <f>Q982*H982</f>
        <v>0.11525999999999999</v>
      </c>
      <c r="S982" s="226">
        <v>0</v>
      </c>
      <c r="T982" s="227">
        <f>S982*H982</f>
        <v>0</v>
      </c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R982" s="228" t="s">
        <v>96</v>
      </c>
      <c r="AT982" s="228" t="s">
        <v>162</v>
      </c>
      <c r="AU982" s="228" t="s">
        <v>96</v>
      </c>
      <c r="AY982" s="21" t="s">
        <v>159</v>
      </c>
      <c r="BE982" s="229">
        <f>IF(N982="základní",J982,0)</f>
        <v>0</v>
      </c>
      <c r="BF982" s="229">
        <f>IF(N982="snížená",J982,0)</f>
        <v>0</v>
      </c>
      <c r="BG982" s="229">
        <f>IF(N982="zákl. přenesená",J982,0)</f>
        <v>0</v>
      </c>
      <c r="BH982" s="229">
        <f>IF(N982="sníž. přenesená",J982,0)</f>
        <v>0</v>
      </c>
      <c r="BI982" s="229">
        <f>IF(N982="nulová",J982,0)</f>
        <v>0</v>
      </c>
      <c r="BJ982" s="21" t="s">
        <v>91</v>
      </c>
      <c r="BK982" s="229">
        <f>ROUND(I982*H982,2)</f>
        <v>0</v>
      </c>
      <c r="BL982" s="21" t="s">
        <v>96</v>
      </c>
      <c r="BM982" s="228" t="s">
        <v>1475</v>
      </c>
    </row>
    <row r="983" s="2" customFormat="1">
      <c r="A983" s="43"/>
      <c r="B983" s="44"/>
      <c r="C983" s="45"/>
      <c r="D983" s="230" t="s">
        <v>168</v>
      </c>
      <c r="E983" s="45"/>
      <c r="F983" s="231" t="s">
        <v>1471</v>
      </c>
      <c r="G983" s="45"/>
      <c r="H983" s="45"/>
      <c r="I983" s="232"/>
      <c r="J983" s="45"/>
      <c r="K983" s="45"/>
      <c r="L983" s="49"/>
      <c r="M983" s="233"/>
      <c r="N983" s="234"/>
      <c r="O983" s="89"/>
      <c r="P983" s="89"/>
      <c r="Q983" s="89"/>
      <c r="R983" s="89"/>
      <c r="S983" s="89"/>
      <c r="T983" s="90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T983" s="21" t="s">
        <v>168</v>
      </c>
      <c r="AU983" s="21" t="s">
        <v>96</v>
      </c>
    </row>
    <row r="984" s="14" customFormat="1">
      <c r="A984" s="14"/>
      <c r="B984" s="246"/>
      <c r="C984" s="247"/>
      <c r="D984" s="237" t="s">
        <v>170</v>
      </c>
      <c r="E984" s="248" t="s">
        <v>32</v>
      </c>
      <c r="F984" s="249" t="s">
        <v>1476</v>
      </c>
      <c r="G984" s="247"/>
      <c r="H984" s="250">
        <v>34</v>
      </c>
      <c r="I984" s="251"/>
      <c r="J984" s="247"/>
      <c r="K984" s="247"/>
      <c r="L984" s="252"/>
      <c r="M984" s="253"/>
      <c r="N984" s="254"/>
      <c r="O984" s="254"/>
      <c r="P984" s="254"/>
      <c r="Q984" s="254"/>
      <c r="R984" s="254"/>
      <c r="S984" s="254"/>
      <c r="T984" s="255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6" t="s">
        <v>170</v>
      </c>
      <c r="AU984" s="256" t="s">
        <v>96</v>
      </c>
      <c r="AV984" s="14" t="s">
        <v>91</v>
      </c>
      <c r="AW984" s="14" t="s">
        <v>38</v>
      </c>
      <c r="AX984" s="14" t="s">
        <v>84</v>
      </c>
      <c r="AY984" s="256" t="s">
        <v>159</v>
      </c>
    </row>
    <row r="985" s="2" customFormat="1" ht="24.15" customHeight="1">
      <c r="A985" s="43"/>
      <c r="B985" s="44"/>
      <c r="C985" s="277" t="s">
        <v>1477</v>
      </c>
      <c r="D985" s="277" t="s">
        <v>670</v>
      </c>
      <c r="E985" s="278" t="s">
        <v>1478</v>
      </c>
      <c r="F985" s="279" t="s">
        <v>1479</v>
      </c>
      <c r="G985" s="280" t="s">
        <v>165</v>
      </c>
      <c r="H985" s="281">
        <v>8.5</v>
      </c>
      <c r="I985" s="282"/>
      <c r="J985" s="283">
        <f>ROUND(I985*H985,2)</f>
        <v>0</v>
      </c>
      <c r="K985" s="279" t="s">
        <v>166</v>
      </c>
      <c r="L985" s="284"/>
      <c r="M985" s="285" t="s">
        <v>32</v>
      </c>
      <c r="N985" s="286" t="s">
        <v>48</v>
      </c>
      <c r="O985" s="89"/>
      <c r="P985" s="226">
        <f>O985*H985</f>
        <v>0</v>
      </c>
      <c r="Q985" s="226">
        <v>0.0011999999999999999</v>
      </c>
      <c r="R985" s="226">
        <f>Q985*H985</f>
        <v>0.010199999999999999</v>
      </c>
      <c r="S985" s="226">
        <v>0</v>
      </c>
      <c r="T985" s="227">
        <f>S985*H985</f>
        <v>0</v>
      </c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R985" s="228" t="s">
        <v>108</v>
      </c>
      <c r="AT985" s="228" t="s">
        <v>670</v>
      </c>
      <c r="AU985" s="228" t="s">
        <v>96</v>
      </c>
      <c r="AY985" s="21" t="s">
        <v>159</v>
      </c>
      <c r="BE985" s="229">
        <f>IF(N985="základní",J985,0)</f>
        <v>0</v>
      </c>
      <c r="BF985" s="229">
        <f>IF(N985="snížená",J985,0)</f>
        <v>0</v>
      </c>
      <c r="BG985" s="229">
        <f>IF(N985="zákl. přenesená",J985,0)</f>
        <v>0</v>
      </c>
      <c r="BH985" s="229">
        <f>IF(N985="sníž. přenesená",J985,0)</f>
        <v>0</v>
      </c>
      <c r="BI985" s="229">
        <f>IF(N985="nulová",J985,0)</f>
        <v>0</v>
      </c>
      <c r="BJ985" s="21" t="s">
        <v>91</v>
      </c>
      <c r="BK985" s="229">
        <f>ROUND(I985*H985,2)</f>
        <v>0</v>
      </c>
      <c r="BL985" s="21" t="s">
        <v>96</v>
      </c>
      <c r="BM985" s="228" t="s">
        <v>1480</v>
      </c>
    </row>
    <row r="986" s="14" customFormat="1">
      <c r="A986" s="14"/>
      <c r="B986" s="246"/>
      <c r="C986" s="247"/>
      <c r="D986" s="237" t="s">
        <v>170</v>
      </c>
      <c r="E986" s="247"/>
      <c r="F986" s="249" t="s">
        <v>1481</v>
      </c>
      <c r="G986" s="247"/>
      <c r="H986" s="250">
        <v>8.5</v>
      </c>
      <c r="I986" s="251"/>
      <c r="J986" s="247"/>
      <c r="K986" s="247"/>
      <c r="L986" s="252"/>
      <c r="M986" s="253"/>
      <c r="N986" s="254"/>
      <c r="O986" s="254"/>
      <c r="P986" s="254"/>
      <c r="Q986" s="254"/>
      <c r="R986" s="254"/>
      <c r="S986" s="254"/>
      <c r="T986" s="255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6" t="s">
        <v>170</v>
      </c>
      <c r="AU986" s="256" t="s">
        <v>96</v>
      </c>
      <c r="AV986" s="14" t="s">
        <v>91</v>
      </c>
      <c r="AW986" s="14" t="s">
        <v>4</v>
      </c>
      <c r="AX986" s="14" t="s">
        <v>84</v>
      </c>
      <c r="AY986" s="256" t="s">
        <v>159</v>
      </c>
    </row>
    <row r="987" s="2" customFormat="1" ht="44.25" customHeight="1">
      <c r="A987" s="43"/>
      <c r="B987" s="44"/>
      <c r="C987" s="217" t="s">
        <v>1482</v>
      </c>
      <c r="D987" s="217" t="s">
        <v>162</v>
      </c>
      <c r="E987" s="218" t="s">
        <v>1483</v>
      </c>
      <c r="F987" s="219" t="s">
        <v>1484</v>
      </c>
      <c r="G987" s="220" t="s">
        <v>165</v>
      </c>
      <c r="H987" s="221">
        <v>21.824000000000002</v>
      </c>
      <c r="I987" s="222"/>
      <c r="J987" s="223">
        <f>ROUND(I987*H987,2)</f>
        <v>0</v>
      </c>
      <c r="K987" s="219" t="s">
        <v>166</v>
      </c>
      <c r="L987" s="49"/>
      <c r="M987" s="224" t="s">
        <v>32</v>
      </c>
      <c r="N987" s="225" t="s">
        <v>48</v>
      </c>
      <c r="O987" s="89"/>
      <c r="P987" s="226">
        <f>O987*H987</f>
        <v>0</v>
      </c>
      <c r="Q987" s="226">
        <v>0.0037759999999999998</v>
      </c>
      <c r="R987" s="226">
        <f>Q987*H987</f>
        <v>0.082407424000000007</v>
      </c>
      <c r="S987" s="226">
        <v>0</v>
      </c>
      <c r="T987" s="227">
        <f>S987*H987</f>
        <v>0</v>
      </c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R987" s="228" t="s">
        <v>96</v>
      </c>
      <c r="AT987" s="228" t="s">
        <v>162</v>
      </c>
      <c r="AU987" s="228" t="s">
        <v>96</v>
      </c>
      <c r="AY987" s="21" t="s">
        <v>159</v>
      </c>
      <c r="BE987" s="229">
        <f>IF(N987="základní",J987,0)</f>
        <v>0</v>
      </c>
      <c r="BF987" s="229">
        <f>IF(N987="snížená",J987,0)</f>
        <v>0</v>
      </c>
      <c r="BG987" s="229">
        <f>IF(N987="zákl. přenesená",J987,0)</f>
        <v>0</v>
      </c>
      <c r="BH987" s="229">
        <f>IF(N987="sníž. přenesená",J987,0)</f>
        <v>0</v>
      </c>
      <c r="BI987" s="229">
        <f>IF(N987="nulová",J987,0)</f>
        <v>0</v>
      </c>
      <c r="BJ987" s="21" t="s">
        <v>91</v>
      </c>
      <c r="BK987" s="229">
        <f>ROUND(I987*H987,2)</f>
        <v>0</v>
      </c>
      <c r="BL987" s="21" t="s">
        <v>96</v>
      </c>
      <c r="BM987" s="228" t="s">
        <v>1485</v>
      </c>
    </row>
    <row r="988" s="2" customFormat="1">
      <c r="A988" s="43"/>
      <c r="B988" s="44"/>
      <c r="C988" s="45"/>
      <c r="D988" s="230" t="s">
        <v>168</v>
      </c>
      <c r="E988" s="45"/>
      <c r="F988" s="231" t="s">
        <v>1486</v>
      </c>
      <c r="G988" s="45"/>
      <c r="H988" s="45"/>
      <c r="I988" s="232"/>
      <c r="J988" s="45"/>
      <c r="K988" s="45"/>
      <c r="L988" s="49"/>
      <c r="M988" s="233"/>
      <c r="N988" s="234"/>
      <c r="O988" s="89"/>
      <c r="P988" s="89"/>
      <c r="Q988" s="89"/>
      <c r="R988" s="89"/>
      <c r="S988" s="89"/>
      <c r="T988" s="90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T988" s="21" t="s">
        <v>168</v>
      </c>
      <c r="AU988" s="21" t="s">
        <v>96</v>
      </c>
    </row>
    <row r="989" s="13" customFormat="1">
      <c r="A989" s="13"/>
      <c r="B989" s="235"/>
      <c r="C989" s="236"/>
      <c r="D989" s="237" t="s">
        <v>170</v>
      </c>
      <c r="E989" s="238" t="s">
        <v>32</v>
      </c>
      <c r="F989" s="239" t="s">
        <v>1487</v>
      </c>
      <c r="G989" s="236"/>
      <c r="H989" s="238" t="s">
        <v>32</v>
      </c>
      <c r="I989" s="240"/>
      <c r="J989" s="236"/>
      <c r="K989" s="236"/>
      <c r="L989" s="241"/>
      <c r="M989" s="242"/>
      <c r="N989" s="243"/>
      <c r="O989" s="243"/>
      <c r="P989" s="243"/>
      <c r="Q989" s="243"/>
      <c r="R989" s="243"/>
      <c r="S989" s="243"/>
      <c r="T989" s="24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5" t="s">
        <v>170</v>
      </c>
      <c r="AU989" s="245" t="s">
        <v>96</v>
      </c>
      <c r="AV989" s="13" t="s">
        <v>84</v>
      </c>
      <c r="AW989" s="13" t="s">
        <v>38</v>
      </c>
      <c r="AX989" s="13" t="s">
        <v>76</v>
      </c>
      <c r="AY989" s="245" t="s">
        <v>159</v>
      </c>
    </row>
    <row r="990" s="14" customFormat="1">
      <c r="A990" s="14"/>
      <c r="B990" s="246"/>
      <c r="C990" s="247"/>
      <c r="D990" s="237" t="s">
        <v>170</v>
      </c>
      <c r="E990" s="248" t="s">
        <v>32</v>
      </c>
      <c r="F990" s="249" t="s">
        <v>1488</v>
      </c>
      <c r="G990" s="247"/>
      <c r="H990" s="250">
        <v>21.824000000000002</v>
      </c>
      <c r="I990" s="251"/>
      <c r="J990" s="247"/>
      <c r="K990" s="247"/>
      <c r="L990" s="252"/>
      <c r="M990" s="253"/>
      <c r="N990" s="254"/>
      <c r="O990" s="254"/>
      <c r="P990" s="254"/>
      <c r="Q990" s="254"/>
      <c r="R990" s="254"/>
      <c r="S990" s="254"/>
      <c r="T990" s="25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6" t="s">
        <v>170</v>
      </c>
      <c r="AU990" s="256" t="s">
        <v>96</v>
      </c>
      <c r="AV990" s="14" t="s">
        <v>91</v>
      </c>
      <c r="AW990" s="14" t="s">
        <v>38</v>
      </c>
      <c r="AX990" s="14" t="s">
        <v>84</v>
      </c>
      <c r="AY990" s="256" t="s">
        <v>159</v>
      </c>
    </row>
    <row r="991" s="17" customFormat="1" ht="20.88" customHeight="1">
      <c r="A991" s="17"/>
      <c r="B991" s="298"/>
      <c r="C991" s="299"/>
      <c r="D991" s="300" t="s">
        <v>75</v>
      </c>
      <c r="E991" s="300" t="s">
        <v>1489</v>
      </c>
      <c r="F991" s="300" t="s">
        <v>1490</v>
      </c>
      <c r="G991" s="299"/>
      <c r="H991" s="299"/>
      <c r="I991" s="301"/>
      <c r="J991" s="302">
        <f>BK991</f>
        <v>0</v>
      </c>
      <c r="K991" s="299"/>
      <c r="L991" s="303"/>
      <c r="M991" s="304"/>
      <c r="N991" s="305"/>
      <c r="O991" s="305"/>
      <c r="P991" s="306">
        <f>SUM(P992:P1012)</f>
        <v>0</v>
      </c>
      <c r="Q991" s="305"/>
      <c r="R991" s="306">
        <f>SUM(R992:R1012)</f>
        <v>3.7193762279999998</v>
      </c>
      <c r="S991" s="305"/>
      <c r="T991" s="307">
        <f>SUM(T992:T1012)</f>
        <v>0</v>
      </c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R991" s="308" t="s">
        <v>84</v>
      </c>
      <c r="AT991" s="309" t="s">
        <v>75</v>
      </c>
      <c r="AU991" s="309" t="s">
        <v>93</v>
      </c>
      <c r="AY991" s="308" t="s">
        <v>159</v>
      </c>
      <c r="BK991" s="310">
        <f>SUM(BK992:BK1012)</f>
        <v>0</v>
      </c>
    </row>
    <row r="992" s="2" customFormat="1" ht="33" customHeight="1">
      <c r="A992" s="43"/>
      <c r="B992" s="44"/>
      <c r="C992" s="217" t="s">
        <v>1491</v>
      </c>
      <c r="D992" s="217" t="s">
        <v>162</v>
      </c>
      <c r="E992" s="218" t="s">
        <v>1492</v>
      </c>
      <c r="F992" s="219" t="s">
        <v>1493</v>
      </c>
      <c r="G992" s="220" t="s">
        <v>165</v>
      </c>
      <c r="H992" s="221">
        <v>114.06699999999999</v>
      </c>
      <c r="I992" s="222"/>
      <c r="J992" s="223">
        <f>ROUND(I992*H992,2)</f>
        <v>0</v>
      </c>
      <c r="K992" s="219" t="s">
        <v>166</v>
      </c>
      <c r="L992" s="49"/>
      <c r="M992" s="224" t="s">
        <v>32</v>
      </c>
      <c r="N992" s="225" t="s">
        <v>48</v>
      </c>
      <c r="O992" s="89"/>
      <c r="P992" s="226">
        <f>O992*H992</f>
        <v>0</v>
      </c>
      <c r="Q992" s="226">
        <v>0.0043839999999999999</v>
      </c>
      <c r="R992" s="226">
        <f>Q992*H992</f>
        <v>0.50006972799999994</v>
      </c>
      <c r="S992" s="226">
        <v>0</v>
      </c>
      <c r="T992" s="227">
        <f>S992*H992</f>
        <v>0</v>
      </c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R992" s="228" t="s">
        <v>96</v>
      </c>
      <c r="AT992" s="228" t="s">
        <v>162</v>
      </c>
      <c r="AU992" s="228" t="s">
        <v>96</v>
      </c>
      <c r="AY992" s="21" t="s">
        <v>159</v>
      </c>
      <c r="BE992" s="229">
        <f>IF(N992="základní",J992,0)</f>
        <v>0</v>
      </c>
      <c r="BF992" s="229">
        <f>IF(N992="snížená",J992,0)</f>
        <v>0</v>
      </c>
      <c r="BG992" s="229">
        <f>IF(N992="zákl. přenesená",J992,0)</f>
        <v>0</v>
      </c>
      <c r="BH992" s="229">
        <f>IF(N992="sníž. přenesená",J992,0)</f>
        <v>0</v>
      </c>
      <c r="BI992" s="229">
        <f>IF(N992="nulová",J992,0)</f>
        <v>0</v>
      </c>
      <c r="BJ992" s="21" t="s">
        <v>91</v>
      </c>
      <c r="BK992" s="229">
        <f>ROUND(I992*H992,2)</f>
        <v>0</v>
      </c>
      <c r="BL992" s="21" t="s">
        <v>96</v>
      </c>
      <c r="BM992" s="228" t="s">
        <v>1494</v>
      </c>
    </row>
    <row r="993" s="2" customFormat="1">
      <c r="A993" s="43"/>
      <c r="B993" s="44"/>
      <c r="C993" s="45"/>
      <c r="D993" s="230" t="s">
        <v>168</v>
      </c>
      <c r="E993" s="45"/>
      <c r="F993" s="231" t="s">
        <v>1495</v>
      </c>
      <c r="G993" s="45"/>
      <c r="H993" s="45"/>
      <c r="I993" s="232"/>
      <c r="J993" s="45"/>
      <c r="K993" s="45"/>
      <c r="L993" s="49"/>
      <c r="M993" s="233"/>
      <c r="N993" s="234"/>
      <c r="O993" s="89"/>
      <c r="P993" s="89"/>
      <c r="Q993" s="89"/>
      <c r="R993" s="89"/>
      <c r="S993" s="89"/>
      <c r="T993" s="90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T993" s="21" t="s">
        <v>168</v>
      </c>
      <c r="AU993" s="21" t="s">
        <v>96</v>
      </c>
    </row>
    <row r="994" s="14" customFormat="1">
      <c r="A994" s="14"/>
      <c r="B994" s="246"/>
      <c r="C994" s="247"/>
      <c r="D994" s="237" t="s">
        <v>170</v>
      </c>
      <c r="E994" s="248" t="s">
        <v>32</v>
      </c>
      <c r="F994" s="249" t="s">
        <v>1496</v>
      </c>
      <c r="G994" s="247"/>
      <c r="H994" s="250">
        <v>114.06699999999999</v>
      </c>
      <c r="I994" s="251"/>
      <c r="J994" s="247"/>
      <c r="K994" s="247"/>
      <c r="L994" s="252"/>
      <c r="M994" s="253"/>
      <c r="N994" s="254"/>
      <c r="O994" s="254"/>
      <c r="P994" s="254"/>
      <c r="Q994" s="254"/>
      <c r="R994" s="254"/>
      <c r="S994" s="254"/>
      <c r="T994" s="255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6" t="s">
        <v>170</v>
      </c>
      <c r="AU994" s="256" t="s">
        <v>96</v>
      </c>
      <c r="AV994" s="14" t="s">
        <v>91</v>
      </c>
      <c r="AW994" s="14" t="s">
        <v>38</v>
      </c>
      <c r="AX994" s="14" t="s">
        <v>84</v>
      </c>
      <c r="AY994" s="256" t="s">
        <v>159</v>
      </c>
    </row>
    <row r="995" s="2" customFormat="1" ht="44.25" customHeight="1">
      <c r="A995" s="43"/>
      <c r="B995" s="44"/>
      <c r="C995" s="217" t="s">
        <v>1497</v>
      </c>
      <c r="D995" s="217" t="s">
        <v>162</v>
      </c>
      <c r="E995" s="218" t="s">
        <v>1498</v>
      </c>
      <c r="F995" s="219" t="s">
        <v>1499</v>
      </c>
      <c r="G995" s="220" t="s">
        <v>165</v>
      </c>
      <c r="H995" s="221">
        <v>419.58999999999998</v>
      </c>
      <c r="I995" s="222"/>
      <c r="J995" s="223">
        <f>ROUND(I995*H995,2)</f>
        <v>0</v>
      </c>
      <c r="K995" s="219" t="s">
        <v>166</v>
      </c>
      <c r="L995" s="49"/>
      <c r="M995" s="224" t="s">
        <v>32</v>
      </c>
      <c r="N995" s="225" t="s">
        <v>48</v>
      </c>
      <c r="O995" s="89"/>
      <c r="P995" s="226">
        <f>O995*H995</f>
        <v>0</v>
      </c>
      <c r="Q995" s="226">
        <v>0.0030000000000000001</v>
      </c>
      <c r="R995" s="226">
        <f>Q995*H995</f>
        <v>1.2587699999999999</v>
      </c>
      <c r="S995" s="226">
        <v>0</v>
      </c>
      <c r="T995" s="227">
        <f>S995*H995</f>
        <v>0</v>
      </c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R995" s="228" t="s">
        <v>96</v>
      </c>
      <c r="AT995" s="228" t="s">
        <v>162</v>
      </c>
      <c r="AU995" s="228" t="s">
        <v>96</v>
      </c>
      <c r="AY995" s="21" t="s">
        <v>159</v>
      </c>
      <c r="BE995" s="229">
        <f>IF(N995="základní",J995,0)</f>
        <v>0</v>
      </c>
      <c r="BF995" s="229">
        <f>IF(N995="snížená",J995,0)</f>
        <v>0</v>
      </c>
      <c r="BG995" s="229">
        <f>IF(N995="zákl. přenesená",J995,0)</f>
        <v>0</v>
      </c>
      <c r="BH995" s="229">
        <f>IF(N995="sníž. přenesená",J995,0)</f>
        <v>0</v>
      </c>
      <c r="BI995" s="229">
        <f>IF(N995="nulová",J995,0)</f>
        <v>0</v>
      </c>
      <c r="BJ995" s="21" t="s">
        <v>91</v>
      </c>
      <c r="BK995" s="229">
        <f>ROUND(I995*H995,2)</f>
        <v>0</v>
      </c>
      <c r="BL995" s="21" t="s">
        <v>96</v>
      </c>
      <c r="BM995" s="228" t="s">
        <v>1500</v>
      </c>
    </row>
    <row r="996" s="2" customFormat="1">
      <c r="A996" s="43"/>
      <c r="B996" s="44"/>
      <c r="C996" s="45"/>
      <c r="D996" s="230" t="s">
        <v>168</v>
      </c>
      <c r="E996" s="45"/>
      <c r="F996" s="231" t="s">
        <v>1501</v>
      </c>
      <c r="G996" s="45"/>
      <c r="H996" s="45"/>
      <c r="I996" s="232"/>
      <c r="J996" s="45"/>
      <c r="K996" s="45"/>
      <c r="L996" s="49"/>
      <c r="M996" s="233"/>
      <c r="N996" s="234"/>
      <c r="O996" s="89"/>
      <c r="P996" s="89"/>
      <c r="Q996" s="89"/>
      <c r="R996" s="89"/>
      <c r="S996" s="89"/>
      <c r="T996" s="90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T996" s="21" t="s">
        <v>168</v>
      </c>
      <c r="AU996" s="21" t="s">
        <v>96</v>
      </c>
    </row>
    <row r="997" s="2" customFormat="1" ht="24.15" customHeight="1">
      <c r="A997" s="43"/>
      <c r="B997" s="44"/>
      <c r="C997" s="277" t="s">
        <v>1502</v>
      </c>
      <c r="D997" s="277" t="s">
        <v>670</v>
      </c>
      <c r="E997" s="278" t="s">
        <v>1503</v>
      </c>
      <c r="F997" s="279" t="s">
        <v>1504</v>
      </c>
      <c r="G997" s="280" t="s">
        <v>165</v>
      </c>
      <c r="H997" s="281">
        <v>220.285</v>
      </c>
      <c r="I997" s="282"/>
      <c r="J997" s="283">
        <f>ROUND(I997*H997,2)</f>
        <v>0</v>
      </c>
      <c r="K997" s="279" t="s">
        <v>166</v>
      </c>
      <c r="L997" s="284"/>
      <c r="M997" s="285" t="s">
        <v>32</v>
      </c>
      <c r="N997" s="286" t="s">
        <v>48</v>
      </c>
      <c r="O997" s="89"/>
      <c r="P997" s="226">
        <f>O997*H997</f>
        <v>0</v>
      </c>
      <c r="Q997" s="226">
        <v>0.0041000000000000003</v>
      </c>
      <c r="R997" s="226">
        <f>Q997*H997</f>
        <v>0.90316850000000004</v>
      </c>
      <c r="S997" s="226">
        <v>0</v>
      </c>
      <c r="T997" s="227">
        <f>S997*H997</f>
        <v>0</v>
      </c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R997" s="228" t="s">
        <v>108</v>
      </c>
      <c r="AT997" s="228" t="s">
        <v>670</v>
      </c>
      <c r="AU997" s="228" t="s">
        <v>96</v>
      </c>
      <c r="AY997" s="21" t="s">
        <v>159</v>
      </c>
      <c r="BE997" s="229">
        <f>IF(N997="základní",J997,0)</f>
        <v>0</v>
      </c>
      <c r="BF997" s="229">
        <f>IF(N997="snížená",J997,0)</f>
        <v>0</v>
      </c>
      <c r="BG997" s="229">
        <f>IF(N997="zákl. přenesená",J997,0)</f>
        <v>0</v>
      </c>
      <c r="BH997" s="229">
        <f>IF(N997="sníž. přenesená",J997,0)</f>
        <v>0</v>
      </c>
      <c r="BI997" s="229">
        <f>IF(N997="nulová",J997,0)</f>
        <v>0</v>
      </c>
      <c r="BJ997" s="21" t="s">
        <v>91</v>
      </c>
      <c r="BK997" s="229">
        <f>ROUND(I997*H997,2)</f>
        <v>0</v>
      </c>
      <c r="BL997" s="21" t="s">
        <v>96</v>
      </c>
      <c r="BM997" s="228" t="s">
        <v>1505</v>
      </c>
    </row>
    <row r="998" s="14" customFormat="1">
      <c r="A998" s="14"/>
      <c r="B998" s="246"/>
      <c r="C998" s="247"/>
      <c r="D998" s="237" t="s">
        <v>170</v>
      </c>
      <c r="E998" s="248" t="s">
        <v>32</v>
      </c>
      <c r="F998" s="249" t="s">
        <v>461</v>
      </c>
      <c r="G998" s="247"/>
      <c r="H998" s="250">
        <v>47.039999999999999</v>
      </c>
      <c r="I998" s="251"/>
      <c r="J998" s="247"/>
      <c r="K998" s="247"/>
      <c r="L998" s="252"/>
      <c r="M998" s="253"/>
      <c r="N998" s="254"/>
      <c r="O998" s="254"/>
      <c r="P998" s="254"/>
      <c r="Q998" s="254"/>
      <c r="R998" s="254"/>
      <c r="S998" s="254"/>
      <c r="T998" s="255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6" t="s">
        <v>170</v>
      </c>
      <c r="AU998" s="256" t="s">
        <v>96</v>
      </c>
      <c r="AV998" s="14" t="s">
        <v>91</v>
      </c>
      <c r="AW998" s="14" t="s">
        <v>38</v>
      </c>
      <c r="AX998" s="14" t="s">
        <v>76</v>
      </c>
      <c r="AY998" s="256" t="s">
        <v>159</v>
      </c>
    </row>
    <row r="999" s="14" customFormat="1">
      <c r="A999" s="14"/>
      <c r="B999" s="246"/>
      <c r="C999" s="247"/>
      <c r="D999" s="237" t="s">
        <v>170</v>
      </c>
      <c r="E999" s="248" t="s">
        <v>32</v>
      </c>
      <c r="F999" s="249" t="s">
        <v>408</v>
      </c>
      <c r="G999" s="247"/>
      <c r="H999" s="250">
        <v>5.9550000000000001</v>
      </c>
      <c r="I999" s="251"/>
      <c r="J999" s="247"/>
      <c r="K999" s="247"/>
      <c r="L999" s="252"/>
      <c r="M999" s="253"/>
      <c r="N999" s="254"/>
      <c r="O999" s="254"/>
      <c r="P999" s="254"/>
      <c r="Q999" s="254"/>
      <c r="R999" s="254"/>
      <c r="S999" s="254"/>
      <c r="T999" s="255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6" t="s">
        <v>170</v>
      </c>
      <c r="AU999" s="256" t="s">
        <v>96</v>
      </c>
      <c r="AV999" s="14" t="s">
        <v>91</v>
      </c>
      <c r="AW999" s="14" t="s">
        <v>38</v>
      </c>
      <c r="AX999" s="14" t="s">
        <v>76</v>
      </c>
      <c r="AY999" s="256" t="s">
        <v>159</v>
      </c>
    </row>
    <row r="1000" s="14" customFormat="1">
      <c r="A1000" s="14"/>
      <c r="B1000" s="246"/>
      <c r="C1000" s="247"/>
      <c r="D1000" s="237" t="s">
        <v>170</v>
      </c>
      <c r="E1000" s="248" t="s">
        <v>32</v>
      </c>
      <c r="F1000" s="249" t="s">
        <v>1506</v>
      </c>
      <c r="G1000" s="247"/>
      <c r="H1000" s="250">
        <v>52.700000000000003</v>
      </c>
      <c r="I1000" s="251"/>
      <c r="J1000" s="247"/>
      <c r="K1000" s="247"/>
      <c r="L1000" s="252"/>
      <c r="M1000" s="253"/>
      <c r="N1000" s="254"/>
      <c r="O1000" s="254"/>
      <c r="P1000" s="254"/>
      <c r="Q1000" s="254"/>
      <c r="R1000" s="254"/>
      <c r="S1000" s="254"/>
      <c r="T1000" s="255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6" t="s">
        <v>170</v>
      </c>
      <c r="AU1000" s="256" t="s">
        <v>96</v>
      </c>
      <c r="AV1000" s="14" t="s">
        <v>91</v>
      </c>
      <c r="AW1000" s="14" t="s">
        <v>38</v>
      </c>
      <c r="AX1000" s="14" t="s">
        <v>76</v>
      </c>
      <c r="AY1000" s="256" t="s">
        <v>159</v>
      </c>
    </row>
    <row r="1001" s="14" customFormat="1">
      <c r="A1001" s="14"/>
      <c r="B1001" s="246"/>
      <c r="C1001" s="247"/>
      <c r="D1001" s="237" t="s">
        <v>170</v>
      </c>
      <c r="E1001" s="248" t="s">
        <v>32</v>
      </c>
      <c r="F1001" s="249" t="s">
        <v>1507</v>
      </c>
      <c r="G1001" s="247"/>
      <c r="H1001" s="250">
        <v>33.299999999999997</v>
      </c>
      <c r="I1001" s="251"/>
      <c r="J1001" s="247"/>
      <c r="K1001" s="247"/>
      <c r="L1001" s="252"/>
      <c r="M1001" s="253"/>
      <c r="N1001" s="254"/>
      <c r="O1001" s="254"/>
      <c r="P1001" s="254"/>
      <c r="Q1001" s="254"/>
      <c r="R1001" s="254"/>
      <c r="S1001" s="254"/>
      <c r="T1001" s="25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6" t="s">
        <v>170</v>
      </c>
      <c r="AU1001" s="256" t="s">
        <v>96</v>
      </c>
      <c r="AV1001" s="14" t="s">
        <v>91</v>
      </c>
      <c r="AW1001" s="14" t="s">
        <v>38</v>
      </c>
      <c r="AX1001" s="14" t="s">
        <v>76</v>
      </c>
      <c r="AY1001" s="256" t="s">
        <v>159</v>
      </c>
    </row>
    <row r="1002" s="14" customFormat="1">
      <c r="A1002" s="14"/>
      <c r="B1002" s="246"/>
      <c r="C1002" s="247"/>
      <c r="D1002" s="237" t="s">
        <v>170</v>
      </c>
      <c r="E1002" s="248" t="s">
        <v>32</v>
      </c>
      <c r="F1002" s="249" t="s">
        <v>1508</v>
      </c>
      <c r="G1002" s="247"/>
      <c r="H1002" s="250">
        <v>70.799999999999997</v>
      </c>
      <c r="I1002" s="251"/>
      <c r="J1002" s="247"/>
      <c r="K1002" s="247"/>
      <c r="L1002" s="252"/>
      <c r="M1002" s="253"/>
      <c r="N1002" s="254"/>
      <c r="O1002" s="254"/>
      <c r="P1002" s="254"/>
      <c r="Q1002" s="254"/>
      <c r="R1002" s="254"/>
      <c r="S1002" s="254"/>
      <c r="T1002" s="255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6" t="s">
        <v>170</v>
      </c>
      <c r="AU1002" s="256" t="s">
        <v>96</v>
      </c>
      <c r="AV1002" s="14" t="s">
        <v>91</v>
      </c>
      <c r="AW1002" s="14" t="s">
        <v>38</v>
      </c>
      <c r="AX1002" s="14" t="s">
        <v>76</v>
      </c>
      <c r="AY1002" s="256" t="s">
        <v>159</v>
      </c>
    </row>
    <row r="1003" s="15" customFormat="1">
      <c r="A1003" s="15"/>
      <c r="B1003" s="266"/>
      <c r="C1003" s="267"/>
      <c r="D1003" s="237" t="s">
        <v>170</v>
      </c>
      <c r="E1003" s="268" t="s">
        <v>32</v>
      </c>
      <c r="F1003" s="269" t="s">
        <v>583</v>
      </c>
      <c r="G1003" s="267"/>
      <c r="H1003" s="270">
        <v>209.79499999999999</v>
      </c>
      <c r="I1003" s="271"/>
      <c r="J1003" s="267"/>
      <c r="K1003" s="267"/>
      <c r="L1003" s="272"/>
      <c r="M1003" s="273"/>
      <c r="N1003" s="274"/>
      <c r="O1003" s="274"/>
      <c r="P1003" s="274"/>
      <c r="Q1003" s="274"/>
      <c r="R1003" s="274"/>
      <c r="S1003" s="274"/>
      <c r="T1003" s="27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76" t="s">
        <v>170</v>
      </c>
      <c r="AU1003" s="276" t="s">
        <v>96</v>
      </c>
      <c r="AV1003" s="15" t="s">
        <v>96</v>
      </c>
      <c r="AW1003" s="15" t="s">
        <v>38</v>
      </c>
      <c r="AX1003" s="15" t="s">
        <v>84</v>
      </c>
      <c r="AY1003" s="276" t="s">
        <v>159</v>
      </c>
    </row>
    <row r="1004" s="14" customFormat="1">
      <c r="A1004" s="14"/>
      <c r="B1004" s="246"/>
      <c r="C1004" s="247"/>
      <c r="D1004" s="237" t="s">
        <v>170</v>
      </c>
      <c r="E1004" s="247"/>
      <c r="F1004" s="249" t="s">
        <v>1509</v>
      </c>
      <c r="G1004" s="247"/>
      <c r="H1004" s="250">
        <v>220.285</v>
      </c>
      <c r="I1004" s="251"/>
      <c r="J1004" s="247"/>
      <c r="K1004" s="247"/>
      <c r="L1004" s="252"/>
      <c r="M1004" s="253"/>
      <c r="N1004" s="254"/>
      <c r="O1004" s="254"/>
      <c r="P1004" s="254"/>
      <c r="Q1004" s="254"/>
      <c r="R1004" s="254"/>
      <c r="S1004" s="254"/>
      <c r="T1004" s="255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6" t="s">
        <v>170</v>
      </c>
      <c r="AU1004" s="256" t="s">
        <v>96</v>
      </c>
      <c r="AV1004" s="14" t="s">
        <v>91</v>
      </c>
      <c r="AW1004" s="14" t="s">
        <v>4</v>
      </c>
      <c r="AX1004" s="14" t="s">
        <v>84</v>
      </c>
      <c r="AY1004" s="256" t="s">
        <v>159</v>
      </c>
    </row>
    <row r="1005" s="2" customFormat="1" ht="24.15" customHeight="1">
      <c r="A1005" s="43"/>
      <c r="B1005" s="44"/>
      <c r="C1005" s="277" t="s">
        <v>1510</v>
      </c>
      <c r="D1005" s="277" t="s">
        <v>670</v>
      </c>
      <c r="E1005" s="278" t="s">
        <v>1511</v>
      </c>
      <c r="F1005" s="279" t="s">
        <v>1512</v>
      </c>
      <c r="G1005" s="280" t="s">
        <v>165</v>
      </c>
      <c r="H1005" s="281">
        <v>220.285</v>
      </c>
      <c r="I1005" s="282"/>
      <c r="J1005" s="283">
        <f>ROUND(I1005*H1005,2)</f>
        <v>0</v>
      </c>
      <c r="K1005" s="279" t="s">
        <v>166</v>
      </c>
      <c r="L1005" s="284"/>
      <c r="M1005" s="285" t="s">
        <v>32</v>
      </c>
      <c r="N1005" s="286" t="s">
        <v>48</v>
      </c>
      <c r="O1005" s="89"/>
      <c r="P1005" s="226">
        <f>O1005*H1005</f>
        <v>0</v>
      </c>
      <c r="Q1005" s="226">
        <v>0.0047999999999999996</v>
      </c>
      <c r="R1005" s="226">
        <f>Q1005*H1005</f>
        <v>1.0573679999999999</v>
      </c>
      <c r="S1005" s="226">
        <v>0</v>
      </c>
      <c r="T1005" s="227">
        <f>S1005*H1005</f>
        <v>0</v>
      </c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R1005" s="228" t="s">
        <v>108</v>
      </c>
      <c r="AT1005" s="228" t="s">
        <v>670</v>
      </c>
      <c r="AU1005" s="228" t="s">
        <v>96</v>
      </c>
      <c r="AY1005" s="21" t="s">
        <v>159</v>
      </c>
      <c r="BE1005" s="229">
        <f>IF(N1005="základní",J1005,0)</f>
        <v>0</v>
      </c>
      <c r="BF1005" s="229">
        <f>IF(N1005="snížená",J1005,0)</f>
        <v>0</v>
      </c>
      <c r="BG1005" s="229">
        <f>IF(N1005="zákl. přenesená",J1005,0)</f>
        <v>0</v>
      </c>
      <c r="BH1005" s="229">
        <f>IF(N1005="sníž. přenesená",J1005,0)</f>
        <v>0</v>
      </c>
      <c r="BI1005" s="229">
        <f>IF(N1005="nulová",J1005,0)</f>
        <v>0</v>
      </c>
      <c r="BJ1005" s="21" t="s">
        <v>91</v>
      </c>
      <c r="BK1005" s="229">
        <f>ROUND(I1005*H1005,2)</f>
        <v>0</v>
      </c>
      <c r="BL1005" s="21" t="s">
        <v>96</v>
      </c>
      <c r="BM1005" s="228" t="s">
        <v>1513</v>
      </c>
    </row>
    <row r="1006" s="14" customFormat="1">
      <c r="A1006" s="14"/>
      <c r="B1006" s="246"/>
      <c r="C1006" s="247"/>
      <c r="D1006" s="237" t="s">
        <v>170</v>
      </c>
      <c r="E1006" s="248" t="s">
        <v>32</v>
      </c>
      <c r="F1006" s="249" t="s">
        <v>461</v>
      </c>
      <c r="G1006" s="247"/>
      <c r="H1006" s="250">
        <v>47.039999999999999</v>
      </c>
      <c r="I1006" s="251"/>
      <c r="J1006" s="247"/>
      <c r="K1006" s="247"/>
      <c r="L1006" s="252"/>
      <c r="M1006" s="253"/>
      <c r="N1006" s="254"/>
      <c r="O1006" s="254"/>
      <c r="P1006" s="254"/>
      <c r="Q1006" s="254"/>
      <c r="R1006" s="254"/>
      <c r="S1006" s="254"/>
      <c r="T1006" s="255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6" t="s">
        <v>170</v>
      </c>
      <c r="AU1006" s="256" t="s">
        <v>96</v>
      </c>
      <c r="AV1006" s="14" t="s">
        <v>91</v>
      </c>
      <c r="AW1006" s="14" t="s">
        <v>38</v>
      </c>
      <c r="AX1006" s="14" t="s">
        <v>76</v>
      </c>
      <c r="AY1006" s="256" t="s">
        <v>159</v>
      </c>
    </row>
    <row r="1007" s="14" customFormat="1">
      <c r="A1007" s="14"/>
      <c r="B1007" s="246"/>
      <c r="C1007" s="247"/>
      <c r="D1007" s="237" t="s">
        <v>170</v>
      </c>
      <c r="E1007" s="248" t="s">
        <v>32</v>
      </c>
      <c r="F1007" s="249" t="s">
        <v>408</v>
      </c>
      <c r="G1007" s="247"/>
      <c r="H1007" s="250">
        <v>5.9550000000000001</v>
      </c>
      <c r="I1007" s="251"/>
      <c r="J1007" s="247"/>
      <c r="K1007" s="247"/>
      <c r="L1007" s="252"/>
      <c r="M1007" s="253"/>
      <c r="N1007" s="254"/>
      <c r="O1007" s="254"/>
      <c r="P1007" s="254"/>
      <c r="Q1007" s="254"/>
      <c r="R1007" s="254"/>
      <c r="S1007" s="254"/>
      <c r="T1007" s="255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6" t="s">
        <v>170</v>
      </c>
      <c r="AU1007" s="256" t="s">
        <v>96</v>
      </c>
      <c r="AV1007" s="14" t="s">
        <v>91</v>
      </c>
      <c r="AW1007" s="14" t="s">
        <v>38</v>
      </c>
      <c r="AX1007" s="14" t="s">
        <v>76</v>
      </c>
      <c r="AY1007" s="256" t="s">
        <v>159</v>
      </c>
    </row>
    <row r="1008" s="14" customFormat="1">
      <c r="A1008" s="14"/>
      <c r="B1008" s="246"/>
      <c r="C1008" s="247"/>
      <c r="D1008" s="237" t="s">
        <v>170</v>
      </c>
      <c r="E1008" s="248" t="s">
        <v>32</v>
      </c>
      <c r="F1008" s="249" t="s">
        <v>1506</v>
      </c>
      <c r="G1008" s="247"/>
      <c r="H1008" s="250">
        <v>52.700000000000003</v>
      </c>
      <c r="I1008" s="251"/>
      <c r="J1008" s="247"/>
      <c r="K1008" s="247"/>
      <c r="L1008" s="252"/>
      <c r="M1008" s="253"/>
      <c r="N1008" s="254"/>
      <c r="O1008" s="254"/>
      <c r="P1008" s="254"/>
      <c r="Q1008" s="254"/>
      <c r="R1008" s="254"/>
      <c r="S1008" s="254"/>
      <c r="T1008" s="255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6" t="s">
        <v>170</v>
      </c>
      <c r="AU1008" s="256" t="s">
        <v>96</v>
      </c>
      <c r="AV1008" s="14" t="s">
        <v>91</v>
      </c>
      <c r="AW1008" s="14" t="s">
        <v>38</v>
      </c>
      <c r="AX1008" s="14" t="s">
        <v>76</v>
      </c>
      <c r="AY1008" s="256" t="s">
        <v>159</v>
      </c>
    </row>
    <row r="1009" s="14" customFormat="1">
      <c r="A1009" s="14"/>
      <c r="B1009" s="246"/>
      <c r="C1009" s="247"/>
      <c r="D1009" s="237" t="s">
        <v>170</v>
      </c>
      <c r="E1009" s="248" t="s">
        <v>32</v>
      </c>
      <c r="F1009" s="249" t="s">
        <v>1507</v>
      </c>
      <c r="G1009" s="247"/>
      <c r="H1009" s="250">
        <v>33.299999999999997</v>
      </c>
      <c r="I1009" s="251"/>
      <c r="J1009" s="247"/>
      <c r="K1009" s="247"/>
      <c r="L1009" s="252"/>
      <c r="M1009" s="253"/>
      <c r="N1009" s="254"/>
      <c r="O1009" s="254"/>
      <c r="P1009" s="254"/>
      <c r="Q1009" s="254"/>
      <c r="R1009" s="254"/>
      <c r="S1009" s="254"/>
      <c r="T1009" s="255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6" t="s">
        <v>170</v>
      </c>
      <c r="AU1009" s="256" t="s">
        <v>96</v>
      </c>
      <c r="AV1009" s="14" t="s">
        <v>91</v>
      </c>
      <c r="AW1009" s="14" t="s">
        <v>38</v>
      </c>
      <c r="AX1009" s="14" t="s">
        <v>76</v>
      </c>
      <c r="AY1009" s="256" t="s">
        <v>159</v>
      </c>
    </row>
    <row r="1010" s="14" customFormat="1">
      <c r="A1010" s="14"/>
      <c r="B1010" s="246"/>
      <c r="C1010" s="247"/>
      <c r="D1010" s="237" t="s">
        <v>170</v>
      </c>
      <c r="E1010" s="248" t="s">
        <v>32</v>
      </c>
      <c r="F1010" s="249" t="s">
        <v>1508</v>
      </c>
      <c r="G1010" s="247"/>
      <c r="H1010" s="250">
        <v>70.799999999999997</v>
      </c>
      <c r="I1010" s="251"/>
      <c r="J1010" s="247"/>
      <c r="K1010" s="247"/>
      <c r="L1010" s="252"/>
      <c r="M1010" s="253"/>
      <c r="N1010" s="254"/>
      <c r="O1010" s="254"/>
      <c r="P1010" s="254"/>
      <c r="Q1010" s="254"/>
      <c r="R1010" s="254"/>
      <c r="S1010" s="254"/>
      <c r="T1010" s="255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6" t="s">
        <v>170</v>
      </c>
      <c r="AU1010" s="256" t="s">
        <v>96</v>
      </c>
      <c r="AV1010" s="14" t="s">
        <v>91</v>
      </c>
      <c r="AW1010" s="14" t="s">
        <v>38</v>
      </c>
      <c r="AX1010" s="14" t="s">
        <v>76</v>
      </c>
      <c r="AY1010" s="256" t="s">
        <v>159</v>
      </c>
    </row>
    <row r="1011" s="15" customFormat="1">
      <c r="A1011" s="15"/>
      <c r="B1011" s="266"/>
      <c r="C1011" s="267"/>
      <c r="D1011" s="237" t="s">
        <v>170</v>
      </c>
      <c r="E1011" s="268" t="s">
        <v>32</v>
      </c>
      <c r="F1011" s="269" t="s">
        <v>583</v>
      </c>
      <c r="G1011" s="267"/>
      <c r="H1011" s="270">
        <v>209.79499999999999</v>
      </c>
      <c r="I1011" s="271"/>
      <c r="J1011" s="267"/>
      <c r="K1011" s="267"/>
      <c r="L1011" s="272"/>
      <c r="M1011" s="273"/>
      <c r="N1011" s="274"/>
      <c r="O1011" s="274"/>
      <c r="P1011" s="274"/>
      <c r="Q1011" s="274"/>
      <c r="R1011" s="274"/>
      <c r="S1011" s="274"/>
      <c r="T1011" s="27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76" t="s">
        <v>170</v>
      </c>
      <c r="AU1011" s="276" t="s">
        <v>96</v>
      </c>
      <c r="AV1011" s="15" t="s">
        <v>96</v>
      </c>
      <c r="AW1011" s="15" t="s">
        <v>38</v>
      </c>
      <c r="AX1011" s="15" t="s">
        <v>84</v>
      </c>
      <c r="AY1011" s="276" t="s">
        <v>159</v>
      </c>
    </row>
    <row r="1012" s="14" customFormat="1">
      <c r="A1012" s="14"/>
      <c r="B1012" s="246"/>
      <c r="C1012" s="247"/>
      <c r="D1012" s="237" t="s">
        <v>170</v>
      </c>
      <c r="E1012" s="247"/>
      <c r="F1012" s="249" t="s">
        <v>1509</v>
      </c>
      <c r="G1012" s="247"/>
      <c r="H1012" s="250">
        <v>220.285</v>
      </c>
      <c r="I1012" s="251"/>
      <c r="J1012" s="247"/>
      <c r="K1012" s="247"/>
      <c r="L1012" s="252"/>
      <c r="M1012" s="253"/>
      <c r="N1012" s="254"/>
      <c r="O1012" s="254"/>
      <c r="P1012" s="254"/>
      <c r="Q1012" s="254"/>
      <c r="R1012" s="254"/>
      <c r="S1012" s="254"/>
      <c r="T1012" s="255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6" t="s">
        <v>170</v>
      </c>
      <c r="AU1012" s="256" t="s">
        <v>96</v>
      </c>
      <c r="AV1012" s="14" t="s">
        <v>91</v>
      </c>
      <c r="AW1012" s="14" t="s">
        <v>4</v>
      </c>
      <c r="AX1012" s="14" t="s">
        <v>84</v>
      </c>
      <c r="AY1012" s="256" t="s">
        <v>159</v>
      </c>
    </row>
    <row r="1013" s="17" customFormat="1" ht="20.88" customHeight="1">
      <c r="A1013" s="17"/>
      <c r="B1013" s="298"/>
      <c r="C1013" s="299"/>
      <c r="D1013" s="300" t="s">
        <v>75</v>
      </c>
      <c r="E1013" s="300" t="s">
        <v>1514</v>
      </c>
      <c r="F1013" s="300" t="s">
        <v>1515</v>
      </c>
      <c r="G1013" s="299"/>
      <c r="H1013" s="299"/>
      <c r="I1013" s="301"/>
      <c r="J1013" s="302">
        <f>BK1013</f>
        <v>0</v>
      </c>
      <c r="K1013" s="299"/>
      <c r="L1013" s="303"/>
      <c r="M1013" s="304"/>
      <c r="N1013" s="305"/>
      <c r="O1013" s="305"/>
      <c r="P1013" s="306">
        <f>SUM(P1014:P1021)</f>
        <v>0</v>
      </c>
      <c r="Q1013" s="305"/>
      <c r="R1013" s="306">
        <f>SUM(R1014:R1021)</f>
        <v>2.3767990399999999</v>
      </c>
      <c r="S1013" s="305"/>
      <c r="T1013" s="307">
        <f>SUM(T1014:T1021)</f>
        <v>0</v>
      </c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R1013" s="308" t="s">
        <v>84</v>
      </c>
      <c r="AT1013" s="309" t="s">
        <v>75</v>
      </c>
      <c r="AU1013" s="309" t="s">
        <v>93</v>
      </c>
      <c r="AY1013" s="308" t="s">
        <v>159</v>
      </c>
      <c r="BK1013" s="310">
        <f>SUM(BK1014:BK1021)</f>
        <v>0</v>
      </c>
    </row>
    <row r="1014" s="2" customFormat="1" ht="24.15" customHeight="1">
      <c r="A1014" s="43"/>
      <c r="B1014" s="44"/>
      <c r="C1014" s="217" t="s">
        <v>1516</v>
      </c>
      <c r="D1014" s="217" t="s">
        <v>162</v>
      </c>
      <c r="E1014" s="218" t="s">
        <v>1517</v>
      </c>
      <c r="F1014" s="219" t="s">
        <v>1518</v>
      </c>
      <c r="G1014" s="220" t="s">
        <v>165</v>
      </c>
      <c r="H1014" s="221">
        <v>675.22699999999998</v>
      </c>
      <c r="I1014" s="222"/>
      <c r="J1014" s="223">
        <f>ROUND(I1014*H1014,2)</f>
        <v>0</v>
      </c>
      <c r="K1014" s="219" t="s">
        <v>166</v>
      </c>
      <c r="L1014" s="49"/>
      <c r="M1014" s="224" t="s">
        <v>32</v>
      </c>
      <c r="N1014" s="225" t="s">
        <v>48</v>
      </c>
      <c r="O1014" s="89"/>
      <c r="P1014" s="226">
        <f>O1014*H1014</f>
        <v>0</v>
      </c>
      <c r="Q1014" s="226">
        <v>0.00022000000000000001</v>
      </c>
      <c r="R1014" s="226">
        <f>Q1014*H1014</f>
        <v>0.14854993999999999</v>
      </c>
      <c r="S1014" s="226">
        <v>0</v>
      </c>
      <c r="T1014" s="227">
        <f>S1014*H1014</f>
        <v>0</v>
      </c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R1014" s="228" t="s">
        <v>96</v>
      </c>
      <c r="AT1014" s="228" t="s">
        <v>162</v>
      </c>
      <c r="AU1014" s="228" t="s">
        <v>96</v>
      </c>
      <c r="AY1014" s="21" t="s">
        <v>159</v>
      </c>
      <c r="BE1014" s="229">
        <f>IF(N1014="základní",J1014,0)</f>
        <v>0</v>
      </c>
      <c r="BF1014" s="229">
        <f>IF(N1014="snížená",J1014,0)</f>
        <v>0</v>
      </c>
      <c r="BG1014" s="229">
        <f>IF(N1014="zákl. přenesená",J1014,0)</f>
        <v>0</v>
      </c>
      <c r="BH1014" s="229">
        <f>IF(N1014="sníž. přenesená",J1014,0)</f>
        <v>0</v>
      </c>
      <c r="BI1014" s="229">
        <f>IF(N1014="nulová",J1014,0)</f>
        <v>0</v>
      </c>
      <c r="BJ1014" s="21" t="s">
        <v>91</v>
      </c>
      <c r="BK1014" s="229">
        <f>ROUND(I1014*H1014,2)</f>
        <v>0</v>
      </c>
      <c r="BL1014" s="21" t="s">
        <v>96</v>
      </c>
      <c r="BM1014" s="228" t="s">
        <v>1519</v>
      </c>
    </row>
    <row r="1015" s="2" customFormat="1">
      <c r="A1015" s="43"/>
      <c r="B1015" s="44"/>
      <c r="C1015" s="45"/>
      <c r="D1015" s="230" t="s">
        <v>168</v>
      </c>
      <c r="E1015" s="45"/>
      <c r="F1015" s="231" t="s">
        <v>1520</v>
      </c>
      <c r="G1015" s="45"/>
      <c r="H1015" s="45"/>
      <c r="I1015" s="232"/>
      <c r="J1015" s="45"/>
      <c r="K1015" s="45"/>
      <c r="L1015" s="49"/>
      <c r="M1015" s="233"/>
      <c r="N1015" s="234"/>
      <c r="O1015" s="89"/>
      <c r="P1015" s="89"/>
      <c r="Q1015" s="89"/>
      <c r="R1015" s="89"/>
      <c r="S1015" s="89"/>
      <c r="T1015" s="90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T1015" s="21" t="s">
        <v>168</v>
      </c>
      <c r="AU1015" s="21" t="s">
        <v>96</v>
      </c>
    </row>
    <row r="1016" s="14" customFormat="1">
      <c r="A1016" s="14"/>
      <c r="B1016" s="246"/>
      <c r="C1016" s="247"/>
      <c r="D1016" s="237" t="s">
        <v>170</v>
      </c>
      <c r="E1016" s="248" t="s">
        <v>32</v>
      </c>
      <c r="F1016" s="249" t="s">
        <v>1521</v>
      </c>
      <c r="G1016" s="247"/>
      <c r="H1016" s="250">
        <v>563.59699999999998</v>
      </c>
      <c r="I1016" s="251"/>
      <c r="J1016" s="247"/>
      <c r="K1016" s="247"/>
      <c r="L1016" s="252"/>
      <c r="M1016" s="253"/>
      <c r="N1016" s="254"/>
      <c r="O1016" s="254"/>
      <c r="P1016" s="254"/>
      <c r="Q1016" s="254"/>
      <c r="R1016" s="254"/>
      <c r="S1016" s="254"/>
      <c r="T1016" s="255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6" t="s">
        <v>170</v>
      </c>
      <c r="AU1016" s="256" t="s">
        <v>96</v>
      </c>
      <c r="AV1016" s="14" t="s">
        <v>91</v>
      </c>
      <c r="AW1016" s="14" t="s">
        <v>38</v>
      </c>
      <c r="AX1016" s="14" t="s">
        <v>76</v>
      </c>
      <c r="AY1016" s="256" t="s">
        <v>159</v>
      </c>
    </row>
    <row r="1017" s="14" customFormat="1">
      <c r="A1017" s="14"/>
      <c r="B1017" s="246"/>
      <c r="C1017" s="247"/>
      <c r="D1017" s="237" t="s">
        <v>170</v>
      </c>
      <c r="E1017" s="248" t="s">
        <v>32</v>
      </c>
      <c r="F1017" s="249" t="s">
        <v>1522</v>
      </c>
      <c r="G1017" s="247"/>
      <c r="H1017" s="250">
        <v>58.634999999999998</v>
      </c>
      <c r="I1017" s="251"/>
      <c r="J1017" s="247"/>
      <c r="K1017" s="247"/>
      <c r="L1017" s="252"/>
      <c r="M1017" s="253"/>
      <c r="N1017" s="254"/>
      <c r="O1017" s="254"/>
      <c r="P1017" s="254"/>
      <c r="Q1017" s="254"/>
      <c r="R1017" s="254"/>
      <c r="S1017" s="254"/>
      <c r="T1017" s="255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6" t="s">
        <v>170</v>
      </c>
      <c r="AU1017" s="256" t="s">
        <v>96</v>
      </c>
      <c r="AV1017" s="14" t="s">
        <v>91</v>
      </c>
      <c r="AW1017" s="14" t="s">
        <v>38</v>
      </c>
      <c r="AX1017" s="14" t="s">
        <v>76</v>
      </c>
      <c r="AY1017" s="256" t="s">
        <v>159</v>
      </c>
    </row>
    <row r="1018" s="14" customFormat="1">
      <c r="A1018" s="14"/>
      <c r="B1018" s="246"/>
      <c r="C1018" s="247"/>
      <c r="D1018" s="237" t="s">
        <v>170</v>
      </c>
      <c r="E1018" s="248" t="s">
        <v>32</v>
      </c>
      <c r="F1018" s="249" t="s">
        <v>1523</v>
      </c>
      <c r="G1018" s="247"/>
      <c r="H1018" s="250">
        <v>52.994999999999997</v>
      </c>
      <c r="I1018" s="251"/>
      <c r="J1018" s="247"/>
      <c r="K1018" s="247"/>
      <c r="L1018" s="252"/>
      <c r="M1018" s="253"/>
      <c r="N1018" s="254"/>
      <c r="O1018" s="254"/>
      <c r="P1018" s="254"/>
      <c r="Q1018" s="254"/>
      <c r="R1018" s="254"/>
      <c r="S1018" s="254"/>
      <c r="T1018" s="255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6" t="s">
        <v>170</v>
      </c>
      <c r="AU1018" s="256" t="s">
        <v>96</v>
      </c>
      <c r="AV1018" s="14" t="s">
        <v>91</v>
      </c>
      <c r="AW1018" s="14" t="s">
        <v>38</v>
      </c>
      <c r="AX1018" s="14" t="s">
        <v>76</v>
      </c>
      <c r="AY1018" s="256" t="s">
        <v>159</v>
      </c>
    </row>
    <row r="1019" s="15" customFormat="1">
      <c r="A1019" s="15"/>
      <c r="B1019" s="266"/>
      <c r="C1019" s="267"/>
      <c r="D1019" s="237" t="s">
        <v>170</v>
      </c>
      <c r="E1019" s="268" t="s">
        <v>32</v>
      </c>
      <c r="F1019" s="269" t="s">
        <v>583</v>
      </c>
      <c r="G1019" s="267"/>
      <c r="H1019" s="270">
        <v>675.22699999999998</v>
      </c>
      <c r="I1019" s="271"/>
      <c r="J1019" s="267"/>
      <c r="K1019" s="267"/>
      <c r="L1019" s="272"/>
      <c r="M1019" s="273"/>
      <c r="N1019" s="274"/>
      <c r="O1019" s="274"/>
      <c r="P1019" s="274"/>
      <c r="Q1019" s="274"/>
      <c r="R1019" s="274"/>
      <c r="S1019" s="274"/>
      <c r="T1019" s="27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76" t="s">
        <v>170</v>
      </c>
      <c r="AU1019" s="276" t="s">
        <v>96</v>
      </c>
      <c r="AV1019" s="15" t="s">
        <v>96</v>
      </c>
      <c r="AW1019" s="15" t="s">
        <v>38</v>
      </c>
      <c r="AX1019" s="15" t="s">
        <v>84</v>
      </c>
      <c r="AY1019" s="276" t="s">
        <v>159</v>
      </c>
    </row>
    <row r="1020" s="2" customFormat="1" ht="37.8" customHeight="1">
      <c r="A1020" s="43"/>
      <c r="B1020" s="44"/>
      <c r="C1020" s="217" t="s">
        <v>1524</v>
      </c>
      <c r="D1020" s="217" t="s">
        <v>162</v>
      </c>
      <c r="E1020" s="218" t="s">
        <v>1525</v>
      </c>
      <c r="F1020" s="219" t="s">
        <v>1526</v>
      </c>
      <c r="G1020" s="220" t="s">
        <v>165</v>
      </c>
      <c r="H1020" s="221">
        <v>675.22699999999998</v>
      </c>
      <c r="I1020" s="222"/>
      <c r="J1020" s="223">
        <f>ROUND(I1020*H1020,2)</f>
        <v>0</v>
      </c>
      <c r="K1020" s="219" t="s">
        <v>166</v>
      </c>
      <c r="L1020" s="49"/>
      <c r="M1020" s="224" t="s">
        <v>32</v>
      </c>
      <c r="N1020" s="225" t="s">
        <v>48</v>
      </c>
      <c r="O1020" s="89"/>
      <c r="P1020" s="226">
        <f>O1020*H1020</f>
        <v>0</v>
      </c>
      <c r="Q1020" s="226">
        <v>0.0033</v>
      </c>
      <c r="R1020" s="226">
        <f>Q1020*H1020</f>
        <v>2.2282490999999998</v>
      </c>
      <c r="S1020" s="226">
        <v>0</v>
      </c>
      <c r="T1020" s="227">
        <f>S1020*H1020</f>
        <v>0</v>
      </c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R1020" s="228" t="s">
        <v>96</v>
      </c>
      <c r="AT1020" s="228" t="s">
        <v>162</v>
      </c>
      <c r="AU1020" s="228" t="s">
        <v>96</v>
      </c>
      <c r="AY1020" s="21" t="s">
        <v>159</v>
      </c>
      <c r="BE1020" s="229">
        <f>IF(N1020="základní",J1020,0)</f>
        <v>0</v>
      </c>
      <c r="BF1020" s="229">
        <f>IF(N1020="snížená",J1020,0)</f>
        <v>0</v>
      </c>
      <c r="BG1020" s="229">
        <f>IF(N1020="zákl. přenesená",J1020,0)</f>
        <v>0</v>
      </c>
      <c r="BH1020" s="229">
        <f>IF(N1020="sníž. přenesená",J1020,0)</f>
        <v>0</v>
      </c>
      <c r="BI1020" s="229">
        <f>IF(N1020="nulová",J1020,0)</f>
        <v>0</v>
      </c>
      <c r="BJ1020" s="21" t="s">
        <v>91</v>
      </c>
      <c r="BK1020" s="229">
        <f>ROUND(I1020*H1020,2)</f>
        <v>0</v>
      </c>
      <c r="BL1020" s="21" t="s">
        <v>96</v>
      </c>
      <c r="BM1020" s="228" t="s">
        <v>1527</v>
      </c>
    </row>
    <row r="1021" s="2" customFormat="1">
      <c r="A1021" s="43"/>
      <c r="B1021" s="44"/>
      <c r="C1021" s="45"/>
      <c r="D1021" s="230" t="s">
        <v>168</v>
      </c>
      <c r="E1021" s="45"/>
      <c r="F1021" s="231" t="s">
        <v>1528</v>
      </c>
      <c r="G1021" s="45"/>
      <c r="H1021" s="45"/>
      <c r="I1021" s="232"/>
      <c r="J1021" s="45"/>
      <c r="K1021" s="45"/>
      <c r="L1021" s="49"/>
      <c r="M1021" s="233"/>
      <c r="N1021" s="234"/>
      <c r="O1021" s="89"/>
      <c r="P1021" s="89"/>
      <c r="Q1021" s="89"/>
      <c r="R1021" s="89"/>
      <c r="S1021" s="89"/>
      <c r="T1021" s="90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T1021" s="21" t="s">
        <v>168</v>
      </c>
      <c r="AU1021" s="21" t="s">
        <v>96</v>
      </c>
    </row>
    <row r="1022" s="12" customFormat="1" ht="20.88" customHeight="1">
      <c r="A1022" s="12"/>
      <c r="B1022" s="201"/>
      <c r="C1022" s="202"/>
      <c r="D1022" s="203" t="s">
        <v>75</v>
      </c>
      <c r="E1022" s="215" t="s">
        <v>1035</v>
      </c>
      <c r="F1022" s="215" t="s">
        <v>1529</v>
      </c>
      <c r="G1022" s="202"/>
      <c r="H1022" s="202"/>
      <c r="I1022" s="205"/>
      <c r="J1022" s="216">
        <f>BK1022</f>
        <v>0</v>
      </c>
      <c r="K1022" s="202"/>
      <c r="L1022" s="207"/>
      <c r="M1022" s="208"/>
      <c r="N1022" s="209"/>
      <c r="O1022" s="209"/>
      <c r="P1022" s="210">
        <f>P1023+SUM(P1024:P1056)+P1085+P1095+P1122+P1128</f>
        <v>0</v>
      </c>
      <c r="Q1022" s="209"/>
      <c r="R1022" s="210">
        <f>R1023+SUM(R1024:R1056)+R1085+R1095+R1122+R1128</f>
        <v>140.3157842907232</v>
      </c>
      <c r="S1022" s="209"/>
      <c r="T1022" s="211">
        <f>T1023+SUM(T1024:T1056)+T1085+T1095+T1122+T1128</f>
        <v>0</v>
      </c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R1022" s="212" t="s">
        <v>84</v>
      </c>
      <c r="AT1022" s="213" t="s">
        <v>75</v>
      </c>
      <c r="AU1022" s="213" t="s">
        <v>91</v>
      </c>
      <c r="AY1022" s="212" t="s">
        <v>159</v>
      </c>
      <c r="BK1022" s="214">
        <f>BK1023+SUM(BK1024:BK1056)+BK1085+BK1095+BK1122+BK1128</f>
        <v>0</v>
      </c>
    </row>
    <row r="1023" s="2" customFormat="1" ht="24.15" customHeight="1">
      <c r="A1023" s="43"/>
      <c r="B1023" s="44"/>
      <c r="C1023" s="217" t="s">
        <v>1530</v>
      </c>
      <c r="D1023" s="217" t="s">
        <v>162</v>
      </c>
      <c r="E1023" s="218" t="s">
        <v>1531</v>
      </c>
      <c r="F1023" s="219" t="s">
        <v>1532</v>
      </c>
      <c r="G1023" s="220" t="s">
        <v>165</v>
      </c>
      <c r="H1023" s="221">
        <v>697.274</v>
      </c>
      <c r="I1023" s="222"/>
      <c r="J1023" s="223">
        <f>ROUND(I1023*H1023,2)</f>
        <v>0</v>
      </c>
      <c r="K1023" s="219" t="s">
        <v>166</v>
      </c>
      <c r="L1023" s="49"/>
      <c r="M1023" s="224" t="s">
        <v>32</v>
      </c>
      <c r="N1023" s="225" t="s">
        <v>48</v>
      </c>
      <c r="O1023" s="89"/>
      <c r="P1023" s="226">
        <f>O1023*H1023</f>
        <v>0</v>
      </c>
      <c r="Q1023" s="226">
        <v>0.00013200000000000001</v>
      </c>
      <c r="R1023" s="226">
        <f>Q1023*H1023</f>
        <v>0.092040168000000006</v>
      </c>
      <c r="S1023" s="226">
        <v>0</v>
      </c>
      <c r="T1023" s="227">
        <f>S1023*H1023</f>
        <v>0</v>
      </c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R1023" s="228" t="s">
        <v>96</v>
      </c>
      <c r="AT1023" s="228" t="s">
        <v>162</v>
      </c>
      <c r="AU1023" s="228" t="s">
        <v>93</v>
      </c>
      <c r="AY1023" s="21" t="s">
        <v>159</v>
      </c>
      <c r="BE1023" s="229">
        <f>IF(N1023="základní",J1023,0)</f>
        <v>0</v>
      </c>
      <c r="BF1023" s="229">
        <f>IF(N1023="snížená",J1023,0)</f>
        <v>0</v>
      </c>
      <c r="BG1023" s="229">
        <f>IF(N1023="zákl. přenesená",J1023,0)</f>
        <v>0</v>
      </c>
      <c r="BH1023" s="229">
        <f>IF(N1023="sníž. přenesená",J1023,0)</f>
        <v>0</v>
      </c>
      <c r="BI1023" s="229">
        <f>IF(N1023="nulová",J1023,0)</f>
        <v>0</v>
      </c>
      <c r="BJ1023" s="21" t="s">
        <v>91</v>
      </c>
      <c r="BK1023" s="229">
        <f>ROUND(I1023*H1023,2)</f>
        <v>0</v>
      </c>
      <c r="BL1023" s="21" t="s">
        <v>96</v>
      </c>
      <c r="BM1023" s="228" t="s">
        <v>1533</v>
      </c>
    </row>
    <row r="1024" s="2" customFormat="1">
      <c r="A1024" s="43"/>
      <c r="B1024" s="44"/>
      <c r="C1024" s="45"/>
      <c r="D1024" s="230" t="s">
        <v>168</v>
      </c>
      <c r="E1024" s="45"/>
      <c r="F1024" s="231" t="s">
        <v>1534</v>
      </c>
      <c r="G1024" s="45"/>
      <c r="H1024" s="45"/>
      <c r="I1024" s="232"/>
      <c r="J1024" s="45"/>
      <c r="K1024" s="45"/>
      <c r="L1024" s="49"/>
      <c r="M1024" s="233"/>
      <c r="N1024" s="234"/>
      <c r="O1024" s="89"/>
      <c r="P1024" s="89"/>
      <c r="Q1024" s="89"/>
      <c r="R1024" s="89"/>
      <c r="S1024" s="89"/>
      <c r="T1024" s="90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T1024" s="21" t="s">
        <v>168</v>
      </c>
      <c r="AU1024" s="21" t="s">
        <v>93</v>
      </c>
    </row>
    <row r="1025" s="13" customFormat="1">
      <c r="A1025" s="13"/>
      <c r="B1025" s="235"/>
      <c r="C1025" s="236"/>
      <c r="D1025" s="237" t="s">
        <v>170</v>
      </c>
      <c r="E1025" s="238" t="s">
        <v>32</v>
      </c>
      <c r="F1025" s="239" t="s">
        <v>1535</v>
      </c>
      <c r="G1025" s="236"/>
      <c r="H1025" s="238" t="s">
        <v>32</v>
      </c>
      <c r="I1025" s="240"/>
      <c r="J1025" s="236"/>
      <c r="K1025" s="236"/>
      <c r="L1025" s="241"/>
      <c r="M1025" s="242"/>
      <c r="N1025" s="243"/>
      <c r="O1025" s="243"/>
      <c r="P1025" s="243"/>
      <c r="Q1025" s="243"/>
      <c r="R1025" s="243"/>
      <c r="S1025" s="243"/>
      <c r="T1025" s="24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5" t="s">
        <v>170</v>
      </c>
      <c r="AU1025" s="245" t="s">
        <v>93</v>
      </c>
      <c r="AV1025" s="13" t="s">
        <v>84</v>
      </c>
      <c r="AW1025" s="13" t="s">
        <v>38</v>
      </c>
      <c r="AX1025" s="13" t="s">
        <v>76</v>
      </c>
      <c r="AY1025" s="245" t="s">
        <v>159</v>
      </c>
    </row>
    <row r="1026" s="14" customFormat="1">
      <c r="A1026" s="14"/>
      <c r="B1026" s="246"/>
      <c r="C1026" s="247"/>
      <c r="D1026" s="237" t="s">
        <v>170</v>
      </c>
      <c r="E1026" s="248" t="s">
        <v>32</v>
      </c>
      <c r="F1026" s="249" t="s">
        <v>279</v>
      </c>
      <c r="G1026" s="247"/>
      <c r="H1026" s="250">
        <v>427.29500000000002</v>
      </c>
      <c r="I1026" s="251"/>
      <c r="J1026" s="247"/>
      <c r="K1026" s="247"/>
      <c r="L1026" s="252"/>
      <c r="M1026" s="253"/>
      <c r="N1026" s="254"/>
      <c r="O1026" s="254"/>
      <c r="P1026" s="254"/>
      <c r="Q1026" s="254"/>
      <c r="R1026" s="254"/>
      <c r="S1026" s="254"/>
      <c r="T1026" s="255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6" t="s">
        <v>170</v>
      </c>
      <c r="AU1026" s="256" t="s">
        <v>93</v>
      </c>
      <c r="AV1026" s="14" t="s">
        <v>91</v>
      </c>
      <c r="AW1026" s="14" t="s">
        <v>38</v>
      </c>
      <c r="AX1026" s="14" t="s">
        <v>76</v>
      </c>
      <c r="AY1026" s="256" t="s">
        <v>159</v>
      </c>
    </row>
    <row r="1027" s="14" customFormat="1">
      <c r="A1027" s="14"/>
      <c r="B1027" s="246"/>
      <c r="C1027" s="247"/>
      <c r="D1027" s="237" t="s">
        <v>170</v>
      </c>
      <c r="E1027" s="248" t="s">
        <v>32</v>
      </c>
      <c r="F1027" s="249" t="s">
        <v>291</v>
      </c>
      <c r="G1027" s="247"/>
      <c r="H1027" s="250">
        <v>269.97899999999998</v>
      </c>
      <c r="I1027" s="251"/>
      <c r="J1027" s="247"/>
      <c r="K1027" s="247"/>
      <c r="L1027" s="252"/>
      <c r="M1027" s="253"/>
      <c r="N1027" s="254"/>
      <c r="O1027" s="254"/>
      <c r="P1027" s="254"/>
      <c r="Q1027" s="254"/>
      <c r="R1027" s="254"/>
      <c r="S1027" s="254"/>
      <c r="T1027" s="255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6" t="s">
        <v>170</v>
      </c>
      <c r="AU1027" s="256" t="s">
        <v>93</v>
      </c>
      <c r="AV1027" s="14" t="s">
        <v>91</v>
      </c>
      <c r="AW1027" s="14" t="s">
        <v>38</v>
      </c>
      <c r="AX1027" s="14" t="s">
        <v>76</v>
      </c>
      <c r="AY1027" s="256" t="s">
        <v>159</v>
      </c>
    </row>
    <row r="1028" s="15" customFormat="1">
      <c r="A1028" s="15"/>
      <c r="B1028" s="266"/>
      <c r="C1028" s="267"/>
      <c r="D1028" s="237" t="s">
        <v>170</v>
      </c>
      <c r="E1028" s="268" t="s">
        <v>32</v>
      </c>
      <c r="F1028" s="269" t="s">
        <v>583</v>
      </c>
      <c r="G1028" s="267"/>
      <c r="H1028" s="270">
        <v>697.274</v>
      </c>
      <c r="I1028" s="271"/>
      <c r="J1028" s="267"/>
      <c r="K1028" s="267"/>
      <c r="L1028" s="272"/>
      <c r="M1028" s="273"/>
      <c r="N1028" s="274"/>
      <c r="O1028" s="274"/>
      <c r="P1028" s="274"/>
      <c r="Q1028" s="274"/>
      <c r="R1028" s="274"/>
      <c r="S1028" s="274"/>
      <c r="T1028" s="27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76" t="s">
        <v>170</v>
      </c>
      <c r="AU1028" s="276" t="s">
        <v>93</v>
      </c>
      <c r="AV1028" s="15" t="s">
        <v>96</v>
      </c>
      <c r="AW1028" s="15" t="s">
        <v>38</v>
      </c>
      <c r="AX1028" s="15" t="s">
        <v>84</v>
      </c>
      <c r="AY1028" s="276" t="s">
        <v>159</v>
      </c>
    </row>
    <row r="1029" s="2" customFormat="1" ht="37.8" customHeight="1">
      <c r="A1029" s="43"/>
      <c r="B1029" s="44"/>
      <c r="C1029" s="217" t="s">
        <v>1536</v>
      </c>
      <c r="D1029" s="217" t="s">
        <v>162</v>
      </c>
      <c r="E1029" s="218" t="s">
        <v>1537</v>
      </c>
      <c r="F1029" s="219" t="s">
        <v>1538</v>
      </c>
      <c r="G1029" s="220" t="s">
        <v>785</v>
      </c>
      <c r="H1029" s="221">
        <v>907.10000000000002</v>
      </c>
      <c r="I1029" s="222"/>
      <c r="J1029" s="223">
        <f>ROUND(I1029*H1029,2)</f>
        <v>0</v>
      </c>
      <c r="K1029" s="219" t="s">
        <v>166</v>
      </c>
      <c r="L1029" s="49"/>
      <c r="M1029" s="224" t="s">
        <v>32</v>
      </c>
      <c r="N1029" s="225" t="s">
        <v>48</v>
      </c>
      <c r="O1029" s="89"/>
      <c r="P1029" s="226">
        <f>O1029*H1029</f>
        <v>0</v>
      </c>
      <c r="Q1029" s="226">
        <v>2.0999999999999999E-05</v>
      </c>
      <c r="R1029" s="226">
        <f>Q1029*H1029</f>
        <v>0.019049099999999999</v>
      </c>
      <c r="S1029" s="226">
        <v>0</v>
      </c>
      <c r="T1029" s="227">
        <f>S1029*H1029</f>
        <v>0</v>
      </c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R1029" s="228" t="s">
        <v>96</v>
      </c>
      <c r="AT1029" s="228" t="s">
        <v>162</v>
      </c>
      <c r="AU1029" s="228" t="s">
        <v>93</v>
      </c>
      <c r="AY1029" s="21" t="s">
        <v>159</v>
      </c>
      <c r="BE1029" s="229">
        <f>IF(N1029="základní",J1029,0)</f>
        <v>0</v>
      </c>
      <c r="BF1029" s="229">
        <f>IF(N1029="snížená",J1029,0)</f>
        <v>0</v>
      </c>
      <c r="BG1029" s="229">
        <f>IF(N1029="zákl. přenesená",J1029,0)</f>
        <v>0</v>
      </c>
      <c r="BH1029" s="229">
        <f>IF(N1029="sníž. přenesená",J1029,0)</f>
        <v>0</v>
      </c>
      <c r="BI1029" s="229">
        <f>IF(N1029="nulová",J1029,0)</f>
        <v>0</v>
      </c>
      <c r="BJ1029" s="21" t="s">
        <v>91</v>
      </c>
      <c r="BK1029" s="229">
        <f>ROUND(I1029*H1029,2)</f>
        <v>0</v>
      </c>
      <c r="BL1029" s="21" t="s">
        <v>96</v>
      </c>
      <c r="BM1029" s="228" t="s">
        <v>1539</v>
      </c>
    </row>
    <row r="1030" s="2" customFormat="1">
      <c r="A1030" s="43"/>
      <c r="B1030" s="44"/>
      <c r="C1030" s="45"/>
      <c r="D1030" s="230" t="s">
        <v>168</v>
      </c>
      <c r="E1030" s="45"/>
      <c r="F1030" s="231" t="s">
        <v>1540</v>
      </c>
      <c r="G1030" s="45"/>
      <c r="H1030" s="45"/>
      <c r="I1030" s="232"/>
      <c r="J1030" s="45"/>
      <c r="K1030" s="45"/>
      <c r="L1030" s="49"/>
      <c r="M1030" s="233"/>
      <c r="N1030" s="234"/>
      <c r="O1030" s="89"/>
      <c r="P1030" s="89"/>
      <c r="Q1030" s="89"/>
      <c r="R1030" s="89"/>
      <c r="S1030" s="89"/>
      <c r="T1030" s="90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T1030" s="21" t="s">
        <v>168</v>
      </c>
      <c r="AU1030" s="21" t="s">
        <v>93</v>
      </c>
    </row>
    <row r="1031" s="13" customFormat="1">
      <c r="A1031" s="13"/>
      <c r="B1031" s="235"/>
      <c r="C1031" s="236"/>
      <c r="D1031" s="237" t="s">
        <v>170</v>
      </c>
      <c r="E1031" s="238" t="s">
        <v>32</v>
      </c>
      <c r="F1031" s="239" t="s">
        <v>1541</v>
      </c>
      <c r="G1031" s="236"/>
      <c r="H1031" s="238" t="s">
        <v>32</v>
      </c>
      <c r="I1031" s="240"/>
      <c r="J1031" s="236"/>
      <c r="K1031" s="236"/>
      <c r="L1031" s="241"/>
      <c r="M1031" s="242"/>
      <c r="N1031" s="243"/>
      <c r="O1031" s="243"/>
      <c r="P1031" s="243"/>
      <c r="Q1031" s="243"/>
      <c r="R1031" s="243"/>
      <c r="S1031" s="243"/>
      <c r="T1031" s="24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5" t="s">
        <v>170</v>
      </c>
      <c r="AU1031" s="245" t="s">
        <v>93</v>
      </c>
      <c r="AV1031" s="13" t="s">
        <v>84</v>
      </c>
      <c r="AW1031" s="13" t="s">
        <v>38</v>
      </c>
      <c r="AX1031" s="13" t="s">
        <v>76</v>
      </c>
      <c r="AY1031" s="245" t="s">
        <v>159</v>
      </c>
    </row>
    <row r="1032" s="14" customFormat="1">
      <c r="A1032" s="14"/>
      <c r="B1032" s="246"/>
      <c r="C1032" s="247"/>
      <c r="D1032" s="237" t="s">
        <v>170</v>
      </c>
      <c r="E1032" s="248" t="s">
        <v>32</v>
      </c>
      <c r="F1032" s="249" t="s">
        <v>348</v>
      </c>
      <c r="G1032" s="247"/>
      <c r="H1032" s="250">
        <v>642.20000000000005</v>
      </c>
      <c r="I1032" s="251"/>
      <c r="J1032" s="247"/>
      <c r="K1032" s="247"/>
      <c r="L1032" s="252"/>
      <c r="M1032" s="253"/>
      <c r="N1032" s="254"/>
      <c r="O1032" s="254"/>
      <c r="P1032" s="254"/>
      <c r="Q1032" s="254"/>
      <c r="R1032" s="254"/>
      <c r="S1032" s="254"/>
      <c r="T1032" s="255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6" t="s">
        <v>170</v>
      </c>
      <c r="AU1032" s="256" t="s">
        <v>93</v>
      </c>
      <c r="AV1032" s="14" t="s">
        <v>91</v>
      </c>
      <c r="AW1032" s="14" t="s">
        <v>38</v>
      </c>
      <c r="AX1032" s="14" t="s">
        <v>76</v>
      </c>
      <c r="AY1032" s="256" t="s">
        <v>159</v>
      </c>
    </row>
    <row r="1033" s="14" customFormat="1">
      <c r="A1033" s="14"/>
      <c r="B1033" s="246"/>
      <c r="C1033" s="247"/>
      <c r="D1033" s="237" t="s">
        <v>170</v>
      </c>
      <c r="E1033" s="248" t="s">
        <v>32</v>
      </c>
      <c r="F1033" s="249" t="s">
        <v>357</v>
      </c>
      <c r="G1033" s="247"/>
      <c r="H1033" s="250">
        <v>264.89999999999998</v>
      </c>
      <c r="I1033" s="251"/>
      <c r="J1033" s="247"/>
      <c r="K1033" s="247"/>
      <c r="L1033" s="252"/>
      <c r="M1033" s="253"/>
      <c r="N1033" s="254"/>
      <c r="O1033" s="254"/>
      <c r="P1033" s="254"/>
      <c r="Q1033" s="254"/>
      <c r="R1033" s="254"/>
      <c r="S1033" s="254"/>
      <c r="T1033" s="255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6" t="s">
        <v>170</v>
      </c>
      <c r="AU1033" s="256" t="s">
        <v>93</v>
      </c>
      <c r="AV1033" s="14" t="s">
        <v>91</v>
      </c>
      <c r="AW1033" s="14" t="s">
        <v>38</v>
      </c>
      <c r="AX1033" s="14" t="s">
        <v>76</v>
      </c>
      <c r="AY1033" s="256" t="s">
        <v>159</v>
      </c>
    </row>
    <row r="1034" s="15" customFormat="1">
      <c r="A1034" s="15"/>
      <c r="B1034" s="266"/>
      <c r="C1034" s="267"/>
      <c r="D1034" s="237" t="s">
        <v>170</v>
      </c>
      <c r="E1034" s="268" t="s">
        <v>32</v>
      </c>
      <c r="F1034" s="269" t="s">
        <v>583</v>
      </c>
      <c r="G1034" s="267"/>
      <c r="H1034" s="270">
        <v>907.10000000000002</v>
      </c>
      <c r="I1034" s="271"/>
      <c r="J1034" s="267"/>
      <c r="K1034" s="267"/>
      <c r="L1034" s="272"/>
      <c r="M1034" s="273"/>
      <c r="N1034" s="274"/>
      <c r="O1034" s="274"/>
      <c r="P1034" s="274"/>
      <c r="Q1034" s="274"/>
      <c r="R1034" s="274"/>
      <c r="S1034" s="274"/>
      <c r="T1034" s="27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76" t="s">
        <v>170</v>
      </c>
      <c r="AU1034" s="276" t="s">
        <v>93</v>
      </c>
      <c r="AV1034" s="15" t="s">
        <v>96</v>
      </c>
      <c r="AW1034" s="15" t="s">
        <v>38</v>
      </c>
      <c r="AX1034" s="15" t="s">
        <v>84</v>
      </c>
      <c r="AY1034" s="276" t="s">
        <v>159</v>
      </c>
    </row>
    <row r="1035" s="2" customFormat="1" ht="24.15" customHeight="1">
      <c r="A1035" s="43"/>
      <c r="B1035" s="44"/>
      <c r="C1035" s="217" t="s">
        <v>1542</v>
      </c>
      <c r="D1035" s="217" t="s">
        <v>162</v>
      </c>
      <c r="E1035" s="218" t="s">
        <v>1543</v>
      </c>
      <c r="F1035" s="219" t="s">
        <v>1544</v>
      </c>
      <c r="G1035" s="220" t="s">
        <v>785</v>
      </c>
      <c r="H1035" s="221">
        <v>45.25</v>
      </c>
      <c r="I1035" s="222"/>
      <c r="J1035" s="223">
        <f>ROUND(I1035*H1035,2)</f>
        <v>0</v>
      </c>
      <c r="K1035" s="219" t="s">
        <v>166</v>
      </c>
      <c r="L1035" s="49"/>
      <c r="M1035" s="224" t="s">
        <v>32</v>
      </c>
      <c r="N1035" s="225" t="s">
        <v>48</v>
      </c>
      <c r="O1035" s="89"/>
      <c r="P1035" s="226">
        <f>O1035*H1035</f>
        <v>0</v>
      </c>
      <c r="Q1035" s="226">
        <v>5.2500000000000002E-05</v>
      </c>
      <c r="R1035" s="226">
        <f>Q1035*H1035</f>
        <v>0.0023756250000000001</v>
      </c>
      <c r="S1035" s="226">
        <v>0</v>
      </c>
      <c r="T1035" s="227">
        <f>S1035*H1035</f>
        <v>0</v>
      </c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R1035" s="228" t="s">
        <v>96</v>
      </c>
      <c r="AT1035" s="228" t="s">
        <v>162</v>
      </c>
      <c r="AU1035" s="228" t="s">
        <v>93</v>
      </c>
      <c r="AY1035" s="21" t="s">
        <v>159</v>
      </c>
      <c r="BE1035" s="229">
        <f>IF(N1035="základní",J1035,0)</f>
        <v>0</v>
      </c>
      <c r="BF1035" s="229">
        <f>IF(N1035="snížená",J1035,0)</f>
        <v>0</v>
      </c>
      <c r="BG1035" s="229">
        <f>IF(N1035="zákl. přenesená",J1035,0)</f>
        <v>0</v>
      </c>
      <c r="BH1035" s="229">
        <f>IF(N1035="sníž. přenesená",J1035,0)</f>
        <v>0</v>
      </c>
      <c r="BI1035" s="229">
        <f>IF(N1035="nulová",J1035,0)</f>
        <v>0</v>
      </c>
      <c r="BJ1035" s="21" t="s">
        <v>91</v>
      </c>
      <c r="BK1035" s="229">
        <f>ROUND(I1035*H1035,2)</f>
        <v>0</v>
      </c>
      <c r="BL1035" s="21" t="s">
        <v>96</v>
      </c>
      <c r="BM1035" s="228" t="s">
        <v>1545</v>
      </c>
    </row>
    <row r="1036" s="2" customFormat="1">
      <c r="A1036" s="43"/>
      <c r="B1036" s="44"/>
      <c r="C1036" s="45"/>
      <c r="D1036" s="230" t="s">
        <v>168</v>
      </c>
      <c r="E1036" s="45"/>
      <c r="F1036" s="231" t="s">
        <v>1546</v>
      </c>
      <c r="G1036" s="45"/>
      <c r="H1036" s="45"/>
      <c r="I1036" s="232"/>
      <c r="J1036" s="45"/>
      <c r="K1036" s="45"/>
      <c r="L1036" s="49"/>
      <c r="M1036" s="233"/>
      <c r="N1036" s="234"/>
      <c r="O1036" s="89"/>
      <c r="P1036" s="89"/>
      <c r="Q1036" s="89"/>
      <c r="R1036" s="89"/>
      <c r="S1036" s="89"/>
      <c r="T1036" s="90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T1036" s="21" t="s">
        <v>168</v>
      </c>
      <c r="AU1036" s="21" t="s">
        <v>93</v>
      </c>
    </row>
    <row r="1037" s="13" customFormat="1">
      <c r="A1037" s="13"/>
      <c r="B1037" s="235"/>
      <c r="C1037" s="236"/>
      <c r="D1037" s="237" t="s">
        <v>170</v>
      </c>
      <c r="E1037" s="238" t="s">
        <v>32</v>
      </c>
      <c r="F1037" s="239" t="s">
        <v>1547</v>
      </c>
      <c r="G1037" s="236"/>
      <c r="H1037" s="238" t="s">
        <v>32</v>
      </c>
      <c r="I1037" s="240"/>
      <c r="J1037" s="236"/>
      <c r="K1037" s="236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5" t="s">
        <v>170</v>
      </c>
      <c r="AU1037" s="245" t="s">
        <v>93</v>
      </c>
      <c r="AV1037" s="13" t="s">
        <v>84</v>
      </c>
      <c r="AW1037" s="13" t="s">
        <v>38</v>
      </c>
      <c r="AX1037" s="13" t="s">
        <v>76</v>
      </c>
      <c r="AY1037" s="245" t="s">
        <v>159</v>
      </c>
    </row>
    <row r="1038" s="14" customFormat="1">
      <c r="A1038" s="14"/>
      <c r="B1038" s="246"/>
      <c r="C1038" s="247"/>
      <c r="D1038" s="237" t="s">
        <v>170</v>
      </c>
      <c r="E1038" s="248" t="s">
        <v>32</v>
      </c>
      <c r="F1038" s="249" t="s">
        <v>1548</v>
      </c>
      <c r="G1038" s="247"/>
      <c r="H1038" s="250">
        <v>25.949999999999999</v>
      </c>
      <c r="I1038" s="251"/>
      <c r="J1038" s="247"/>
      <c r="K1038" s="247"/>
      <c r="L1038" s="252"/>
      <c r="M1038" s="253"/>
      <c r="N1038" s="254"/>
      <c r="O1038" s="254"/>
      <c r="P1038" s="254"/>
      <c r="Q1038" s="254"/>
      <c r="R1038" s="254"/>
      <c r="S1038" s="254"/>
      <c r="T1038" s="255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6" t="s">
        <v>170</v>
      </c>
      <c r="AU1038" s="256" t="s">
        <v>93</v>
      </c>
      <c r="AV1038" s="14" t="s">
        <v>91</v>
      </c>
      <c r="AW1038" s="14" t="s">
        <v>38</v>
      </c>
      <c r="AX1038" s="14" t="s">
        <v>76</v>
      </c>
      <c r="AY1038" s="256" t="s">
        <v>159</v>
      </c>
    </row>
    <row r="1039" s="14" customFormat="1">
      <c r="A1039" s="14"/>
      <c r="B1039" s="246"/>
      <c r="C1039" s="247"/>
      <c r="D1039" s="237" t="s">
        <v>170</v>
      </c>
      <c r="E1039" s="248" t="s">
        <v>32</v>
      </c>
      <c r="F1039" s="249" t="s">
        <v>1549</v>
      </c>
      <c r="G1039" s="247"/>
      <c r="H1039" s="250">
        <v>19.300000000000001</v>
      </c>
      <c r="I1039" s="251"/>
      <c r="J1039" s="247"/>
      <c r="K1039" s="247"/>
      <c r="L1039" s="252"/>
      <c r="M1039" s="253"/>
      <c r="N1039" s="254"/>
      <c r="O1039" s="254"/>
      <c r="P1039" s="254"/>
      <c r="Q1039" s="254"/>
      <c r="R1039" s="254"/>
      <c r="S1039" s="254"/>
      <c r="T1039" s="255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6" t="s">
        <v>170</v>
      </c>
      <c r="AU1039" s="256" t="s">
        <v>93</v>
      </c>
      <c r="AV1039" s="14" t="s">
        <v>91</v>
      </c>
      <c r="AW1039" s="14" t="s">
        <v>38</v>
      </c>
      <c r="AX1039" s="14" t="s">
        <v>76</v>
      </c>
      <c r="AY1039" s="256" t="s">
        <v>159</v>
      </c>
    </row>
    <row r="1040" s="15" customFormat="1">
      <c r="A1040" s="15"/>
      <c r="B1040" s="266"/>
      <c r="C1040" s="267"/>
      <c r="D1040" s="237" t="s">
        <v>170</v>
      </c>
      <c r="E1040" s="268" t="s">
        <v>32</v>
      </c>
      <c r="F1040" s="269" t="s">
        <v>583</v>
      </c>
      <c r="G1040" s="267"/>
      <c r="H1040" s="270">
        <v>45.25</v>
      </c>
      <c r="I1040" s="271"/>
      <c r="J1040" s="267"/>
      <c r="K1040" s="267"/>
      <c r="L1040" s="272"/>
      <c r="M1040" s="273"/>
      <c r="N1040" s="274"/>
      <c r="O1040" s="274"/>
      <c r="P1040" s="274"/>
      <c r="Q1040" s="274"/>
      <c r="R1040" s="274"/>
      <c r="S1040" s="274"/>
      <c r="T1040" s="27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76" t="s">
        <v>170</v>
      </c>
      <c r="AU1040" s="276" t="s">
        <v>93</v>
      </c>
      <c r="AV1040" s="15" t="s">
        <v>96</v>
      </c>
      <c r="AW1040" s="15" t="s">
        <v>38</v>
      </c>
      <c r="AX1040" s="15" t="s">
        <v>84</v>
      </c>
      <c r="AY1040" s="276" t="s">
        <v>159</v>
      </c>
    </row>
    <row r="1041" s="2" customFormat="1" ht="37.8" customHeight="1">
      <c r="A1041" s="43"/>
      <c r="B1041" s="44"/>
      <c r="C1041" s="217" t="s">
        <v>1550</v>
      </c>
      <c r="D1041" s="217" t="s">
        <v>162</v>
      </c>
      <c r="E1041" s="218" t="s">
        <v>1551</v>
      </c>
      <c r="F1041" s="219" t="s">
        <v>1552</v>
      </c>
      <c r="G1041" s="220" t="s">
        <v>785</v>
      </c>
      <c r="H1041" s="221">
        <v>45.25</v>
      </c>
      <c r="I1041" s="222"/>
      <c r="J1041" s="223">
        <f>ROUND(I1041*H1041,2)</f>
        <v>0</v>
      </c>
      <c r="K1041" s="219" t="s">
        <v>166</v>
      </c>
      <c r="L1041" s="49"/>
      <c r="M1041" s="224" t="s">
        <v>32</v>
      </c>
      <c r="N1041" s="225" t="s">
        <v>48</v>
      </c>
      <c r="O1041" s="89"/>
      <c r="P1041" s="226">
        <f>O1041*H1041</f>
        <v>0</v>
      </c>
      <c r="Q1041" s="226">
        <v>5.5199999999999997E-06</v>
      </c>
      <c r="R1041" s="226">
        <f>Q1041*H1041</f>
        <v>0.00024978000000000001</v>
      </c>
      <c r="S1041" s="226">
        <v>0</v>
      </c>
      <c r="T1041" s="227">
        <f>S1041*H1041</f>
        <v>0</v>
      </c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R1041" s="228" t="s">
        <v>96</v>
      </c>
      <c r="AT1041" s="228" t="s">
        <v>162</v>
      </c>
      <c r="AU1041" s="228" t="s">
        <v>93</v>
      </c>
      <c r="AY1041" s="21" t="s">
        <v>159</v>
      </c>
      <c r="BE1041" s="229">
        <f>IF(N1041="základní",J1041,0)</f>
        <v>0</v>
      </c>
      <c r="BF1041" s="229">
        <f>IF(N1041="snížená",J1041,0)</f>
        <v>0</v>
      </c>
      <c r="BG1041" s="229">
        <f>IF(N1041="zákl. přenesená",J1041,0)</f>
        <v>0</v>
      </c>
      <c r="BH1041" s="229">
        <f>IF(N1041="sníž. přenesená",J1041,0)</f>
        <v>0</v>
      </c>
      <c r="BI1041" s="229">
        <f>IF(N1041="nulová",J1041,0)</f>
        <v>0</v>
      </c>
      <c r="BJ1041" s="21" t="s">
        <v>91</v>
      </c>
      <c r="BK1041" s="229">
        <f>ROUND(I1041*H1041,2)</f>
        <v>0</v>
      </c>
      <c r="BL1041" s="21" t="s">
        <v>96</v>
      </c>
      <c r="BM1041" s="228" t="s">
        <v>1553</v>
      </c>
    </row>
    <row r="1042" s="2" customFormat="1">
      <c r="A1042" s="43"/>
      <c r="B1042" s="44"/>
      <c r="C1042" s="45"/>
      <c r="D1042" s="230" t="s">
        <v>168</v>
      </c>
      <c r="E1042" s="45"/>
      <c r="F1042" s="231" t="s">
        <v>1554</v>
      </c>
      <c r="G1042" s="45"/>
      <c r="H1042" s="45"/>
      <c r="I1042" s="232"/>
      <c r="J1042" s="45"/>
      <c r="K1042" s="45"/>
      <c r="L1042" s="49"/>
      <c r="M1042" s="233"/>
      <c r="N1042" s="234"/>
      <c r="O1042" s="89"/>
      <c r="P1042" s="89"/>
      <c r="Q1042" s="89"/>
      <c r="R1042" s="89"/>
      <c r="S1042" s="89"/>
      <c r="T1042" s="90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T1042" s="21" t="s">
        <v>168</v>
      </c>
      <c r="AU1042" s="21" t="s">
        <v>93</v>
      </c>
    </row>
    <row r="1043" s="2" customFormat="1" ht="16.5" customHeight="1">
      <c r="A1043" s="43"/>
      <c r="B1043" s="44"/>
      <c r="C1043" s="217" t="s">
        <v>1555</v>
      </c>
      <c r="D1043" s="217" t="s">
        <v>162</v>
      </c>
      <c r="E1043" s="218" t="s">
        <v>1556</v>
      </c>
      <c r="F1043" s="219" t="s">
        <v>1557</v>
      </c>
      <c r="G1043" s="220" t="s">
        <v>165</v>
      </c>
      <c r="H1043" s="221">
        <v>1.875</v>
      </c>
      <c r="I1043" s="222"/>
      <c r="J1043" s="223">
        <f>ROUND(I1043*H1043,2)</f>
        <v>0</v>
      </c>
      <c r="K1043" s="219" t="s">
        <v>166</v>
      </c>
      <c r="L1043" s="49"/>
      <c r="M1043" s="224" t="s">
        <v>32</v>
      </c>
      <c r="N1043" s="225" t="s">
        <v>48</v>
      </c>
      <c r="O1043" s="89"/>
      <c r="P1043" s="226">
        <f>O1043*H1043</f>
        <v>0</v>
      </c>
      <c r="Q1043" s="226">
        <v>0.017732500000000002</v>
      </c>
      <c r="R1043" s="226">
        <f>Q1043*H1043</f>
        <v>0.033248437500000005</v>
      </c>
      <c r="S1043" s="226">
        <v>0</v>
      </c>
      <c r="T1043" s="227">
        <f>S1043*H1043</f>
        <v>0</v>
      </c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R1043" s="228" t="s">
        <v>96</v>
      </c>
      <c r="AT1043" s="228" t="s">
        <v>162</v>
      </c>
      <c r="AU1043" s="228" t="s">
        <v>93</v>
      </c>
      <c r="AY1043" s="21" t="s">
        <v>159</v>
      </c>
      <c r="BE1043" s="229">
        <f>IF(N1043="základní",J1043,0)</f>
        <v>0</v>
      </c>
      <c r="BF1043" s="229">
        <f>IF(N1043="snížená",J1043,0)</f>
        <v>0</v>
      </c>
      <c r="BG1043" s="229">
        <f>IF(N1043="zákl. přenesená",J1043,0)</f>
        <v>0</v>
      </c>
      <c r="BH1043" s="229">
        <f>IF(N1043="sníž. přenesená",J1043,0)</f>
        <v>0</v>
      </c>
      <c r="BI1043" s="229">
        <f>IF(N1043="nulová",J1043,0)</f>
        <v>0</v>
      </c>
      <c r="BJ1043" s="21" t="s">
        <v>91</v>
      </c>
      <c r="BK1043" s="229">
        <f>ROUND(I1043*H1043,2)</f>
        <v>0</v>
      </c>
      <c r="BL1043" s="21" t="s">
        <v>96</v>
      </c>
      <c r="BM1043" s="228" t="s">
        <v>1558</v>
      </c>
    </row>
    <row r="1044" s="2" customFormat="1">
      <c r="A1044" s="43"/>
      <c r="B1044" s="44"/>
      <c r="C1044" s="45"/>
      <c r="D1044" s="230" t="s">
        <v>168</v>
      </c>
      <c r="E1044" s="45"/>
      <c r="F1044" s="231" t="s">
        <v>1559</v>
      </c>
      <c r="G1044" s="45"/>
      <c r="H1044" s="45"/>
      <c r="I1044" s="232"/>
      <c r="J1044" s="45"/>
      <c r="K1044" s="45"/>
      <c r="L1044" s="49"/>
      <c r="M1044" s="233"/>
      <c r="N1044" s="234"/>
      <c r="O1044" s="89"/>
      <c r="P1044" s="89"/>
      <c r="Q1044" s="89"/>
      <c r="R1044" s="89"/>
      <c r="S1044" s="89"/>
      <c r="T1044" s="90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T1044" s="21" t="s">
        <v>168</v>
      </c>
      <c r="AU1044" s="21" t="s">
        <v>93</v>
      </c>
    </row>
    <row r="1045" s="13" customFormat="1">
      <c r="A1045" s="13"/>
      <c r="B1045" s="235"/>
      <c r="C1045" s="236"/>
      <c r="D1045" s="237" t="s">
        <v>170</v>
      </c>
      <c r="E1045" s="238" t="s">
        <v>32</v>
      </c>
      <c r="F1045" s="239" t="s">
        <v>1560</v>
      </c>
      <c r="G1045" s="236"/>
      <c r="H1045" s="238" t="s">
        <v>32</v>
      </c>
      <c r="I1045" s="240"/>
      <c r="J1045" s="236"/>
      <c r="K1045" s="236"/>
      <c r="L1045" s="241"/>
      <c r="M1045" s="242"/>
      <c r="N1045" s="243"/>
      <c r="O1045" s="243"/>
      <c r="P1045" s="243"/>
      <c r="Q1045" s="243"/>
      <c r="R1045" s="243"/>
      <c r="S1045" s="243"/>
      <c r="T1045" s="24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5" t="s">
        <v>170</v>
      </c>
      <c r="AU1045" s="245" t="s">
        <v>93</v>
      </c>
      <c r="AV1045" s="13" t="s">
        <v>84</v>
      </c>
      <c r="AW1045" s="13" t="s">
        <v>38</v>
      </c>
      <c r="AX1045" s="13" t="s">
        <v>76</v>
      </c>
      <c r="AY1045" s="245" t="s">
        <v>159</v>
      </c>
    </row>
    <row r="1046" s="14" customFormat="1">
      <c r="A1046" s="14"/>
      <c r="B1046" s="246"/>
      <c r="C1046" s="247"/>
      <c r="D1046" s="237" t="s">
        <v>170</v>
      </c>
      <c r="E1046" s="248" t="s">
        <v>32</v>
      </c>
      <c r="F1046" s="249" t="s">
        <v>1561</v>
      </c>
      <c r="G1046" s="247"/>
      <c r="H1046" s="250">
        <v>1.2749999999999999</v>
      </c>
      <c r="I1046" s="251"/>
      <c r="J1046" s="247"/>
      <c r="K1046" s="247"/>
      <c r="L1046" s="252"/>
      <c r="M1046" s="253"/>
      <c r="N1046" s="254"/>
      <c r="O1046" s="254"/>
      <c r="P1046" s="254"/>
      <c r="Q1046" s="254"/>
      <c r="R1046" s="254"/>
      <c r="S1046" s="254"/>
      <c r="T1046" s="255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6" t="s">
        <v>170</v>
      </c>
      <c r="AU1046" s="256" t="s">
        <v>93</v>
      </c>
      <c r="AV1046" s="14" t="s">
        <v>91</v>
      </c>
      <c r="AW1046" s="14" t="s">
        <v>38</v>
      </c>
      <c r="AX1046" s="14" t="s">
        <v>76</v>
      </c>
      <c r="AY1046" s="256" t="s">
        <v>159</v>
      </c>
    </row>
    <row r="1047" s="14" customFormat="1">
      <c r="A1047" s="14"/>
      <c r="B1047" s="246"/>
      <c r="C1047" s="247"/>
      <c r="D1047" s="237" t="s">
        <v>170</v>
      </c>
      <c r="E1047" s="248" t="s">
        <v>32</v>
      </c>
      <c r="F1047" s="249" t="s">
        <v>1562</v>
      </c>
      <c r="G1047" s="247"/>
      <c r="H1047" s="250">
        <v>0.59999999999999998</v>
      </c>
      <c r="I1047" s="251"/>
      <c r="J1047" s="247"/>
      <c r="K1047" s="247"/>
      <c r="L1047" s="252"/>
      <c r="M1047" s="253"/>
      <c r="N1047" s="254"/>
      <c r="O1047" s="254"/>
      <c r="P1047" s="254"/>
      <c r="Q1047" s="254"/>
      <c r="R1047" s="254"/>
      <c r="S1047" s="254"/>
      <c r="T1047" s="255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6" t="s">
        <v>170</v>
      </c>
      <c r="AU1047" s="256" t="s">
        <v>93</v>
      </c>
      <c r="AV1047" s="14" t="s">
        <v>91</v>
      </c>
      <c r="AW1047" s="14" t="s">
        <v>38</v>
      </c>
      <c r="AX1047" s="14" t="s">
        <v>76</v>
      </c>
      <c r="AY1047" s="256" t="s">
        <v>159</v>
      </c>
    </row>
    <row r="1048" s="15" customFormat="1">
      <c r="A1048" s="15"/>
      <c r="B1048" s="266"/>
      <c r="C1048" s="267"/>
      <c r="D1048" s="237" t="s">
        <v>170</v>
      </c>
      <c r="E1048" s="268" t="s">
        <v>32</v>
      </c>
      <c r="F1048" s="269" t="s">
        <v>583</v>
      </c>
      <c r="G1048" s="267"/>
      <c r="H1048" s="270">
        <v>1.875</v>
      </c>
      <c r="I1048" s="271"/>
      <c r="J1048" s="267"/>
      <c r="K1048" s="267"/>
      <c r="L1048" s="272"/>
      <c r="M1048" s="273"/>
      <c r="N1048" s="274"/>
      <c r="O1048" s="274"/>
      <c r="P1048" s="274"/>
      <c r="Q1048" s="274"/>
      <c r="R1048" s="274"/>
      <c r="S1048" s="274"/>
      <c r="T1048" s="27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76" t="s">
        <v>170</v>
      </c>
      <c r="AU1048" s="276" t="s">
        <v>93</v>
      </c>
      <c r="AV1048" s="15" t="s">
        <v>96</v>
      </c>
      <c r="AW1048" s="15" t="s">
        <v>38</v>
      </c>
      <c r="AX1048" s="15" t="s">
        <v>84</v>
      </c>
      <c r="AY1048" s="276" t="s">
        <v>159</v>
      </c>
    </row>
    <row r="1049" s="2" customFormat="1" ht="21.75" customHeight="1">
      <c r="A1049" s="43"/>
      <c r="B1049" s="44"/>
      <c r="C1049" s="217" t="s">
        <v>1563</v>
      </c>
      <c r="D1049" s="217" t="s">
        <v>162</v>
      </c>
      <c r="E1049" s="218" t="s">
        <v>1564</v>
      </c>
      <c r="F1049" s="219" t="s">
        <v>1565</v>
      </c>
      <c r="G1049" s="220" t="s">
        <v>165</v>
      </c>
      <c r="H1049" s="221">
        <v>1.875</v>
      </c>
      <c r="I1049" s="222"/>
      <c r="J1049" s="223">
        <f>ROUND(I1049*H1049,2)</f>
        <v>0</v>
      </c>
      <c r="K1049" s="219" t="s">
        <v>166</v>
      </c>
      <c r="L1049" s="49"/>
      <c r="M1049" s="224" t="s">
        <v>32</v>
      </c>
      <c r="N1049" s="225" t="s">
        <v>48</v>
      </c>
      <c r="O1049" s="89"/>
      <c r="P1049" s="226">
        <f>O1049*H1049</f>
        <v>0</v>
      </c>
      <c r="Q1049" s="226">
        <v>0</v>
      </c>
      <c r="R1049" s="226">
        <f>Q1049*H1049</f>
        <v>0</v>
      </c>
      <c r="S1049" s="226">
        <v>0</v>
      </c>
      <c r="T1049" s="227">
        <f>S1049*H1049</f>
        <v>0</v>
      </c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R1049" s="228" t="s">
        <v>96</v>
      </c>
      <c r="AT1049" s="228" t="s">
        <v>162</v>
      </c>
      <c r="AU1049" s="228" t="s">
        <v>93</v>
      </c>
      <c r="AY1049" s="21" t="s">
        <v>159</v>
      </c>
      <c r="BE1049" s="229">
        <f>IF(N1049="základní",J1049,0)</f>
        <v>0</v>
      </c>
      <c r="BF1049" s="229">
        <f>IF(N1049="snížená",J1049,0)</f>
        <v>0</v>
      </c>
      <c r="BG1049" s="229">
        <f>IF(N1049="zákl. přenesená",J1049,0)</f>
        <v>0</v>
      </c>
      <c r="BH1049" s="229">
        <f>IF(N1049="sníž. přenesená",J1049,0)</f>
        <v>0</v>
      </c>
      <c r="BI1049" s="229">
        <f>IF(N1049="nulová",J1049,0)</f>
        <v>0</v>
      </c>
      <c r="BJ1049" s="21" t="s">
        <v>91</v>
      </c>
      <c r="BK1049" s="229">
        <f>ROUND(I1049*H1049,2)</f>
        <v>0</v>
      </c>
      <c r="BL1049" s="21" t="s">
        <v>96</v>
      </c>
      <c r="BM1049" s="228" t="s">
        <v>1566</v>
      </c>
    </row>
    <row r="1050" s="2" customFormat="1">
      <c r="A1050" s="43"/>
      <c r="B1050" s="44"/>
      <c r="C1050" s="45"/>
      <c r="D1050" s="230" t="s">
        <v>168</v>
      </c>
      <c r="E1050" s="45"/>
      <c r="F1050" s="231" t="s">
        <v>1567</v>
      </c>
      <c r="G1050" s="45"/>
      <c r="H1050" s="45"/>
      <c r="I1050" s="232"/>
      <c r="J1050" s="45"/>
      <c r="K1050" s="45"/>
      <c r="L1050" s="49"/>
      <c r="M1050" s="233"/>
      <c r="N1050" s="234"/>
      <c r="O1050" s="89"/>
      <c r="P1050" s="89"/>
      <c r="Q1050" s="89"/>
      <c r="R1050" s="89"/>
      <c r="S1050" s="89"/>
      <c r="T1050" s="90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T1050" s="21" t="s">
        <v>168</v>
      </c>
      <c r="AU1050" s="21" t="s">
        <v>93</v>
      </c>
    </row>
    <row r="1051" s="2" customFormat="1" ht="44.25" customHeight="1">
      <c r="A1051" s="43"/>
      <c r="B1051" s="44"/>
      <c r="C1051" s="217" t="s">
        <v>1568</v>
      </c>
      <c r="D1051" s="217" t="s">
        <v>162</v>
      </c>
      <c r="E1051" s="218" t="s">
        <v>1569</v>
      </c>
      <c r="F1051" s="219" t="s">
        <v>1570</v>
      </c>
      <c r="G1051" s="220" t="s">
        <v>165</v>
      </c>
      <c r="H1051" s="221">
        <v>427.29500000000002</v>
      </c>
      <c r="I1051" s="222"/>
      <c r="J1051" s="223">
        <f>ROUND(I1051*H1051,2)</f>
        <v>0</v>
      </c>
      <c r="K1051" s="219" t="s">
        <v>166</v>
      </c>
      <c r="L1051" s="49"/>
      <c r="M1051" s="224" t="s">
        <v>32</v>
      </c>
      <c r="N1051" s="225" t="s">
        <v>48</v>
      </c>
      <c r="O1051" s="89"/>
      <c r="P1051" s="226">
        <f>O1051*H1051</f>
        <v>0</v>
      </c>
      <c r="Q1051" s="226">
        <v>0.036700000000000003</v>
      </c>
      <c r="R1051" s="226">
        <f>Q1051*H1051</f>
        <v>15.681726500000002</v>
      </c>
      <c r="S1051" s="226">
        <v>0</v>
      </c>
      <c r="T1051" s="227">
        <f>S1051*H1051</f>
        <v>0</v>
      </c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R1051" s="228" t="s">
        <v>96</v>
      </c>
      <c r="AT1051" s="228" t="s">
        <v>162</v>
      </c>
      <c r="AU1051" s="228" t="s">
        <v>93</v>
      </c>
      <c r="AY1051" s="21" t="s">
        <v>159</v>
      </c>
      <c r="BE1051" s="229">
        <f>IF(N1051="základní",J1051,0)</f>
        <v>0</v>
      </c>
      <c r="BF1051" s="229">
        <f>IF(N1051="snížená",J1051,0)</f>
        <v>0</v>
      </c>
      <c r="BG1051" s="229">
        <f>IF(N1051="zákl. přenesená",J1051,0)</f>
        <v>0</v>
      </c>
      <c r="BH1051" s="229">
        <f>IF(N1051="sníž. přenesená",J1051,0)</f>
        <v>0</v>
      </c>
      <c r="BI1051" s="229">
        <f>IF(N1051="nulová",J1051,0)</f>
        <v>0</v>
      </c>
      <c r="BJ1051" s="21" t="s">
        <v>91</v>
      </c>
      <c r="BK1051" s="229">
        <f>ROUND(I1051*H1051,2)</f>
        <v>0</v>
      </c>
      <c r="BL1051" s="21" t="s">
        <v>96</v>
      </c>
      <c r="BM1051" s="228" t="s">
        <v>1571</v>
      </c>
    </row>
    <row r="1052" s="2" customFormat="1">
      <c r="A1052" s="43"/>
      <c r="B1052" s="44"/>
      <c r="C1052" s="45"/>
      <c r="D1052" s="230" t="s">
        <v>168</v>
      </c>
      <c r="E1052" s="45"/>
      <c r="F1052" s="231" t="s">
        <v>1572</v>
      </c>
      <c r="G1052" s="45"/>
      <c r="H1052" s="45"/>
      <c r="I1052" s="232"/>
      <c r="J1052" s="45"/>
      <c r="K1052" s="45"/>
      <c r="L1052" s="49"/>
      <c r="M1052" s="233"/>
      <c r="N1052" s="234"/>
      <c r="O1052" s="89"/>
      <c r="P1052" s="89"/>
      <c r="Q1052" s="89"/>
      <c r="R1052" s="89"/>
      <c r="S1052" s="89"/>
      <c r="T1052" s="90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T1052" s="21" t="s">
        <v>168</v>
      </c>
      <c r="AU1052" s="21" t="s">
        <v>93</v>
      </c>
    </row>
    <row r="1053" s="13" customFormat="1">
      <c r="A1053" s="13"/>
      <c r="B1053" s="235"/>
      <c r="C1053" s="236"/>
      <c r="D1053" s="237" t="s">
        <v>170</v>
      </c>
      <c r="E1053" s="238" t="s">
        <v>32</v>
      </c>
      <c r="F1053" s="239" t="s">
        <v>805</v>
      </c>
      <c r="G1053" s="236"/>
      <c r="H1053" s="238" t="s">
        <v>32</v>
      </c>
      <c r="I1053" s="240"/>
      <c r="J1053" s="236"/>
      <c r="K1053" s="236"/>
      <c r="L1053" s="241"/>
      <c r="M1053" s="242"/>
      <c r="N1053" s="243"/>
      <c r="O1053" s="243"/>
      <c r="P1053" s="243"/>
      <c r="Q1053" s="243"/>
      <c r="R1053" s="243"/>
      <c r="S1053" s="243"/>
      <c r="T1053" s="24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5" t="s">
        <v>170</v>
      </c>
      <c r="AU1053" s="245" t="s">
        <v>93</v>
      </c>
      <c r="AV1053" s="13" t="s">
        <v>84</v>
      </c>
      <c r="AW1053" s="13" t="s">
        <v>38</v>
      </c>
      <c r="AX1053" s="13" t="s">
        <v>76</v>
      </c>
      <c r="AY1053" s="245" t="s">
        <v>159</v>
      </c>
    </row>
    <row r="1054" s="14" customFormat="1">
      <c r="A1054" s="14"/>
      <c r="B1054" s="246"/>
      <c r="C1054" s="247"/>
      <c r="D1054" s="237" t="s">
        <v>170</v>
      </c>
      <c r="E1054" s="248" t="s">
        <v>32</v>
      </c>
      <c r="F1054" s="249" t="s">
        <v>279</v>
      </c>
      <c r="G1054" s="247"/>
      <c r="H1054" s="250">
        <v>427.29500000000002</v>
      </c>
      <c r="I1054" s="251"/>
      <c r="J1054" s="247"/>
      <c r="K1054" s="247"/>
      <c r="L1054" s="252"/>
      <c r="M1054" s="253"/>
      <c r="N1054" s="254"/>
      <c r="O1054" s="254"/>
      <c r="P1054" s="254"/>
      <c r="Q1054" s="254"/>
      <c r="R1054" s="254"/>
      <c r="S1054" s="254"/>
      <c r="T1054" s="255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6" t="s">
        <v>170</v>
      </c>
      <c r="AU1054" s="256" t="s">
        <v>93</v>
      </c>
      <c r="AV1054" s="14" t="s">
        <v>91</v>
      </c>
      <c r="AW1054" s="14" t="s">
        <v>38</v>
      </c>
      <c r="AX1054" s="14" t="s">
        <v>76</v>
      </c>
      <c r="AY1054" s="256" t="s">
        <v>159</v>
      </c>
    </row>
    <row r="1055" s="15" customFormat="1">
      <c r="A1055" s="15"/>
      <c r="B1055" s="266"/>
      <c r="C1055" s="267"/>
      <c r="D1055" s="237" t="s">
        <v>170</v>
      </c>
      <c r="E1055" s="268" t="s">
        <v>32</v>
      </c>
      <c r="F1055" s="269" t="s">
        <v>583</v>
      </c>
      <c r="G1055" s="267"/>
      <c r="H1055" s="270">
        <v>427.29500000000002</v>
      </c>
      <c r="I1055" s="271"/>
      <c r="J1055" s="267"/>
      <c r="K1055" s="267"/>
      <c r="L1055" s="272"/>
      <c r="M1055" s="273"/>
      <c r="N1055" s="274"/>
      <c r="O1055" s="274"/>
      <c r="P1055" s="274"/>
      <c r="Q1055" s="274"/>
      <c r="R1055" s="274"/>
      <c r="S1055" s="274"/>
      <c r="T1055" s="27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76" t="s">
        <v>170</v>
      </c>
      <c r="AU1055" s="276" t="s">
        <v>93</v>
      </c>
      <c r="AV1055" s="15" t="s">
        <v>96</v>
      </c>
      <c r="AW1055" s="15" t="s">
        <v>38</v>
      </c>
      <c r="AX1055" s="15" t="s">
        <v>84</v>
      </c>
      <c r="AY1055" s="276" t="s">
        <v>159</v>
      </c>
    </row>
    <row r="1056" s="17" customFormat="1" ht="20.88" customHeight="1">
      <c r="A1056" s="17"/>
      <c r="B1056" s="298"/>
      <c r="C1056" s="299"/>
      <c r="D1056" s="300" t="s">
        <v>75</v>
      </c>
      <c r="E1056" s="300" t="s">
        <v>1573</v>
      </c>
      <c r="F1056" s="300" t="s">
        <v>1574</v>
      </c>
      <c r="G1056" s="299"/>
      <c r="H1056" s="299"/>
      <c r="I1056" s="301"/>
      <c r="J1056" s="302">
        <f>BK1056</f>
        <v>0</v>
      </c>
      <c r="K1056" s="299"/>
      <c r="L1056" s="303"/>
      <c r="M1056" s="304"/>
      <c r="N1056" s="305"/>
      <c r="O1056" s="305"/>
      <c r="P1056" s="306">
        <f>SUM(P1057:P1084)</f>
        <v>0</v>
      </c>
      <c r="Q1056" s="305"/>
      <c r="R1056" s="306">
        <f>SUM(R1057:R1084)</f>
        <v>98.629077154560008</v>
      </c>
      <c r="S1056" s="305"/>
      <c r="T1056" s="307">
        <f>SUM(T1057:T1084)</f>
        <v>0</v>
      </c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R1056" s="308" t="s">
        <v>84</v>
      </c>
      <c r="AT1056" s="309" t="s">
        <v>75</v>
      </c>
      <c r="AU1056" s="309" t="s">
        <v>93</v>
      </c>
      <c r="AY1056" s="308" t="s">
        <v>159</v>
      </c>
      <c r="BK1056" s="310">
        <f>SUM(BK1057:BK1084)</f>
        <v>0</v>
      </c>
    </row>
    <row r="1057" s="2" customFormat="1" ht="24.15" customHeight="1">
      <c r="A1057" s="43"/>
      <c r="B1057" s="44"/>
      <c r="C1057" s="217" t="s">
        <v>1575</v>
      </c>
      <c r="D1057" s="217" t="s">
        <v>162</v>
      </c>
      <c r="E1057" s="218" t="s">
        <v>1576</v>
      </c>
      <c r="F1057" s="219" t="s">
        <v>1577</v>
      </c>
      <c r="G1057" s="220" t="s">
        <v>165</v>
      </c>
      <c r="H1057" s="221">
        <v>696.774</v>
      </c>
      <c r="I1057" s="222"/>
      <c r="J1057" s="223">
        <f>ROUND(I1057*H1057,2)</f>
        <v>0</v>
      </c>
      <c r="K1057" s="219" t="s">
        <v>166</v>
      </c>
      <c r="L1057" s="49"/>
      <c r="M1057" s="224" t="s">
        <v>32</v>
      </c>
      <c r="N1057" s="225" t="s">
        <v>48</v>
      </c>
      <c r="O1057" s="89"/>
      <c r="P1057" s="226">
        <f>O1057*H1057</f>
        <v>0</v>
      </c>
      <c r="Q1057" s="226">
        <v>0.10199999999999999</v>
      </c>
      <c r="R1057" s="226">
        <f>Q1057*H1057</f>
        <v>71.070948000000001</v>
      </c>
      <c r="S1057" s="226">
        <v>0</v>
      </c>
      <c r="T1057" s="227">
        <f>S1057*H1057</f>
        <v>0</v>
      </c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R1057" s="228" t="s">
        <v>96</v>
      </c>
      <c r="AT1057" s="228" t="s">
        <v>162</v>
      </c>
      <c r="AU1057" s="228" t="s">
        <v>96</v>
      </c>
      <c r="AY1057" s="21" t="s">
        <v>159</v>
      </c>
      <c r="BE1057" s="229">
        <f>IF(N1057="základní",J1057,0)</f>
        <v>0</v>
      </c>
      <c r="BF1057" s="229">
        <f>IF(N1057="snížená",J1057,0)</f>
        <v>0</v>
      </c>
      <c r="BG1057" s="229">
        <f>IF(N1057="zákl. přenesená",J1057,0)</f>
        <v>0</v>
      </c>
      <c r="BH1057" s="229">
        <f>IF(N1057="sníž. přenesená",J1057,0)</f>
        <v>0</v>
      </c>
      <c r="BI1057" s="229">
        <f>IF(N1057="nulová",J1057,0)</f>
        <v>0</v>
      </c>
      <c r="BJ1057" s="21" t="s">
        <v>91</v>
      </c>
      <c r="BK1057" s="229">
        <f>ROUND(I1057*H1057,2)</f>
        <v>0</v>
      </c>
      <c r="BL1057" s="21" t="s">
        <v>96</v>
      </c>
      <c r="BM1057" s="228" t="s">
        <v>1578</v>
      </c>
    </row>
    <row r="1058" s="2" customFormat="1">
      <c r="A1058" s="43"/>
      <c r="B1058" s="44"/>
      <c r="C1058" s="45"/>
      <c r="D1058" s="230" t="s">
        <v>168</v>
      </c>
      <c r="E1058" s="45"/>
      <c r="F1058" s="231" t="s">
        <v>1579</v>
      </c>
      <c r="G1058" s="45"/>
      <c r="H1058" s="45"/>
      <c r="I1058" s="232"/>
      <c r="J1058" s="45"/>
      <c r="K1058" s="45"/>
      <c r="L1058" s="49"/>
      <c r="M1058" s="233"/>
      <c r="N1058" s="234"/>
      <c r="O1058" s="89"/>
      <c r="P1058" s="89"/>
      <c r="Q1058" s="89"/>
      <c r="R1058" s="89"/>
      <c r="S1058" s="89"/>
      <c r="T1058" s="90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T1058" s="21" t="s">
        <v>168</v>
      </c>
      <c r="AU1058" s="21" t="s">
        <v>96</v>
      </c>
    </row>
    <row r="1059" s="13" customFormat="1">
      <c r="A1059" s="13"/>
      <c r="B1059" s="235"/>
      <c r="C1059" s="236"/>
      <c r="D1059" s="237" t="s">
        <v>170</v>
      </c>
      <c r="E1059" s="238" t="s">
        <v>32</v>
      </c>
      <c r="F1059" s="239" t="s">
        <v>1580</v>
      </c>
      <c r="G1059" s="236"/>
      <c r="H1059" s="238" t="s">
        <v>32</v>
      </c>
      <c r="I1059" s="240"/>
      <c r="J1059" s="236"/>
      <c r="K1059" s="236"/>
      <c r="L1059" s="241"/>
      <c r="M1059" s="242"/>
      <c r="N1059" s="243"/>
      <c r="O1059" s="243"/>
      <c r="P1059" s="243"/>
      <c r="Q1059" s="243"/>
      <c r="R1059" s="243"/>
      <c r="S1059" s="243"/>
      <c r="T1059" s="24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5" t="s">
        <v>170</v>
      </c>
      <c r="AU1059" s="245" t="s">
        <v>96</v>
      </c>
      <c r="AV1059" s="13" t="s">
        <v>84</v>
      </c>
      <c r="AW1059" s="13" t="s">
        <v>38</v>
      </c>
      <c r="AX1059" s="13" t="s">
        <v>76</v>
      </c>
      <c r="AY1059" s="245" t="s">
        <v>159</v>
      </c>
    </row>
    <row r="1060" s="14" customFormat="1">
      <c r="A1060" s="14"/>
      <c r="B1060" s="246"/>
      <c r="C1060" s="247"/>
      <c r="D1060" s="237" t="s">
        <v>170</v>
      </c>
      <c r="E1060" s="248" t="s">
        <v>32</v>
      </c>
      <c r="F1060" s="249" t="s">
        <v>282</v>
      </c>
      <c r="G1060" s="247"/>
      <c r="H1060" s="250">
        <v>137.358</v>
      </c>
      <c r="I1060" s="251"/>
      <c r="J1060" s="247"/>
      <c r="K1060" s="247"/>
      <c r="L1060" s="252"/>
      <c r="M1060" s="253"/>
      <c r="N1060" s="254"/>
      <c r="O1060" s="254"/>
      <c r="P1060" s="254"/>
      <c r="Q1060" s="254"/>
      <c r="R1060" s="254"/>
      <c r="S1060" s="254"/>
      <c r="T1060" s="255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6" t="s">
        <v>170</v>
      </c>
      <c r="AU1060" s="256" t="s">
        <v>96</v>
      </c>
      <c r="AV1060" s="14" t="s">
        <v>91</v>
      </c>
      <c r="AW1060" s="14" t="s">
        <v>38</v>
      </c>
      <c r="AX1060" s="14" t="s">
        <v>76</v>
      </c>
      <c r="AY1060" s="256" t="s">
        <v>159</v>
      </c>
    </row>
    <row r="1061" s="14" customFormat="1">
      <c r="A1061" s="14"/>
      <c r="B1061" s="246"/>
      <c r="C1061" s="247"/>
      <c r="D1061" s="237" t="s">
        <v>170</v>
      </c>
      <c r="E1061" s="248" t="s">
        <v>32</v>
      </c>
      <c r="F1061" s="249" t="s">
        <v>285</v>
      </c>
      <c r="G1061" s="247"/>
      <c r="H1061" s="250">
        <v>278.83699999999999</v>
      </c>
      <c r="I1061" s="251"/>
      <c r="J1061" s="247"/>
      <c r="K1061" s="247"/>
      <c r="L1061" s="252"/>
      <c r="M1061" s="253"/>
      <c r="N1061" s="254"/>
      <c r="O1061" s="254"/>
      <c r="P1061" s="254"/>
      <c r="Q1061" s="254"/>
      <c r="R1061" s="254"/>
      <c r="S1061" s="254"/>
      <c r="T1061" s="255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6" t="s">
        <v>170</v>
      </c>
      <c r="AU1061" s="256" t="s">
        <v>96</v>
      </c>
      <c r="AV1061" s="14" t="s">
        <v>91</v>
      </c>
      <c r="AW1061" s="14" t="s">
        <v>38</v>
      </c>
      <c r="AX1061" s="14" t="s">
        <v>76</v>
      </c>
      <c r="AY1061" s="256" t="s">
        <v>159</v>
      </c>
    </row>
    <row r="1062" s="14" customFormat="1">
      <c r="A1062" s="14"/>
      <c r="B1062" s="246"/>
      <c r="C1062" s="247"/>
      <c r="D1062" s="237" t="s">
        <v>170</v>
      </c>
      <c r="E1062" s="248" t="s">
        <v>32</v>
      </c>
      <c r="F1062" s="249" t="s">
        <v>469</v>
      </c>
      <c r="G1062" s="247"/>
      <c r="H1062" s="250">
        <v>10.6</v>
      </c>
      <c r="I1062" s="251"/>
      <c r="J1062" s="247"/>
      <c r="K1062" s="247"/>
      <c r="L1062" s="252"/>
      <c r="M1062" s="253"/>
      <c r="N1062" s="254"/>
      <c r="O1062" s="254"/>
      <c r="P1062" s="254"/>
      <c r="Q1062" s="254"/>
      <c r="R1062" s="254"/>
      <c r="S1062" s="254"/>
      <c r="T1062" s="255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6" t="s">
        <v>170</v>
      </c>
      <c r="AU1062" s="256" t="s">
        <v>96</v>
      </c>
      <c r="AV1062" s="14" t="s">
        <v>91</v>
      </c>
      <c r="AW1062" s="14" t="s">
        <v>38</v>
      </c>
      <c r="AX1062" s="14" t="s">
        <v>76</v>
      </c>
      <c r="AY1062" s="256" t="s">
        <v>159</v>
      </c>
    </row>
    <row r="1063" s="14" customFormat="1">
      <c r="A1063" s="14"/>
      <c r="B1063" s="246"/>
      <c r="C1063" s="247"/>
      <c r="D1063" s="237" t="s">
        <v>170</v>
      </c>
      <c r="E1063" s="248" t="s">
        <v>32</v>
      </c>
      <c r="F1063" s="249" t="s">
        <v>294</v>
      </c>
      <c r="G1063" s="247"/>
      <c r="H1063" s="250">
        <v>37.892000000000003</v>
      </c>
      <c r="I1063" s="251"/>
      <c r="J1063" s="247"/>
      <c r="K1063" s="247"/>
      <c r="L1063" s="252"/>
      <c r="M1063" s="253"/>
      <c r="N1063" s="254"/>
      <c r="O1063" s="254"/>
      <c r="P1063" s="254"/>
      <c r="Q1063" s="254"/>
      <c r="R1063" s="254"/>
      <c r="S1063" s="254"/>
      <c r="T1063" s="255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6" t="s">
        <v>170</v>
      </c>
      <c r="AU1063" s="256" t="s">
        <v>96</v>
      </c>
      <c r="AV1063" s="14" t="s">
        <v>91</v>
      </c>
      <c r="AW1063" s="14" t="s">
        <v>38</v>
      </c>
      <c r="AX1063" s="14" t="s">
        <v>76</v>
      </c>
      <c r="AY1063" s="256" t="s">
        <v>159</v>
      </c>
    </row>
    <row r="1064" s="14" customFormat="1">
      <c r="A1064" s="14"/>
      <c r="B1064" s="246"/>
      <c r="C1064" s="247"/>
      <c r="D1064" s="237" t="s">
        <v>170</v>
      </c>
      <c r="E1064" s="248" t="s">
        <v>32</v>
      </c>
      <c r="F1064" s="249" t="s">
        <v>297</v>
      </c>
      <c r="G1064" s="247"/>
      <c r="H1064" s="250">
        <v>232.08699999999999</v>
      </c>
      <c r="I1064" s="251"/>
      <c r="J1064" s="247"/>
      <c r="K1064" s="247"/>
      <c r="L1064" s="252"/>
      <c r="M1064" s="253"/>
      <c r="N1064" s="254"/>
      <c r="O1064" s="254"/>
      <c r="P1064" s="254"/>
      <c r="Q1064" s="254"/>
      <c r="R1064" s="254"/>
      <c r="S1064" s="254"/>
      <c r="T1064" s="255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6" t="s">
        <v>170</v>
      </c>
      <c r="AU1064" s="256" t="s">
        <v>96</v>
      </c>
      <c r="AV1064" s="14" t="s">
        <v>91</v>
      </c>
      <c r="AW1064" s="14" t="s">
        <v>38</v>
      </c>
      <c r="AX1064" s="14" t="s">
        <v>76</v>
      </c>
      <c r="AY1064" s="256" t="s">
        <v>159</v>
      </c>
    </row>
    <row r="1065" s="15" customFormat="1">
      <c r="A1065" s="15"/>
      <c r="B1065" s="266"/>
      <c r="C1065" s="267"/>
      <c r="D1065" s="237" t="s">
        <v>170</v>
      </c>
      <c r="E1065" s="268" t="s">
        <v>32</v>
      </c>
      <c r="F1065" s="269" t="s">
        <v>583</v>
      </c>
      <c r="G1065" s="267"/>
      <c r="H1065" s="270">
        <v>696.774</v>
      </c>
      <c r="I1065" s="271"/>
      <c r="J1065" s="267"/>
      <c r="K1065" s="267"/>
      <c r="L1065" s="272"/>
      <c r="M1065" s="273"/>
      <c r="N1065" s="274"/>
      <c r="O1065" s="274"/>
      <c r="P1065" s="274"/>
      <c r="Q1065" s="274"/>
      <c r="R1065" s="274"/>
      <c r="S1065" s="274"/>
      <c r="T1065" s="27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76" t="s">
        <v>170</v>
      </c>
      <c r="AU1065" s="276" t="s">
        <v>96</v>
      </c>
      <c r="AV1065" s="15" t="s">
        <v>96</v>
      </c>
      <c r="AW1065" s="15" t="s">
        <v>38</v>
      </c>
      <c r="AX1065" s="15" t="s">
        <v>84</v>
      </c>
      <c r="AY1065" s="276" t="s">
        <v>159</v>
      </c>
    </row>
    <row r="1066" s="2" customFormat="1" ht="37.8" customHeight="1">
      <c r="A1066" s="43"/>
      <c r="B1066" s="44"/>
      <c r="C1066" s="217" t="s">
        <v>1581</v>
      </c>
      <c r="D1066" s="217" t="s">
        <v>162</v>
      </c>
      <c r="E1066" s="218" t="s">
        <v>1582</v>
      </c>
      <c r="F1066" s="219" t="s">
        <v>1583</v>
      </c>
      <c r="G1066" s="220" t="s">
        <v>165</v>
      </c>
      <c r="H1066" s="221">
        <v>2701.6790000000001</v>
      </c>
      <c r="I1066" s="222"/>
      <c r="J1066" s="223">
        <f>ROUND(I1066*H1066,2)</f>
        <v>0</v>
      </c>
      <c r="K1066" s="219" t="s">
        <v>166</v>
      </c>
      <c r="L1066" s="49"/>
      <c r="M1066" s="224" t="s">
        <v>32</v>
      </c>
      <c r="N1066" s="225" t="s">
        <v>48</v>
      </c>
      <c r="O1066" s="89"/>
      <c r="P1066" s="226">
        <f>O1066*H1066</f>
        <v>0</v>
      </c>
      <c r="Q1066" s="226">
        <v>0.010200000000000001</v>
      </c>
      <c r="R1066" s="226">
        <f>Q1066*H1066</f>
        <v>27.557125800000001</v>
      </c>
      <c r="S1066" s="226">
        <v>0</v>
      </c>
      <c r="T1066" s="227">
        <f>S1066*H1066</f>
        <v>0</v>
      </c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R1066" s="228" t="s">
        <v>96</v>
      </c>
      <c r="AT1066" s="228" t="s">
        <v>162</v>
      </c>
      <c r="AU1066" s="228" t="s">
        <v>96</v>
      </c>
      <c r="AY1066" s="21" t="s">
        <v>159</v>
      </c>
      <c r="BE1066" s="229">
        <f>IF(N1066="základní",J1066,0)</f>
        <v>0</v>
      </c>
      <c r="BF1066" s="229">
        <f>IF(N1066="snížená",J1066,0)</f>
        <v>0</v>
      </c>
      <c r="BG1066" s="229">
        <f>IF(N1066="zákl. přenesená",J1066,0)</f>
        <v>0</v>
      </c>
      <c r="BH1066" s="229">
        <f>IF(N1066="sníž. přenesená",J1066,0)</f>
        <v>0</v>
      </c>
      <c r="BI1066" s="229">
        <f>IF(N1066="nulová",J1066,0)</f>
        <v>0</v>
      </c>
      <c r="BJ1066" s="21" t="s">
        <v>91</v>
      </c>
      <c r="BK1066" s="229">
        <f>ROUND(I1066*H1066,2)</f>
        <v>0</v>
      </c>
      <c r="BL1066" s="21" t="s">
        <v>96</v>
      </c>
      <c r="BM1066" s="228" t="s">
        <v>1584</v>
      </c>
    </row>
    <row r="1067" s="2" customFormat="1">
      <c r="A1067" s="43"/>
      <c r="B1067" s="44"/>
      <c r="C1067" s="45"/>
      <c r="D1067" s="230" t="s">
        <v>168</v>
      </c>
      <c r="E1067" s="45"/>
      <c r="F1067" s="231" t="s">
        <v>1585</v>
      </c>
      <c r="G1067" s="45"/>
      <c r="H1067" s="45"/>
      <c r="I1067" s="232"/>
      <c r="J1067" s="45"/>
      <c r="K1067" s="45"/>
      <c r="L1067" s="49"/>
      <c r="M1067" s="233"/>
      <c r="N1067" s="234"/>
      <c r="O1067" s="89"/>
      <c r="P1067" s="89"/>
      <c r="Q1067" s="89"/>
      <c r="R1067" s="89"/>
      <c r="S1067" s="89"/>
      <c r="T1067" s="90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T1067" s="21" t="s">
        <v>168</v>
      </c>
      <c r="AU1067" s="21" t="s">
        <v>96</v>
      </c>
    </row>
    <row r="1068" s="13" customFormat="1">
      <c r="A1068" s="13"/>
      <c r="B1068" s="235"/>
      <c r="C1068" s="236"/>
      <c r="D1068" s="237" t="s">
        <v>170</v>
      </c>
      <c r="E1068" s="238" t="s">
        <v>32</v>
      </c>
      <c r="F1068" s="239" t="s">
        <v>1586</v>
      </c>
      <c r="G1068" s="236"/>
      <c r="H1068" s="238" t="s">
        <v>32</v>
      </c>
      <c r="I1068" s="240"/>
      <c r="J1068" s="236"/>
      <c r="K1068" s="236"/>
      <c r="L1068" s="241"/>
      <c r="M1068" s="242"/>
      <c r="N1068" s="243"/>
      <c r="O1068" s="243"/>
      <c r="P1068" s="243"/>
      <c r="Q1068" s="243"/>
      <c r="R1068" s="243"/>
      <c r="S1068" s="243"/>
      <c r="T1068" s="24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5" t="s">
        <v>170</v>
      </c>
      <c r="AU1068" s="245" t="s">
        <v>96</v>
      </c>
      <c r="AV1068" s="13" t="s">
        <v>84</v>
      </c>
      <c r="AW1068" s="13" t="s">
        <v>38</v>
      </c>
      <c r="AX1068" s="13" t="s">
        <v>76</v>
      </c>
      <c r="AY1068" s="245" t="s">
        <v>159</v>
      </c>
    </row>
    <row r="1069" s="14" customFormat="1">
      <c r="A1069" s="14"/>
      <c r="B1069" s="246"/>
      <c r="C1069" s="247"/>
      <c r="D1069" s="237" t="s">
        <v>170</v>
      </c>
      <c r="E1069" s="248" t="s">
        <v>32</v>
      </c>
      <c r="F1069" s="249" t="s">
        <v>1587</v>
      </c>
      <c r="G1069" s="247"/>
      <c r="H1069" s="250">
        <v>86.400000000000006</v>
      </c>
      <c r="I1069" s="251"/>
      <c r="J1069" s="247"/>
      <c r="K1069" s="247"/>
      <c r="L1069" s="252"/>
      <c r="M1069" s="253"/>
      <c r="N1069" s="254"/>
      <c r="O1069" s="254"/>
      <c r="P1069" s="254"/>
      <c r="Q1069" s="254"/>
      <c r="R1069" s="254"/>
      <c r="S1069" s="254"/>
      <c r="T1069" s="255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6" t="s">
        <v>170</v>
      </c>
      <c r="AU1069" s="256" t="s">
        <v>96</v>
      </c>
      <c r="AV1069" s="14" t="s">
        <v>91</v>
      </c>
      <c r="AW1069" s="14" t="s">
        <v>38</v>
      </c>
      <c r="AX1069" s="14" t="s">
        <v>76</v>
      </c>
      <c r="AY1069" s="256" t="s">
        <v>159</v>
      </c>
    </row>
    <row r="1070" s="14" customFormat="1">
      <c r="A1070" s="14"/>
      <c r="B1070" s="246"/>
      <c r="C1070" s="247"/>
      <c r="D1070" s="237" t="s">
        <v>170</v>
      </c>
      <c r="E1070" s="248" t="s">
        <v>32</v>
      </c>
      <c r="F1070" s="249" t="s">
        <v>1588</v>
      </c>
      <c r="G1070" s="247"/>
      <c r="H1070" s="250">
        <v>476.56</v>
      </c>
      <c r="I1070" s="251"/>
      <c r="J1070" s="247"/>
      <c r="K1070" s="247"/>
      <c r="L1070" s="252"/>
      <c r="M1070" s="253"/>
      <c r="N1070" s="254"/>
      <c r="O1070" s="254"/>
      <c r="P1070" s="254"/>
      <c r="Q1070" s="254"/>
      <c r="R1070" s="254"/>
      <c r="S1070" s="254"/>
      <c r="T1070" s="255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6" t="s">
        <v>170</v>
      </c>
      <c r="AU1070" s="256" t="s">
        <v>96</v>
      </c>
      <c r="AV1070" s="14" t="s">
        <v>91</v>
      </c>
      <c r="AW1070" s="14" t="s">
        <v>38</v>
      </c>
      <c r="AX1070" s="14" t="s">
        <v>76</v>
      </c>
      <c r="AY1070" s="256" t="s">
        <v>159</v>
      </c>
    </row>
    <row r="1071" s="14" customFormat="1">
      <c r="A1071" s="14"/>
      <c r="B1071" s="246"/>
      <c r="C1071" s="247"/>
      <c r="D1071" s="237" t="s">
        <v>170</v>
      </c>
      <c r="E1071" s="248" t="s">
        <v>32</v>
      </c>
      <c r="F1071" s="249" t="s">
        <v>1589</v>
      </c>
      <c r="G1071" s="247"/>
      <c r="H1071" s="250">
        <v>68.079999999999998</v>
      </c>
      <c r="I1071" s="251"/>
      <c r="J1071" s="247"/>
      <c r="K1071" s="247"/>
      <c r="L1071" s="252"/>
      <c r="M1071" s="253"/>
      <c r="N1071" s="254"/>
      <c r="O1071" s="254"/>
      <c r="P1071" s="254"/>
      <c r="Q1071" s="254"/>
      <c r="R1071" s="254"/>
      <c r="S1071" s="254"/>
      <c r="T1071" s="255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6" t="s">
        <v>170</v>
      </c>
      <c r="AU1071" s="256" t="s">
        <v>96</v>
      </c>
      <c r="AV1071" s="14" t="s">
        <v>91</v>
      </c>
      <c r="AW1071" s="14" t="s">
        <v>38</v>
      </c>
      <c r="AX1071" s="14" t="s">
        <v>76</v>
      </c>
      <c r="AY1071" s="256" t="s">
        <v>159</v>
      </c>
    </row>
    <row r="1072" s="14" customFormat="1">
      <c r="A1072" s="14"/>
      <c r="B1072" s="246"/>
      <c r="C1072" s="247"/>
      <c r="D1072" s="237" t="s">
        <v>170</v>
      </c>
      <c r="E1072" s="248" t="s">
        <v>32</v>
      </c>
      <c r="F1072" s="249" t="s">
        <v>1590</v>
      </c>
      <c r="G1072" s="247"/>
      <c r="H1072" s="250">
        <v>1043.7550000000001</v>
      </c>
      <c r="I1072" s="251"/>
      <c r="J1072" s="247"/>
      <c r="K1072" s="247"/>
      <c r="L1072" s="252"/>
      <c r="M1072" s="253"/>
      <c r="N1072" s="254"/>
      <c r="O1072" s="254"/>
      <c r="P1072" s="254"/>
      <c r="Q1072" s="254"/>
      <c r="R1072" s="254"/>
      <c r="S1072" s="254"/>
      <c r="T1072" s="255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6" t="s">
        <v>170</v>
      </c>
      <c r="AU1072" s="256" t="s">
        <v>96</v>
      </c>
      <c r="AV1072" s="14" t="s">
        <v>91</v>
      </c>
      <c r="AW1072" s="14" t="s">
        <v>38</v>
      </c>
      <c r="AX1072" s="14" t="s">
        <v>76</v>
      </c>
      <c r="AY1072" s="256" t="s">
        <v>159</v>
      </c>
    </row>
    <row r="1073" s="14" customFormat="1">
      <c r="A1073" s="14"/>
      <c r="B1073" s="246"/>
      <c r="C1073" s="247"/>
      <c r="D1073" s="237" t="s">
        <v>170</v>
      </c>
      <c r="E1073" s="248" t="s">
        <v>32</v>
      </c>
      <c r="F1073" s="249" t="s">
        <v>1591</v>
      </c>
      <c r="G1073" s="247"/>
      <c r="H1073" s="250">
        <v>66.989999999999995</v>
      </c>
      <c r="I1073" s="251"/>
      <c r="J1073" s="247"/>
      <c r="K1073" s="247"/>
      <c r="L1073" s="252"/>
      <c r="M1073" s="253"/>
      <c r="N1073" s="254"/>
      <c r="O1073" s="254"/>
      <c r="P1073" s="254"/>
      <c r="Q1073" s="254"/>
      <c r="R1073" s="254"/>
      <c r="S1073" s="254"/>
      <c r="T1073" s="25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6" t="s">
        <v>170</v>
      </c>
      <c r="AU1073" s="256" t="s">
        <v>96</v>
      </c>
      <c r="AV1073" s="14" t="s">
        <v>91</v>
      </c>
      <c r="AW1073" s="14" t="s">
        <v>38</v>
      </c>
      <c r="AX1073" s="14" t="s">
        <v>76</v>
      </c>
      <c r="AY1073" s="256" t="s">
        <v>159</v>
      </c>
    </row>
    <row r="1074" s="14" customFormat="1">
      <c r="A1074" s="14"/>
      <c r="B1074" s="246"/>
      <c r="C1074" s="247"/>
      <c r="D1074" s="237" t="s">
        <v>170</v>
      </c>
      <c r="E1074" s="248" t="s">
        <v>32</v>
      </c>
      <c r="F1074" s="249" t="s">
        <v>1592</v>
      </c>
      <c r="G1074" s="247"/>
      <c r="H1074" s="250">
        <v>117.5</v>
      </c>
      <c r="I1074" s="251"/>
      <c r="J1074" s="247"/>
      <c r="K1074" s="247"/>
      <c r="L1074" s="252"/>
      <c r="M1074" s="253"/>
      <c r="N1074" s="254"/>
      <c r="O1074" s="254"/>
      <c r="P1074" s="254"/>
      <c r="Q1074" s="254"/>
      <c r="R1074" s="254"/>
      <c r="S1074" s="254"/>
      <c r="T1074" s="255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6" t="s">
        <v>170</v>
      </c>
      <c r="AU1074" s="256" t="s">
        <v>96</v>
      </c>
      <c r="AV1074" s="14" t="s">
        <v>91</v>
      </c>
      <c r="AW1074" s="14" t="s">
        <v>38</v>
      </c>
      <c r="AX1074" s="14" t="s">
        <v>76</v>
      </c>
      <c r="AY1074" s="256" t="s">
        <v>159</v>
      </c>
    </row>
    <row r="1075" s="14" customFormat="1">
      <c r="A1075" s="14"/>
      <c r="B1075" s="246"/>
      <c r="C1075" s="247"/>
      <c r="D1075" s="237" t="s">
        <v>170</v>
      </c>
      <c r="E1075" s="248" t="s">
        <v>32</v>
      </c>
      <c r="F1075" s="249" t="s">
        <v>1593</v>
      </c>
      <c r="G1075" s="247"/>
      <c r="H1075" s="250">
        <v>18</v>
      </c>
      <c r="I1075" s="251"/>
      <c r="J1075" s="247"/>
      <c r="K1075" s="247"/>
      <c r="L1075" s="252"/>
      <c r="M1075" s="253"/>
      <c r="N1075" s="254"/>
      <c r="O1075" s="254"/>
      <c r="P1075" s="254"/>
      <c r="Q1075" s="254"/>
      <c r="R1075" s="254"/>
      <c r="S1075" s="254"/>
      <c r="T1075" s="255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6" t="s">
        <v>170</v>
      </c>
      <c r="AU1075" s="256" t="s">
        <v>96</v>
      </c>
      <c r="AV1075" s="14" t="s">
        <v>91</v>
      </c>
      <c r="AW1075" s="14" t="s">
        <v>38</v>
      </c>
      <c r="AX1075" s="14" t="s">
        <v>76</v>
      </c>
      <c r="AY1075" s="256" t="s">
        <v>159</v>
      </c>
    </row>
    <row r="1076" s="14" customFormat="1">
      <c r="A1076" s="14"/>
      <c r="B1076" s="246"/>
      <c r="C1076" s="247"/>
      <c r="D1076" s="237" t="s">
        <v>170</v>
      </c>
      <c r="E1076" s="248" t="s">
        <v>32</v>
      </c>
      <c r="F1076" s="249" t="s">
        <v>1594</v>
      </c>
      <c r="G1076" s="247"/>
      <c r="H1076" s="250">
        <v>94.400000000000006</v>
      </c>
      <c r="I1076" s="251"/>
      <c r="J1076" s="247"/>
      <c r="K1076" s="247"/>
      <c r="L1076" s="252"/>
      <c r="M1076" s="253"/>
      <c r="N1076" s="254"/>
      <c r="O1076" s="254"/>
      <c r="P1076" s="254"/>
      <c r="Q1076" s="254"/>
      <c r="R1076" s="254"/>
      <c r="S1076" s="254"/>
      <c r="T1076" s="255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6" t="s">
        <v>170</v>
      </c>
      <c r="AU1076" s="256" t="s">
        <v>96</v>
      </c>
      <c r="AV1076" s="14" t="s">
        <v>91</v>
      </c>
      <c r="AW1076" s="14" t="s">
        <v>38</v>
      </c>
      <c r="AX1076" s="14" t="s">
        <v>76</v>
      </c>
      <c r="AY1076" s="256" t="s">
        <v>159</v>
      </c>
    </row>
    <row r="1077" s="14" customFormat="1">
      <c r="A1077" s="14"/>
      <c r="B1077" s="246"/>
      <c r="C1077" s="247"/>
      <c r="D1077" s="237" t="s">
        <v>170</v>
      </c>
      <c r="E1077" s="248" t="s">
        <v>32</v>
      </c>
      <c r="F1077" s="249" t="s">
        <v>1595</v>
      </c>
      <c r="G1077" s="247"/>
      <c r="H1077" s="250">
        <v>37.75</v>
      </c>
      <c r="I1077" s="251"/>
      <c r="J1077" s="247"/>
      <c r="K1077" s="247"/>
      <c r="L1077" s="252"/>
      <c r="M1077" s="253"/>
      <c r="N1077" s="254"/>
      <c r="O1077" s="254"/>
      <c r="P1077" s="254"/>
      <c r="Q1077" s="254"/>
      <c r="R1077" s="254"/>
      <c r="S1077" s="254"/>
      <c r="T1077" s="255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6" t="s">
        <v>170</v>
      </c>
      <c r="AU1077" s="256" t="s">
        <v>96</v>
      </c>
      <c r="AV1077" s="14" t="s">
        <v>91</v>
      </c>
      <c r="AW1077" s="14" t="s">
        <v>38</v>
      </c>
      <c r="AX1077" s="14" t="s">
        <v>76</v>
      </c>
      <c r="AY1077" s="256" t="s">
        <v>159</v>
      </c>
    </row>
    <row r="1078" s="14" customFormat="1">
      <c r="A1078" s="14"/>
      <c r="B1078" s="246"/>
      <c r="C1078" s="247"/>
      <c r="D1078" s="237" t="s">
        <v>170</v>
      </c>
      <c r="E1078" s="248" t="s">
        <v>32</v>
      </c>
      <c r="F1078" s="249" t="s">
        <v>1596</v>
      </c>
      <c r="G1078" s="247"/>
      <c r="H1078" s="250">
        <v>19.399999999999999</v>
      </c>
      <c r="I1078" s="251"/>
      <c r="J1078" s="247"/>
      <c r="K1078" s="247"/>
      <c r="L1078" s="252"/>
      <c r="M1078" s="253"/>
      <c r="N1078" s="254"/>
      <c r="O1078" s="254"/>
      <c r="P1078" s="254"/>
      <c r="Q1078" s="254"/>
      <c r="R1078" s="254"/>
      <c r="S1078" s="254"/>
      <c r="T1078" s="25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6" t="s">
        <v>170</v>
      </c>
      <c r="AU1078" s="256" t="s">
        <v>96</v>
      </c>
      <c r="AV1078" s="14" t="s">
        <v>91</v>
      </c>
      <c r="AW1078" s="14" t="s">
        <v>38</v>
      </c>
      <c r="AX1078" s="14" t="s">
        <v>76</v>
      </c>
      <c r="AY1078" s="256" t="s">
        <v>159</v>
      </c>
    </row>
    <row r="1079" s="14" customFormat="1">
      <c r="A1079" s="14"/>
      <c r="B1079" s="246"/>
      <c r="C1079" s="247"/>
      <c r="D1079" s="237" t="s">
        <v>170</v>
      </c>
      <c r="E1079" s="248" t="s">
        <v>32</v>
      </c>
      <c r="F1079" s="249" t="s">
        <v>1597</v>
      </c>
      <c r="G1079" s="247"/>
      <c r="H1079" s="250">
        <v>22.440000000000001</v>
      </c>
      <c r="I1079" s="251"/>
      <c r="J1079" s="247"/>
      <c r="K1079" s="247"/>
      <c r="L1079" s="252"/>
      <c r="M1079" s="253"/>
      <c r="N1079" s="254"/>
      <c r="O1079" s="254"/>
      <c r="P1079" s="254"/>
      <c r="Q1079" s="254"/>
      <c r="R1079" s="254"/>
      <c r="S1079" s="254"/>
      <c r="T1079" s="255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6" t="s">
        <v>170</v>
      </c>
      <c r="AU1079" s="256" t="s">
        <v>96</v>
      </c>
      <c r="AV1079" s="14" t="s">
        <v>91</v>
      </c>
      <c r="AW1079" s="14" t="s">
        <v>38</v>
      </c>
      <c r="AX1079" s="14" t="s">
        <v>76</v>
      </c>
      <c r="AY1079" s="256" t="s">
        <v>159</v>
      </c>
    </row>
    <row r="1080" s="14" customFormat="1">
      <c r="A1080" s="14"/>
      <c r="B1080" s="246"/>
      <c r="C1080" s="247"/>
      <c r="D1080" s="237" t="s">
        <v>170</v>
      </c>
      <c r="E1080" s="248" t="s">
        <v>32</v>
      </c>
      <c r="F1080" s="249" t="s">
        <v>1598</v>
      </c>
      <c r="G1080" s="247"/>
      <c r="H1080" s="250">
        <v>584.60400000000004</v>
      </c>
      <c r="I1080" s="251"/>
      <c r="J1080" s="247"/>
      <c r="K1080" s="247"/>
      <c r="L1080" s="252"/>
      <c r="M1080" s="253"/>
      <c r="N1080" s="254"/>
      <c r="O1080" s="254"/>
      <c r="P1080" s="254"/>
      <c r="Q1080" s="254"/>
      <c r="R1080" s="254"/>
      <c r="S1080" s="254"/>
      <c r="T1080" s="255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6" t="s">
        <v>170</v>
      </c>
      <c r="AU1080" s="256" t="s">
        <v>96</v>
      </c>
      <c r="AV1080" s="14" t="s">
        <v>91</v>
      </c>
      <c r="AW1080" s="14" t="s">
        <v>38</v>
      </c>
      <c r="AX1080" s="14" t="s">
        <v>76</v>
      </c>
      <c r="AY1080" s="256" t="s">
        <v>159</v>
      </c>
    </row>
    <row r="1081" s="14" customFormat="1">
      <c r="A1081" s="14"/>
      <c r="B1081" s="246"/>
      <c r="C1081" s="247"/>
      <c r="D1081" s="237" t="s">
        <v>170</v>
      </c>
      <c r="E1081" s="248" t="s">
        <v>32</v>
      </c>
      <c r="F1081" s="249" t="s">
        <v>1599</v>
      </c>
      <c r="G1081" s="247"/>
      <c r="H1081" s="250">
        <v>65.799999999999997</v>
      </c>
      <c r="I1081" s="251"/>
      <c r="J1081" s="247"/>
      <c r="K1081" s="247"/>
      <c r="L1081" s="252"/>
      <c r="M1081" s="253"/>
      <c r="N1081" s="254"/>
      <c r="O1081" s="254"/>
      <c r="P1081" s="254"/>
      <c r="Q1081" s="254"/>
      <c r="R1081" s="254"/>
      <c r="S1081" s="254"/>
      <c r="T1081" s="255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6" t="s">
        <v>170</v>
      </c>
      <c r="AU1081" s="256" t="s">
        <v>96</v>
      </c>
      <c r="AV1081" s="14" t="s">
        <v>91</v>
      </c>
      <c r="AW1081" s="14" t="s">
        <v>38</v>
      </c>
      <c r="AX1081" s="14" t="s">
        <v>76</v>
      </c>
      <c r="AY1081" s="256" t="s">
        <v>159</v>
      </c>
    </row>
    <row r="1082" s="15" customFormat="1">
      <c r="A1082" s="15"/>
      <c r="B1082" s="266"/>
      <c r="C1082" s="267"/>
      <c r="D1082" s="237" t="s">
        <v>170</v>
      </c>
      <c r="E1082" s="268" t="s">
        <v>32</v>
      </c>
      <c r="F1082" s="269" t="s">
        <v>583</v>
      </c>
      <c r="G1082" s="267"/>
      <c r="H1082" s="270">
        <v>2701.6790000000001</v>
      </c>
      <c r="I1082" s="271"/>
      <c r="J1082" s="267"/>
      <c r="K1082" s="267"/>
      <c r="L1082" s="272"/>
      <c r="M1082" s="273"/>
      <c r="N1082" s="274"/>
      <c r="O1082" s="274"/>
      <c r="P1082" s="274"/>
      <c r="Q1082" s="274"/>
      <c r="R1082" s="274"/>
      <c r="S1082" s="274"/>
      <c r="T1082" s="27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76" t="s">
        <v>170</v>
      </c>
      <c r="AU1082" s="276" t="s">
        <v>96</v>
      </c>
      <c r="AV1082" s="15" t="s">
        <v>96</v>
      </c>
      <c r="AW1082" s="15" t="s">
        <v>38</v>
      </c>
      <c r="AX1082" s="15" t="s">
        <v>84</v>
      </c>
      <c r="AY1082" s="276" t="s">
        <v>159</v>
      </c>
    </row>
    <row r="1083" s="2" customFormat="1" ht="24.15" customHeight="1">
      <c r="A1083" s="43"/>
      <c r="B1083" s="44"/>
      <c r="C1083" s="217" t="s">
        <v>1600</v>
      </c>
      <c r="D1083" s="217" t="s">
        <v>162</v>
      </c>
      <c r="E1083" s="218" t="s">
        <v>1601</v>
      </c>
      <c r="F1083" s="219" t="s">
        <v>1602</v>
      </c>
      <c r="G1083" s="220" t="s">
        <v>165</v>
      </c>
      <c r="H1083" s="221">
        <v>696.774</v>
      </c>
      <c r="I1083" s="222"/>
      <c r="J1083" s="223">
        <f>ROUND(I1083*H1083,2)</f>
        <v>0</v>
      </c>
      <c r="K1083" s="219" t="s">
        <v>166</v>
      </c>
      <c r="L1083" s="49"/>
      <c r="M1083" s="224" t="s">
        <v>32</v>
      </c>
      <c r="N1083" s="225" t="s">
        <v>48</v>
      </c>
      <c r="O1083" s="89"/>
      <c r="P1083" s="226">
        <f>O1083*H1083</f>
        <v>0</v>
      </c>
      <c r="Q1083" s="226">
        <v>1.44E-06</v>
      </c>
      <c r="R1083" s="226">
        <f>Q1083*H1083</f>
        <v>0.0010033545600000001</v>
      </c>
      <c r="S1083" s="226">
        <v>0</v>
      </c>
      <c r="T1083" s="227">
        <f>S1083*H1083</f>
        <v>0</v>
      </c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R1083" s="228" t="s">
        <v>96</v>
      </c>
      <c r="AT1083" s="228" t="s">
        <v>162</v>
      </c>
      <c r="AU1083" s="228" t="s">
        <v>96</v>
      </c>
      <c r="AY1083" s="21" t="s">
        <v>159</v>
      </c>
      <c r="BE1083" s="229">
        <f>IF(N1083="základní",J1083,0)</f>
        <v>0</v>
      </c>
      <c r="BF1083" s="229">
        <f>IF(N1083="snížená",J1083,0)</f>
        <v>0</v>
      </c>
      <c r="BG1083" s="229">
        <f>IF(N1083="zákl. přenesená",J1083,0)</f>
        <v>0</v>
      </c>
      <c r="BH1083" s="229">
        <f>IF(N1083="sníž. přenesená",J1083,0)</f>
        <v>0</v>
      </c>
      <c r="BI1083" s="229">
        <f>IF(N1083="nulová",J1083,0)</f>
        <v>0</v>
      </c>
      <c r="BJ1083" s="21" t="s">
        <v>91</v>
      </c>
      <c r="BK1083" s="229">
        <f>ROUND(I1083*H1083,2)</f>
        <v>0</v>
      </c>
      <c r="BL1083" s="21" t="s">
        <v>96</v>
      </c>
      <c r="BM1083" s="228" t="s">
        <v>1603</v>
      </c>
    </row>
    <row r="1084" s="2" customFormat="1">
      <c r="A1084" s="43"/>
      <c r="B1084" s="44"/>
      <c r="C1084" s="45"/>
      <c r="D1084" s="230" t="s">
        <v>168</v>
      </c>
      <c r="E1084" s="45"/>
      <c r="F1084" s="231" t="s">
        <v>1604</v>
      </c>
      <c r="G1084" s="45"/>
      <c r="H1084" s="45"/>
      <c r="I1084" s="232"/>
      <c r="J1084" s="45"/>
      <c r="K1084" s="45"/>
      <c r="L1084" s="49"/>
      <c r="M1084" s="233"/>
      <c r="N1084" s="234"/>
      <c r="O1084" s="89"/>
      <c r="P1084" s="89"/>
      <c r="Q1084" s="89"/>
      <c r="R1084" s="89"/>
      <c r="S1084" s="89"/>
      <c r="T1084" s="90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T1084" s="21" t="s">
        <v>168</v>
      </c>
      <c r="AU1084" s="21" t="s">
        <v>96</v>
      </c>
    </row>
    <row r="1085" s="17" customFormat="1" ht="20.88" customHeight="1">
      <c r="A1085" s="17"/>
      <c r="B1085" s="298"/>
      <c r="C1085" s="299"/>
      <c r="D1085" s="300" t="s">
        <v>75</v>
      </c>
      <c r="E1085" s="300" t="s">
        <v>1605</v>
      </c>
      <c r="F1085" s="300" t="s">
        <v>1606</v>
      </c>
      <c r="G1085" s="299"/>
      <c r="H1085" s="299"/>
      <c r="I1085" s="301"/>
      <c r="J1085" s="302">
        <f>BK1085</f>
        <v>0</v>
      </c>
      <c r="K1085" s="299"/>
      <c r="L1085" s="303"/>
      <c r="M1085" s="304"/>
      <c r="N1085" s="305"/>
      <c r="O1085" s="305"/>
      <c r="P1085" s="306">
        <f>SUM(P1086:P1094)</f>
        <v>0</v>
      </c>
      <c r="Q1085" s="305"/>
      <c r="R1085" s="306">
        <f>SUM(R1086:R1094)</f>
        <v>2.1642151999999997</v>
      </c>
      <c r="S1085" s="305"/>
      <c r="T1085" s="307">
        <f>SUM(T1086:T1094)</f>
        <v>0</v>
      </c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R1085" s="308" t="s">
        <v>84</v>
      </c>
      <c r="AT1085" s="309" t="s">
        <v>75</v>
      </c>
      <c r="AU1085" s="309" t="s">
        <v>93</v>
      </c>
      <c r="AY1085" s="308" t="s">
        <v>159</v>
      </c>
      <c r="BK1085" s="310">
        <f>SUM(BK1086:BK1094)</f>
        <v>0</v>
      </c>
    </row>
    <row r="1086" s="2" customFormat="1" ht="37.8" customHeight="1">
      <c r="A1086" s="43"/>
      <c r="B1086" s="44"/>
      <c r="C1086" s="217" t="s">
        <v>1607</v>
      </c>
      <c r="D1086" s="217" t="s">
        <v>162</v>
      </c>
      <c r="E1086" s="218" t="s">
        <v>1608</v>
      </c>
      <c r="F1086" s="219" t="s">
        <v>1609</v>
      </c>
      <c r="G1086" s="220" t="s">
        <v>165</v>
      </c>
      <c r="H1086" s="221">
        <v>41.020000000000003</v>
      </c>
      <c r="I1086" s="222"/>
      <c r="J1086" s="223">
        <f>ROUND(I1086*H1086,2)</f>
        <v>0</v>
      </c>
      <c r="K1086" s="219" t="s">
        <v>166</v>
      </c>
      <c r="L1086" s="49"/>
      <c r="M1086" s="224" t="s">
        <v>32</v>
      </c>
      <c r="N1086" s="225" t="s">
        <v>48</v>
      </c>
      <c r="O1086" s="89"/>
      <c r="P1086" s="226">
        <f>O1086*H1086</f>
        <v>0</v>
      </c>
      <c r="Q1086" s="226">
        <v>0.0014</v>
      </c>
      <c r="R1086" s="226">
        <f>Q1086*H1086</f>
        <v>0.057428000000000007</v>
      </c>
      <c r="S1086" s="226">
        <v>0</v>
      </c>
      <c r="T1086" s="227">
        <f>S1086*H1086</f>
        <v>0</v>
      </c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R1086" s="228" t="s">
        <v>96</v>
      </c>
      <c r="AT1086" s="228" t="s">
        <v>162</v>
      </c>
      <c r="AU1086" s="228" t="s">
        <v>96</v>
      </c>
      <c r="AY1086" s="21" t="s">
        <v>159</v>
      </c>
      <c r="BE1086" s="229">
        <f>IF(N1086="základní",J1086,0)</f>
        <v>0</v>
      </c>
      <c r="BF1086" s="229">
        <f>IF(N1086="snížená",J1086,0)</f>
        <v>0</v>
      </c>
      <c r="BG1086" s="229">
        <f>IF(N1086="zákl. přenesená",J1086,0)</f>
        <v>0</v>
      </c>
      <c r="BH1086" s="229">
        <f>IF(N1086="sníž. přenesená",J1086,0)</f>
        <v>0</v>
      </c>
      <c r="BI1086" s="229">
        <f>IF(N1086="nulová",J1086,0)</f>
        <v>0</v>
      </c>
      <c r="BJ1086" s="21" t="s">
        <v>91</v>
      </c>
      <c r="BK1086" s="229">
        <f>ROUND(I1086*H1086,2)</f>
        <v>0</v>
      </c>
      <c r="BL1086" s="21" t="s">
        <v>96</v>
      </c>
      <c r="BM1086" s="228" t="s">
        <v>1610</v>
      </c>
    </row>
    <row r="1087" s="2" customFormat="1">
      <c r="A1087" s="43"/>
      <c r="B1087" s="44"/>
      <c r="C1087" s="45"/>
      <c r="D1087" s="230" t="s">
        <v>168</v>
      </c>
      <c r="E1087" s="45"/>
      <c r="F1087" s="231" t="s">
        <v>1611</v>
      </c>
      <c r="G1087" s="45"/>
      <c r="H1087" s="45"/>
      <c r="I1087" s="232"/>
      <c r="J1087" s="45"/>
      <c r="K1087" s="45"/>
      <c r="L1087" s="49"/>
      <c r="M1087" s="233"/>
      <c r="N1087" s="234"/>
      <c r="O1087" s="89"/>
      <c r="P1087" s="89"/>
      <c r="Q1087" s="89"/>
      <c r="R1087" s="89"/>
      <c r="S1087" s="89"/>
      <c r="T1087" s="90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T1087" s="21" t="s">
        <v>168</v>
      </c>
      <c r="AU1087" s="21" t="s">
        <v>96</v>
      </c>
    </row>
    <row r="1088" s="14" customFormat="1">
      <c r="A1088" s="14"/>
      <c r="B1088" s="246"/>
      <c r="C1088" s="247"/>
      <c r="D1088" s="237" t="s">
        <v>170</v>
      </c>
      <c r="E1088" s="248" t="s">
        <v>32</v>
      </c>
      <c r="F1088" s="249" t="s">
        <v>422</v>
      </c>
      <c r="G1088" s="247"/>
      <c r="H1088" s="250">
        <v>41.020000000000003</v>
      </c>
      <c r="I1088" s="251"/>
      <c r="J1088" s="247"/>
      <c r="K1088" s="247"/>
      <c r="L1088" s="252"/>
      <c r="M1088" s="253"/>
      <c r="N1088" s="254"/>
      <c r="O1088" s="254"/>
      <c r="P1088" s="254"/>
      <c r="Q1088" s="254"/>
      <c r="R1088" s="254"/>
      <c r="S1088" s="254"/>
      <c r="T1088" s="255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6" t="s">
        <v>170</v>
      </c>
      <c r="AU1088" s="256" t="s">
        <v>96</v>
      </c>
      <c r="AV1088" s="14" t="s">
        <v>91</v>
      </c>
      <c r="AW1088" s="14" t="s">
        <v>38</v>
      </c>
      <c r="AX1088" s="14" t="s">
        <v>84</v>
      </c>
      <c r="AY1088" s="256" t="s">
        <v>159</v>
      </c>
    </row>
    <row r="1089" s="2" customFormat="1" ht="33" customHeight="1">
      <c r="A1089" s="43"/>
      <c r="B1089" s="44"/>
      <c r="C1089" s="277" t="s">
        <v>1612</v>
      </c>
      <c r="D1089" s="277" t="s">
        <v>670</v>
      </c>
      <c r="E1089" s="278" t="s">
        <v>1613</v>
      </c>
      <c r="F1089" s="279" t="s">
        <v>1614</v>
      </c>
      <c r="G1089" s="280" t="s">
        <v>165</v>
      </c>
      <c r="H1089" s="281">
        <v>47.173000000000002</v>
      </c>
      <c r="I1089" s="282"/>
      <c r="J1089" s="283">
        <f>ROUND(I1089*H1089,2)</f>
        <v>0</v>
      </c>
      <c r="K1089" s="279" t="s">
        <v>166</v>
      </c>
      <c r="L1089" s="284"/>
      <c r="M1089" s="285" t="s">
        <v>32</v>
      </c>
      <c r="N1089" s="286" t="s">
        <v>48</v>
      </c>
      <c r="O1089" s="89"/>
      <c r="P1089" s="226">
        <f>O1089*H1089</f>
        <v>0</v>
      </c>
      <c r="Q1089" s="226">
        <v>0.043999999999999997</v>
      </c>
      <c r="R1089" s="226">
        <f>Q1089*H1089</f>
        <v>2.075612</v>
      </c>
      <c r="S1089" s="226">
        <v>0</v>
      </c>
      <c r="T1089" s="227">
        <f>S1089*H1089</f>
        <v>0</v>
      </c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R1089" s="228" t="s">
        <v>108</v>
      </c>
      <c r="AT1089" s="228" t="s">
        <v>670</v>
      </c>
      <c r="AU1089" s="228" t="s">
        <v>96</v>
      </c>
      <c r="AY1089" s="21" t="s">
        <v>159</v>
      </c>
      <c r="BE1089" s="229">
        <f>IF(N1089="základní",J1089,0)</f>
        <v>0</v>
      </c>
      <c r="BF1089" s="229">
        <f>IF(N1089="snížená",J1089,0)</f>
        <v>0</v>
      </c>
      <c r="BG1089" s="229">
        <f>IF(N1089="zákl. přenesená",J1089,0)</f>
        <v>0</v>
      </c>
      <c r="BH1089" s="229">
        <f>IF(N1089="sníž. přenesená",J1089,0)</f>
        <v>0</v>
      </c>
      <c r="BI1089" s="229">
        <f>IF(N1089="nulová",J1089,0)</f>
        <v>0</v>
      </c>
      <c r="BJ1089" s="21" t="s">
        <v>91</v>
      </c>
      <c r="BK1089" s="229">
        <f>ROUND(I1089*H1089,2)</f>
        <v>0</v>
      </c>
      <c r="BL1089" s="21" t="s">
        <v>96</v>
      </c>
      <c r="BM1089" s="228" t="s">
        <v>1615</v>
      </c>
    </row>
    <row r="1090" s="14" customFormat="1">
      <c r="A1090" s="14"/>
      <c r="B1090" s="246"/>
      <c r="C1090" s="247"/>
      <c r="D1090" s="237" t="s">
        <v>170</v>
      </c>
      <c r="E1090" s="247"/>
      <c r="F1090" s="249" t="s">
        <v>1616</v>
      </c>
      <c r="G1090" s="247"/>
      <c r="H1090" s="250">
        <v>47.173000000000002</v>
      </c>
      <c r="I1090" s="251"/>
      <c r="J1090" s="247"/>
      <c r="K1090" s="247"/>
      <c r="L1090" s="252"/>
      <c r="M1090" s="253"/>
      <c r="N1090" s="254"/>
      <c r="O1090" s="254"/>
      <c r="P1090" s="254"/>
      <c r="Q1090" s="254"/>
      <c r="R1090" s="254"/>
      <c r="S1090" s="254"/>
      <c r="T1090" s="255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6" t="s">
        <v>170</v>
      </c>
      <c r="AU1090" s="256" t="s">
        <v>96</v>
      </c>
      <c r="AV1090" s="14" t="s">
        <v>91</v>
      </c>
      <c r="AW1090" s="14" t="s">
        <v>4</v>
      </c>
      <c r="AX1090" s="14" t="s">
        <v>84</v>
      </c>
      <c r="AY1090" s="256" t="s">
        <v>159</v>
      </c>
    </row>
    <row r="1091" s="2" customFormat="1" ht="55.5" customHeight="1">
      <c r="A1091" s="43"/>
      <c r="B1091" s="44"/>
      <c r="C1091" s="217" t="s">
        <v>1617</v>
      </c>
      <c r="D1091" s="217" t="s">
        <v>162</v>
      </c>
      <c r="E1091" s="218" t="s">
        <v>1618</v>
      </c>
      <c r="F1091" s="219" t="s">
        <v>1619</v>
      </c>
      <c r="G1091" s="220" t="s">
        <v>165</v>
      </c>
      <c r="H1091" s="221">
        <v>41.020000000000003</v>
      </c>
      <c r="I1091" s="222"/>
      <c r="J1091" s="223">
        <f>ROUND(I1091*H1091,2)</f>
        <v>0</v>
      </c>
      <c r="K1091" s="219" t="s">
        <v>166</v>
      </c>
      <c r="L1091" s="49"/>
      <c r="M1091" s="224" t="s">
        <v>32</v>
      </c>
      <c r="N1091" s="225" t="s">
        <v>48</v>
      </c>
      <c r="O1091" s="89"/>
      <c r="P1091" s="226">
        <f>O1091*H1091</f>
        <v>0</v>
      </c>
      <c r="Q1091" s="226">
        <v>0.00076000000000000004</v>
      </c>
      <c r="R1091" s="226">
        <f>Q1091*H1091</f>
        <v>0.031175200000000004</v>
      </c>
      <c r="S1091" s="226">
        <v>0</v>
      </c>
      <c r="T1091" s="227">
        <f>S1091*H1091</f>
        <v>0</v>
      </c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R1091" s="228" t="s">
        <v>96</v>
      </c>
      <c r="AT1091" s="228" t="s">
        <v>162</v>
      </c>
      <c r="AU1091" s="228" t="s">
        <v>96</v>
      </c>
      <c r="AY1091" s="21" t="s">
        <v>159</v>
      </c>
      <c r="BE1091" s="229">
        <f>IF(N1091="základní",J1091,0)</f>
        <v>0</v>
      </c>
      <c r="BF1091" s="229">
        <f>IF(N1091="snížená",J1091,0)</f>
        <v>0</v>
      </c>
      <c r="BG1091" s="229">
        <f>IF(N1091="zákl. přenesená",J1091,0)</f>
        <v>0</v>
      </c>
      <c r="BH1091" s="229">
        <f>IF(N1091="sníž. přenesená",J1091,0)</f>
        <v>0</v>
      </c>
      <c r="BI1091" s="229">
        <f>IF(N1091="nulová",J1091,0)</f>
        <v>0</v>
      </c>
      <c r="BJ1091" s="21" t="s">
        <v>91</v>
      </c>
      <c r="BK1091" s="229">
        <f>ROUND(I1091*H1091,2)</f>
        <v>0</v>
      </c>
      <c r="BL1091" s="21" t="s">
        <v>96</v>
      </c>
      <c r="BM1091" s="228" t="s">
        <v>1620</v>
      </c>
    </row>
    <row r="1092" s="2" customFormat="1">
      <c r="A1092" s="43"/>
      <c r="B1092" s="44"/>
      <c r="C1092" s="45"/>
      <c r="D1092" s="230" t="s">
        <v>168</v>
      </c>
      <c r="E1092" s="45"/>
      <c r="F1092" s="231" t="s">
        <v>1621</v>
      </c>
      <c r="G1092" s="45"/>
      <c r="H1092" s="45"/>
      <c r="I1092" s="232"/>
      <c r="J1092" s="45"/>
      <c r="K1092" s="45"/>
      <c r="L1092" s="49"/>
      <c r="M1092" s="233"/>
      <c r="N1092" s="234"/>
      <c r="O1092" s="89"/>
      <c r="P1092" s="89"/>
      <c r="Q1092" s="89"/>
      <c r="R1092" s="89"/>
      <c r="S1092" s="89"/>
      <c r="T1092" s="90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T1092" s="21" t="s">
        <v>168</v>
      </c>
      <c r="AU1092" s="21" t="s">
        <v>96</v>
      </c>
    </row>
    <row r="1093" s="14" customFormat="1">
      <c r="A1093" s="14"/>
      <c r="B1093" s="246"/>
      <c r="C1093" s="247"/>
      <c r="D1093" s="237" t="s">
        <v>170</v>
      </c>
      <c r="E1093" s="248" t="s">
        <v>32</v>
      </c>
      <c r="F1093" s="249" t="s">
        <v>422</v>
      </c>
      <c r="G1093" s="247"/>
      <c r="H1093" s="250">
        <v>41.020000000000003</v>
      </c>
      <c r="I1093" s="251"/>
      <c r="J1093" s="247"/>
      <c r="K1093" s="247"/>
      <c r="L1093" s="252"/>
      <c r="M1093" s="253"/>
      <c r="N1093" s="254"/>
      <c r="O1093" s="254"/>
      <c r="P1093" s="254"/>
      <c r="Q1093" s="254"/>
      <c r="R1093" s="254"/>
      <c r="S1093" s="254"/>
      <c r="T1093" s="255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6" t="s">
        <v>170</v>
      </c>
      <c r="AU1093" s="256" t="s">
        <v>96</v>
      </c>
      <c r="AV1093" s="14" t="s">
        <v>91</v>
      </c>
      <c r="AW1093" s="14" t="s">
        <v>38</v>
      </c>
      <c r="AX1093" s="14" t="s">
        <v>84</v>
      </c>
      <c r="AY1093" s="256" t="s">
        <v>159</v>
      </c>
    </row>
    <row r="1094" s="2" customFormat="1" ht="33" customHeight="1">
      <c r="A1094" s="43"/>
      <c r="B1094" s="44"/>
      <c r="C1094" s="217" t="s">
        <v>1622</v>
      </c>
      <c r="D1094" s="217" t="s">
        <v>162</v>
      </c>
      <c r="E1094" s="218" t="s">
        <v>1623</v>
      </c>
      <c r="F1094" s="219" t="s">
        <v>1624</v>
      </c>
      <c r="G1094" s="220" t="s">
        <v>226</v>
      </c>
      <c r="H1094" s="221">
        <v>1</v>
      </c>
      <c r="I1094" s="222"/>
      <c r="J1094" s="223">
        <f>ROUND(I1094*H1094,2)</f>
        <v>0</v>
      </c>
      <c r="K1094" s="219" t="s">
        <v>227</v>
      </c>
      <c r="L1094" s="49"/>
      <c r="M1094" s="224" t="s">
        <v>32</v>
      </c>
      <c r="N1094" s="225" t="s">
        <v>48</v>
      </c>
      <c r="O1094" s="89"/>
      <c r="P1094" s="226">
        <f>O1094*H1094</f>
        <v>0</v>
      </c>
      <c r="Q1094" s="226">
        <v>0</v>
      </c>
      <c r="R1094" s="226">
        <f>Q1094*H1094</f>
        <v>0</v>
      </c>
      <c r="S1094" s="226">
        <v>0</v>
      </c>
      <c r="T1094" s="227">
        <f>S1094*H1094</f>
        <v>0</v>
      </c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R1094" s="228" t="s">
        <v>96</v>
      </c>
      <c r="AT1094" s="228" t="s">
        <v>162</v>
      </c>
      <c r="AU1094" s="228" t="s">
        <v>96</v>
      </c>
      <c r="AY1094" s="21" t="s">
        <v>159</v>
      </c>
      <c r="BE1094" s="229">
        <f>IF(N1094="základní",J1094,0)</f>
        <v>0</v>
      </c>
      <c r="BF1094" s="229">
        <f>IF(N1094="snížená",J1094,0)</f>
        <v>0</v>
      </c>
      <c r="BG1094" s="229">
        <f>IF(N1094="zákl. přenesená",J1094,0)</f>
        <v>0</v>
      </c>
      <c r="BH1094" s="229">
        <f>IF(N1094="sníž. přenesená",J1094,0)</f>
        <v>0</v>
      </c>
      <c r="BI1094" s="229">
        <f>IF(N1094="nulová",J1094,0)</f>
        <v>0</v>
      </c>
      <c r="BJ1094" s="21" t="s">
        <v>91</v>
      </c>
      <c r="BK1094" s="229">
        <f>ROUND(I1094*H1094,2)</f>
        <v>0</v>
      </c>
      <c r="BL1094" s="21" t="s">
        <v>96</v>
      </c>
      <c r="BM1094" s="228" t="s">
        <v>1625</v>
      </c>
    </row>
    <row r="1095" s="17" customFormat="1" ht="20.88" customHeight="1">
      <c r="A1095" s="17"/>
      <c r="B1095" s="298"/>
      <c r="C1095" s="299"/>
      <c r="D1095" s="300" t="s">
        <v>75</v>
      </c>
      <c r="E1095" s="300" t="s">
        <v>1626</v>
      </c>
      <c r="F1095" s="300" t="s">
        <v>1627</v>
      </c>
      <c r="G1095" s="299"/>
      <c r="H1095" s="299"/>
      <c r="I1095" s="301"/>
      <c r="J1095" s="302">
        <f>BK1095</f>
        <v>0</v>
      </c>
      <c r="K1095" s="299"/>
      <c r="L1095" s="303"/>
      <c r="M1095" s="304"/>
      <c r="N1095" s="305"/>
      <c r="O1095" s="305"/>
      <c r="P1095" s="306">
        <f>SUM(P1096:P1121)</f>
        <v>0</v>
      </c>
      <c r="Q1095" s="305"/>
      <c r="R1095" s="306">
        <f>SUM(R1096:R1121)</f>
        <v>3.9866493256631998</v>
      </c>
      <c r="S1095" s="305"/>
      <c r="T1095" s="307">
        <f>SUM(T1096:T1121)</f>
        <v>0</v>
      </c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R1095" s="308" t="s">
        <v>84</v>
      </c>
      <c r="AT1095" s="309" t="s">
        <v>75</v>
      </c>
      <c r="AU1095" s="309" t="s">
        <v>93</v>
      </c>
      <c r="AY1095" s="308" t="s">
        <v>159</v>
      </c>
      <c r="BK1095" s="310">
        <f>SUM(BK1096:BK1121)</f>
        <v>0</v>
      </c>
    </row>
    <row r="1096" s="2" customFormat="1" ht="33" customHeight="1">
      <c r="A1096" s="43"/>
      <c r="B1096" s="44"/>
      <c r="C1096" s="217" t="s">
        <v>1628</v>
      </c>
      <c r="D1096" s="217" t="s">
        <v>162</v>
      </c>
      <c r="E1096" s="218" t="s">
        <v>1629</v>
      </c>
      <c r="F1096" s="219" t="s">
        <v>1630</v>
      </c>
      <c r="G1096" s="220" t="s">
        <v>561</v>
      </c>
      <c r="H1096" s="221">
        <v>1.5680000000000001</v>
      </c>
      <c r="I1096" s="222"/>
      <c r="J1096" s="223">
        <f>ROUND(I1096*H1096,2)</f>
        <v>0</v>
      </c>
      <c r="K1096" s="219" t="s">
        <v>166</v>
      </c>
      <c r="L1096" s="49"/>
      <c r="M1096" s="224" t="s">
        <v>32</v>
      </c>
      <c r="N1096" s="225" t="s">
        <v>48</v>
      </c>
      <c r="O1096" s="89"/>
      <c r="P1096" s="226">
        <f>O1096*H1096</f>
        <v>0</v>
      </c>
      <c r="Q1096" s="226">
        <v>2.5018699999999998</v>
      </c>
      <c r="R1096" s="226">
        <f>Q1096*H1096</f>
        <v>3.9229321599999998</v>
      </c>
      <c r="S1096" s="226">
        <v>0</v>
      </c>
      <c r="T1096" s="227">
        <f>S1096*H1096</f>
        <v>0</v>
      </c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R1096" s="228" t="s">
        <v>96</v>
      </c>
      <c r="AT1096" s="228" t="s">
        <v>162</v>
      </c>
      <c r="AU1096" s="228" t="s">
        <v>96</v>
      </c>
      <c r="AY1096" s="21" t="s">
        <v>159</v>
      </c>
      <c r="BE1096" s="229">
        <f>IF(N1096="základní",J1096,0)</f>
        <v>0</v>
      </c>
      <c r="BF1096" s="229">
        <f>IF(N1096="snížená",J1096,0)</f>
        <v>0</v>
      </c>
      <c r="BG1096" s="229">
        <f>IF(N1096="zákl. přenesená",J1096,0)</f>
        <v>0</v>
      </c>
      <c r="BH1096" s="229">
        <f>IF(N1096="sníž. přenesená",J1096,0)</f>
        <v>0</v>
      </c>
      <c r="BI1096" s="229">
        <f>IF(N1096="nulová",J1096,0)</f>
        <v>0</v>
      </c>
      <c r="BJ1096" s="21" t="s">
        <v>91</v>
      </c>
      <c r="BK1096" s="229">
        <f>ROUND(I1096*H1096,2)</f>
        <v>0</v>
      </c>
      <c r="BL1096" s="21" t="s">
        <v>96</v>
      </c>
      <c r="BM1096" s="228" t="s">
        <v>1631</v>
      </c>
    </row>
    <row r="1097" s="2" customFormat="1">
      <c r="A1097" s="43"/>
      <c r="B1097" s="44"/>
      <c r="C1097" s="45"/>
      <c r="D1097" s="230" t="s">
        <v>168</v>
      </c>
      <c r="E1097" s="45"/>
      <c r="F1097" s="231" t="s">
        <v>1632</v>
      </c>
      <c r="G1097" s="45"/>
      <c r="H1097" s="45"/>
      <c r="I1097" s="232"/>
      <c r="J1097" s="45"/>
      <c r="K1097" s="45"/>
      <c r="L1097" s="49"/>
      <c r="M1097" s="233"/>
      <c r="N1097" s="234"/>
      <c r="O1097" s="89"/>
      <c r="P1097" s="89"/>
      <c r="Q1097" s="89"/>
      <c r="R1097" s="89"/>
      <c r="S1097" s="89"/>
      <c r="T1097" s="90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T1097" s="21" t="s">
        <v>168</v>
      </c>
      <c r="AU1097" s="21" t="s">
        <v>96</v>
      </c>
    </row>
    <row r="1098" s="14" customFormat="1">
      <c r="A1098" s="14"/>
      <c r="B1098" s="246"/>
      <c r="C1098" s="247"/>
      <c r="D1098" s="237" t="s">
        <v>170</v>
      </c>
      <c r="E1098" s="248" t="s">
        <v>32</v>
      </c>
      <c r="F1098" s="249" t="s">
        <v>1633</v>
      </c>
      <c r="G1098" s="247"/>
      <c r="H1098" s="250">
        <v>1.0069999999999999</v>
      </c>
      <c r="I1098" s="251"/>
      <c r="J1098" s="247"/>
      <c r="K1098" s="247"/>
      <c r="L1098" s="252"/>
      <c r="M1098" s="253"/>
      <c r="N1098" s="254"/>
      <c r="O1098" s="254"/>
      <c r="P1098" s="254"/>
      <c r="Q1098" s="254"/>
      <c r="R1098" s="254"/>
      <c r="S1098" s="254"/>
      <c r="T1098" s="255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6" t="s">
        <v>170</v>
      </c>
      <c r="AU1098" s="256" t="s">
        <v>96</v>
      </c>
      <c r="AV1098" s="14" t="s">
        <v>91</v>
      </c>
      <c r="AW1098" s="14" t="s">
        <v>38</v>
      </c>
      <c r="AX1098" s="14" t="s">
        <v>76</v>
      </c>
      <c r="AY1098" s="256" t="s">
        <v>159</v>
      </c>
    </row>
    <row r="1099" s="14" customFormat="1">
      <c r="A1099" s="14"/>
      <c r="B1099" s="246"/>
      <c r="C1099" s="247"/>
      <c r="D1099" s="237" t="s">
        <v>170</v>
      </c>
      <c r="E1099" s="248" t="s">
        <v>32</v>
      </c>
      <c r="F1099" s="249" t="s">
        <v>1634</v>
      </c>
      <c r="G1099" s="247"/>
      <c r="H1099" s="250">
        <v>0.56100000000000005</v>
      </c>
      <c r="I1099" s="251"/>
      <c r="J1099" s="247"/>
      <c r="K1099" s="247"/>
      <c r="L1099" s="252"/>
      <c r="M1099" s="253"/>
      <c r="N1099" s="254"/>
      <c r="O1099" s="254"/>
      <c r="P1099" s="254"/>
      <c r="Q1099" s="254"/>
      <c r="R1099" s="254"/>
      <c r="S1099" s="254"/>
      <c r="T1099" s="255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6" t="s">
        <v>170</v>
      </c>
      <c r="AU1099" s="256" t="s">
        <v>96</v>
      </c>
      <c r="AV1099" s="14" t="s">
        <v>91</v>
      </c>
      <c r="AW1099" s="14" t="s">
        <v>38</v>
      </c>
      <c r="AX1099" s="14" t="s">
        <v>76</v>
      </c>
      <c r="AY1099" s="256" t="s">
        <v>159</v>
      </c>
    </row>
    <row r="1100" s="15" customFormat="1">
      <c r="A1100" s="15"/>
      <c r="B1100" s="266"/>
      <c r="C1100" s="267"/>
      <c r="D1100" s="237" t="s">
        <v>170</v>
      </c>
      <c r="E1100" s="268" t="s">
        <v>32</v>
      </c>
      <c r="F1100" s="269" t="s">
        <v>583</v>
      </c>
      <c r="G1100" s="267"/>
      <c r="H1100" s="270">
        <v>1.5680000000000001</v>
      </c>
      <c r="I1100" s="271"/>
      <c r="J1100" s="267"/>
      <c r="K1100" s="267"/>
      <c r="L1100" s="272"/>
      <c r="M1100" s="273"/>
      <c r="N1100" s="274"/>
      <c r="O1100" s="274"/>
      <c r="P1100" s="274"/>
      <c r="Q1100" s="274"/>
      <c r="R1100" s="274"/>
      <c r="S1100" s="274"/>
      <c r="T1100" s="27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T1100" s="276" t="s">
        <v>170</v>
      </c>
      <c r="AU1100" s="276" t="s">
        <v>96</v>
      </c>
      <c r="AV1100" s="15" t="s">
        <v>96</v>
      </c>
      <c r="AW1100" s="15" t="s">
        <v>38</v>
      </c>
      <c r="AX1100" s="15" t="s">
        <v>84</v>
      </c>
      <c r="AY1100" s="276" t="s">
        <v>159</v>
      </c>
    </row>
    <row r="1101" s="2" customFormat="1" ht="37.8" customHeight="1">
      <c r="A1101" s="43"/>
      <c r="B1101" s="44"/>
      <c r="C1101" s="217" t="s">
        <v>1635</v>
      </c>
      <c r="D1101" s="217" t="s">
        <v>162</v>
      </c>
      <c r="E1101" s="218" t="s">
        <v>1636</v>
      </c>
      <c r="F1101" s="219" t="s">
        <v>1637</v>
      </c>
      <c r="G1101" s="220" t="s">
        <v>561</v>
      </c>
      <c r="H1101" s="221">
        <v>1.5680000000000001</v>
      </c>
      <c r="I1101" s="222"/>
      <c r="J1101" s="223">
        <f>ROUND(I1101*H1101,2)</f>
        <v>0</v>
      </c>
      <c r="K1101" s="219" t="s">
        <v>166</v>
      </c>
      <c r="L1101" s="49"/>
      <c r="M1101" s="224" t="s">
        <v>32</v>
      </c>
      <c r="N1101" s="225" t="s">
        <v>48</v>
      </c>
      <c r="O1101" s="89"/>
      <c r="P1101" s="226">
        <f>O1101*H1101</f>
        <v>0</v>
      </c>
      <c r="Q1101" s="226">
        <v>0</v>
      </c>
      <c r="R1101" s="226">
        <f>Q1101*H1101</f>
        <v>0</v>
      </c>
      <c r="S1101" s="226">
        <v>0</v>
      </c>
      <c r="T1101" s="227">
        <f>S1101*H1101</f>
        <v>0</v>
      </c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R1101" s="228" t="s">
        <v>96</v>
      </c>
      <c r="AT1101" s="228" t="s">
        <v>162</v>
      </c>
      <c r="AU1101" s="228" t="s">
        <v>96</v>
      </c>
      <c r="AY1101" s="21" t="s">
        <v>159</v>
      </c>
      <c r="BE1101" s="229">
        <f>IF(N1101="základní",J1101,0)</f>
        <v>0</v>
      </c>
      <c r="BF1101" s="229">
        <f>IF(N1101="snížená",J1101,0)</f>
        <v>0</v>
      </c>
      <c r="BG1101" s="229">
        <f>IF(N1101="zákl. přenesená",J1101,0)</f>
        <v>0</v>
      </c>
      <c r="BH1101" s="229">
        <f>IF(N1101="sníž. přenesená",J1101,0)</f>
        <v>0</v>
      </c>
      <c r="BI1101" s="229">
        <f>IF(N1101="nulová",J1101,0)</f>
        <v>0</v>
      </c>
      <c r="BJ1101" s="21" t="s">
        <v>91</v>
      </c>
      <c r="BK1101" s="229">
        <f>ROUND(I1101*H1101,2)</f>
        <v>0</v>
      </c>
      <c r="BL1101" s="21" t="s">
        <v>96</v>
      </c>
      <c r="BM1101" s="228" t="s">
        <v>1638</v>
      </c>
    </row>
    <row r="1102" s="2" customFormat="1">
      <c r="A1102" s="43"/>
      <c r="B1102" s="44"/>
      <c r="C1102" s="45"/>
      <c r="D1102" s="230" t="s">
        <v>168</v>
      </c>
      <c r="E1102" s="45"/>
      <c r="F1102" s="231" t="s">
        <v>1639</v>
      </c>
      <c r="G1102" s="45"/>
      <c r="H1102" s="45"/>
      <c r="I1102" s="232"/>
      <c r="J1102" s="45"/>
      <c r="K1102" s="45"/>
      <c r="L1102" s="49"/>
      <c r="M1102" s="233"/>
      <c r="N1102" s="234"/>
      <c r="O1102" s="89"/>
      <c r="P1102" s="89"/>
      <c r="Q1102" s="89"/>
      <c r="R1102" s="89"/>
      <c r="S1102" s="89"/>
      <c r="T1102" s="90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T1102" s="21" t="s">
        <v>168</v>
      </c>
      <c r="AU1102" s="21" t="s">
        <v>96</v>
      </c>
    </row>
    <row r="1103" s="2" customFormat="1" ht="44.25" customHeight="1">
      <c r="A1103" s="43"/>
      <c r="B1103" s="44"/>
      <c r="C1103" s="217" t="s">
        <v>1640</v>
      </c>
      <c r="D1103" s="217" t="s">
        <v>162</v>
      </c>
      <c r="E1103" s="218" t="s">
        <v>1641</v>
      </c>
      <c r="F1103" s="219" t="s">
        <v>1642</v>
      </c>
      <c r="G1103" s="220" t="s">
        <v>561</v>
      </c>
      <c r="H1103" s="221">
        <v>1.5680000000000001</v>
      </c>
      <c r="I1103" s="222"/>
      <c r="J1103" s="223">
        <f>ROUND(I1103*H1103,2)</f>
        <v>0</v>
      </c>
      <c r="K1103" s="219" t="s">
        <v>166</v>
      </c>
      <c r="L1103" s="49"/>
      <c r="M1103" s="224" t="s">
        <v>32</v>
      </c>
      <c r="N1103" s="225" t="s">
        <v>48</v>
      </c>
      <c r="O1103" s="89"/>
      <c r="P1103" s="226">
        <f>O1103*H1103</f>
        <v>0</v>
      </c>
      <c r="Q1103" s="226">
        <v>0</v>
      </c>
      <c r="R1103" s="226">
        <f>Q1103*H1103</f>
        <v>0</v>
      </c>
      <c r="S1103" s="226">
        <v>0</v>
      </c>
      <c r="T1103" s="227">
        <f>S1103*H1103</f>
        <v>0</v>
      </c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R1103" s="228" t="s">
        <v>96</v>
      </c>
      <c r="AT1103" s="228" t="s">
        <v>162</v>
      </c>
      <c r="AU1103" s="228" t="s">
        <v>96</v>
      </c>
      <c r="AY1103" s="21" t="s">
        <v>159</v>
      </c>
      <c r="BE1103" s="229">
        <f>IF(N1103="základní",J1103,0)</f>
        <v>0</v>
      </c>
      <c r="BF1103" s="229">
        <f>IF(N1103="snížená",J1103,0)</f>
        <v>0</v>
      </c>
      <c r="BG1103" s="229">
        <f>IF(N1103="zákl. přenesená",J1103,0)</f>
        <v>0</v>
      </c>
      <c r="BH1103" s="229">
        <f>IF(N1103="sníž. přenesená",J1103,0)</f>
        <v>0</v>
      </c>
      <c r="BI1103" s="229">
        <f>IF(N1103="nulová",J1103,0)</f>
        <v>0</v>
      </c>
      <c r="BJ1103" s="21" t="s">
        <v>91</v>
      </c>
      <c r="BK1103" s="229">
        <f>ROUND(I1103*H1103,2)</f>
        <v>0</v>
      </c>
      <c r="BL1103" s="21" t="s">
        <v>96</v>
      </c>
      <c r="BM1103" s="228" t="s">
        <v>1643</v>
      </c>
    </row>
    <row r="1104" s="2" customFormat="1">
      <c r="A1104" s="43"/>
      <c r="B1104" s="44"/>
      <c r="C1104" s="45"/>
      <c r="D1104" s="230" t="s">
        <v>168</v>
      </c>
      <c r="E1104" s="45"/>
      <c r="F1104" s="231" t="s">
        <v>1644</v>
      </c>
      <c r="G1104" s="45"/>
      <c r="H1104" s="45"/>
      <c r="I1104" s="232"/>
      <c r="J1104" s="45"/>
      <c r="K1104" s="45"/>
      <c r="L1104" s="49"/>
      <c r="M1104" s="233"/>
      <c r="N1104" s="234"/>
      <c r="O1104" s="89"/>
      <c r="P1104" s="89"/>
      <c r="Q1104" s="89"/>
      <c r="R1104" s="89"/>
      <c r="S1104" s="89"/>
      <c r="T1104" s="90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T1104" s="21" t="s">
        <v>168</v>
      </c>
      <c r="AU1104" s="21" t="s">
        <v>96</v>
      </c>
    </row>
    <row r="1105" s="2" customFormat="1" ht="21.75" customHeight="1">
      <c r="A1105" s="43"/>
      <c r="B1105" s="44"/>
      <c r="C1105" s="217" t="s">
        <v>1645</v>
      </c>
      <c r="D1105" s="217" t="s">
        <v>162</v>
      </c>
      <c r="E1105" s="218" t="s">
        <v>1646</v>
      </c>
      <c r="F1105" s="219" t="s">
        <v>751</v>
      </c>
      <c r="G1105" s="220" t="s">
        <v>181</v>
      </c>
      <c r="H1105" s="221">
        <v>0.056000000000000001</v>
      </c>
      <c r="I1105" s="222"/>
      <c r="J1105" s="223">
        <f>ROUND(I1105*H1105,2)</f>
        <v>0</v>
      </c>
      <c r="K1105" s="219" t="s">
        <v>166</v>
      </c>
      <c r="L1105" s="49"/>
      <c r="M1105" s="224" t="s">
        <v>32</v>
      </c>
      <c r="N1105" s="225" t="s">
        <v>48</v>
      </c>
      <c r="O1105" s="89"/>
      <c r="P1105" s="226">
        <f>O1105*H1105</f>
        <v>0</v>
      </c>
      <c r="Q1105" s="226">
        <v>1.0627727797</v>
      </c>
      <c r="R1105" s="226">
        <f>Q1105*H1105</f>
        <v>0.059515275663200001</v>
      </c>
      <c r="S1105" s="226">
        <v>0</v>
      </c>
      <c r="T1105" s="227">
        <f>S1105*H1105</f>
        <v>0</v>
      </c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R1105" s="228" t="s">
        <v>96</v>
      </c>
      <c r="AT1105" s="228" t="s">
        <v>162</v>
      </c>
      <c r="AU1105" s="228" t="s">
        <v>96</v>
      </c>
      <c r="AY1105" s="21" t="s">
        <v>159</v>
      </c>
      <c r="BE1105" s="229">
        <f>IF(N1105="základní",J1105,0)</f>
        <v>0</v>
      </c>
      <c r="BF1105" s="229">
        <f>IF(N1105="snížená",J1105,0)</f>
        <v>0</v>
      </c>
      <c r="BG1105" s="229">
        <f>IF(N1105="zákl. přenesená",J1105,0)</f>
        <v>0</v>
      </c>
      <c r="BH1105" s="229">
        <f>IF(N1105="sníž. přenesená",J1105,0)</f>
        <v>0</v>
      </c>
      <c r="BI1105" s="229">
        <f>IF(N1105="nulová",J1105,0)</f>
        <v>0</v>
      </c>
      <c r="BJ1105" s="21" t="s">
        <v>91</v>
      </c>
      <c r="BK1105" s="229">
        <f>ROUND(I1105*H1105,2)</f>
        <v>0</v>
      </c>
      <c r="BL1105" s="21" t="s">
        <v>96</v>
      </c>
      <c r="BM1105" s="228" t="s">
        <v>1647</v>
      </c>
    </row>
    <row r="1106" s="2" customFormat="1">
      <c r="A1106" s="43"/>
      <c r="B1106" s="44"/>
      <c r="C1106" s="45"/>
      <c r="D1106" s="230" t="s">
        <v>168</v>
      </c>
      <c r="E1106" s="45"/>
      <c r="F1106" s="231" t="s">
        <v>1648</v>
      </c>
      <c r="G1106" s="45"/>
      <c r="H1106" s="45"/>
      <c r="I1106" s="232"/>
      <c r="J1106" s="45"/>
      <c r="K1106" s="45"/>
      <c r="L1106" s="49"/>
      <c r="M1106" s="233"/>
      <c r="N1106" s="234"/>
      <c r="O1106" s="89"/>
      <c r="P1106" s="89"/>
      <c r="Q1106" s="89"/>
      <c r="R1106" s="89"/>
      <c r="S1106" s="89"/>
      <c r="T1106" s="90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T1106" s="21" t="s">
        <v>168</v>
      </c>
      <c r="AU1106" s="21" t="s">
        <v>96</v>
      </c>
    </row>
    <row r="1107" s="13" customFormat="1">
      <c r="A1107" s="13"/>
      <c r="B1107" s="235"/>
      <c r="C1107" s="236"/>
      <c r="D1107" s="237" t="s">
        <v>170</v>
      </c>
      <c r="E1107" s="238" t="s">
        <v>32</v>
      </c>
      <c r="F1107" s="239" t="s">
        <v>1649</v>
      </c>
      <c r="G1107" s="236"/>
      <c r="H1107" s="238" t="s">
        <v>32</v>
      </c>
      <c r="I1107" s="240"/>
      <c r="J1107" s="236"/>
      <c r="K1107" s="236"/>
      <c r="L1107" s="241"/>
      <c r="M1107" s="242"/>
      <c r="N1107" s="243"/>
      <c r="O1107" s="243"/>
      <c r="P1107" s="243"/>
      <c r="Q1107" s="243"/>
      <c r="R1107" s="243"/>
      <c r="S1107" s="243"/>
      <c r="T1107" s="24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5" t="s">
        <v>170</v>
      </c>
      <c r="AU1107" s="245" t="s">
        <v>96</v>
      </c>
      <c r="AV1107" s="13" t="s">
        <v>84</v>
      </c>
      <c r="AW1107" s="13" t="s">
        <v>38</v>
      </c>
      <c r="AX1107" s="13" t="s">
        <v>76</v>
      </c>
      <c r="AY1107" s="245" t="s">
        <v>159</v>
      </c>
    </row>
    <row r="1108" s="14" customFormat="1">
      <c r="A1108" s="14"/>
      <c r="B1108" s="246"/>
      <c r="C1108" s="247"/>
      <c r="D1108" s="237" t="s">
        <v>170</v>
      </c>
      <c r="E1108" s="248" t="s">
        <v>32</v>
      </c>
      <c r="F1108" s="249" t="s">
        <v>1650</v>
      </c>
      <c r="G1108" s="247"/>
      <c r="H1108" s="250">
        <v>0.056000000000000001</v>
      </c>
      <c r="I1108" s="251"/>
      <c r="J1108" s="247"/>
      <c r="K1108" s="247"/>
      <c r="L1108" s="252"/>
      <c r="M1108" s="253"/>
      <c r="N1108" s="254"/>
      <c r="O1108" s="254"/>
      <c r="P1108" s="254"/>
      <c r="Q1108" s="254"/>
      <c r="R1108" s="254"/>
      <c r="S1108" s="254"/>
      <c r="T1108" s="255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6" t="s">
        <v>170</v>
      </c>
      <c r="AU1108" s="256" t="s">
        <v>96</v>
      </c>
      <c r="AV1108" s="14" t="s">
        <v>91</v>
      </c>
      <c r="AW1108" s="14" t="s">
        <v>38</v>
      </c>
      <c r="AX1108" s="14" t="s">
        <v>76</v>
      </c>
      <c r="AY1108" s="256" t="s">
        <v>159</v>
      </c>
    </row>
    <row r="1109" s="15" customFormat="1">
      <c r="A1109" s="15"/>
      <c r="B1109" s="266"/>
      <c r="C1109" s="267"/>
      <c r="D1109" s="237" t="s">
        <v>170</v>
      </c>
      <c r="E1109" s="268" t="s">
        <v>32</v>
      </c>
      <c r="F1109" s="269" t="s">
        <v>583</v>
      </c>
      <c r="G1109" s="267"/>
      <c r="H1109" s="270">
        <v>0.056000000000000001</v>
      </c>
      <c r="I1109" s="271"/>
      <c r="J1109" s="267"/>
      <c r="K1109" s="267"/>
      <c r="L1109" s="272"/>
      <c r="M1109" s="273"/>
      <c r="N1109" s="274"/>
      <c r="O1109" s="274"/>
      <c r="P1109" s="274"/>
      <c r="Q1109" s="274"/>
      <c r="R1109" s="274"/>
      <c r="S1109" s="274"/>
      <c r="T1109" s="27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76" t="s">
        <v>170</v>
      </c>
      <c r="AU1109" s="276" t="s">
        <v>96</v>
      </c>
      <c r="AV1109" s="15" t="s">
        <v>96</v>
      </c>
      <c r="AW1109" s="15" t="s">
        <v>38</v>
      </c>
      <c r="AX1109" s="15" t="s">
        <v>84</v>
      </c>
      <c r="AY1109" s="276" t="s">
        <v>159</v>
      </c>
    </row>
    <row r="1110" s="2" customFormat="1" ht="24.15" customHeight="1">
      <c r="A1110" s="43"/>
      <c r="B1110" s="44"/>
      <c r="C1110" s="217" t="s">
        <v>1651</v>
      </c>
      <c r="D1110" s="217" t="s">
        <v>162</v>
      </c>
      <c r="E1110" s="218" t="s">
        <v>1652</v>
      </c>
      <c r="F1110" s="219" t="s">
        <v>1653</v>
      </c>
      <c r="G1110" s="220" t="s">
        <v>165</v>
      </c>
      <c r="H1110" s="221">
        <v>5.6100000000000003</v>
      </c>
      <c r="I1110" s="222"/>
      <c r="J1110" s="223">
        <f>ROUND(I1110*H1110,2)</f>
        <v>0</v>
      </c>
      <c r="K1110" s="219" t="s">
        <v>166</v>
      </c>
      <c r="L1110" s="49"/>
      <c r="M1110" s="224" t="s">
        <v>32</v>
      </c>
      <c r="N1110" s="225" t="s">
        <v>48</v>
      </c>
      <c r="O1110" s="89"/>
      <c r="P1110" s="226">
        <f>O1110*H1110</f>
        <v>0</v>
      </c>
      <c r="Q1110" s="226">
        <v>0</v>
      </c>
      <c r="R1110" s="226">
        <f>Q1110*H1110</f>
        <v>0</v>
      </c>
      <c r="S1110" s="226">
        <v>0</v>
      </c>
      <c r="T1110" s="227">
        <f>S1110*H1110</f>
        <v>0</v>
      </c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R1110" s="228" t="s">
        <v>96</v>
      </c>
      <c r="AT1110" s="228" t="s">
        <v>162</v>
      </c>
      <c r="AU1110" s="228" t="s">
        <v>96</v>
      </c>
      <c r="AY1110" s="21" t="s">
        <v>159</v>
      </c>
      <c r="BE1110" s="229">
        <f>IF(N1110="základní",J1110,0)</f>
        <v>0</v>
      </c>
      <c r="BF1110" s="229">
        <f>IF(N1110="snížená",J1110,0)</f>
        <v>0</v>
      </c>
      <c r="BG1110" s="229">
        <f>IF(N1110="zákl. přenesená",J1110,0)</f>
        <v>0</v>
      </c>
      <c r="BH1110" s="229">
        <f>IF(N1110="sníž. přenesená",J1110,0)</f>
        <v>0</v>
      </c>
      <c r="BI1110" s="229">
        <f>IF(N1110="nulová",J1110,0)</f>
        <v>0</v>
      </c>
      <c r="BJ1110" s="21" t="s">
        <v>91</v>
      </c>
      <c r="BK1110" s="229">
        <f>ROUND(I1110*H1110,2)</f>
        <v>0</v>
      </c>
      <c r="BL1110" s="21" t="s">
        <v>96</v>
      </c>
      <c r="BM1110" s="228" t="s">
        <v>1654</v>
      </c>
    </row>
    <row r="1111" s="2" customFormat="1">
      <c r="A1111" s="43"/>
      <c r="B1111" s="44"/>
      <c r="C1111" s="45"/>
      <c r="D1111" s="230" t="s">
        <v>168</v>
      </c>
      <c r="E1111" s="45"/>
      <c r="F1111" s="231" t="s">
        <v>1655</v>
      </c>
      <c r="G1111" s="45"/>
      <c r="H1111" s="45"/>
      <c r="I1111" s="232"/>
      <c r="J1111" s="45"/>
      <c r="K1111" s="45"/>
      <c r="L1111" s="49"/>
      <c r="M1111" s="233"/>
      <c r="N1111" s="234"/>
      <c r="O1111" s="89"/>
      <c r="P1111" s="89"/>
      <c r="Q1111" s="89"/>
      <c r="R1111" s="89"/>
      <c r="S1111" s="89"/>
      <c r="T1111" s="90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T1111" s="21" t="s">
        <v>168</v>
      </c>
      <c r="AU1111" s="21" t="s">
        <v>96</v>
      </c>
    </row>
    <row r="1112" s="14" customFormat="1">
      <c r="A1112" s="14"/>
      <c r="B1112" s="246"/>
      <c r="C1112" s="247"/>
      <c r="D1112" s="237" t="s">
        <v>170</v>
      </c>
      <c r="E1112" s="248" t="s">
        <v>32</v>
      </c>
      <c r="F1112" s="249" t="s">
        <v>327</v>
      </c>
      <c r="G1112" s="247"/>
      <c r="H1112" s="250">
        <v>5.6100000000000003</v>
      </c>
      <c r="I1112" s="251"/>
      <c r="J1112" s="247"/>
      <c r="K1112" s="247"/>
      <c r="L1112" s="252"/>
      <c r="M1112" s="253"/>
      <c r="N1112" s="254"/>
      <c r="O1112" s="254"/>
      <c r="P1112" s="254"/>
      <c r="Q1112" s="254"/>
      <c r="R1112" s="254"/>
      <c r="S1112" s="254"/>
      <c r="T1112" s="25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6" t="s">
        <v>170</v>
      </c>
      <c r="AU1112" s="256" t="s">
        <v>96</v>
      </c>
      <c r="AV1112" s="14" t="s">
        <v>91</v>
      </c>
      <c r="AW1112" s="14" t="s">
        <v>38</v>
      </c>
      <c r="AX1112" s="14" t="s">
        <v>84</v>
      </c>
      <c r="AY1112" s="256" t="s">
        <v>159</v>
      </c>
    </row>
    <row r="1113" s="2" customFormat="1" ht="21.75" customHeight="1">
      <c r="A1113" s="43"/>
      <c r="B1113" s="44"/>
      <c r="C1113" s="217" t="s">
        <v>1656</v>
      </c>
      <c r="D1113" s="217" t="s">
        <v>162</v>
      </c>
      <c r="E1113" s="218" t="s">
        <v>1657</v>
      </c>
      <c r="F1113" s="219" t="s">
        <v>1658</v>
      </c>
      <c r="G1113" s="220" t="s">
        <v>165</v>
      </c>
      <c r="H1113" s="221">
        <v>5.6100000000000003</v>
      </c>
      <c r="I1113" s="222"/>
      <c r="J1113" s="223">
        <f>ROUND(I1113*H1113,2)</f>
        <v>0</v>
      </c>
      <c r="K1113" s="219" t="s">
        <v>166</v>
      </c>
      <c r="L1113" s="49"/>
      <c r="M1113" s="224" t="s">
        <v>32</v>
      </c>
      <c r="N1113" s="225" t="s">
        <v>48</v>
      </c>
      <c r="O1113" s="89"/>
      <c r="P1113" s="226">
        <f>O1113*H1113</f>
        <v>0</v>
      </c>
      <c r="Q1113" s="226">
        <v>0.000252</v>
      </c>
      <c r="R1113" s="226">
        <f>Q1113*H1113</f>
        <v>0.00141372</v>
      </c>
      <c r="S1113" s="226">
        <v>0</v>
      </c>
      <c r="T1113" s="227">
        <f>S1113*H1113</f>
        <v>0</v>
      </c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R1113" s="228" t="s">
        <v>96</v>
      </c>
      <c r="AT1113" s="228" t="s">
        <v>162</v>
      </c>
      <c r="AU1113" s="228" t="s">
        <v>96</v>
      </c>
      <c r="AY1113" s="21" t="s">
        <v>159</v>
      </c>
      <c r="BE1113" s="229">
        <f>IF(N1113="základní",J1113,0)</f>
        <v>0</v>
      </c>
      <c r="BF1113" s="229">
        <f>IF(N1113="snížená",J1113,0)</f>
        <v>0</v>
      </c>
      <c r="BG1113" s="229">
        <f>IF(N1113="zákl. přenesená",J1113,0)</f>
        <v>0</v>
      </c>
      <c r="BH1113" s="229">
        <f>IF(N1113="sníž. přenesená",J1113,0)</f>
        <v>0</v>
      </c>
      <c r="BI1113" s="229">
        <f>IF(N1113="nulová",J1113,0)</f>
        <v>0</v>
      </c>
      <c r="BJ1113" s="21" t="s">
        <v>91</v>
      </c>
      <c r="BK1113" s="229">
        <f>ROUND(I1113*H1113,2)</f>
        <v>0</v>
      </c>
      <c r="BL1113" s="21" t="s">
        <v>96</v>
      </c>
      <c r="BM1113" s="228" t="s">
        <v>1659</v>
      </c>
    </row>
    <row r="1114" s="2" customFormat="1">
      <c r="A1114" s="43"/>
      <c r="B1114" s="44"/>
      <c r="C1114" s="45"/>
      <c r="D1114" s="230" t="s">
        <v>168</v>
      </c>
      <c r="E1114" s="45"/>
      <c r="F1114" s="231" t="s">
        <v>1660</v>
      </c>
      <c r="G1114" s="45"/>
      <c r="H1114" s="45"/>
      <c r="I1114" s="232"/>
      <c r="J1114" s="45"/>
      <c r="K1114" s="45"/>
      <c r="L1114" s="49"/>
      <c r="M1114" s="233"/>
      <c r="N1114" s="234"/>
      <c r="O1114" s="89"/>
      <c r="P1114" s="89"/>
      <c r="Q1114" s="89"/>
      <c r="R1114" s="89"/>
      <c r="S1114" s="89"/>
      <c r="T1114" s="90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T1114" s="21" t="s">
        <v>168</v>
      </c>
      <c r="AU1114" s="21" t="s">
        <v>96</v>
      </c>
    </row>
    <row r="1115" s="14" customFormat="1">
      <c r="A1115" s="14"/>
      <c r="B1115" s="246"/>
      <c r="C1115" s="247"/>
      <c r="D1115" s="237" t="s">
        <v>170</v>
      </c>
      <c r="E1115" s="248" t="s">
        <v>32</v>
      </c>
      <c r="F1115" s="249" t="s">
        <v>327</v>
      </c>
      <c r="G1115" s="247"/>
      <c r="H1115" s="250">
        <v>5.6100000000000003</v>
      </c>
      <c r="I1115" s="251"/>
      <c r="J1115" s="247"/>
      <c r="K1115" s="247"/>
      <c r="L1115" s="252"/>
      <c r="M1115" s="253"/>
      <c r="N1115" s="254"/>
      <c r="O1115" s="254"/>
      <c r="P1115" s="254"/>
      <c r="Q1115" s="254"/>
      <c r="R1115" s="254"/>
      <c r="S1115" s="254"/>
      <c r="T1115" s="255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6" t="s">
        <v>170</v>
      </c>
      <c r="AU1115" s="256" t="s">
        <v>96</v>
      </c>
      <c r="AV1115" s="14" t="s">
        <v>91</v>
      </c>
      <c r="AW1115" s="14" t="s">
        <v>38</v>
      </c>
      <c r="AX1115" s="14" t="s">
        <v>84</v>
      </c>
      <c r="AY1115" s="256" t="s">
        <v>159</v>
      </c>
    </row>
    <row r="1116" s="2" customFormat="1" ht="24.15" customHeight="1">
      <c r="A1116" s="43"/>
      <c r="B1116" s="44"/>
      <c r="C1116" s="217" t="s">
        <v>1661</v>
      </c>
      <c r="D1116" s="217" t="s">
        <v>162</v>
      </c>
      <c r="E1116" s="218" t="s">
        <v>1662</v>
      </c>
      <c r="F1116" s="219" t="s">
        <v>1663</v>
      </c>
      <c r="G1116" s="220" t="s">
        <v>165</v>
      </c>
      <c r="H1116" s="221">
        <v>5.6100000000000003</v>
      </c>
      <c r="I1116" s="222"/>
      <c r="J1116" s="223">
        <f>ROUND(I1116*H1116,2)</f>
        <v>0</v>
      </c>
      <c r="K1116" s="219" t="s">
        <v>166</v>
      </c>
      <c r="L1116" s="49"/>
      <c r="M1116" s="224" t="s">
        <v>32</v>
      </c>
      <c r="N1116" s="225" t="s">
        <v>48</v>
      </c>
      <c r="O1116" s="89"/>
      <c r="P1116" s="226">
        <f>O1116*H1116</f>
        <v>0</v>
      </c>
      <c r="Q1116" s="226">
        <v>0.00016699999999999999</v>
      </c>
      <c r="R1116" s="226">
        <f>Q1116*H1116</f>
        <v>0.00093687000000000002</v>
      </c>
      <c r="S1116" s="226">
        <v>0</v>
      </c>
      <c r="T1116" s="227">
        <f>S1116*H1116</f>
        <v>0</v>
      </c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R1116" s="228" t="s">
        <v>96</v>
      </c>
      <c r="AT1116" s="228" t="s">
        <v>162</v>
      </c>
      <c r="AU1116" s="228" t="s">
        <v>96</v>
      </c>
      <c r="AY1116" s="21" t="s">
        <v>159</v>
      </c>
      <c r="BE1116" s="229">
        <f>IF(N1116="základní",J1116,0)</f>
        <v>0</v>
      </c>
      <c r="BF1116" s="229">
        <f>IF(N1116="snížená",J1116,0)</f>
        <v>0</v>
      </c>
      <c r="BG1116" s="229">
        <f>IF(N1116="zákl. přenesená",J1116,0)</f>
        <v>0</v>
      </c>
      <c r="BH1116" s="229">
        <f>IF(N1116="sníž. přenesená",J1116,0)</f>
        <v>0</v>
      </c>
      <c r="BI1116" s="229">
        <f>IF(N1116="nulová",J1116,0)</f>
        <v>0</v>
      </c>
      <c r="BJ1116" s="21" t="s">
        <v>91</v>
      </c>
      <c r="BK1116" s="229">
        <f>ROUND(I1116*H1116,2)</f>
        <v>0</v>
      </c>
      <c r="BL1116" s="21" t="s">
        <v>96</v>
      </c>
      <c r="BM1116" s="228" t="s">
        <v>1664</v>
      </c>
    </row>
    <row r="1117" s="2" customFormat="1">
      <c r="A1117" s="43"/>
      <c r="B1117" s="44"/>
      <c r="C1117" s="45"/>
      <c r="D1117" s="230" t="s">
        <v>168</v>
      </c>
      <c r="E1117" s="45"/>
      <c r="F1117" s="231" t="s">
        <v>1665</v>
      </c>
      <c r="G1117" s="45"/>
      <c r="H1117" s="45"/>
      <c r="I1117" s="232"/>
      <c r="J1117" s="45"/>
      <c r="K1117" s="45"/>
      <c r="L1117" s="49"/>
      <c r="M1117" s="233"/>
      <c r="N1117" s="234"/>
      <c r="O1117" s="89"/>
      <c r="P1117" s="89"/>
      <c r="Q1117" s="89"/>
      <c r="R1117" s="89"/>
      <c r="S1117" s="89"/>
      <c r="T1117" s="90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T1117" s="21" t="s">
        <v>168</v>
      </c>
      <c r="AU1117" s="21" t="s">
        <v>96</v>
      </c>
    </row>
    <row r="1118" s="14" customFormat="1">
      <c r="A1118" s="14"/>
      <c r="B1118" s="246"/>
      <c r="C1118" s="247"/>
      <c r="D1118" s="237" t="s">
        <v>170</v>
      </c>
      <c r="E1118" s="248" t="s">
        <v>32</v>
      </c>
      <c r="F1118" s="249" t="s">
        <v>327</v>
      </c>
      <c r="G1118" s="247"/>
      <c r="H1118" s="250">
        <v>5.6100000000000003</v>
      </c>
      <c r="I1118" s="251"/>
      <c r="J1118" s="247"/>
      <c r="K1118" s="247"/>
      <c r="L1118" s="252"/>
      <c r="M1118" s="253"/>
      <c r="N1118" s="254"/>
      <c r="O1118" s="254"/>
      <c r="P1118" s="254"/>
      <c r="Q1118" s="254"/>
      <c r="R1118" s="254"/>
      <c r="S1118" s="254"/>
      <c r="T1118" s="255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6" t="s">
        <v>170</v>
      </c>
      <c r="AU1118" s="256" t="s">
        <v>96</v>
      </c>
      <c r="AV1118" s="14" t="s">
        <v>91</v>
      </c>
      <c r="AW1118" s="14" t="s">
        <v>38</v>
      </c>
      <c r="AX1118" s="14" t="s">
        <v>84</v>
      </c>
      <c r="AY1118" s="256" t="s">
        <v>159</v>
      </c>
    </row>
    <row r="1119" s="2" customFormat="1" ht="24.15" customHeight="1">
      <c r="A1119" s="43"/>
      <c r="B1119" s="44"/>
      <c r="C1119" s="217" t="s">
        <v>1666</v>
      </c>
      <c r="D1119" s="217" t="s">
        <v>162</v>
      </c>
      <c r="E1119" s="218" t="s">
        <v>1667</v>
      </c>
      <c r="F1119" s="219" t="s">
        <v>1668</v>
      </c>
      <c r="G1119" s="220" t="s">
        <v>165</v>
      </c>
      <c r="H1119" s="221">
        <v>5.6100000000000003</v>
      </c>
      <c r="I1119" s="222"/>
      <c r="J1119" s="223">
        <f>ROUND(I1119*H1119,2)</f>
        <v>0</v>
      </c>
      <c r="K1119" s="219" t="s">
        <v>166</v>
      </c>
      <c r="L1119" s="49"/>
      <c r="M1119" s="224" t="s">
        <v>32</v>
      </c>
      <c r="N1119" s="225" t="s">
        <v>48</v>
      </c>
      <c r="O1119" s="89"/>
      <c r="P1119" s="226">
        <f>O1119*H1119</f>
        <v>0</v>
      </c>
      <c r="Q1119" s="226">
        <v>0.00033</v>
      </c>
      <c r="R1119" s="226">
        <f>Q1119*H1119</f>
        <v>0.0018513000000000002</v>
      </c>
      <c r="S1119" s="226">
        <v>0</v>
      </c>
      <c r="T1119" s="227">
        <f>S1119*H1119</f>
        <v>0</v>
      </c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R1119" s="228" t="s">
        <v>96</v>
      </c>
      <c r="AT1119" s="228" t="s">
        <v>162</v>
      </c>
      <c r="AU1119" s="228" t="s">
        <v>96</v>
      </c>
      <c r="AY1119" s="21" t="s">
        <v>159</v>
      </c>
      <c r="BE1119" s="229">
        <f>IF(N1119="základní",J1119,0)</f>
        <v>0</v>
      </c>
      <c r="BF1119" s="229">
        <f>IF(N1119="snížená",J1119,0)</f>
        <v>0</v>
      </c>
      <c r="BG1119" s="229">
        <f>IF(N1119="zákl. přenesená",J1119,0)</f>
        <v>0</v>
      </c>
      <c r="BH1119" s="229">
        <f>IF(N1119="sníž. přenesená",J1119,0)</f>
        <v>0</v>
      </c>
      <c r="BI1119" s="229">
        <f>IF(N1119="nulová",J1119,0)</f>
        <v>0</v>
      </c>
      <c r="BJ1119" s="21" t="s">
        <v>91</v>
      </c>
      <c r="BK1119" s="229">
        <f>ROUND(I1119*H1119,2)</f>
        <v>0</v>
      </c>
      <c r="BL1119" s="21" t="s">
        <v>96</v>
      </c>
      <c r="BM1119" s="228" t="s">
        <v>1669</v>
      </c>
    </row>
    <row r="1120" s="2" customFormat="1">
      <c r="A1120" s="43"/>
      <c r="B1120" s="44"/>
      <c r="C1120" s="45"/>
      <c r="D1120" s="230" t="s">
        <v>168</v>
      </c>
      <c r="E1120" s="45"/>
      <c r="F1120" s="231" t="s">
        <v>1670</v>
      </c>
      <c r="G1120" s="45"/>
      <c r="H1120" s="45"/>
      <c r="I1120" s="232"/>
      <c r="J1120" s="45"/>
      <c r="K1120" s="45"/>
      <c r="L1120" s="49"/>
      <c r="M1120" s="233"/>
      <c r="N1120" s="234"/>
      <c r="O1120" s="89"/>
      <c r="P1120" s="89"/>
      <c r="Q1120" s="89"/>
      <c r="R1120" s="89"/>
      <c r="S1120" s="89"/>
      <c r="T1120" s="90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T1120" s="21" t="s">
        <v>168</v>
      </c>
      <c r="AU1120" s="21" t="s">
        <v>96</v>
      </c>
    </row>
    <row r="1121" s="14" customFormat="1">
      <c r="A1121" s="14"/>
      <c r="B1121" s="246"/>
      <c r="C1121" s="247"/>
      <c r="D1121" s="237" t="s">
        <v>170</v>
      </c>
      <c r="E1121" s="248" t="s">
        <v>32</v>
      </c>
      <c r="F1121" s="249" t="s">
        <v>1671</v>
      </c>
      <c r="G1121" s="247"/>
      <c r="H1121" s="250">
        <v>5.6100000000000003</v>
      </c>
      <c r="I1121" s="251"/>
      <c r="J1121" s="247"/>
      <c r="K1121" s="247"/>
      <c r="L1121" s="252"/>
      <c r="M1121" s="253"/>
      <c r="N1121" s="254"/>
      <c r="O1121" s="254"/>
      <c r="P1121" s="254"/>
      <c r="Q1121" s="254"/>
      <c r="R1121" s="254"/>
      <c r="S1121" s="254"/>
      <c r="T1121" s="255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6" t="s">
        <v>170</v>
      </c>
      <c r="AU1121" s="256" t="s">
        <v>96</v>
      </c>
      <c r="AV1121" s="14" t="s">
        <v>91</v>
      </c>
      <c r="AW1121" s="14" t="s">
        <v>38</v>
      </c>
      <c r="AX1121" s="14" t="s">
        <v>84</v>
      </c>
      <c r="AY1121" s="256" t="s">
        <v>159</v>
      </c>
    </row>
    <row r="1122" s="17" customFormat="1" ht="20.88" customHeight="1">
      <c r="A1122" s="17"/>
      <c r="B1122" s="298"/>
      <c r="C1122" s="299"/>
      <c r="D1122" s="300" t="s">
        <v>75</v>
      </c>
      <c r="E1122" s="300" t="s">
        <v>1672</v>
      </c>
      <c r="F1122" s="300" t="s">
        <v>1673</v>
      </c>
      <c r="G1122" s="299"/>
      <c r="H1122" s="299"/>
      <c r="I1122" s="301"/>
      <c r="J1122" s="302">
        <f>BK1122</f>
        <v>0</v>
      </c>
      <c r="K1122" s="299"/>
      <c r="L1122" s="303"/>
      <c r="M1122" s="304"/>
      <c r="N1122" s="305"/>
      <c r="O1122" s="305"/>
      <c r="P1122" s="306">
        <f>SUM(P1123:P1127)</f>
        <v>0</v>
      </c>
      <c r="Q1122" s="305"/>
      <c r="R1122" s="306">
        <f>SUM(R1123:R1127)</f>
        <v>5.4760020000000003</v>
      </c>
      <c r="S1122" s="305"/>
      <c r="T1122" s="307">
        <f>SUM(T1123:T1127)</f>
        <v>0</v>
      </c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R1122" s="308" t="s">
        <v>84</v>
      </c>
      <c r="AT1122" s="309" t="s">
        <v>75</v>
      </c>
      <c r="AU1122" s="309" t="s">
        <v>93</v>
      </c>
      <c r="AY1122" s="308" t="s">
        <v>159</v>
      </c>
      <c r="BK1122" s="310">
        <f>SUM(BK1123:BK1127)</f>
        <v>0</v>
      </c>
    </row>
    <row r="1123" s="2" customFormat="1" ht="24.15" customHeight="1">
      <c r="A1123" s="43"/>
      <c r="B1123" s="44"/>
      <c r="C1123" s="217" t="s">
        <v>1674</v>
      </c>
      <c r="D1123" s="217" t="s">
        <v>162</v>
      </c>
      <c r="E1123" s="218" t="s">
        <v>1675</v>
      </c>
      <c r="F1123" s="219" t="s">
        <v>1676</v>
      </c>
      <c r="G1123" s="220" t="s">
        <v>165</v>
      </c>
      <c r="H1123" s="221">
        <v>521.524</v>
      </c>
      <c r="I1123" s="222"/>
      <c r="J1123" s="223">
        <f>ROUND(I1123*H1123,2)</f>
        <v>0</v>
      </c>
      <c r="K1123" s="219" t="s">
        <v>166</v>
      </c>
      <c r="L1123" s="49"/>
      <c r="M1123" s="224" t="s">
        <v>32</v>
      </c>
      <c r="N1123" s="225" t="s">
        <v>48</v>
      </c>
      <c r="O1123" s="89"/>
      <c r="P1123" s="226">
        <f>O1123*H1123</f>
        <v>0</v>
      </c>
      <c r="Q1123" s="226">
        <v>0.010200000000000001</v>
      </c>
      <c r="R1123" s="226">
        <f>Q1123*H1123</f>
        <v>5.3195448000000001</v>
      </c>
      <c r="S1123" s="226">
        <v>0</v>
      </c>
      <c r="T1123" s="227">
        <f>S1123*H1123</f>
        <v>0</v>
      </c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R1123" s="228" t="s">
        <v>96</v>
      </c>
      <c r="AT1123" s="228" t="s">
        <v>162</v>
      </c>
      <c r="AU1123" s="228" t="s">
        <v>96</v>
      </c>
      <c r="AY1123" s="21" t="s">
        <v>159</v>
      </c>
      <c r="BE1123" s="229">
        <f>IF(N1123="základní",J1123,0)</f>
        <v>0</v>
      </c>
      <c r="BF1123" s="229">
        <f>IF(N1123="snížená",J1123,0)</f>
        <v>0</v>
      </c>
      <c r="BG1123" s="229">
        <f>IF(N1123="zákl. přenesená",J1123,0)</f>
        <v>0</v>
      </c>
      <c r="BH1123" s="229">
        <f>IF(N1123="sníž. přenesená",J1123,0)</f>
        <v>0</v>
      </c>
      <c r="BI1123" s="229">
        <f>IF(N1123="nulová",J1123,0)</f>
        <v>0</v>
      </c>
      <c r="BJ1123" s="21" t="s">
        <v>91</v>
      </c>
      <c r="BK1123" s="229">
        <f>ROUND(I1123*H1123,2)</f>
        <v>0</v>
      </c>
      <c r="BL1123" s="21" t="s">
        <v>96</v>
      </c>
      <c r="BM1123" s="228" t="s">
        <v>1677</v>
      </c>
    </row>
    <row r="1124" s="2" customFormat="1">
      <c r="A1124" s="43"/>
      <c r="B1124" s="44"/>
      <c r="C1124" s="45"/>
      <c r="D1124" s="230" t="s">
        <v>168</v>
      </c>
      <c r="E1124" s="45"/>
      <c r="F1124" s="231" t="s">
        <v>1678</v>
      </c>
      <c r="G1124" s="45"/>
      <c r="H1124" s="45"/>
      <c r="I1124" s="232"/>
      <c r="J1124" s="45"/>
      <c r="K1124" s="45"/>
      <c r="L1124" s="49"/>
      <c r="M1124" s="233"/>
      <c r="N1124" s="234"/>
      <c r="O1124" s="89"/>
      <c r="P1124" s="89"/>
      <c r="Q1124" s="89"/>
      <c r="R1124" s="89"/>
      <c r="S1124" s="89"/>
      <c r="T1124" s="90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T1124" s="21" t="s">
        <v>168</v>
      </c>
      <c r="AU1124" s="21" t="s">
        <v>96</v>
      </c>
    </row>
    <row r="1125" s="14" customFormat="1">
      <c r="A1125" s="14"/>
      <c r="B1125" s="246"/>
      <c r="C1125" s="247"/>
      <c r="D1125" s="237" t="s">
        <v>170</v>
      </c>
      <c r="E1125" s="248" t="s">
        <v>32</v>
      </c>
      <c r="F1125" s="249" t="s">
        <v>1679</v>
      </c>
      <c r="G1125" s="247"/>
      <c r="H1125" s="250">
        <v>521.524</v>
      </c>
      <c r="I1125" s="251"/>
      <c r="J1125" s="247"/>
      <c r="K1125" s="247"/>
      <c r="L1125" s="252"/>
      <c r="M1125" s="253"/>
      <c r="N1125" s="254"/>
      <c r="O1125" s="254"/>
      <c r="P1125" s="254"/>
      <c r="Q1125" s="254"/>
      <c r="R1125" s="254"/>
      <c r="S1125" s="254"/>
      <c r="T1125" s="255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6" t="s">
        <v>170</v>
      </c>
      <c r="AU1125" s="256" t="s">
        <v>96</v>
      </c>
      <c r="AV1125" s="14" t="s">
        <v>91</v>
      </c>
      <c r="AW1125" s="14" t="s">
        <v>38</v>
      </c>
      <c r="AX1125" s="14" t="s">
        <v>84</v>
      </c>
      <c r="AY1125" s="256" t="s">
        <v>159</v>
      </c>
    </row>
    <row r="1126" s="2" customFormat="1" ht="24.15" customHeight="1">
      <c r="A1126" s="43"/>
      <c r="B1126" s="44"/>
      <c r="C1126" s="217" t="s">
        <v>1680</v>
      </c>
      <c r="D1126" s="217" t="s">
        <v>162</v>
      </c>
      <c r="E1126" s="218" t="s">
        <v>1681</v>
      </c>
      <c r="F1126" s="219" t="s">
        <v>1682</v>
      </c>
      <c r="G1126" s="220" t="s">
        <v>165</v>
      </c>
      <c r="H1126" s="221">
        <v>521.524</v>
      </c>
      <c r="I1126" s="222"/>
      <c r="J1126" s="223">
        <f>ROUND(I1126*H1126,2)</f>
        <v>0</v>
      </c>
      <c r="K1126" s="219" t="s">
        <v>166</v>
      </c>
      <c r="L1126" s="49"/>
      <c r="M1126" s="224" t="s">
        <v>32</v>
      </c>
      <c r="N1126" s="225" t="s">
        <v>48</v>
      </c>
      <c r="O1126" s="89"/>
      <c r="P1126" s="226">
        <f>O1126*H1126</f>
        <v>0</v>
      </c>
      <c r="Q1126" s="226">
        <v>0.00029999999999999997</v>
      </c>
      <c r="R1126" s="226">
        <f>Q1126*H1126</f>
        <v>0.15645719999999999</v>
      </c>
      <c r="S1126" s="226">
        <v>0</v>
      </c>
      <c r="T1126" s="227">
        <f>S1126*H1126</f>
        <v>0</v>
      </c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R1126" s="228" t="s">
        <v>96</v>
      </c>
      <c r="AT1126" s="228" t="s">
        <v>162</v>
      </c>
      <c r="AU1126" s="228" t="s">
        <v>96</v>
      </c>
      <c r="AY1126" s="21" t="s">
        <v>159</v>
      </c>
      <c r="BE1126" s="229">
        <f>IF(N1126="základní",J1126,0)</f>
        <v>0</v>
      </c>
      <c r="BF1126" s="229">
        <f>IF(N1126="snížená",J1126,0)</f>
        <v>0</v>
      </c>
      <c r="BG1126" s="229">
        <f>IF(N1126="zákl. přenesená",J1126,0)</f>
        <v>0</v>
      </c>
      <c r="BH1126" s="229">
        <f>IF(N1126="sníž. přenesená",J1126,0)</f>
        <v>0</v>
      </c>
      <c r="BI1126" s="229">
        <f>IF(N1126="nulová",J1126,0)</f>
        <v>0</v>
      </c>
      <c r="BJ1126" s="21" t="s">
        <v>91</v>
      </c>
      <c r="BK1126" s="229">
        <f>ROUND(I1126*H1126,2)</f>
        <v>0</v>
      </c>
      <c r="BL1126" s="21" t="s">
        <v>96</v>
      </c>
      <c r="BM1126" s="228" t="s">
        <v>1683</v>
      </c>
    </row>
    <row r="1127" s="2" customFormat="1">
      <c r="A1127" s="43"/>
      <c r="B1127" s="44"/>
      <c r="C1127" s="45"/>
      <c r="D1127" s="230" t="s">
        <v>168</v>
      </c>
      <c r="E1127" s="45"/>
      <c r="F1127" s="231" t="s">
        <v>1684</v>
      </c>
      <c r="G1127" s="45"/>
      <c r="H1127" s="45"/>
      <c r="I1127" s="232"/>
      <c r="J1127" s="45"/>
      <c r="K1127" s="45"/>
      <c r="L1127" s="49"/>
      <c r="M1127" s="233"/>
      <c r="N1127" s="234"/>
      <c r="O1127" s="89"/>
      <c r="P1127" s="89"/>
      <c r="Q1127" s="89"/>
      <c r="R1127" s="89"/>
      <c r="S1127" s="89"/>
      <c r="T1127" s="90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T1127" s="21" t="s">
        <v>168</v>
      </c>
      <c r="AU1127" s="21" t="s">
        <v>96</v>
      </c>
    </row>
    <row r="1128" s="17" customFormat="1" ht="20.88" customHeight="1">
      <c r="A1128" s="17"/>
      <c r="B1128" s="298"/>
      <c r="C1128" s="299"/>
      <c r="D1128" s="300" t="s">
        <v>75</v>
      </c>
      <c r="E1128" s="300" t="s">
        <v>1685</v>
      </c>
      <c r="F1128" s="300" t="s">
        <v>1686</v>
      </c>
      <c r="G1128" s="299"/>
      <c r="H1128" s="299"/>
      <c r="I1128" s="301"/>
      <c r="J1128" s="302">
        <f>BK1128</f>
        <v>0</v>
      </c>
      <c r="K1128" s="299"/>
      <c r="L1128" s="303"/>
      <c r="M1128" s="304"/>
      <c r="N1128" s="305"/>
      <c r="O1128" s="305"/>
      <c r="P1128" s="306">
        <f>SUM(P1129:P1134)</f>
        <v>0</v>
      </c>
      <c r="Q1128" s="305"/>
      <c r="R1128" s="306">
        <f>SUM(R1129:R1134)</f>
        <v>14.231151000000002</v>
      </c>
      <c r="S1128" s="305"/>
      <c r="T1128" s="307">
        <f>SUM(T1129:T1134)</f>
        <v>0</v>
      </c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R1128" s="308" t="s">
        <v>84</v>
      </c>
      <c r="AT1128" s="309" t="s">
        <v>75</v>
      </c>
      <c r="AU1128" s="309" t="s">
        <v>93</v>
      </c>
      <c r="AY1128" s="308" t="s">
        <v>159</v>
      </c>
      <c r="BK1128" s="310">
        <f>SUM(BK1129:BK1134)</f>
        <v>0</v>
      </c>
    </row>
    <row r="1129" s="2" customFormat="1" ht="24.15" customHeight="1">
      <c r="A1129" s="43"/>
      <c r="B1129" s="44"/>
      <c r="C1129" s="217" t="s">
        <v>1687</v>
      </c>
      <c r="D1129" s="217" t="s">
        <v>162</v>
      </c>
      <c r="E1129" s="218" t="s">
        <v>1688</v>
      </c>
      <c r="F1129" s="219" t="s">
        <v>1689</v>
      </c>
      <c r="G1129" s="220" t="s">
        <v>165</v>
      </c>
      <c r="H1129" s="221">
        <v>38.700000000000003</v>
      </c>
      <c r="I1129" s="222"/>
      <c r="J1129" s="223">
        <f>ROUND(I1129*H1129,2)</f>
        <v>0</v>
      </c>
      <c r="K1129" s="219" t="s">
        <v>166</v>
      </c>
      <c r="L1129" s="49"/>
      <c r="M1129" s="224" t="s">
        <v>32</v>
      </c>
      <c r="N1129" s="225" t="s">
        <v>48</v>
      </c>
      <c r="O1129" s="89"/>
      <c r="P1129" s="226">
        <f>O1129*H1129</f>
        <v>0</v>
      </c>
      <c r="Q1129" s="226">
        <v>0.3674</v>
      </c>
      <c r="R1129" s="226">
        <f>Q1129*H1129</f>
        <v>14.218380000000002</v>
      </c>
      <c r="S1129" s="226">
        <v>0</v>
      </c>
      <c r="T1129" s="227">
        <f>S1129*H1129</f>
        <v>0</v>
      </c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R1129" s="228" t="s">
        <v>96</v>
      </c>
      <c r="AT1129" s="228" t="s">
        <v>162</v>
      </c>
      <c r="AU1129" s="228" t="s">
        <v>96</v>
      </c>
      <c r="AY1129" s="21" t="s">
        <v>159</v>
      </c>
      <c r="BE1129" s="229">
        <f>IF(N1129="základní",J1129,0)</f>
        <v>0</v>
      </c>
      <c r="BF1129" s="229">
        <f>IF(N1129="snížená",J1129,0)</f>
        <v>0</v>
      </c>
      <c r="BG1129" s="229">
        <f>IF(N1129="zákl. přenesená",J1129,0)</f>
        <v>0</v>
      </c>
      <c r="BH1129" s="229">
        <f>IF(N1129="sníž. přenesená",J1129,0)</f>
        <v>0</v>
      </c>
      <c r="BI1129" s="229">
        <f>IF(N1129="nulová",J1129,0)</f>
        <v>0</v>
      </c>
      <c r="BJ1129" s="21" t="s">
        <v>91</v>
      </c>
      <c r="BK1129" s="229">
        <f>ROUND(I1129*H1129,2)</f>
        <v>0</v>
      </c>
      <c r="BL1129" s="21" t="s">
        <v>96</v>
      </c>
      <c r="BM1129" s="228" t="s">
        <v>1690</v>
      </c>
    </row>
    <row r="1130" s="2" customFormat="1">
      <c r="A1130" s="43"/>
      <c r="B1130" s="44"/>
      <c r="C1130" s="45"/>
      <c r="D1130" s="230" t="s">
        <v>168</v>
      </c>
      <c r="E1130" s="45"/>
      <c r="F1130" s="231" t="s">
        <v>1691</v>
      </c>
      <c r="G1130" s="45"/>
      <c r="H1130" s="45"/>
      <c r="I1130" s="232"/>
      <c r="J1130" s="45"/>
      <c r="K1130" s="45"/>
      <c r="L1130" s="49"/>
      <c r="M1130" s="233"/>
      <c r="N1130" s="234"/>
      <c r="O1130" s="89"/>
      <c r="P1130" s="89"/>
      <c r="Q1130" s="89"/>
      <c r="R1130" s="89"/>
      <c r="S1130" s="89"/>
      <c r="T1130" s="90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T1130" s="21" t="s">
        <v>168</v>
      </c>
      <c r="AU1130" s="21" t="s">
        <v>96</v>
      </c>
    </row>
    <row r="1131" s="14" customFormat="1">
      <c r="A1131" s="14"/>
      <c r="B1131" s="246"/>
      <c r="C1131" s="247"/>
      <c r="D1131" s="237" t="s">
        <v>170</v>
      </c>
      <c r="E1131" s="248" t="s">
        <v>32</v>
      </c>
      <c r="F1131" s="249" t="s">
        <v>248</v>
      </c>
      <c r="G1131" s="247"/>
      <c r="H1131" s="250">
        <v>38.700000000000003</v>
      </c>
      <c r="I1131" s="251"/>
      <c r="J1131" s="247"/>
      <c r="K1131" s="247"/>
      <c r="L1131" s="252"/>
      <c r="M1131" s="253"/>
      <c r="N1131" s="254"/>
      <c r="O1131" s="254"/>
      <c r="P1131" s="254"/>
      <c r="Q1131" s="254"/>
      <c r="R1131" s="254"/>
      <c r="S1131" s="254"/>
      <c r="T1131" s="255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6" t="s">
        <v>170</v>
      </c>
      <c r="AU1131" s="256" t="s">
        <v>96</v>
      </c>
      <c r="AV1131" s="14" t="s">
        <v>91</v>
      </c>
      <c r="AW1131" s="14" t="s">
        <v>38</v>
      </c>
      <c r="AX1131" s="14" t="s">
        <v>76</v>
      </c>
      <c r="AY1131" s="256" t="s">
        <v>159</v>
      </c>
    </row>
    <row r="1132" s="15" customFormat="1">
      <c r="A1132" s="15"/>
      <c r="B1132" s="266"/>
      <c r="C1132" s="267"/>
      <c r="D1132" s="237" t="s">
        <v>170</v>
      </c>
      <c r="E1132" s="268" t="s">
        <v>32</v>
      </c>
      <c r="F1132" s="269" t="s">
        <v>583</v>
      </c>
      <c r="G1132" s="267"/>
      <c r="H1132" s="270">
        <v>38.700000000000003</v>
      </c>
      <c r="I1132" s="271"/>
      <c r="J1132" s="267"/>
      <c r="K1132" s="267"/>
      <c r="L1132" s="272"/>
      <c r="M1132" s="273"/>
      <c r="N1132" s="274"/>
      <c r="O1132" s="274"/>
      <c r="P1132" s="274"/>
      <c r="Q1132" s="274"/>
      <c r="R1132" s="274"/>
      <c r="S1132" s="274"/>
      <c r="T1132" s="27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76" t="s">
        <v>170</v>
      </c>
      <c r="AU1132" s="276" t="s">
        <v>96</v>
      </c>
      <c r="AV1132" s="15" t="s">
        <v>96</v>
      </c>
      <c r="AW1132" s="15" t="s">
        <v>38</v>
      </c>
      <c r="AX1132" s="15" t="s">
        <v>84</v>
      </c>
      <c r="AY1132" s="276" t="s">
        <v>159</v>
      </c>
    </row>
    <row r="1133" s="2" customFormat="1" ht="24.15" customHeight="1">
      <c r="A1133" s="43"/>
      <c r="B1133" s="44"/>
      <c r="C1133" s="217" t="s">
        <v>1692</v>
      </c>
      <c r="D1133" s="217" t="s">
        <v>162</v>
      </c>
      <c r="E1133" s="218" t="s">
        <v>1667</v>
      </c>
      <c r="F1133" s="219" t="s">
        <v>1668</v>
      </c>
      <c r="G1133" s="220" t="s">
        <v>165</v>
      </c>
      <c r="H1133" s="221">
        <v>38.700000000000003</v>
      </c>
      <c r="I1133" s="222"/>
      <c r="J1133" s="223">
        <f>ROUND(I1133*H1133,2)</f>
        <v>0</v>
      </c>
      <c r="K1133" s="219" t="s">
        <v>166</v>
      </c>
      <c r="L1133" s="49"/>
      <c r="M1133" s="224" t="s">
        <v>32</v>
      </c>
      <c r="N1133" s="225" t="s">
        <v>48</v>
      </c>
      <c r="O1133" s="89"/>
      <c r="P1133" s="226">
        <f>O1133*H1133</f>
        <v>0</v>
      </c>
      <c r="Q1133" s="226">
        <v>0.00033</v>
      </c>
      <c r="R1133" s="226">
        <f>Q1133*H1133</f>
        <v>0.012771000000000001</v>
      </c>
      <c r="S1133" s="226">
        <v>0</v>
      </c>
      <c r="T1133" s="227">
        <f>S1133*H1133</f>
        <v>0</v>
      </c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R1133" s="228" t="s">
        <v>96</v>
      </c>
      <c r="AT1133" s="228" t="s">
        <v>162</v>
      </c>
      <c r="AU1133" s="228" t="s">
        <v>96</v>
      </c>
      <c r="AY1133" s="21" t="s">
        <v>159</v>
      </c>
      <c r="BE1133" s="229">
        <f>IF(N1133="základní",J1133,0)</f>
        <v>0</v>
      </c>
      <c r="BF1133" s="229">
        <f>IF(N1133="snížená",J1133,0)</f>
        <v>0</v>
      </c>
      <c r="BG1133" s="229">
        <f>IF(N1133="zákl. přenesená",J1133,0)</f>
        <v>0</v>
      </c>
      <c r="BH1133" s="229">
        <f>IF(N1133="sníž. přenesená",J1133,0)</f>
        <v>0</v>
      </c>
      <c r="BI1133" s="229">
        <f>IF(N1133="nulová",J1133,0)</f>
        <v>0</v>
      </c>
      <c r="BJ1133" s="21" t="s">
        <v>91</v>
      </c>
      <c r="BK1133" s="229">
        <f>ROUND(I1133*H1133,2)</f>
        <v>0</v>
      </c>
      <c r="BL1133" s="21" t="s">
        <v>96</v>
      </c>
      <c r="BM1133" s="228" t="s">
        <v>1693</v>
      </c>
    </row>
    <row r="1134" s="2" customFormat="1">
      <c r="A1134" s="43"/>
      <c r="B1134" s="44"/>
      <c r="C1134" s="45"/>
      <c r="D1134" s="230" t="s">
        <v>168</v>
      </c>
      <c r="E1134" s="45"/>
      <c r="F1134" s="231" t="s">
        <v>1670</v>
      </c>
      <c r="G1134" s="45"/>
      <c r="H1134" s="45"/>
      <c r="I1134" s="232"/>
      <c r="J1134" s="45"/>
      <c r="K1134" s="45"/>
      <c r="L1134" s="49"/>
      <c r="M1134" s="233"/>
      <c r="N1134" s="234"/>
      <c r="O1134" s="89"/>
      <c r="P1134" s="89"/>
      <c r="Q1134" s="89"/>
      <c r="R1134" s="89"/>
      <c r="S1134" s="89"/>
      <c r="T1134" s="90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T1134" s="21" t="s">
        <v>168</v>
      </c>
      <c r="AU1134" s="21" t="s">
        <v>96</v>
      </c>
    </row>
    <row r="1135" s="12" customFormat="1" ht="20.88" customHeight="1">
      <c r="A1135" s="12"/>
      <c r="B1135" s="201"/>
      <c r="C1135" s="202"/>
      <c r="D1135" s="203" t="s">
        <v>75</v>
      </c>
      <c r="E1135" s="215" t="s">
        <v>1045</v>
      </c>
      <c r="F1135" s="215" t="s">
        <v>1694</v>
      </c>
      <c r="G1135" s="202"/>
      <c r="H1135" s="202"/>
      <c r="I1135" s="205"/>
      <c r="J1135" s="216">
        <f>BK1135</f>
        <v>0</v>
      </c>
      <c r="K1135" s="202"/>
      <c r="L1135" s="207"/>
      <c r="M1135" s="208"/>
      <c r="N1135" s="209"/>
      <c r="O1135" s="209"/>
      <c r="P1135" s="210">
        <f>SUM(P1136:P1141)</f>
        <v>0</v>
      </c>
      <c r="Q1135" s="209"/>
      <c r="R1135" s="210">
        <f>SUM(R1136:R1141)</f>
        <v>0</v>
      </c>
      <c r="S1135" s="209"/>
      <c r="T1135" s="211">
        <f>SUM(T1136:T1141)</f>
        <v>0</v>
      </c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R1135" s="212" t="s">
        <v>84</v>
      </c>
      <c r="AT1135" s="213" t="s">
        <v>75</v>
      </c>
      <c r="AU1135" s="213" t="s">
        <v>91</v>
      </c>
      <c r="AY1135" s="212" t="s">
        <v>159</v>
      </c>
      <c r="BK1135" s="214">
        <f>SUM(BK1136:BK1141)</f>
        <v>0</v>
      </c>
    </row>
    <row r="1136" s="2" customFormat="1" ht="24.15" customHeight="1">
      <c r="A1136" s="43"/>
      <c r="B1136" s="44"/>
      <c r="C1136" s="217" t="s">
        <v>1695</v>
      </c>
      <c r="D1136" s="217" t="s">
        <v>162</v>
      </c>
      <c r="E1136" s="218" t="s">
        <v>1696</v>
      </c>
      <c r="F1136" s="219" t="s">
        <v>1697</v>
      </c>
      <c r="G1136" s="220" t="s">
        <v>1698</v>
      </c>
      <c r="H1136" s="221">
        <v>9</v>
      </c>
      <c r="I1136" s="222"/>
      <c r="J1136" s="223">
        <f>ROUND(I1136*H1136,2)</f>
        <v>0</v>
      </c>
      <c r="K1136" s="219" t="s">
        <v>227</v>
      </c>
      <c r="L1136" s="49"/>
      <c r="M1136" s="224" t="s">
        <v>32</v>
      </c>
      <c r="N1136" s="225" t="s">
        <v>48</v>
      </c>
      <c r="O1136" s="89"/>
      <c r="P1136" s="226">
        <f>O1136*H1136</f>
        <v>0</v>
      </c>
      <c r="Q1136" s="226">
        <v>0</v>
      </c>
      <c r="R1136" s="226">
        <f>Q1136*H1136</f>
        <v>0</v>
      </c>
      <c r="S1136" s="226">
        <v>0</v>
      </c>
      <c r="T1136" s="227">
        <f>S1136*H1136</f>
        <v>0</v>
      </c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R1136" s="228" t="s">
        <v>96</v>
      </c>
      <c r="AT1136" s="228" t="s">
        <v>162</v>
      </c>
      <c r="AU1136" s="228" t="s">
        <v>93</v>
      </c>
      <c r="AY1136" s="21" t="s">
        <v>159</v>
      </c>
      <c r="BE1136" s="229">
        <f>IF(N1136="základní",J1136,0)</f>
        <v>0</v>
      </c>
      <c r="BF1136" s="229">
        <f>IF(N1136="snížená",J1136,0)</f>
        <v>0</v>
      </c>
      <c r="BG1136" s="229">
        <f>IF(N1136="zákl. přenesená",J1136,0)</f>
        <v>0</v>
      </c>
      <c r="BH1136" s="229">
        <f>IF(N1136="sníž. přenesená",J1136,0)</f>
        <v>0</v>
      </c>
      <c r="BI1136" s="229">
        <f>IF(N1136="nulová",J1136,0)</f>
        <v>0</v>
      </c>
      <c r="BJ1136" s="21" t="s">
        <v>91</v>
      </c>
      <c r="BK1136" s="229">
        <f>ROUND(I1136*H1136,2)</f>
        <v>0</v>
      </c>
      <c r="BL1136" s="21" t="s">
        <v>96</v>
      </c>
      <c r="BM1136" s="228" t="s">
        <v>1699</v>
      </c>
    </row>
    <row r="1137" s="14" customFormat="1">
      <c r="A1137" s="14"/>
      <c r="B1137" s="246"/>
      <c r="C1137" s="247"/>
      <c r="D1137" s="237" t="s">
        <v>170</v>
      </c>
      <c r="E1137" s="248" t="s">
        <v>32</v>
      </c>
      <c r="F1137" s="249" t="s">
        <v>1700</v>
      </c>
      <c r="G1137" s="247"/>
      <c r="H1137" s="250">
        <v>9</v>
      </c>
      <c r="I1137" s="251"/>
      <c r="J1137" s="247"/>
      <c r="K1137" s="247"/>
      <c r="L1137" s="252"/>
      <c r="M1137" s="253"/>
      <c r="N1137" s="254"/>
      <c r="O1137" s="254"/>
      <c r="P1137" s="254"/>
      <c r="Q1137" s="254"/>
      <c r="R1137" s="254"/>
      <c r="S1137" s="254"/>
      <c r="T1137" s="255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6" t="s">
        <v>170</v>
      </c>
      <c r="AU1137" s="256" t="s">
        <v>93</v>
      </c>
      <c r="AV1137" s="14" t="s">
        <v>91</v>
      </c>
      <c r="AW1137" s="14" t="s">
        <v>38</v>
      </c>
      <c r="AX1137" s="14" t="s">
        <v>84</v>
      </c>
      <c r="AY1137" s="256" t="s">
        <v>159</v>
      </c>
    </row>
    <row r="1138" s="2" customFormat="1" ht="24.15" customHeight="1">
      <c r="A1138" s="43"/>
      <c r="B1138" s="44"/>
      <c r="C1138" s="217" t="s">
        <v>1701</v>
      </c>
      <c r="D1138" s="217" t="s">
        <v>162</v>
      </c>
      <c r="E1138" s="218" t="s">
        <v>1702</v>
      </c>
      <c r="F1138" s="219" t="s">
        <v>1703</v>
      </c>
      <c r="G1138" s="220" t="s">
        <v>1698</v>
      </c>
      <c r="H1138" s="221">
        <v>12</v>
      </c>
      <c r="I1138" s="222"/>
      <c r="J1138" s="223">
        <f>ROUND(I1138*H1138,2)</f>
        <v>0</v>
      </c>
      <c r="K1138" s="219" t="s">
        <v>227</v>
      </c>
      <c r="L1138" s="49"/>
      <c r="M1138" s="224" t="s">
        <v>32</v>
      </c>
      <c r="N1138" s="225" t="s">
        <v>48</v>
      </c>
      <c r="O1138" s="89"/>
      <c r="P1138" s="226">
        <f>O1138*H1138</f>
        <v>0</v>
      </c>
      <c r="Q1138" s="226">
        <v>0</v>
      </c>
      <c r="R1138" s="226">
        <f>Q1138*H1138</f>
        <v>0</v>
      </c>
      <c r="S1138" s="226">
        <v>0</v>
      </c>
      <c r="T1138" s="227">
        <f>S1138*H1138</f>
        <v>0</v>
      </c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R1138" s="228" t="s">
        <v>96</v>
      </c>
      <c r="AT1138" s="228" t="s">
        <v>162</v>
      </c>
      <c r="AU1138" s="228" t="s">
        <v>93</v>
      </c>
      <c r="AY1138" s="21" t="s">
        <v>159</v>
      </c>
      <c r="BE1138" s="229">
        <f>IF(N1138="základní",J1138,0)</f>
        <v>0</v>
      </c>
      <c r="BF1138" s="229">
        <f>IF(N1138="snížená",J1138,0)</f>
        <v>0</v>
      </c>
      <c r="BG1138" s="229">
        <f>IF(N1138="zákl. přenesená",J1138,0)</f>
        <v>0</v>
      </c>
      <c r="BH1138" s="229">
        <f>IF(N1138="sníž. přenesená",J1138,0)</f>
        <v>0</v>
      </c>
      <c r="BI1138" s="229">
        <f>IF(N1138="nulová",J1138,0)</f>
        <v>0</v>
      </c>
      <c r="BJ1138" s="21" t="s">
        <v>91</v>
      </c>
      <c r="BK1138" s="229">
        <f>ROUND(I1138*H1138,2)</f>
        <v>0</v>
      </c>
      <c r="BL1138" s="21" t="s">
        <v>96</v>
      </c>
      <c r="BM1138" s="228" t="s">
        <v>1704</v>
      </c>
    </row>
    <row r="1139" s="14" customFormat="1">
      <c r="A1139" s="14"/>
      <c r="B1139" s="246"/>
      <c r="C1139" s="247"/>
      <c r="D1139" s="237" t="s">
        <v>170</v>
      </c>
      <c r="E1139" s="248" t="s">
        <v>32</v>
      </c>
      <c r="F1139" s="249" t="s">
        <v>1705</v>
      </c>
      <c r="G1139" s="247"/>
      <c r="H1139" s="250">
        <v>12</v>
      </c>
      <c r="I1139" s="251"/>
      <c r="J1139" s="247"/>
      <c r="K1139" s="247"/>
      <c r="L1139" s="252"/>
      <c r="M1139" s="253"/>
      <c r="N1139" s="254"/>
      <c r="O1139" s="254"/>
      <c r="P1139" s="254"/>
      <c r="Q1139" s="254"/>
      <c r="R1139" s="254"/>
      <c r="S1139" s="254"/>
      <c r="T1139" s="255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6" t="s">
        <v>170</v>
      </c>
      <c r="AU1139" s="256" t="s">
        <v>93</v>
      </c>
      <c r="AV1139" s="14" t="s">
        <v>91</v>
      </c>
      <c r="AW1139" s="14" t="s">
        <v>38</v>
      </c>
      <c r="AX1139" s="14" t="s">
        <v>84</v>
      </c>
      <c r="AY1139" s="256" t="s">
        <v>159</v>
      </c>
    </row>
    <row r="1140" s="2" customFormat="1" ht="24.15" customHeight="1">
      <c r="A1140" s="43"/>
      <c r="B1140" s="44"/>
      <c r="C1140" s="217" t="s">
        <v>1706</v>
      </c>
      <c r="D1140" s="217" t="s">
        <v>162</v>
      </c>
      <c r="E1140" s="218" t="s">
        <v>1707</v>
      </c>
      <c r="F1140" s="219" t="s">
        <v>1708</v>
      </c>
      <c r="G1140" s="220" t="s">
        <v>1698</v>
      </c>
      <c r="H1140" s="221">
        <v>4</v>
      </c>
      <c r="I1140" s="222"/>
      <c r="J1140" s="223">
        <f>ROUND(I1140*H1140,2)</f>
        <v>0</v>
      </c>
      <c r="K1140" s="219" t="s">
        <v>227</v>
      </c>
      <c r="L1140" s="49"/>
      <c r="M1140" s="224" t="s">
        <v>32</v>
      </c>
      <c r="N1140" s="225" t="s">
        <v>48</v>
      </c>
      <c r="O1140" s="89"/>
      <c r="P1140" s="226">
        <f>O1140*H1140</f>
        <v>0</v>
      </c>
      <c r="Q1140" s="226">
        <v>0</v>
      </c>
      <c r="R1140" s="226">
        <f>Q1140*H1140</f>
        <v>0</v>
      </c>
      <c r="S1140" s="226">
        <v>0</v>
      </c>
      <c r="T1140" s="227">
        <f>S1140*H1140</f>
        <v>0</v>
      </c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R1140" s="228" t="s">
        <v>96</v>
      </c>
      <c r="AT1140" s="228" t="s">
        <v>162</v>
      </c>
      <c r="AU1140" s="228" t="s">
        <v>93</v>
      </c>
      <c r="AY1140" s="21" t="s">
        <v>159</v>
      </c>
      <c r="BE1140" s="229">
        <f>IF(N1140="základní",J1140,0)</f>
        <v>0</v>
      </c>
      <c r="BF1140" s="229">
        <f>IF(N1140="snížená",J1140,0)</f>
        <v>0</v>
      </c>
      <c r="BG1140" s="229">
        <f>IF(N1140="zákl. přenesená",J1140,0)</f>
        <v>0</v>
      </c>
      <c r="BH1140" s="229">
        <f>IF(N1140="sníž. přenesená",J1140,0)</f>
        <v>0</v>
      </c>
      <c r="BI1140" s="229">
        <f>IF(N1140="nulová",J1140,0)</f>
        <v>0</v>
      </c>
      <c r="BJ1140" s="21" t="s">
        <v>91</v>
      </c>
      <c r="BK1140" s="229">
        <f>ROUND(I1140*H1140,2)</f>
        <v>0</v>
      </c>
      <c r="BL1140" s="21" t="s">
        <v>96</v>
      </c>
      <c r="BM1140" s="228" t="s">
        <v>1709</v>
      </c>
    </row>
    <row r="1141" s="14" customFormat="1">
      <c r="A1141" s="14"/>
      <c r="B1141" s="246"/>
      <c r="C1141" s="247"/>
      <c r="D1141" s="237" t="s">
        <v>170</v>
      </c>
      <c r="E1141" s="248" t="s">
        <v>32</v>
      </c>
      <c r="F1141" s="249" t="s">
        <v>1710</v>
      </c>
      <c r="G1141" s="247"/>
      <c r="H1141" s="250">
        <v>4</v>
      </c>
      <c r="I1141" s="251"/>
      <c r="J1141" s="247"/>
      <c r="K1141" s="247"/>
      <c r="L1141" s="252"/>
      <c r="M1141" s="253"/>
      <c r="N1141" s="254"/>
      <c r="O1141" s="254"/>
      <c r="P1141" s="254"/>
      <c r="Q1141" s="254"/>
      <c r="R1141" s="254"/>
      <c r="S1141" s="254"/>
      <c r="T1141" s="255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6" t="s">
        <v>170</v>
      </c>
      <c r="AU1141" s="256" t="s">
        <v>93</v>
      </c>
      <c r="AV1141" s="14" t="s">
        <v>91</v>
      </c>
      <c r="AW1141" s="14" t="s">
        <v>38</v>
      </c>
      <c r="AX1141" s="14" t="s">
        <v>84</v>
      </c>
      <c r="AY1141" s="256" t="s">
        <v>159</v>
      </c>
    </row>
    <row r="1142" s="12" customFormat="1" ht="22.8" customHeight="1">
      <c r="A1142" s="12"/>
      <c r="B1142" s="201"/>
      <c r="C1142" s="202"/>
      <c r="D1142" s="203" t="s">
        <v>75</v>
      </c>
      <c r="E1142" s="215" t="s">
        <v>111</v>
      </c>
      <c r="F1142" s="215" t="s">
        <v>1711</v>
      </c>
      <c r="G1142" s="202"/>
      <c r="H1142" s="202"/>
      <c r="I1142" s="205"/>
      <c r="J1142" s="216">
        <f>BK1142</f>
        <v>0</v>
      </c>
      <c r="K1142" s="202"/>
      <c r="L1142" s="207"/>
      <c r="M1142" s="208"/>
      <c r="N1142" s="209"/>
      <c r="O1142" s="209"/>
      <c r="P1142" s="210">
        <f>SUM(P1143:P1168)</f>
        <v>0</v>
      </c>
      <c r="Q1142" s="209"/>
      <c r="R1142" s="210">
        <f>SUM(R1143:R1168)</f>
        <v>0.090829109999999991</v>
      </c>
      <c r="S1142" s="209"/>
      <c r="T1142" s="211">
        <f>SUM(T1143:T1168)</f>
        <v>0</v>
      </c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R1142" s="212" t="s">
        <v>84</v>
      </c>
      <c r="AT1142" s="213" t="s">
        <v>75</v>
      </c>
      <c r="AU1142" s="213" t="s">
        <v>84</v>
      </c>
      <c r="AY1142" s="212" t="s">
        <v>159</v>
      </c>
      <c r="BK1142" s="214">
        <f>SUM(BK1143:BK1168)</f>
        <v>0</v>
      </c>
    </row>
    <row r="1143" s="2" customFormat="1" ht="24.15" customHeight="1">
      <c r="A1143" s="43"/>
      <c r="B1143" s="44"/>
      <c r="C1143" s="217" t="s">
        <v>1712</v>
      </c>
      <c r="D1143" s="217" t="s">
        <v>162</v>
      </c>
      <c r="E1143" s="218" t="s">
        <v>1713</v>
      </c>
      <c r="F1143" s="219" t="s">
        <v>1714</v>
      </c>
      <c r="G1143" s="220" t="s">
        <v>212</v>
      </c>
      <c r="H1143" s="221">
        <v>30</v>
      </c>
      <c r="I1143" s="222"/>
      <c r="J1143" s="223">
        <f>ROUND(I1143*H1143,2)</f>
        <v>0</v>
      </c>
      <c r="K1143" s="219" t="s">
        <v>166</v>
      </c>
      <c r="L1143" s="49"/>
      <c r="M1143" s="224" t="s">
        <v>32</v>
      </c>
      <c r="N1143" s="225" t="s">
        <v>48</v>
      </c>
      <c r="O1143" s="89"/>
      <c r="P1143" s="226">
        <f>O1143*H1143</f>
        <v>0</v>
      </c>
      <c r="Q1143" s="226">
        <v>0</v>
      </c>
      <c r="R1143" s="226">
        <f>Q1143*H1143</f>
        <v>0</v>
      </c>
      <c r="S1143" s="226">
        <v>0</v>
      </c>
      <c r="T1143" s="227">
        <f>S1143*H1143</f>
        <v>0</v>
      </c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R1143" s="228" t="s">
        <v>96</v>
      </c>
      <c r="AT1143" s="228" t="s">
        <v>162</v>
      </c>
      <c r="AU1143" s="228" t="s">
        <v>91</v>
      </c>
      <c r="AY1143" s="21" t="s">
        <v>159</v>
      </c>
      <c r="BE1143" s="229">
        <f>IF(N1143="základní",J1143,0)</f>
        <v>0</v>
      </c>
      <c r="BF1143" s="229">
        <f>IF(N1143="snížená",J1143,0)</f>
        <v>0</v>
      </c>
      <c r="BG1143" s="229">
        <f>IF(N1143="zákl. přenesená",J1143,0)</f>
        <v>0</v>
      </c>
      <c r="BH1143" s="229">
        <f>IF(N1143="sníž. přenesená",J1143,0)</f>
        <v>0</v>
      </c>
      <c r="BI1143" s="229">
        <f>IF(N1143="nulová",J1143,0)</f>
        <v>0</v>
      </c>
      <c r="BJ1143" s="21" t="s">
        <v>91</v>
      </c>
      <c r="BK1143" s="229">
        <f>ROUND(I1143*H1143,2)</f>
        <v>0</v>
      </c>
      <c r="BL1143" s="21" t="s">
        <v>96</v>
      </c>
      <c r="BM1143" s="228" t="s">
        <v>1715</v>
      </c>
    </row>
    <row r="1144" s="2" customFormat="1">
      <c r="A1144" s="43"/>
      <c r="B1144" s="44"/>
      <c r="C1144" s="45"/>
      <c r="D1144" s="230" t="s">
        <v>168</v>
      </c>
      <c r="E1144" s="45"/>
      <c r="F1144" s="231" t="s">
        <v>1716</v>
      </c>
      <c r="G1144" s="45"/>
      <c r="H1144" s="45"/>
      <c r="I1144" s="232"/>
      <c r="J1144" s="45"/>
      <c r="K1144" s="45"/>
      <c r="L1144" s="49"/>
      <c r="M1144" s="233"/>
      <c r="N1144" s="234"/>
      <c r="O1144" s="89"/>
      <c r="P1144" s="89"/>
      <c r="Q1144" s="89"/>
      <c r="R1144" s="89"/>
      <c r="S1144" s="89"/>
      <c r="T1144" s="90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T1144" s="21" t="s">
        <v>168</v>
      </c>
      <c r="AU1144" s="21" t="s">
        <v>91</v>
      </c>
    </row>
    <row r="1145" s="2" customFormat="1" ht="24.15" customHeight="1">
      <c r="A1145" s="43"/>
      <c r="B1145" s="44"/>
      <c r="C1145" s="277" t="s">
        <v>1717</v>
      </c>
      <c r="D1145" s="277" t="s">
        <v>670</v>
      </c>
      <c r="E1145" s="278" t="s">
        <v>1718</v>
      </c>
      <c r="F1145" s="279" t="s">
        <v>1719</v>
      </c>
      <c r="G1145" s="280" t="s">
        <v>212</v>
      </c>
      <c r="H1145" s="281">
        <v>30</v>
      </c>
      <c r="I1145" s="282"/>
      <c r="J1145" s="283">
        <f>ROUND(I1145*H1145,2)</f>
        <v>0</v>
      </c>
      <c r="K1145" s="279" t="s">
        <v>166</v>
      </c>
      <c r="L1145" s="284"/>
      <c r="M1145" s="285" t="s">
        <v>32</v>
      </c>
      <c r="N1145" s="286" t="s">
        <v>48</v>
      </c>
      <c r="O1145" s="89"/>
      <c r="P1145" s="226">
        <f>O1145*H1145</f>
        <v>0</v>
      </c>
      <c r="Q1145" s="226">
        <v>0.00020000000000000001</v>
      </c>
      <c r="R1145" s="226">
        <f>Q1145*H1145</f>
        <v>0.0060000000000000001</v>
      </c>
      <c r="S1145" s="226">
        <v>0</v>
      </c>
      <c r="T1145" s="227">
        <f>S1145*H1145</f>
        <v>0</v>
      </c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R1145" s="228" t="s">
        <v>108</v>
      </c>
      <c r="AT1145" s="228" t="s">
        <v>670</v>
      </c>
      <c r="AU1145" s="228" t="s">
        <v>91</v>
      </c>
      <c r="AY1145" s="21" t="s">
        <v>159</v>
      </c>
      <c r="BE1145" s="229">
        <f>IF(N1145="základní",J1145,0)</f>
        <v>0</v>
      </c>
      <c r="BF1145" s="229">
        <f>IF(N1145="snížená",J1145,0)</f>
        <v>0</v>
      </c>
      <c r="BG1145" s="229">
        <f>IF(N1145="zákl. přenesená",J1145,0)</f>
        <v>0</v>
      </c>
      <c r="BH1145" s="229">
        <f>IF(N1145="sníž. přenesená",J1145,0)</f>
        <v>0</v>
      </c>
      <c r="BI1145" s="229">
        <f>IF(N1145="nulová",J1145,0)</f>
        <v>0</v>
      </c>
      <c r="BJ1145" s="21" t="s">
        <v>91</v>
      </c>
      <c r="BK1145" s="229">
        <f>ROUND(I1145*H1145,2)</f>
        <v>0</v>
      </c>
      <c r="BL1145" s="21" t="s">
        <v>96</v>
      </c>
      <c r="BM1145" s="228" t="s">
        <v>1720</v>
      </c>
    </row>
    <row r="1146" s="2" customFormat="1" ht="16.5" customHeight="1">
      <c r="A1146" s="43"/>
      <c r="B1146" s="44"/>
      <c r="C1146" s="217" t="s">
        <v>1721</v>
      </c>
      <c r="D1146" s="217" t="s">
        <v>162</v>
      </c>
      <c r="E1146" s="218" t="s">
        <v>1722</v>
      </c>
      <c r="F1146" s="219" t="s">
        <v>1723</v>
      </c>
      <c r="G1146" s="220" t="s">
        <v>212</v>
      </c>
      <c r="H1146" s="221">
        <v>19</v>
      </c>
      <c r="I1146" s="222"/>
      <c r="J1146" s="223">
        <f>ROUND(I1146*H1146,2)</f>
        <v>0</v>
      </c>
      <c r="K1146" s="219" t="s">
        <v>166</v>
      </c>
      <c r="L1146" s="49"/>
      <c r="M1146" s="224" t="s">
        <v>32</v>
      </c>
      <c r="N1146" s="225" t="s">
        <v>48</v>
      </c>
      <c r="O1146" s="89"/>
      <c r="P1146" s="226">
        <f>O1146*H1146</f>
        <v>0</v>
      </c>
      <c r="Q1146" s="226">
        <v>0</v>
      </c>
      <c r="R1146" s="226">
        <f>Q1146*H1146</f>
        <v>0</v>
      </c>
      <c r="S1146" s="226">
        <v>0</v>
      </c>
      <c r="T1146" s="227">
        <f>S1146*H1146</f>
        <v>0</v>
      </c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R1146" s="228" t="s">
        <v>663</v>
      </c>
      <c r="AT1146" s="228" t="s">
        <v>162</v>
      </c>
      <c r="AU1146" s="228" t="s">
        <v>91</v>
      </c>
      <c r="AY1146" s="21" t="s">
        <v>159</v>
      </c>
      <c r="BE1146" s="229">
        <f>IF(N1146="základní",J1146,0)</f>
        <v>0</v>
      </c>
      <c r="BF1146" s="229">
        <f>IF(N1146="snížená",J1146,0)</f>
        <v>0</v>
      </c>
      <c r="BG1146" s="229">
        <f>IF(N1146="zákl. přenesená",J1146,0)</f>
        <v>0</v>
      </c>
      <c r="BH1146" s="229">
        <f>IF(N1146="sníž. přenesená",J1146,0)</f>
        <v>0</v>
      </c>
      <c r="BI1146" s="229">
        <f>IF(N1146="nulová",J1146,0)</f>
        <v>0</v>
      </c>
      <c r="BJ1146" s="21" t="s">
        <v>91</v>
      </c>
      <c r="BK1146" s="229">
        <f>ROUND(I1146*H1146,2)</f>
        <v>0</v>
      </c>
      <c r="BL1146" s="21" t="s">
        <v>663</v>
      </c>
      <c r="BM1146" s="228" t="s">
        <v>1724</v>
      </c>
    </row>
    <row r="1147" s="2" customFormat="1">
      <c r="A1147" s="43"/>
      <c r="B1147" s="44"/>
      <c r="C1147" s="45"/>
      <c r="D1147" s="230" t="s">
        <v>168</v>
      </c>
      <c r="E1147" s="45"/>
      <c r="F1147" s="231" t="s">
        <v>1725</v>
      </c>
      <c r="G1147" s="45"/>
      <c r="H1147" s="45"/>
      <c r="I1147" s="232"/>
      <c r="J1147" s="45"/>
      <c r="K1147" s="45"/>
      <c r="L1147" s="49"/>
      <c r="M1147" s="233"/>
      <c r="N1147" s="234"/>
      <c r="O1147" s="89"/>
      <c r="P1147" s="89"/>
      <c r="Q1147" s="89"/>
      <c r="R1147" s="89"/>
      <c r="S1147" s="89"/>
      <c r="T1147" s="90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T1147" s="21" t="s">
        <v>168</v>
      </c>
      <c r="AU1147" s="21" t="s">
        <v>91</v>
      </c>
    </row>
    <row r="1148" s="14" customFormat="1">
      <c r="A1148" s="14"/>
      <c r="B1148" s="246"/>
      <c r="C1148" s="247"/>
      <c r="D1148" s="237" t="s">
        <v>170</v>
      </c>
      <c r="E1148" s="248" t="s">
        <v>32</v>
      </c>
      <c r="F1148" s="249" t="s">
        <v>1726</v>
      </c>
      <c r="G1148" s="247"/>
      <c r="H1148" s="250">
        <v>19</v>
      </c>
      <c r="I1148" s="251"/>
      <c r="J1148" s="247"/>
      <c r="K1148" s="247"/>
      <c r="L1148" s="252"/>
      <c r="M1148" s="253"/>
      <c r="N1148" s="254"/>
      <c r="O1148" s="254"/>
      <c r="P1148" s="254"/>
      <c r="Q1148" s="254"/>
      <c r="R1148" s="254"/>
      <c r="S1148" s="254"/>
      <c r="T1148" s="255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6" t="s">
        <v>170</v>
      </c>
      <c r="AU1148" s="256" t="s">
        <v>91</v>
      </c>
      <c r="AV1148" s="14" t="s">
        <v>91</v>
      </c>
      <c r="AW1148" s="14" t="s">
        <v>38</v>
      </c>
      <c r="AX1148" s="14" t="s">
        <v>84</v>
      </c>
      <c r="AY1148" s="256" t="s">
        <v>159</v>
      </c>
    </row>
    <row r="1149" s="2" customFormat="1" ht="16.5" customHeight="1">
      <c r="A1149" s="43"/>
      <c r="B1149" s="44"/>
      <c r="C1149" s="277" t="s">
        <v>1727</v>
      </c>
      <c r="D1149" s="277" t="s">
        <v>670</v>
      </c>
      <c r="E1149" s="278" t="s">
        <v>1728</v>
      </c>
      <c r="F1149" s="279" t="s">
        <v>1729</v>
      </c>
      <c r="G1149" s="280" t="s">
        <v>212</v>
      </c>
      <c r="H1149" s="281">
        <v>19</v>
      </c>
      <c r="I1149" s="282"/>
      <c r="J1149" s="283">
        <f>ROUND(I1149*H1149,2)</f>
        <v>0</v>
      </c>
      <c r="K1149" s="279" t="s">
        <v>166</v>
      </c>
      <c r="L1149" s="284"/>
      <c r="M1149" s="285" t="s">
        <v>32</v>
      </c>
      <c r="N1149" s="286" t="s">
        <v>48</v>
      </c>
      <c r="O1149" s="89"/>
      <c r="P1149" s="226">
        <f>O1149*H1149</f>
        <v>0</v>
      </c>
      <c r="Q1149" s="226">
        <v>0.00013999999999999999</v>
      </c>
      <c r="R1149" s="226">
        <f>Q1149*H1149</f>
        <v>0.0026599999999999996</v>
      </c>
      <c r="S1149" s="226">
        <v>0</v>
      </c>
      <c r="T1149" s="227">
        <f>S1149*H1149</f>
        <v>0</v>
      </c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R1149" s="228" t="s">
        <v>782</v>
      </c>
      <c r="AT1149" s="228" t="s">
        <v>670</v>
      </c>
      <c r="AU1149" s="228" t="s">
        <v>91</v>
      </c>
      <c r="AY1149" s="21" t="s">
        <v>159</v>
      </c>
      <c r="BE1149" s="229">
        <f>IF(N1149="základní",J1149,0)</f>
        <v>0</v>
      </c>
      <c r="BF1149" s="229">
        <f>IF(N1149="snížená",J1149,0)</f>
        <v>0</v>
      </c>
      <c r="BG1149" s="229">
        <f>IF(N1149="zákl. přenesená",J1149,0)</f>
        <v>0</v>
      </c>
      <c r="BH1149" s="229">
        <f>IF(N1149="sníž. přenesená",J1149,0)</f>
        <v>0</v>
      </c>
      <c r="BI1149" s="229">
        <f>IF(N1149="nulová",J1149,0)</f>
        <v>0</v>
      </c>
      <c r="BJ1149" s="21" t="s">
        <v>91</v>
      </c>
      <c r="BK1149" s="229">
        <f>ROUND(I1149*H1149,2)</f>
        <v>0</v>
      </c>
      <c r="BL1149" s="21" t="s">
        <v>663</v>
      </c>
      <c r="BM1149" s="228" t="s">
        <v>1730</v>
      </c>
    </row>
    <row r="1150" s="2" customFormat="1" ht="49.05" customHeight="1">
      <c r="A1150" s="43"/>
      <c r="B1150" s="44"/>
      <c r="C1150" s="217" t="s">
        <v>1731</v>
      </c>
      <c r="D1150" s="217" t="s">
        <v>162</v>
      </c>
      <c r="E1150" s="218" t="s">
        <v>1732</v>
      </c>
      <c r="F1150" s="219" t="s">
        <v>1733</v>
      </c>
      <c r="G1150" s="220" t="s">
        <v>212</v>
      </c>
      <c r="H1150" s="221">
        <v>10</v>
      </c>
      <c r="I1150" s="222"/>
      <c r="J1150" s="223">
        <f>ROUND(I1150*H1150,2)</f>
        <v>0</v>
      </c>
      <c r="K1150" s="219" t="s">
        <v>166</v>
      </c>
      <c r="L1150" s="49"/>
      <c r="M1150" s="224" t="s">
        <v>32</v>
      </c>
      <c r="N1150" s="225" t="s">
        <v>48</v>
      </c>
      <c r="O1150" s="89"/>
      <c r="P1150" s="226">
        <f>O1150*H1150</f>
        <v>0</v>
      </c>
      <c r="Q1150" s="226">
        <v>0.00014999999999999999</v>
      </c>
      <c r="R1150" s="226">
        <f>Q1150*H1150</f>
        <v>0.0014999999999999998</v>
      </c>
      <c r="S1150" s="226">
        <v>0</v>
      </c>
      <c r="T1150" s="227">
        <f>S1150*H1150</f>
        <v>0</v>
      </c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R1150" s="228" t="s">
        <v>663</v>
      </c>
      <c r="AT1150" s="228" t="s">
        <v>162</v>
      </c>
      <c r="AU1150" s="228" t="s">
        <v>91</v>
      </c>
      <c r="AY1150" s="21" t="s">
        <v>159</v>
      </c>
      <c r="BE1150" s="229">
        <f>IF(N1150="základní",J1150,0)</f>
        <v>0</v>
      </c>
      <c r="BF1150" s="229">
        <f>IF(N1150="snížená",J1150,0)</f>
        <v>0</v>
      </c>
      <c r="BG1150" s="229">
        <f>IF(N1150="zákl. přenesená",J1150,0)</f>
        <v>0</v>
      </c>
      <c r="BH1150" s="229">
        <f>IF(N1150="sníž. přenesená",J1150,0)</f>
        <v>0</v>
      </c>
      <c r="BI1150" s="229">
        <f>IF(N1150="nulová",J1150,0)</f>
        <v>0</v>
      </c>
      <c r="BJ1150" s="21" t="s">
        <v>91</v>
      </c>
      <c r="BK1150" s="229">
        <f>ROUND(I1150*H1150,2)</f>
        <v>0</v>
      </c>
      <c r="BL1150" s="21" t="s">
        <v>663</v>
      </c>
      <c r="BM1150" s="228" t="s">
        <v>1734</v>
      </c>
    </row>
    <row r="1151" s="2" customFormat="1">
      <c r="A1151" s="43"/>
      <c r="B1151" s="44"/>
      <c r="C1151" s="45"/>
      <c r="D1151" s="230" t="s">
        <v>168</v>
      </c>
      <c r="E1151" s="45"/>
      <c r="F1151" s="231" t="s">
        <v>1735</v>
      </c>
      <c r="G1151" s="45"/>
      <c r="H1151" s="45"/>
      <c r="I1151" s="232"/>
      <c r="J1151" s="45"/>
      <c r="K1151" s="45"/>
      <c r="L1151" s="49"/>
      <c r="M1151" s="233"/>
      <c r="N1151" s="234"/>
      <c r="O1151" s="89"/>
      <c r="P1151" s="89"/>
      <c r="Q1151" s="89"/>
      <c r="R1151" s="89"/>
      <c r="S1151" s="89"/>
      <c r="T1151" s="90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T1151" s="21" t="s">
        <v>168</v>
      </c>
      <c r="AU1151" s="21" t="s">
        <v>91</v>
      </c>
    </row>
    <row r="1152" s="14" customFormat="1">
      <c r="A1152" s="14"/>
      <c r="B1152" s="246"/>
      <c r="C1152" s="247"/>
      <c r="D1152" s="237" t="s">
        <v>170</v>
      </c>
      <c r="E1152" s="248" t="s">
        <v>32</v>
      </c>
      <c r="F1152" s="249" t="s">
        <v>1736</v>
      </c>
      <c r="G1152" s="247"/>
      <c r="H1152" s="250">
        <v>10</v>
      </c>
      <c r="I1152" s="251"/>
      <c r="J1152" s="247"/>
      <c r="K1152" s="247"/>
      <c r="L1152" s="252"/>
      <c r="M1152" s="253"/>
      <c r="N1152" s="254"/>
      <c r="O1152" s="254"/>
      <c r="P1152" s="254"/>
      <c r="Q1152" s="254"/>
      <c r="R1152" s="254"/>
      <c r="S1152" s="254"/>
      <c r="T1152" s="255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6" t="s">
        <v>170</v>
      </c>
      <c r="AU1152" s="256" t="s">
        <v>91</v>
      </c>
      <c r="AV1152" s="14" t="s">
        <v>91</v>
      </c>
      <c r="AW1152" s="14" t="s">
        <v>38</v>
      </c>
      <c r="AX1152" s="14" t="s">
        <v>84</v>
      </c>
      <c r="AY1152" s="256" t="s">
        <v>159</v>
      </c>
    </row>
    <row r="1153" s="2" customFormat="1" ht="24.15" customHeight="1">
      <c r="A1153" s="43"/>
      <c r="B1153" s="44"/>
      <c r="C1153" s="217" t="s">
        <v>1737</v>
      </c>
      <c r="D1153" s="217" t="s">
        <v>162</v>
      </c>
      <c r="E1153" s="218" t="s">
        <v>1738</v>
      </c>
      <c r="F1153" s="219" t="s">
        <v>1739</v>
      </c>
      <c r="G1153" s="220" t="s">
        <v>212</v>
      </c>
      <c r="H1153" s="221">
        <v>4</v>
      </c>
      <c r="I1153" s="222"/>
      <c r="J1153" s="223">
        <f>ROUND(I1153*H1153,2)</f>
        <v>0</v>
      </c>
      <c r="K1153" s="219" t="s">
        <v>166</v>
      </c>
      <c r="L1153" s="49"/>
      <c r="M1153" s="224" t="s">
        <v>32</v>
      </c>
      <c r="N1153" s="225" t="s">
        <v>48</v>
      </c>
      <c r="O1153" s="89"/>
      <c r="P1153" s="226">
        <f>O1153*H1153</f>
        <v>0</v>
      </c>
      <c r="Q1153" s="226">
        <v>0.0001108</v>
      </c>
      <c r="R1153" s="226">
        <f>Q1153*H1153</f>
        <v>0.00044319999999999999</v>
      </c>
      <c r="S1153" s="226">
        <v>0</v>
      </c>
      <c r="T1153" s="227">
        <f>S1153*H1153</f>
        <v>0</v>
      </c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R1153" s="228" t="s">
        <v>96</v>
      </c>
      <c r="AT1153" s="228" t="s">
        <v>162</v>
      </c>
      <c r="AU1153" s="228" t="s">
        <v>91</v>
      </c>
      <c r="AY1153" s="21" t="s">
        <v>159</v>
      </c>
      <c r="BE1153" s="229">
        <f>IF(N1153="základní",J1153,0)</f>
        <v>0</v>
      </c>
      <c r="BF1153" s="229">
        <f>IF(N1153="snížená",J1153,0)</f>
        <v>0</v>
      </c>
      <c r="BG1153" s="229">
        <f>IF(N1153="zákl. přenesená",J1153,0)</f>
        <v>0</v>
      </c>
      <c r="BH1153" s="229">
        <f>IF(N1153="sníž. přenesená",J1153,0)</f>
        <v>0</v>
      </c>
      <c r="BI1153" s="229">
        <f>IF(N1153="nulová",J1153,0)</f>
        <v>0</v>
      </c>
      <c r="BJ1153" s="21" t="s">
        <v>91</v>
      </c>
      <c r="BK1153" s="229">
        <f>ROUND(I1153*H1153,2)</f>
        <v>0</v>
      </c>
      <c r="BL1153" s="21" t="s">
        <v>96</v>
      </c>
      <c r="BM1153" s="228" t="s">
        <v>1740</v>
      </c>
    </row>
    <row r="1154" s="2" customFormat="1">
      <c r="A1154" s="43"/>
      <c r="B1154" s="44"/>
      <c r="C1154" s="45"/>
      <c r="D1154" s="230" t="s">
        <v>168</v>
      </c>
      <c r="E1154" s="45"/>
      <c r="F1154" s="231" t="s">
        <v>1741</v>
      </c>
      <c r="G1154" s="45"/>
      <c r="H1154" s="45"/>
      <c r="I1154" s="232"/>
      <c r="J1154" s="45"/>
      <c r="K1154" s="45"/>
      <c r="L1154" s="49"/>
      <c r="M1154" s="233"/>
      <c r="N1154" s="234"/>
      <c r="O1154" s="89"/>
      <c r="P1154" s="89"/>
      <c r="Q1154" s="89"/>
      <c r="R1154" s="89"/>
      <c r="S1154" s="89"/>
      <c r="T1154" s="90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T1154" s="21" t="s">
        <v>168</v>
      </c>
      <c r="AU1154" s="21" t="s">
        <v>91</v>
      </c>
    </row>
    <row r="1155" s="2" customFormat="1" ht="16.5" customHeight="1">
      <c r="A1155" s="43"/>
      <c r="B1155" s="44"/>
      <c r="C1155" s="277" t="s">
        <v>1742</v>
      </c>
      <c r="D1155" s="277" t="s">
        <v>670</v>
      </c>
      <c r="E1155" s="278" t="s">
        <v>1743</v>
      </c>
      <c r="F1155" s="279" t="s">
        <v>1744</v>
      </c>
      <c r="G1155" s="280" t="s">
        <v>212</v>
      </c>
      <c r="H1155" s="281">
        <v>4</v>
      </c>
      <c r="I1155" s="282"/>
      <c r="J1155" s="283">
        <f>ROUND(I1155*H1155,2)</f>
        <v>0</v>
      </c>
      <c r="K1155" s="279" t="s">
        <v>166</v>
      </c>
      <c r="L1155" s="284"/>
      <c r="M1155" s="285" t="s">
        <v>32</v>
      </c>
      <c r="N1155" s="286" t="s">
        <v>48</v>
      </c>
      <c r="O1155" s="89"/>
      <c r="P1155" s="226">
        <f>O1155*H1155</f>
        <v>0</v>
      </c>
      <c r="Q1155" s="226">
        <v>0.012</v>
      </c>
      <c r="R1155" s="226">
        <f>Q1155*H1155</f>
        <v>0.048000000000000001</v>
      </c>
      <c r="S1155" s="226">
        <v>0</v>
      </c>
      <c r="T1155" s="227">
        <f>S1155*H1155</f>
        <v>0</v>
      </c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R1155" s="228" t="s">
        <v>108</v>
      </c>
      <c r="AT1155" s="228" t="s">
        <v>670</v>
      </c>
      <c r="AU1155" s="228" t="s">
        <v>91</v>
      </c>
      <c r="AY1155" s="21" t="s">
        <v>159</v>
      </c>
      <c r="BE1155" s="229">
        <f>IF(N1155="základní",J1155,0)</f>
        <v>0</v>
      </c>
      <c r="BF1155" s="229">
        <f>IF(N1155="snížená",J1155,0)</f>
        <v>0</v>
      </c>
      <c r="BG1155" s="229">
        <f>IF(N1155="zákl. přenesená",J1155,0)</f>
        <v>0</v>
      </c>
      <c r="BH1155" s="229">
        <f>IF(N1155="sníž. přenesená",J1155,0)</f>
        <v>0</v>
      </c>
      <c r="BI1155" s="229">
        <f>IF(N1155="nulová",J1155,0)</f>
        <v>0</v>
      </c>
      <c r="BJ1155" s="21" t="s">
        <v>91</v>
      </c>
      <c r="BK1155" s="229">
        <f>ROUND(I1155*H1155,2)</f>
        <v>0</v>
      </c>
      <c r="BL1155" s="21" t="s">
        <v>96</v>
      </c>
      <c r="BM1155" s="228" t="s">
        <v>1745</v>
      </c>
    </row>
    <row r="1156" s="2" customFormat="1" ht="37.8" customHeight="1">
      <c r="A1156" s="43"/>
      <c r="B1156" s="44"/>
      <c r="C1156" s="217" t="s">
        <v>1746</v>
      </c>
      <c r="D1156" s="217" t="s">
        <v>162</v>
      </c>
      <c r="E1156" s="218" t="s">
        <v>1747</v>
      </c>
      <c r="F1156" s="219" t="s">
        <v>1748</v>
      </c>
      <c r="G1156" s="220" t="s">
        <v>165</v>
      </c>
      <c r="H1156" s="221">
        <v>903.02599999999995</v>
      </c>
      <c r="I1156" s="222"/>
      <c r="J1156" s="223">
        <f>ROUND(I1156*H1156,2)</f>
        <v>0</v>
      </c>
      <c r="K1156" s="219" t="s">
        <v>166</v>
      </c>
      <c r="L1156" s="49"/>
      <c r="M1156" s="224" t="s">
        <v>32</v>
      </c>
      <c r="N1156" s="225" t="s">
        <v>48</v>
      </c>
      <c r="O1156" s="89"/>
      <c r="P1156" s="226">
        <f>O1156*H1156</f>
        <v>0</v>
      </c>
      <c r="Q1156" s="226">
        <v>3.4999999999999997E-05</v>
      </c>
      <c r="R1156" s="226">
        <f>Q1156*H1156</f>
        <v>0.031605909999999994</v>
      </c>
      <c r="S1156" s="226">
        <v>0</v>
      </c>
      <c r="T1156" s="227">
        <f>S1156*H1156</f>
        <v>0</v>
      </c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R1156" s="228" t="s">
        <v>663</v>
      </c>
      <c r="AT1156" s="228" t="s">
        <v>162</v>
      </c>
      <c r="AU1156" s="228" t="s">
        <v>91</v>
      </c>
      <c r="AY1156" s="21" t="s">
        <v>159</v>
      </c>
      <c r="BE1156" s="229">
        <f>IF(N1156="základní",J1156,0)</f>
        <v>0</v>
      </c>
      <c r="BF1156" s="229">
        <f>IF(N1156="snížená",J1156,0)</f>
        <v>0</v>
      </c>
      <c r="BG1156" s="229">
        <f>IF(N1156="zákl. přenesená",J1156,0)</f>
        <v>0</v>
      </c>
      <c r="BH1156" s="229">
        <f>IF(N1156="sníž. přenesená",J1156,0)</f>
        <v>0</v>
      </c>
      <c r="BI1156" s="229">
        <f>IF(N1156="nulová",J1156,0)</f>
        <v>0</v>
      </c>
      <c r="BJ1156" s="21" t="s">
        <v>91</v>
      </c>
      <c r="BK1156" s="229">
        <f>ROUND(I1156*H1156,2)</f>
        <v>0</v>
      </c>
      <c r="BL1156" s="21" t="s">
        <v>663</v>
      </c>
      <c r="BM1156" s="228" t="s">
        <v>1749</v>
      </c>
    </row>
    <row r="1157" s="2" customFormat="1">
      <c r="A1157" s="43"/>
      <c r="B1157" s="44"/>
      <c r="C1157" s="45"/>
      <c r="D1157" s="230" t="s">
        <v>168</v>
      </c>
      <c r="E1157" s="45"/>
      <c r="F1157" s="231" t="s">
        <v>1750</v>
      </c>
      <c r="G1157" s="45"/>
      <c r="H1157" s="45"/>
      <c r="I1157" s="232"/>
      <c r="J1157" s="45"/>
      <c r="K1157" s="45"/>
      <c r="L1157" s="49"/>
      <c r="M1157" s="233"/>
      <c r="N1157" s="234"/>
      <c r="O1157" s="89"/>
      <c r="P1157" s="89"/>
      <c r="Q1157" s="89"/>
      <c r="R1157" s="89"/>
      <c r="S1157" s="89"/>
      <c r="T1157" s="90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T1157" s="21" t="s">
        <v>168</v>
      </c>
      <c r="AU1157" s="21" t="s">
        <v>91</v>
      </c>
    </row>
    <row r="1158" s="13" customFormat="1">
      <c r="A1158" s="13"/>
      <c r="B1158" s="235"/>
      <c r="C1158" s="236"/>
      <c r="D1158" s="237" t="s">
        <v>170</v>
      </c>
      <c r="E1158" s="238" t="s">
        <v>32</v>
      </c>
      <c r="F1158" s="239" t="s">
        <v>1751</v>
      </c>
      <c r="G1158" s="236"/>
      <c r="H1158" s="238" t="s">
        <v>32</v>
      </c>
      <c r="I1158" s="240"/>
      <c r="J1158" s="236"/>
      <c r="K1158" s="236"/>
      <c r="L1158" s="241"/>
      <c r="M1158" s="242"/>
      <c r="N1158" s="243"/>
      <c r="O1158" s="243"/>
      <c r="P1158" s="243"/>
      <c r="Q1158" s="243"/>
      <c r="R1158" s="243"/>
      <c r="S1158" s="243"/>
      <c r="T1158" s="24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5" t="s">
        <v>170</v>
      </c>
      <c r="AU1158" s="245" t="s">
        <v>91</v>
      </c>
      <c r="AV1158" s="13" t="s">
        <v>84</v>
      </c>
      <c r="AW1158" s="13" t="s">
        <v>38</v>
      </c>
      <c r="AX1158" s="13" t="s">
        <v>76</v>
      </c>
      <c r="AY1158" s="245" t="s">
        <v>159</v>
      </c>
    </row>
    <row r="1159" s="14" customFormat="1">
      <c r="A1159" s="14"/>
      <c r="B1159" s="246"/>
      <c r="C1159" s="247"/>
      <c r="D1159" s="237" t="s">
        <v>170</v>
      </c>
      <c r="E1159" s="248" t="s">
        <v>32</v>
      </c>
      <c r="F1159" s="249" t="s">
        <v>1752</v>
      </c>
      <c r="G1159" s="247"/>
      <c r="H1159" s="250">
        <v>294.81299999999999</v>
      </c>
      <c r="I1159" s="251"/>
      <c r="J1159" s="247"/>
      <c r="K1159" s="247"/>
      <c r="L1159" s="252"/>
      <c r="M1159" s="253"/>
      <c r="N1159" s="254"/>
      <c r="O1159" s="254"/>
      <c r="P1159" s="254"/>
      <c r="Q1159" s="254"/>
      <c r="R1159" s="254"/>
      <c r="S1159" s="254"/>
      <c r="T1159" s="25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6" t="s">
        <v>170</v>
      </c>
      <c r="AU1159" s="256" t="s">
        <v>91</v>
      </c>
      <c r="AV1159" s="14" t="s">
        <v>91</v>
      </c>
      <c r="AW1159" s="14" t="s">
        <v>38</v>
      </c>
      <c r="AX1159" s="14" t="s">
        <v>76</v>
      </c>
      <c r="AY1159" s="256" t="s">
        <v>159</v>
      </c>
    </row>
    <row r="1160" s="14" customFormat="1">
      <c r="A1160" s="14"/>
      <c r="B1160" s="246"/>
      <c r="C1160" s="247"/>
      <c r="D1160" s="237" t="s">
        <v>170</v>
      </c>
      <c r="E1160" s="248" t="s">
        <v>32</v>
      </c>
      <c r="F1160" s="249" t="s">
        <v>1753</v>
      </c>
      <c r="G1160" s="247"/>
      <c r="H1160" s="250">
        <v>71.75</v>
      </c>
      <c r="I1160" s="251"/>
      <c r="J1160" s="247"/>
      <c r="K1160" s="247"/>
      <c r="L1160" s="252"/>
      <c r="M1160" s="253"/>
      <c r="N1160" s="254"/>
      <c r="O1160" s="254"/>
      <c r="P1160" s="254"/>
      <c r="Q1160" s="254"/>
      <c r="R1160" s="254"/>
      <c r="S1160" s="254"/>
      <c r="T1160" s="255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6" t="s">
        <v>170</v>
      </c>
      <c r="AU1160" s="256" t="s">
        <v>91</v>
      </c>
      <c r="AV1160" s="14" t="s">
        <v>91</v>
      </c>
      <c r="AW1160" s="14" t="s">
        <v>38</v>
      </c>
      <c r="AX1160" s="14" t="s">
        <v>76</v>
      </c>
      <c r="AY1160" s="256" t="s">
        <v>159</v>
      </c>
    </row>
    <row r="1161" s="14" customFormat="1">
      <c r="A1161" s="14"/>
      <c r="B1161" s="246"/>
      <c r="C1161" s="247"/>
      <c r="D1161" s="237" t="s">
        <v>170</v>
      </c>
      <c r="E1161" s="248" t="s">
        <v>32</v>
      </c>
      <c r="F1161" s="249" t="s">
        <v>1754</v>
      </c>
      <c r="G1161" s="247"/>
      <c r="H1161" s="250">
        <v>14.352</v>
      </c>
      <c r="I1161" s="251"/>
      <c r="J1161" s="247"/>
      <c r="K1161" s="247"/>
      <c r="L1161" s="252"/>
      <c r="M1161" s="253"/>
      <c r="N1161" s="254"/>
      <c r="O1161" s="254"/>
      <c r="P1161" s="254"/>
      <c r="Q1161" s="254"/>
      <c r="R1161" s="254"/>
      <c r="S1161" s="254"/>
      <c r="T1161" s="255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6" t="s">
        <v>170</v>
      </c>
      <c r="AU1161" s="256" t="s">
        <v>91</v>
      </c>
      <c r="AV1161" s="14" t="s">
        <v>91</v>
      </c>
      <c r="AW1161" s="14" t="s">
        <v>38</v>
      </c>
      <c r="AX1161" s="14" t="s">
        <v>76</v>
      </c>
      <c r="AY1161" s="256" t="s">
        <v>159</v>
      </c>
    </row>
    <row r="1162" s="14" customFormat="1">
      <c r="A1162" s="14"/>
      <c r="B1162" s="246"/>
      <c r="C1162" s="247"/>
      <c r="D1162" s="237" t="s">
        <v>170</v>
      </c>
      <c r="E1162" s="248" t="s">
        <v>32</v>
      </c>
      <c r="F1162" s="249" t="s">
        <v>1755</v>
      </c>
      <c r="G1162" s="247"/>
      <c r="H1162" s="250">
        <v>165.07499999999999</v>
      </c>
      <c r="I1162" s="251"/>
      <c r="J1162" s="247"/>
      <c r="K1162" s="247"/>
      <c r="L1162" s="252"/>
      <c r="M1162" s="253"/>
      <c r="N1162" s="254"/>
      <c r="O1162" s="254"/>
      <c r="P1162" s="254"/>
      <c r="Q1162" s="254"/>
      <c r="R1162" s="254"/>
      <c r="S1162" s="254"/>
      <c r="T1162" s="255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6" t="s">
        <v>170</v>
      </c>
      <c r="AU1162" s="256" t="s">
        <v>91</v>
      </c>
      <c r="AV1162" s="14" t="s">
        <v>91</v>
      </c>
      <c r="AW1162" s="14" t="s">
        <v>38</v>
      </c>
      <c r="AX1162" s="14" t="s">
        <v>76</v>
      </c>
      <c r="AY1162" s="256" t="s">
        <v>159</v>
      </c>
    </row>
    <row r="1163" s="14" customFormat="1">
      <c r="A1163" s="14"/>
      <c r="B1163" s="246"/>
      <c r="C1163" s="247"/>
      <c r="D1163" s="237" t="s">
        <v>170</v>
      </c>
      <c r="E1163" s="248" t="s">
        <v>32</v>
      </c>
      <c r="F1163" s="249" t="s">
        <v>1756</v>
      </c>
      <c r="G1163" s="247"/>
      <c r="H1163" s="250">
        <v>204.12200000000001</v>
      </c>
      <c r="I1163" s="251"/>
      <c r="J1163" s="247"/>
      <c r="K1163" s="247"/>
      <c r="L1163" s="252"/>
      <c r="M1163" s="253"/>
      <c r="N1163" s="254"/>
      <c r="O1163" s="254"/>
      <c r="P1163" s="254"/>
      <c r="Q1163" s="254"/>
      <c r="R1163" s="254"/>
      <c r="S1163" s="254"/>
      <c r="T1163" s="255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6" t="s">
        <v>170</v>
      </c>
      <c r="AU1163" s="256" t="s">
        <v>91</v>
      </c>
      <c r="AV1163" s="14" t="s">
        <v>91</v>
      </c>
      <c r="AW1163" s="14" t="s">
        <v>38</v>
      </c>
      <c r="AX1163" s="14" t="s">
        <v>76</v>
      </c>
      <c r="AY1163" s="256" t="s">
        <v>159</v>
      </c>
    </row>
    <row r="1164" s="14" customFormat="1">
      <c r="A1164" s="14"/>
      <c r="B1164" s="246"/>
      <c r="C1164" s="247"/>
      <c r="D1164" s="237" t="s">
        <v>170</v>
      </c>
      <c r="E1164" s="248" t="s">
        <v>32</v>
      </c>
      <c r="F1164" s="249" t="s">
        <v>1757</v>
      </c>
      <c r="G1164" s="247"/>
      <c r="H1164" s="250">
        <v>152.91399999999999</v>
      </c>
      <c r="I1164" s="251"/>
      <c r="J1164" s="247"/>
      <c r="K1164" s="247"/>
      <c r="L1164" s="252"/>
      <c r="M1164" s="253"/>
      <c r="N1164" s="254"/>
      <c r="O1164" s="254"/>
      <c r="P1164" s="254"/>
      <c r="Q1164" s="254"/>
      <c r="R1164" s="254"/>
      <c r="S1164" s="254"/>
      <c r="T1164" s="255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6" t="s">
        <v>170</v>
      </c>
      <c r="AU1164" s="256" t="s">
        <v>91</v>
      </c>
      <c r="AV1164" s="14" t="s">
        <v>91</v>
      </c>
      <c r="AW1164" s="14" t="s">
        <v>38</v>
      </c>
      <c r="AX1164" s="14" t="s">
        <v>76</v>
      </c>
      <c r="AY1164" s="256" t="s">
        <v>159</v>
      </c>
    </row>
    <row r="1165" s="15" customFormat="1">
      <c r="A1165" s="15"/>
      <c r="B1165" s="266"/>
      <c r="C1165" s="267"/>
      <c r="D1165" s="237" t="s">
        <v>170</v>
      </c>
      <c r="E1165" s="268" t="s">
        <v>32</v>
      </c>
      <c r="F1165" s="269" t="s">
        <v>583</v>
      </c>
      <c r="G1165" s="267"/>
      <c r="H1165" s="270">
        <v>903.02599999999995</v>
      </c>
      <c r="I1165" s="271"/>
      <c r="J1165" s="267"/>
      <c r="K1165" s="267"/>
      <c r="L1165" s="272"/>
      <c r="M1165" s="273"/>
      <c r="N1165" s="274"/>
      <c r="O1165" s="274"/>
      <c r="P1165" s="274"/>
      <c r="Q1165" s="274"/>
      <c r="R1165" s="274"/>
      <c r="S1165" s="274"/>
      <c r="T1165" s="27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76" t="s">
        <v>170</v>
      </c>
      <c r="AU1165" s="276" t="s">
        <v>91</v>
      </c>
      <c r="AV1165" s="15" t="s">
        <v>96</v>
      </c>
      <c r="AW1165" s="15" t="s">
        <v>38</v>
      </c>
      <c r="AX1165" s="15" t="s">
        <v>84</v>
      </c>
      <c r="AY1165" s="276" t="s">
        <v>159</v>
      </c>
    </row>
    <row r="1166" s="2" customFormat="1" ht="24.15" customHeight="1">
      <c r="A1166" s="43"/>
      <c r="B1166" s="44"/>
      <c r="C1166" s="217" t="s">
        <v>1758</v>
      </c>
      <c r="D1166" s="217" t="s">
        <v>162</v>
      </c>
      <c r="E1166" s="218" t="s">
        <v>1759</v>
      </c>
      <c r="F1166" s="219" t="s">
        <v>1760</v>
      </c>
      <c r="G1166" s="220" t="s">
        <v>212</v>
      </c>
      <c r="H1166" s="221">
        <v>20</v>
      </c>
      <c r="I1166" s="222"/>
      <c r="J1166" s="223">
        <f>ROUND(I1166*H1166,2)</f>
        <v>0</v>
      </c>
      <c r="K1166" s="219" t="s">
        <v>166</v>
      </c>
      <c r="L1166" s="49"/>
      <c r="M1166" s="224" t="s">
        <v>32</v>
      </c>
      <c r="N1166" s="225" t="s">
        <v>48</v>
      </c>
      <c r="O1166" s="89"/>
      <c r="P1166" s="226">
        <f>O1166*H1166</f>
        <v>0</v>
      </c>
      <c r="Q1166" s="226">
        <v>9.9999999999999995E-07</v>
      </c>
      <c r="R1166" s="226">
        <f>Q1166*H1166</f>
        <v>1.9999999999999998E-05</v>
      </c>
      <c r="S1166" s="226">
        <v>0</v>
      </c>
      <c r="T1166" s="227">
        <f>S1166*H1166</f>
        <v>0</v>
      </c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R1166" s="228" t="s">
        <v>96</v>
      </c>
      <c r="AT1166" s="228" t="s">
        <v>162</v>
      </c>
      <c r="AU1166" s="228" t="s">
        <v>91</v>
      </c>
      <c r="AY1166" s="21" t="s">
        <v>159</v>
      </c>
      <c r="BE1166" s="229">
        <f>IF(N1166="základní",J1166,0)</f>
        <v>0</v>
      </c>
      <c r="BF1166" s="229">
        <f>IF(N1166="snížená",J1166,0)</f>
        <v>0</v>
      </c>
      <c r="BG1166" s="229">
        <f>IF(N1166="zákl. přenesená",J1166,0)</f>
        <v>0</v>
      </c>
      <c r="BH1166" s="229">
        <f>IF(N1166="sníž. přenesená",J1166,0)</f>
        <v>0</v>
      </c>
      <c r="BI1166" s="229">
        <f>IF(N1166="nulová",J1166,0)</f>
        <v>0</v>
      </c>
      <c r="BJ1166" s="21" t="s">
        <v>91</v>
      </c>
      <c r="BK1166" s="229">
        <f>ROUND(I1166*H1166,2)</f>
        <v>0</v>
      </c>
      <c r="BL1166" s="21" t="s">
        <v>96</v>
      </c>
      <c r="BM1166" s="228" t="s">
        <v>1761</v>
      </c>
    </row>
    <row r="1167" s="2" customFormat="1">
      <c r="A1167" s="43"/>
      <c r="B1167" s="44"/>
      <c r="C1167" s="45"/>
      <c r="D1167" s="230" t="s">
        <v>168</v>
      </c>
      <c r="E1167" s="45"/>
      <c r="F1167" s="231" t="s">
        <v>1762</v>
      </c>
      <c r="G1167" s="45"/>
      <c r="H1167" s="45"/>
      <c r="I1167" s="232"/>
      <c r="J1167" s="45"/>
      <c r="K1167" s="45"/>
      <c r="L1167" s="49"/>
      <c r="M1167" s="233"/>
      <c r="N1167" s="234"/>
      <c r="O1167" s="89"/>
      <c r="P1167" s="89"/>
      <c r="Q1167" s="89"/>
      <c r="R1167" s="89"/>
      <c r="S1167" s="89"/>
      <c r="T1167" s="90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T1167" s="21" t="s">
        <v>168</v>
      </c>
      <c r="AU1167" s="21" t="s">
        <v>91</v>
      </c>
    </row>
    <row r="1168" s="2" customFormat="1" ht="24.15" customHeight="1">
      <c r="A1168" s="43"/>
      <c r="B1168" s="44"/>
      <c r="C1168" s="277" t="s">
        <v>1763</v>
      </c>
      <c r="D1168" s="277" t="s">
        <v>670</v>
      </c>
      <c r="E1168" s="278" t="s">
        <v>1764</v>
      </c>
      <c r="F1168" s="279" t="s">
        <v>1765</v>
      </c>
      <c r="G1168" s="280" t="s">
        <v>212</v>
      </c>
      <c r="H1168" s="281">
        <v>20</v>
      </c>
      <c r="I1168" s="282"/>
      <c r="J1168" s="283">
        <f>ROUND(I1168*H1168,2)</f>
        <v>0</v>
      </c>
      <c r="K1168" s="279" t="s">
        <v>166</v>
      </c>
      <c r="L1168" s="284"/>
      <c r="M1168" s="285" t="s">
        <v>32</v>
      </c>
      <c r="N1168" s="286" t="s">
        <v>48</v>
      </c>
      <c r="O1168" s="89"/>
      <c r="P1168" s="226">
        <f>O1168*H1168</f>
        <v>0</v>
      </c>
      <c r="Q1168" s="226">
        <v>3.0000000000000001E-05</v>
      </c>
      <c r="R1168" s="226">
        <f>Q1168*H1168</f>
        <v>0.00060000000000000006</v>
      </c>
      <c r="S1168" s="226">
        <v>0</v>
      </c>
      <c r="T1168" s="227">
        <f>S1168*H1168</f>
        <v>0</v>
      </c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R1168" s="228" t="s">
        <v>108</v>
      </c>
      <c r="AT1168" s="228" t="s">
        <v>670</v>
      </c>
      <c r="AU1168" s="228" t="s">
        <v>91</v>
      </c>
      <c r="AY1168" s="21" t="s">
        <v>159</v>
      </c>
      <c r="BE1168" s="229">
        <f>IF(N1168="základní",J1168,0)</f>
        <v>0</v>
      </c>
      <c r="BF1168" s="229">
        <f>IF(N1168="snížená",J1168,0)</f>
        <v>0</v>
      </c>
      <c r="BG1168" s="229">
        <f>IF(N1168="zákl. přenesená",J1168,0)</f>
        <v>0</v>
      </c>
      <c r="BH1168" s="229">
        <f>IF(N1168="sníž. přenesená",J1168,0)</f>
        <v>0</v>
      </c>
      <c r="BI1168" s="229">
        <f>IF(N1168="nulová",J1168,0)</f>
        <v>0</v>
      </c>
      <c r="BJ1168" s="21" t="s">
        <v>91</v>
      </c>
      <c r="BK1168" s="229">
        <f>ROUND(I1168*H1168,2)</f>
        <v>0</v>
      </c>
      <c r="BL1168" s="21" t="s">
        <v>96</v>
      </c>
      <c r="BM1168" s="228" t="s">
        <v>1766</v>
      </c>
    </row>
    <row r="1169" s="12" customFormat="1" ht="22.8" customHeight="1">
      <c r="A1169" s="12"/>
      <c r="B1169" s="201"/>
      <c r="C1169" s="202"/>
      <c r="D1169" s="203" t="s">
        <v>75</v>
      </c>
      <c r="E1169" s="215" t="s">
        <v>1272</v>
      </c>
      <c r="F1169" s="215" t="s">
        <v>1767</v>
      </c>
      <c r="G1169" s="202"/>
      <c r="H1169" s="202"/>
      <c r="I1169" s="205"/>
      <c r="J1169" s="216">
        <f>BK1169</f>
        <v>0</v>
      </c>
      <c r="K1169" s="202"/>
      <c r="L1169" s="207"/>
      <c r="M1169" s="208"/>
      <c r="N1169" s="209"/>
      <c r="O1169" s="209"/>
      <c r="P1169" s="210">
        <f>SUM(P1170:P1208)</f>
        <v>0</v>
      </c>
      <c r="Q1169" s="209"/>
      <c r="R1169" s="210">
        <f>SUM(R1170:R1208)</f>
        <v>0</v>
      </c>
      <c r="S1169" s="209"/>
      <c r="T1169" s="211">
        <f>SUM(T1170:T1208)</f>
        <v>0</v>
      </c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R1169" s="212" t="s">
        <v>84</v>
      </c>
      <c r="AT1169" s="213" t="s">
        <v>75</v>
      </c>
      <c r="AU1169" s="213" t="s">
        <v>84</v>
      </c>
      <c r="AY1169" s="212" t="s">
        <v>159</v>
      </c>
      <c r="BK1169" s="214">
        <f>SUM(BK1170:BK1208)</f>
        <v>0</v>
      </c>
    </row>
    <row r="1170" s="2" customFormat="1" ht="44.25" customHeight="1">
      <c r="A1170" s="43"/>
      <c r="B1170" s="44"/>
      <c r="C1170" s="217" t="s">
        <v>1768</v>
      </c>
      <c r="D1170" s="217" t="s">
        <v>162</v>
      </c>
      <c r="E1170" s="218" t="s">
        <v>1769</v>
      </c>
      <c r="F1170" s="219" t="s">
        <v>1770</v>
      </c>
      <c r="G1170" s="220" t="s">
        <v>212</v>
      </c>
      <c r="H1170" s="221">
        <v>1</v>
      </c>
      <c r="I1170" s="222"/>
      <c r="J1170" s="223">
        <f>ROUND(I1170*H1170,2)</f>
        <v>0</v>
      </c>
      <c r="K1170" s="219" t="s">
        <v>166</v>
      </c>
      <c r="L1170" s="49"/>
      <c r="M1170" s="224" t="s">
        <v>32</v>
      </c>
      <c r="N1170" s="225" t="s">
        <v>48</v>
      </c>
      <c r="O1170" s="89"/>
      <c r="P1170" s="226">
        <f>O1170*H1170</f>
        <v>0</v>
      </c>
      <c r="Q1170" s="226">
        <v>0</v>
      </c>
      <c r="R1170" s="226">
        <f>Q1170*H1170</f>
        <v>0</v>
      </c>
      <c r="S1170" s="226">
        <v>0</v>
      </c>
      <c r="T1170" s="227">
        <f>S1170*H1170</f>
        <v>0</v>
      </c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R1170" s="228" t="s">
        <v>96</v>
      </c>
      <c r="AT1170" s="228" t="s">
        <v>162</v>
      </c>
      <c r="AU1170" s="228" t="s">
        <v>91</v>
      </c>
      <c r="AY1170" s="21" t="s">
        <v>159</v>
      </c>
      <c r="BE1170" s="229">
        <f>IF(N1170="základní",J1170,0)</f>
        <v>0</v>
      </c>
      <c r="BF1170" s="229">
        <f>IF(N1170="snížená",J1170,0)</f>
        <v>0</v>
      </c>
      <c r="BG1170" s="229">
        <f>IF(N1170="zákl. přenesená",J1170,0)</f>
        <v>0</v>
      </c>
      <c r="BH1170" s="229">
        <f>IF(N1170="sníž. přenesená",J1170,0)</f>
        <v>0</v>
      </c>
      <c r="BI1170" s="229">
        <f>IF(N1170="nulová",J1170,0)</f>
        <v>0</v>
      </c>
      <c r="BJ1170" s="21" t="s">
        <v>91</v>
      </c>
      <c r="BK1170" s="229">
        <f>ROUND(I1170*H1170,2)</f>
        <v>0</v>
      </c>
      <c r="BL1170" s="21" t="s">
        <v>96</v>
      </c>
      <c r="BM1170" s="228" t="s">
        <v>1771</v>
      </c>
    </row>
    <row r="1171" s="2" customFormat="1">
      <c r="A1171" s="43"/>
      <c r="B1171" s="44"/>
      <c r="C1171" s="45"/>
      <c r="D1171" s="230" t="s">
        <v>168</v>
      </c>
      <c r="E1171" s="45"/>
      <c r="F1171" s="231" t="s">
        <v>1772</v>
      </c>
      <c r="G1171" s="45"/>
      <c r="H1171" s="45"/>
      <c r="I1171" s="232"/>
      <c r="J1171" s="45"/>
      <c r="K1171" s="45"/>
      <c r="L1171" s="49"/>
      <c r="M1171" s="233"/>
      <c r="N1171" s="234"/>
      <c r="O1171" s="89"/>
      <c r="P1171" s="89"/>
      <c r="Q1171" s="89"/>
      <c r="R1171" s="89"/>
      <c r="S1171" s="89"/>
      <c r="T1171" s="90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T1171" s="21" t="s">
        <v>168</v>
      </c>
      <c r="AU1171" s="21" t="s">
        <v>91</v>
      </c>
    </row>
    <row r="1172" s="14" customFormat="1">
      <c r="A1172" s="14"/>
      <c r="B1172" s="246"/>
      <c r="C1172" s="247"/>
      <c r="D1172" s="237" t="s">
        <v>170</v>
      </c>
      <c r="E1172" s="248" t="s">
        <v>32</v>
      </c>
      <c r="F1172" s="249" t="s">
        <v>1773</v>
      </c>
      <c r="G1172" s="247"/>
      <c r="H1172" s="250">
        <v>1</v>
      </c>
      <c r="I1172" s="251"/>
      <c r="J1172" s="247"/>
      <c r="K1172" s="247"/>
      <c r="L1172" s="252"/>
      <c r="M1172" s="253"/>
      <c r="N1172" s="254"/>
      <c r="O1172" s="254"/>
      <c r="P1172" s="254"/>
      <c r="Q1172" s="254"/>
      <c r="R1172" s="254"/>
      <c r="S1172" s="254"/>
      <c r="T1172" s="255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6" t="s">
        <v>170</v>
      </c>
      <c r="AU1172" s="256" t="s">
        <v>91</v>
      </c>
      <c r="AV1172" s="14" t="s">
        <v>91</v>
      </c>
      <c r="AW1172" s="14" t="s">
        <v>38</v>
      </c>
      <c r="AX1172" s="14" t="s">
        <v>84</v>
      </c>
      <c r="AY1172" s="256" t="s">
        <v>159</v>
      </c>
    </row>
    <row r="1173" s="2" customFormat="1" ht="55.5" customHeight="1">
      <c r="A1173" s="43"/>
      <c r="B1173" s="44"/>
      <c r="C1173" s="217" t="s">
        <v>1774</v>
      </c>
      <c r="D1173" s="217" t="s">
        <v>162</v>
      </c>
      <c r="E1173" s="218" t="s">
        <v>1775</v>
      </c>
      <c r="F1173" s="219" t="s">
        <v>1776</v>
      </c>
      <c r="G1173" s="220" t="s">
        <v>212</v>
      </c>
      <c r="H1173" s="221">
        <v>30</v>
      </c>
      <c r="I1173" s="222"/>
      <c r="J1173" s="223">
        <f>ROUND(I1173*H1173,2)</f>
        <v>0</v>
      </c>
      <c r="K1173" s="219" t="s">
        <v>166</v>
      </c>
      <c r="L1173" s="49"/>
      <c r="M1173" s="224" t="s">
        <v>32</v>
      </c>
      <c r="N1173" s="225" t="s">
        <v>48</v>
      </c>
      <c r="O1173" s="89"/>
      <c r="P1173" s="226">
        <f>O1173*H1173</f>
        <v>0</v>
      </c>
      <c r="Q1173" s="226">
        <v>0</v>
      </c>
      <c r="R1173" s="226">
        <f>Q1173*H1173</f>
        <v>0</v>
      </c>
      <c r="S1173" s="226">
        <v>0</v>
      </c>
      <c r="T1173" s="227">
        <f>S1173*H1173</f>
        <v>0</v>
      </c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R1173" s="228" t="s">
        <v>96</v>
      </c>
      <c r="AT1173" s="228" t="s">
        <v>162</v>
      </c>
      <c r="AU1173" s="228" t="s">
        <v>91</v>
      </c>
      <c r="AY1173" s="21" t="s">
        <v>159</v>
      </c>
      <c r="BE1173" s="229">
        <f>IF(N1173="základní",J1173,0)</f>
        <v>0</v>
      </c>
      <c r="BF1173" s="229">
        <f>IF(N1173="snížená",J1173,0)</f>
        <v>0</v>
      </c>
      <c r="BG1173" s="229">
        <f>IF(N1173="zákl. přenesená",J1173,0)</f>
        <v>0</v>
      </c>
      <c r="BH1173" s="229">
        <f>IF(N1173="sníž. přenesená",J1173,0)</f>
        <v>0</v>
      </c>
      <c r="BI1173" s="229">
        <f>IF(N1173="nulová",J1173,0)</f>
        <v>0</v>
      </c>
      <c r="BJ1173" s="21" t="s">
        <v>91</v>
      </c>
      <c r="BK1173" s="229">
        <f>ROUND(I1173*H1173,2)</f>
        <v>0</v>
      </c>
      <c r="BL1173" s="21" t="s">
        <v>96</v>
      </c>
      <c r="BM1173" s="228" t="s">
        <v>1777</v>
      </c>
    </row>
    <row r="1174" s="2" customFormat="1">
      <c r="A1174" s="43"/>
      <c r="B1174" s="44"/>
      <c r="C1174" s="45"/>
      <c r="D1174" s="230" t="s">
        <v>168</v>
      </c>
      <c r="E1174" s="45"/>
      <c r="F1174" s="231" t="s">
        <v>1778</v>
      </c>
      <c r="G1174" s="45"/>
      <c r="H1174" s="45"/>
      <c r="I1174" s="232"/>
      <c r="J1174" s="45"/>
      <c r="K1174" s="45"/>
      <c r="L1174" s="49"/>
      <c r="M1174" s="233"/>
      <c r="N1174" s="234"/>
      <c r="O1174" s="89"/>
      <c r="P1174" s="89"/>
      <c r="Q1174" s="89"/>
      <c r="R1174" s="89"/>
      <c r="S1174" s="89"/>
      <c r="T1174" s="90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T1174" s="21" t="s">
        <v>168</v>
      </c>
      <c r="AU1174" s="21" t="s">
        <v>91</v>
      </c>
    </row>
    <row r="1175" s="14" customFormat="1">
      <c r="A1175" s="14"/>
      <c r="B1175" s="246"/>
      <c r="C1175" s="247"/>
      <c r="D1175" s="237" t="s">
        <v>170</v>
      </c>
      <c r="E1175" s="247"/>
      <c r="F1175" s="249" t="s">
        <v>1779</v>
      </c>
      <c r="G1175" s="247"/>
      <c r="H1175" s="250">
        <v>30</v>
      </c>
      <c r="I1175" s="251"/>
      <c r="J1175" s="247"/>
      <c r="K1175" s="247"/>
      <c r="L1175" s="252"/>
      <c r="M1175" s="253"/>
      <c r="N1175" s="254"/>
      <c r="O1175" s="254"/>
      <c r="P1175" s="254"/>
      <c r="Q1175" s="254"/>
      <c r="R1175" s="254"/>
      <c r="S1175" s="254"/>
      <c r="T1175" s="255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6" t="s">
        <v>170</v>
      </c>
      <c r="AU1175" s="256" t="s">
        <v>91</v>
      </c>
      <c r="AV1175" s="14" t="s">
        <v>91</v>
      </c>
      <c r="AW1175" s="14" t="s">
        <v>4</v>
      </c>
      <c r="AX1175" s="14" t="s">
        <v>84</v>
      </c>
      <c r="AY1175" s="256" t="s">
        <v>159</v>
      </c>
    </row>
    <row r="1176" s="2" customFormat="1" ht="44.25" customHeight="1">
      <c r="A1176" s="43"/>
      <c r="B1176" s="44"/>
      <c r="C1176" s="217" t="s">
        <v>1780</v>
      </c>
      <c r="D1176" s="217" t="s">
        <v>162</v>
      </c>
      <c r="E1176" s="218" t="s">
        <v>1781</v>
      </c>
      <c r="F1176" s="219" t="s">
        <v>1782</v>
      </c>
      <c r="G1176" s="220" t="s">
        <v>212</v>
      </c>
      <c r="H1176" s="221">
        <v>1</v>
      </c>
      <c r="I1176" s="222"/>
      <c r="J1176" s="223">
        <f>ROUND(I1176*H1176,2)</f>
        <v>0</v>
      </c>
      <c r="K1176" s="219" t="s">
        <v>166</v>
      </c>
      <c r="L1176" s="49"/>
      <c r="M1176" s="224" t="s">
        <v>32</v>
      </c>
      <c r="N1176" s="225" t="s">
        <v>48</v>
      </c>
      <c r="O1176" s="89"/>
      <c r="P1176" s="226">
        <f>O1176*H1176</f>
        <v>0</v>
      </c>
      <c r="Q1176" s="226">
        <v>0</v>
      </c>
      <c r="R1176" s="226">
        <f>Q1176*H1176</f>
        <v>0</v>
      </c>
      <c r="S1176" s="226">
        <v>0</v>
      </c>
      <c r="T1176" s="227">
        <f>S1176*H1176</f>
        <v>0</v>
      </c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R1176" s="228" t="s">
        <v>96</v>
      </c>
      <c r="AT1176" s="228" t="s">
        <v>162</v>
      </c>
      <c r="AU1176" s="228" t="s">
        <v>91</v>
      </c>
      <c r="AY1176" s="21" t="s">
        <v>159</v>
      </c>
      <c r="BE1176" s="229">
        <f>IF(N1176="základní",J1176,0)</f>
        <v>0</v>
      </c>
      <c r="BF1176" s="229">
        <f>IF(N1176="snížená",J1176,0)</f>
        <v>0</v>
      </c>
      <c r="BG1176" s="229">
        <f>IF(N1176="zákl. přenesená",J1176,0)</f>
        <v>0</v>
      </c>
      <c r="BH1176" s="229">
        <f>IF(N1176="sníž. přenesená",J1176,0)</f>
        <v>0</v>
      </c>
      <c r="BI1176" s="229">
        <f>IF(N1176="nulová",J1176,0)</f>
        <v>0</v>
      </c>
      <c r="BJ1176" s="21" t="s">
        <v>91</v>
      </c>
      <c r="BK1176" s="229">
        <f>ROUND(I1176*H1176,2)</f>
        <v>0</v>
      </c>
      <c r="BL1176" s="21" t="s">
        <v>96</v>
      </c>
      <c r="BM1176" s="228" t="s">
        <v>1783</v>
      </c>
    </row>
    <row r="1177" s="2" customFormat="1">
      <c r="A1177" s="43"/>
      <c r="B1177" s="44"/>
      <c r="C1177" s="45"/>
      <c r="D1177" s="230" t="s">
        <v>168</v>
      </c>
      <c r="E1177" s="45"/>
      <c r="F1177" s="231" t="s">
        <v>1784</v>
      </c>
      <c r="G1177" s="45"/>
      <c r="H1177" s="45"/>
      <c r="I1177" s="232"/>
      <c r="J1177" s="45"/>
      <c r="K1177" s="45"/>
      <c r="L1177" s="49"/>
      <c r="M1177" s="233"/>
      <c r="N1177" s="234"/>
      <c r="O1177" s="89"/>
      <c r="P1177" s="89"/>
      <c r="Q1177" s="89"/>
      <c r="R1177" s="89"/>
      <c r="S1177" s="89"/>
      <c r="T1177" s="90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T1177" s="21" t="s">
        <v>168</v>
      </c>
      <c r="AU1177" s="21" t="s">
        <v>91</v>
      </c>
    </row>
    <row r="1178" s="2" customFormat="1" ht="44.25" customHeight="1">
      <c r="A1178" s="43"/>
      <c r="B1178" s="44"/>
      <c r="C1178" s="217" t="s">
        <v>1785</v>
      </c>
      <c r="D1178" s="217" t="s">
        <v>162</v>
      </c>
      <c r="E1178" s="218" t="s">
        <v>1786</v>
      </c>
      <c r="F1178" s="219" t="s">
        <v>1787</v>
      </c>
      <c r="G1178" s="220" t="s">
        <v>165</v>
      </c>
      <c r="H1178" s="221">
        <v>710.12599999999998</v>
      </c>
      <c r="I1178" s="222"/>
      <c r="J1178" s="223">
        <f>ROUND(I1178*H1178,2)</f>
        <v>0</v>
      </c>
      <c r="K1178" s="219" t="s">
        <v>166</v>
      </c>
      <c r="L1178" s="49"/>
      <c r="M1178" s="224" t="s">
        <v>32</v>
      </c>
      <c r="N1178" s="225" t="s">
        <v>48</v>
      </c>
      <c r="O1178" s="89"/>
      <c r="P1178" s="226">
        <f>O1178*H1178</f>
        <v>0</v>
      </c>
      <c r="Q1178" s="226">
        <v>0</v>
      </c>
      <c r="R1178" s="226">
        <f>Q1178*H1178</f>
        <v>0</v>
      </c>
      <c r="S1178" s="226">
        <v>0</v>
      </c>
      <c r="T1178" s="227">
        <f>S1178*H1178</f>
        <v>0</v>
      </c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R1178" s="228" t="s">
        <v>96</v>
      </c>
      <c r="AT1178" s="228" t="s">
        <v>162</v>
      </c>
      <c r="AU1178" s="228" t="s">
        <v>91</v>
      </c>
      <c r="AY1178" s="21" t="s">
        <v>159</v>
      </c>
      <c r="BE1178" s="229">
        <f>IF(N1178="základní",J1178,0)</f>
        <v>0</v>
      </c>
      <c r="BF1178" s="229">
        <f>IF(N1178="snížená",J1178,0)</f>
        <v>0</v>
      </c>
      <c r="BG1178" s="229">
        <f>IF(N1178="zákl. přenesená",J1178,0)</f>
        <v>0</v>
      </c>
      <c r="BH1178" s="229">
        <f>IF(N1178="sníž. přenesená",J1178,0)</f>
        <v>0</v>
      </c>
      <c r="BI1178" s="229">
        <f>IF(N1178="nulová",J1178,0)</f>
        <v>0</v>
      </c>
      <c r="BJ1178" s="21" t="s">
        <v>91</v>
      </c>
      <c r="BK1178" s="229">
        <f>ROUND(I1178*H1178,2)</f>
        <v>0</v>
      </c>
      <c r="BL1178" s="21" t="s">
        <v>96</v>
      </c>
      <c r="BM1178" s="228" t="s">
        <v>1788</v>
      </c>
    </row>
    <row r="1179" s="2" customFormat="1">
      <c r="A1179" s="43"/>
      <c r="B1179" s="44"/>
      <c r="C1179" s="45"/>
      <c r="D1179" s="230" t="s">
        <v>168</v>
      </c>
      <c r="E1179" s="45"/>
      <c r="F1179" s="231" t="s">
        <v>1789</v>
      </c>
      <c r="G1179" s="45"/>
      <c r="H1179" s="45"/>
      <c r="I1179" s="232"/>
      <c r="J1179" s="45"/>
      <c r="K1179" s="45"/>
      <c r="L1179" s="49"/>
      <c r="M1179" s="233"/>
      <c r="N1179" s="234"/>
      <c r="O1179" s="89"/>
      <c r="P1179" s="89"/>
      <c r="Q1179" s="89"/>
      <c r="R1179" s="89"/>
      <c r="S1179" s="89"/>
      <c r="T1179" s="90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T1179" s="21" t="s">
        <v>168</v>
      </c>
      <c r="AU1179" s="21" t="s">
        <v>91</v>
      </c>
    </row>
    <row r="1180" s="14" customFormat="1">
      <c r="A1180" s="14"/>
      <c r="B1180" s="246"/>
      <c r="C1180" s="247"/>
      <c r="D1180" s="237" t="s">
        <v>170</v>
      </c>
      <c r="E1180" s="248" t="s">
        <v>32</v>
      </c>
      <c r="F1180" s="249" t="s">
        <v>330</v>
      </c>
      <c r="G1180" s="247"/>
      <c r="H1180" s="250">
        <v>710.12599999999998</v>
      </c>
      <c r="I1180" s="251"/>
      <c r="J1180" s="247"/>
      <c r="K1180" s="247"/>
      <c r="L1180" s="252"/>
      <c r="M1180" s="253"/>
      <c r="N1180" s="254"/>
      <c r="O1180" s="254"/>
      <c r="P1180" s="254"/>
      <c r="Q1180" s="254"/>
      <c r="R1180" s="254"/>
      <c r="S1180" s="254"/>
      <c r="T1180" s="255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6" t="s">
        <v>170</v>
      </c>
      <c r="AU1180" s="256" t="s">
        <v>91</v>
      </c>
      <c r="AV1180" s="14" t="s">
        <v>91</v>
      </c>
      <c r="AW1180" s="14" t="s">
        <v>38</v>
      </c>
      <c r="AX1180" s="14" t="s">
        <v>76</v>
      </c>
      <c r="AY1180" s="256" t="s">
        <v>159</v>
      </c>
    </row>
    <row r="1181" s="15" customFormat="1">
      <c r="A1181" s="15"/>
      <c r="B1181" s="266"/>
      <c r="C1181" s="267"/>
      <c r="D1181" s="237" t="s">
        <v>170</v>
      </c>
      <c r="E1181" s="268" t="s">
        <v>32</v>
      </c>
      <c r="F1181" s="269" t="s">
        <v>583</v>
      </c>
      <c r="G1181" s="267"/>
      <c r="H1181" s="270">
        <v>710.12599999999998</v>
      </c>
      <c r="I1181" s="271"/>
      <c r="J1181" s="267"/>
      <c r="K1181" s="267"/>
      <c r="L1181" s="272"/>
      <c r="M1181" s="273"/>
      <c r="N1181" s="274"/>
      <c r="O1181" s="274"/>
      <c r="P1181" s="274"/>
      <c r="Q1181" s="274"/>
      <c r="R1181" s="274"/>
      <c r="S1181" s="274"/>
      <c r="T1181" s="27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76" t="s">
        <v>170</v>
      </c>
      <c r="AU1181" s="276" t="s">
        <v>91</v>
      </c>
      <c r="AV1181" s="15" t="s">
        <v>96</v>
      </c>
      <c r="AW1181" s="15" t="s">
        <v>38</v>
      </c>
      <c r="AX1181" s="15" t="s">
        <v>84</v>
      </c>
      <c r="AY1181" s="276" t="s">
        <v>159</v>
      </c>
    </row>
    <row r="1182" s="2" customFormat="1" ht="49.05" customHeight="1">
      <c r="A1182" s="43"/>
      <c r="B1182" s="44"/>
      <c r="C1182" s="217" t="s">
        <v>1790</v>
      </c>
      <c r="D1182" s="217" t="s">
        <v>162</v>
      </c>
      <c r="E1182" s="218" t="s">
        <v>1791</v>
      </c>
      <c r="F1182" s="219" t="s">
        <v>1792</v>
      </c>
      <c r="G1182" s="220" t="s">
        <v>165</v>
      </c>
      <c r="H1182" s="221">
        <v>63911.339999999997</v>
      </c>
      <c r="I1182" s="222"/>
      <c r="J1182" s="223">
        <f>ROUND(I1182*H1182,2)</f>
        <v>0</v>
      </c>
      <c r="K1182" s="219" t="s">
        <v>166</v>
      </c>
      <c r="L1182" s="49"/>
      <c r="M1182" s="224" t="s">
        <v>32</v>
      </c>
      <c r="N1182" s="225" t="s">
        <v>48</v>
      </c>
      <c r="O1182" s="89"/>
      <c r="P1182" s="226">
        <f>O1182*H1182</f>
        <v>0</v>
      </c>
      <c r="Q1182" s="226">
        <v>0</v>
      </c>
      <c r="R1182" s="226">
        <f>Q1182*H1182</f>
        <v>0</v>
      </c>
      <c r="S1182" s="226">
        <v>0</v>
      </c>
      <c r="T1182" s="227">
        <f>S1182*H1182</f>
        <v>0</v>
      </c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R1182" s="228" t="s">
        <v>96</v>
      </c>
      <c r="AT1182" s="228" t="s">
        <v>162</v>
      </c>
      <c r="AU1182" s="228" t="s">
        <v>91</v>
      </c>
      <c r="AY1182" s="21" t="s">
        <v>159</v>
      </c>
      <c r="BE1182" s="229">
        <f>IF(N1182="základní",J1182,0)</f>
        <v>0</v>
      </c>
      <c r="BF1182" s="229">
        <f>IF(N1182="snížená",J1182,0)</f>
        <v>0</v>
      </c>
      <c r="BG1182" s="229">
        <f>IF(N1182="zákl. přenesená",J1182,0)</f>
        <v>0</v>
      </c>
      <c r="BH1182" s="229">
        <f>IF(N1182="sníž. přenesená",J1182,0)</f>
        <v>0</v>
      </c>
      <c r="BI1182" s="229">
        <f>IF(N1182="nulová",J1182,0)</f>
        <v>0</v>
      </c>
      <c r="BJ1182" s="21" t="s">
        <v>91</v>
      </c>
      <c r="BK1182" s="229">
        <f>ROUND(I1182*H1182,2)</f>
        <v>0</v>
      </c>
      <c r="BL1182" s="21" t="s">
        <v>96</v>
      </c>
      <c r="BM1182" s="228" t="s">
        <v>1793</v>
      </c>
    </row>
    <row r="1183" s="2" customFormat="1">
      <c r="A1183" s="43"/>
      <c r="B1183" s="44"/>
      <c r="C1183" s="45"/>
      <c r="D1183" s="230" t="s">
        <v>168</v>
      </c>
      <c r="E1183" s="45"/>
      <c r="F1183" s="231" t="s">
        <v>1794</v>
      </c>
      <c r="G1183" s="45"/>
      <c r="H1183" s="45"/>
      <c r="I1183" s="232"/>
      <c r="J1183" s="45"/>
      <c r="K1183" s="45"/>
      <c r="L1183" s="49"/>
      <c r="M1183" s="233"/>
      <c r="N1183" s="234"/>
      <c r="O1183" s="89"/>
      <c r="P1183" s="89"/>
      <c r="Q1183" s="89"/>
      <c r="R1183" s="89"/>
      <c r="S1183" s="89"/>
      <c r="T1183" s="90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T1183" s="21" t="s">
        <v>168</v>
      </c>
      <c r="AU1183" s="21" t="s">
        <v>91</v>
      </c>
    </row>
    <row r="1184" s="2" customFormat="1">
      <c r="A1184" s="43"/>
      <c r="B1184" s="44"/>
      <c r="C1184" s="45"/>
      <c r="D1184" s="237" t="s">
        <v>564</v>
      </c>
      <c r="E1184" s="45"/>
      <c r="F1184" s="265" t="s">
        <v>1795</v>
      </c>
      <c r="G1184" s="45"/>
      <c r="H1184" s="45"/>
      <c r="I1184" s="232"/>
      <c r="J1184" s="45"/>
      <c r="K1184" s="45"/>
      <c r="L1184" s="49"/>
      <c r="M1184" s="233"/>
      <c r="N1184" s="234"/>
      <c r="O1184" s="89"/>
      <c r="P1184" s="89"/>
      <c r="Q1184" s="89"/>
      <c r="R1184" s="89"/>
      <c r="S1184" s="89"/>
      <c r="T1184" s="90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T1184" s="21" t="s">
        <v>564</v>
      </c>
      <c r="AU1184" s="21" t="s">
        <v>91</v>
      </c>
    </row>
    <row r="1185" s="14" customFormat="1">
      <c r="A1185" s="14"/>
      <c r="B1185" s="246"/>
      <c r="C1185" s="247"/>
      <c r="D1185" s="237" t="s">
        <v>170</v>
      </c>
      <c r="E1185" s="248" t="s">
        <v>32</v>
      </c>
      <c r="F1185" s="249" t="s">
        <v>330</v>
      </c>
      <c r="G1185" s="247"/>
      <c r="H1185" s="250">
        <v>710.12599999999998</v>
      </c>
      <c r="I1185" s="251"/>
      <c r="J1185" s="247"/>
      <c r="K1185" s="247"/>
      <c r="L1185" s="252"/>
      <c r="M1185" s="253"/>
      <c r="N1185" s="254"/>
      <c r="O1185" s="254"/>
      <c r="P1185" s="254"/>
      <c r="Q1185" s="254"/>
      <c r="R1185" s="254"/>
      <c r="S1185" s="254"/>
      <c r="T1185" s="255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6" t="s">
        <v>170</v>
      </c>
      <c r="AU1185" s="256" t="s">
        <v>91</v>
      </c>
      <c r="AV1185" s="14" t="s">
        <v>91</v>
      </c>
      <c r="AW1185" s="14" t="s">
        <v>38</v>
      </c>
      <c r="AX1185" s="14" t="s">
        <v>84</v>
      </c>
      <c r="AY1185" s="256" t="s">
        <v>159</v>
      </c>
    </row>
    <row r="1186" s="14" customFormat="1">
      <c r="A1186" s="14"/>
      <c r="B1186" s="246"/>
      <c r="C1186" s="247"/>
      <c r="D1186" s="237" t="s">
        <v>170</v>
      </c>
      <c r="E1186" s="247"/>
      <c r="F1186" s="249" t="s">
        <v>1796</v>
      </c>
      <c r="G1186" s="247"/>
      <c r="H1186" s="250">
        <v>63911.339999999997</v>
      </c>
      <c r="I1186" s="251"/>
      <c r="J1186" s="247"/>
      <c r="K1186" s="247"/>
      <c r="L1186" s="252"/>
      <c r="M1186" s="253"/>
      <c r="N1186" s="254"/>
      <c r="O1186" s="254"/>
      <c r="P1186" s="254"/>
      <c r="Q1186" s="254"/>
      <c r="R1186" s="254"/>
      <c r="S1186" s="254"/>
      <c r="T1186" s="255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6" t="s">
        <v>170</v>
      </c>
      <c r="AU1186" s="256" t="s">
        <v>91</v>
      </c>
      <c r="AV1186" s="14" t="s">
        <v>91</v>
      </c>
      <c r="AW1186" s="14" t="s">
        <v>4</v>
      </c>
      <c r="AX1186" s="14" t="s">
        <v>84</v>
      </c>
      <c r="AY1186" s="256" t="s">
        <v>159</v>
      </c>
    </row>
    <row r="1187" s="2" customFormat="1" ht="44.25" customHeight="1">
      <c r="A1187" s="43"/>
      <c r="B1187" s="44"/>
      <c r="C1187" s="217" t="s">
        <v>1797</v>
      </c>
      <c r="D1187" s="217" t="s">
        <v>162</v>
      </c>
      <c r="E1187" s="218" t="s">
        <v>1798</v>
      </c>
      <c r="F1187" s="219" t="s">
        <v>1799</v>
      </c>
      <c r="G1187" s="220" t="s">
        <v>165</v>
      </c>
      <c r="H1187" s="221">
        <v>710.12599999999998</v>
      </c>
      <c r="I1187" s="222"/>
      <c r="J1187" s="223">
        <f>ROUND(I1187*H1187,2)</f>
        <v>0</v>
      </c>
      <c r="K1187" s="219" t="s">
        <v>166</v>
      </c>
      <c r="L1187" s="49"/>
      <c r="M1187" s="224" t="s">
        <v>32</v>
      </c>
      <c r="N1187" s="225" t="s">
        <v>48</v>
      </c>
      <c r="O1187" s="89"/>
      <c r="P1187" s="226">
        <f>O1187*H1187</f>
        <v>0</v>
      </c>
      <c r="Q1187" s="226">
        <v>0</v>
      </c>
      <c r="R1187" s="226">
        <f>Q1187*H1187</f>
        <v>0</v>
      </c>
      <c r="S1187" s="226">
        <v>0</v>
      </c>
      <c r="T1187" s="227">
        <f>S1187*H1187</f>
        <v>0</v>
      </c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R1187" s="228" t="s">
        <v>96</v>
      </c>
      <c r="AT1187" s="228" t="s">
        <v>162</v>
      </c>
      <c r="AU1187" s="228" t="s">
        <v>91</v>
      </c>
      <c r="AY1187" s="21" t="s">
        <v>159</v>
      </c>
      <c r="BE1187" s="229">
        <f>IF(N1187="základní",J1187,0)</f>
        <v>0</v>
      </c>
      <c r="BF1187" s="229">
        <f>IF(N1187="snížená",J1187,0)</f>
        <v>0</v>
      </c>
      <c r="BG1187" s="229">
        <f>IF(N1187="zákl. přenesená",J1187,0)</f>
        <v>0</v>
      </c>
      <c r="BH1187" s="229">
        <f>IF(N1187="sníž. přenesená",J1187,0)</f>
        <v>0</v>
      </c>
      <c r="BI1187" s="229">
        <f>IF(N1187="nulová",J1187,0)</f>
        <v>0</v>
      </c>
      <c r="BJ1187" s="21" t="s">
        <v>91</v>
      </c>
      <c r="BK1187" s="229">
        <f>ROUND(I1187*H1187,2)</f>
        <v>0</v>
      </c>
      <c r="BL1187" s="21" t="s">
        <v>96</v>
      </c>
      <c r="BM1187" s="228" t="s">
        <v>1800</v>
      </c>
    </row>
    <row r="1188" s="2" customFormat="1">
      <c r="A1188" s="43"/>
      <c r="B1188" s="44"/>
      <c r="C1188" s="45"/>
      <c r="D1188" s="230" t="s">
        <v>168</v>
      </c>
      <c r="E1188" s="45"/>
      <c r="F1188" s="231" t="s">
        <v>1801</v>
      </c>
      <c r="G1188" s="45"/>
      <c r="H1188" s="45"/>
      <c r="I1188" s="232"/>
      <c r="J1188" s="45"/>
      <c r="K1188" s="45"/>
      <c r="L1188" s="49"/>
      <c r="M1188" s="233"/>
      <c r="N1188" s="234"/>
      <c r="O1188" s="89"/>
      <c r="P1188" s="89"/>
      <c r="Q1188" s="89"/>
      <c r="R1188" s="89"/>
      <c r="S1188" s="89"/>
      <c r="T1188" s="90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T1188" s="21" t="s">
        <v>168</v>
      </c>
      <c r="AU1188" s="21" t="s">
        <v>91</v>
      </c>
    </row>
    <row r="1189" s="14" customFormat="1">
      <c r="A1189" s="14"/>
      <c r="B1189" s="246"/>
      <c r="C1189" s="247"/>
      <c r="D1189" s="237" t="s">
        <v>170</v>
      </c>
      <c r="E1189" s="248" t="s">
        <v>32</v>
      </c>
      <c r="F1189" s="249" t="s">
        <v>330</v>
      </c>
      <c r="G1189" s="247"/>
      <c r="H1189" s="250">
        <v>710.12599999999998</v>
      </c>
      <c r="I1189" s="251"/>
      <c r="J1189" s="247"/>
      <c r="K1189" s="247"/>
      <c r="L1189" s="252"/>
      <c r="M1189" s="253"/>
      <c r="N1189" s="254"/>
      <c r="O1189" s="254"/>
      <c r="P1189" s="254"/>
      <c r="Q1189" s="254"/>
      <c r="R1189" s="254"/>
      <c r="S1189" s="254"/>
      <c r="T1189" s="255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6" t="s">
        <v>170</v>
      </c>
      <c r="AU1189" s="256" t="s">
        <v>91</v>
      </c>
      <c r="AV1189" s="14" t="s">
        <v>91</v>
      </c>
      <c r="AW1189" s="14" t="s">
        <v>38</v>
      </c>
      <c r="AX1189" s="14" t="s">
        <v>84</v>
      </c>
      <c r="AY1189" s="256" t="s">
        <v>159</v>
      </c>
    </row>
    <row r="1190" s="2" customFormat="1" ht="24.15" customHeight="1">
      <c r="A1190" s="43"/>
      <c r="B1190" s="44"/>
      <c r="C1190" s="217" t="s">
        <v>1802</v>
      </c>
      <c r="D1190" s="217" t="s">
        <v>162</v>
      </c>
      <c r="E1190" s="218" t="s">
        <v>1803</v>
      </c>
      <c r="F1190" s="219" t="s">
        <v>1804</v>
      </c>
      <c r="G1190" s="220" t="s">
        <v>165</v>
      </c>
      <c r="H1190" s="221">
        <v>710.12599999999998</v>
      </c>
      <c r="I1190" s="222"/>
      <c r="J1190" s="223">
        <f>ROUND(I1190*H1190,2)</f>
        <v>0</v>
      </c>
      <c r="K1190" s="219" t="s">
        <v>166</v>
      </c>
      <c r="L1190" s="49"/>
      <c r="M1190" s="224" t="s">
        <v>32</v>
      </c>
      <c r="N1190" s="225" t="s">
        <v>48</v>
      </c>
      <c r="O1190" s="89"/>
      <c r="P1190" s="226">
        <f>O1190*H1190</f>
        <v>0</v>
      </c>
      <c r="Q1190" s="226">
        <v>0</v>
      </c>
      <c r="R1190" s="226">
        <f>Q1190*H1190</f>
        <v>0</v>
      </c>
      <c r="S1190" s="226">
        <v>0</v>
      </c>
      <c r="T1190" s="227">
        <f>S1190*H1190</f>
        <v>0</v>
      </c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R1190" s="228" t="s">
        <v>96</v>
      </c>
      <c r="AT1190" s="228" t="s">
        <v>162</v>
      </c>
      <c r="AU1190" s="228" t="s">
        <v>91</v>
      </c>
      <c r="AY1190" s="21" t="s">
        <v>159</v>
      </c>
      <c r="BE1190" s="229">
        <f>IF(N1190="základní",J1190,0)</f>
        <v>0</v>
      </c>
      <c r="BF1190" s="229">
        <f>IF(N1190="snížená",J1190,0)</f>
        <v>0</v>
      </c>
      <c r="BG1190" s="229">
        <f>IF(N1190="zákl. přenesená",J1190,0)</f>
        <v>0</v>
      </c>
      <c r="BH1190" s="229">
        <f>IF(N1190="sníž. přenesená",J1190,0)</f>
        <v>0</v>
      </c>
      <c r="BI1190" s="229">
        <f>IF(N1190="nulová",J1190,0)</f>
        <v>0</v>
      </c>
      <c r="BJ1190" s="21" t="s">
        <v>91</v>
      </c>
      <c r="BK1190" s="229">
        <f>ROUND(I1190*H1190,2)</f>
        <v>0</v>
      </c>
      <c r="BL1190" s="21" t="s">
        <v>96</v>
      </c>
      <c r="BM1190" s="228" t="s">
        <v>1805</v>
      </c>
    </row>
    <row r="1191" s="2" customFormat="1">
      <c r="A1191" s="43"/>
      <c r="B1191" s="44"/>
      <c r="C1191" s="45"/>
      <c r="D1191" s="230" t="s">
        <v>168</v>
      </c>
      <c r="E1191" s="45"/>
      <c r="F1191" s="231" t="s">
        <v>1806</v>
      </c>
      <c r="G1191" s="45"/>
      <c r="H1191" s="45"/>
      <c r="I1191" s="232"/>
      <c r="J1191" s="45"/>
      <c r="K1191" s="45"/>
      <c r="L1191" s="49"/>
      <c r="M1191" s="233"/>
      <c r="N1191" s="234"/>
      <c r="O1191" s="89"/>
      <c r="P1191" s="89"/>
      <c r="Q1191" s="89"/>
      <c r="R1191" s="89"/>
      <c r="S1191" s="89"/>
      <c r="T1191" s="90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T1191" s="21" t="s">
        <v>168</v>
      </c>
      <c r="AU1191" s="21" t="s">
        <v>91</v>
      </c>
    </row>
    <row r="1192" s="14" customFormat="1">
      <c r="A1192" s="14"/>
      <c r="B1192" s="246"/>
      <c r="C1192" s="247"/>
      <c r="D1192" s="237" t="s">
        <v>170</v>
      </c>
      <c r="E1192" s="248" t="s">
        <v>32</v>
      </c>
      <c r="F1192" s="249" t="s">
        <v>330</v>
      </c>
      <c r="G1192" s="247"/>
      <c r="H1192" s="250">
        <v>710.12599999999998</v>
      </c>
      <c r="I1192" s="251"/>
      <c r="J1192" s="247"/>
      <c r="K1192" s="247"/>
      <c r="L1192" s="252"/>
      <c r="M1192" s="253"/>
      <c r="N1192" s="254"/>
      <c r="O1192" s="254"/>
      <c r="P1192" s="254"/>
      <c r="Q1192" s="254"/>
      <c r="R1192" s="254"/>
      <c r="S1192" s="254"/>
      <c r="T1192" s="255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6" t="s">
        <v>170</v>
      </c>
      <c r="AU1192" s="256" t="s">
        <v>91</v>
      </c>
      <c r="AV1192" s="14" t="s">
        <v>91</v>
      </c>
      <c r="AW1192" s="14" t="s">
        <v>38</v>
      </c>
      <c r="AX1192" s="14" t="s">
        <v>84</v>
      </c>
      <c r="AY1192" s="256" t="s">
        <v>159</v>
      </c>
    </row>
    <row r="1193" s="2" customFormat="1" ht="33" customHeight="1">
      <c r="A1193" s="43"/>
      <c r="B1193" s="44"/>
      <c r="C1193" s="217" t="s">
        <v>1807</v>
      </c>
      <c r="D1193" s="217" t="s">
        <v>162</v>
      </c>
      <c r="E1193" s="218" t="s">
        <v>1808</v>
      </c>
      <c r="F1193" s="219" t="s">
        <v>1809</v>
      </c>
      <c r="G1193" s="220" t="s">
        <v>165</v>
      </c>
      <c r="H1193" s="221">
        <v>63911.339999999997</v>
      </c>
      <c r="I1193" s="222"/>
      <c r="J1193" s="223">
        <f>ROUND(I1193*H1193,2)</f>
        <v>0</v>
      </c>
      <c r="K1193" s="219" t="s">
        <v>166</v>
      </c>
      <c r="L1193" s="49"/>
      <c r="M1193" s="224" t="s">
        <v>32</v>
      </c>
      <c r="N1193" s="225" t="s">
        <v>48</v>
      </c>
      <c r="O1193" s="89"/>
      <c r="P1193" s="226">
        <f>O1193*H1193</f>
        <v>0</v>
      </c>
      <c r="Q1193" s="226">
        <v>0</v>
      </c>
      <c r="R1193" s="226">
        <f>Q1193*H1193</f>
        <v>0</v>
      </c>
      <c r="S1193" s="226">
        <v>0</v>
      </c>
      <c r="T1193" s="227">
        <f>S1193*H1193</f>
        <v>0</v>
      </c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R1193" s="228" t="s">
        <v>96</v>
      </c>
      <c r="AT1193" s="228" t="s">
        <v>162</v>
      </c>
      <c r="AU1193" s="228" t="s">
        <v>91</v>
      </c>
      <c r="AY1193" s="21" t="s">
        <v>159</v>
      </c>
      <c r="BE1193" s="229">
        <f>IF(N1193="základní",J1193,0)</f>
        <v>0</v>
      </c>
      <c r="BF1193" s="229">
        <f>IF(N1193="snížená",J1193,0)</f>
        <v>0</v>
      </c>
      <c r="BG1193" s="229">
        <f>IF(N1193="zákl. přenesená",J1193,0)</f>
        <v>0</v>
      </c>
      <c r="BH1193" s="229">
        <f>IF(N1193="sníž. přenesená",J1193,0)</f>
        <v>0</v>
      </c>
      <c r="BI1193" s="229">
        <f>IF(N1193="nulová",J1193,0)</f>
        <v>0</v>
      </c>
      <c r="BJ1193" s="21" t="s">
        <v>91</v>
      </c>
      <c r="BK1193" s="229">
        <f>ROUND(I1193*H1193,2)</f>
        <v>0</v>
      </c>
      <c r="BL1193" s="21" t="s">
        <v>96</v>
      </c>
      <c r="BM1193" s="228" t="s">
        <v>1810</v>
      </c>
    </row>
    <row r="1194" s="2" customFormat="1">
      <c r="A1194" s="43"/>
      <c r="B1194" s="44"/>
      <c r="C1194" s="45"/>
      <c r="D1194" s="230" t="s">
        <v>168</v>
      </c>
      <c r="E1194" s="45"/>
      <c r="F1194" s="231" t="s">
        <v>1811</v>
      </c>
      <c r="G1194" s="45"/>
      <c r="H1194" s="45"/>
      <c r="I1194" s="232"/>
      <c r="J1194" s="45"/>
      <c r="K1194" s="45"/>
      <c r="L1194" s="49"/>
      <c r="M1194" s="233"/>
      <c r="N1194" s="234"/>
      <c r="O1194" s="89"/>
      <c r="P1194" s="89"/>
      <c r="Q1194" s="89"/>
      <c r="R1194" s="89"/>
      <c r="S1194" s="89"/>
      <c r="T1194" s="90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T1194" s="21" t="s">
        <v>168</v>
      </c>
      <c r="AU1194" s="21" t="s">
        <v>91</v>
      </c>
    </row>
    <row r="1195" s="14" customFormat="1">
      <c r="A1195" s="14"/>
      <c r="B1195" s="246"/>
      <c r="C1195" s="247"/>
      <c r="D1195" s="237" t="s">
        <v>170</v>
      </c>
      <c r="E1195" s="248" t="s">
        <v>32</v>
      </c>
      <c r="F1195" s="249" t="s">
        <v>330</v>
      </c>
      <c r="G1195" s="247"/>
      <c r="H1195" s="250">
        <v>710.12599999999998</v>
      </c>
      <c r="I1195" s="251"/>
      <c r="J1195" s="247"/>
      <c r="K1195" s="247"/>
      <c r="L1195" s="252"/>
      <c r="M1195" s="253"/>
      <c r="N1195" s="254"/>
      <c r="O1195" s="254"/>
      <c r="P1195" s="254"/>
      <c r="Q1195" s="254"/>
      <c r="R1195" s="254"/>
      <c r="S1195" s="254"/>
      <c r="T1195" s="255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6" t="s">
        <v>170</v>
      </c>
      <c r="AU1195" s="256" t="s">
        <v>91</v>
      </c>
      <c r="AV1195" s="14" t="s">
        <v>91</v>
      </c>
      <c r="AW1195" s="14" t="s">
        <v>38</v>
      </c>
      <c r="AX1195" s="14" t="s">
        <v>84</v>
      </c>
      <c r="AY1195" s="256" t="s">
        <v>159</v>
      </c>
    </row>
    <row r="1196" s="14" customFormat="1">
      <c r="A1196" s="14"/>
      <c r="B1196" s="246"/>
      <c r="C1196" s="247"/>
      <c r="D1196" s="237" t="s">
        <v>170</v>
      </c>
      <c r="E1196" s="247"/>
      <c r="F1196" s="249" t="s">
        <v>1796</v>
      </c>
      <c r="G1196" s="247"/>
      <c r="H1196" s="250">
        <v>63911.339999999997</v>
      </c>
      <c r="I1196" s="251"/>
      <c r="J1196" s="247"/>
      <c r="K1196" s="247"/>
      <c r="L1196" s="252"/>
      <c r="M1196" s="253"/>
      <c r="N1196" s="254"/>
      <c r="O1196" s="254"/>
      <c r="P1196" s="254"/>
      <c r="Q1196" s="254"/>
      <c r="R1196" s="254"/>
      <c r="S1196" s="254"/>
      <c r="T1196" s="255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6" t="s">
        <v>170</v>
      </c>
      <c r="AU1196" s="256" t="s">
        <v>91</v>
      </c>
      <c r="AV1196" s="14" t="s">
        <v>91</v>
      </c>
      <c r="AW1196" s="14" t="s">
        <v>4</v>
      </c>
      <c r="AX1196" s="14" t="s">
        <v>84</v>
      </c>
      <c r="AY1196" s="256" t="s">
        <v>159</v>
      </c>
    </row>
    <row r="1197" s="2" customFormat="1" ht="24.15" customHeight="1">
      <c r="A1197" s="43"/>
      <c r="B1197" s="44"/>
      <c r="C1197" s="217" t="s">
        <v>1812</v>
      </c>
      <c r="D1197" s="217" t="s">
        <v>162</v>
      </c>
      <c r="E1197" s="218" t="s">
        <v>1813</v>
      </c>
      <c r="F1197" s="219" t="s">
        <v>1814</v>
      </c>
      <c r="G1197" s="220" t="s">
        <v>165</v>
      </c>
      <c r="H1197" s="221">
        <v>710.12599999999998</v>
      </c>
      <c r="I1197" s="222"/>
      <c r="J1197" s="223">
        <f>ROUND(I1197*H1197,2)</f>
        <v>0</v>
      </c>
      <c r="K1197" s="219" t="s">
        <v>166</v>
      </c>
      <c r="L1197" s="49"/>
      <c r="M1197" s="224" t="s">
        <v>32</v>
      </c>
      <c r="N1197" s="225" t="s">
        <v>48</v>
      </c>
      <c r="O1197" s="89"/>
      <c r="P1197" s="226">
        <f>O1197*H1197</f>
        <v>0</v>
      </c>
      <c r="Q1197" s="226">
        <v>0</v>
      </c>
      <c r="R1197" s="226">
        <f>Q1197*H1197</f>
        <v>0</v>
      </c>
      <c r="S1197" s="226">
        <v>0</v>
      </c>
      <c r="T1197" s="227">
        <f>S1197*H1197</f>
        <v>0</v>
      </c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R1197" s="228" t="s">
        <v>96</v>
      </c>
      <c r="AT1197" s="228" t="s">
        <v>162</v>
      </c>
      <c r="AU1197" s="228" t="s">
        <v>91</v>
      </c>
      <c r="AY1197" s="21" t="s">
        <v>159</v>
      </c>
      <c r="BE1197" s="229">
        <f>IF(N1197="základní",J1197,0)</f>
        <v>0</v>
      </c>
      <c r="BF1197" s="229">
        <f>IF(N1197="snížená",J1197,0)</f>
        <v>0</v>
      </c>
      <c r="BG1197" s="229">
        <f>IF(N1197="zákl. přenesená",J1197,0)</f>
        <v>0</v>
      </c>
      <c r="BH1197" s="229">
        <f>IF(N1197="sníž. přenesená",J1197,0)</f>
        <v>0</v>
      </c>
      <c r="BI1197" s="229">
        <f>IF(N1197="nulová",J1197,0)</f>
        <v>0</v>
      </c>
      <c r="BJ1197" s="21" t="s">
        <v>91</v>
      </c>
      <c r="BK1197" s="229">
        <f>ROUND(I1197*H1197,2)</f>
        <v>0</v>
      </c>
      <c r="BL1197" s="21" t="s">
        <v>96</v>
      </c>
      <c r="BM1197" s="228" t="s">
        <v>1815</v>
      </c>
    </row>
    <row r="1198" s="2" customFormat="1">
      <c r="A1198" s="43"/>
      <c r="B1198" s="44"/>
      <c r="C1198" s="45"/>
      <c r="D1198" s="230" t="s">
        <v>168</v>
      </c>
      <c r="E1198" s="45"/>
      <c r="F1198" s="231" t="s">
        <v>1816</v>
      </c>
      <c r="G1198" s="45"/>
      <c r="H1198" s="45"/>
      <c r="I1198" s="232"/>
      <c r="J1198" s="45"/>
      <c r="K1198" s="45"/>
      <c r="L1198" s="49"/>
      <c r="M1198" s="233"/>
      <c r="N1198" s="234"/>
      <c r="O1198" s="89"/>
      <c r="P1198" s="89"/>
      <c r="Q1198" s="89"/>
      <c r="R1198" s="89"/>
      <c r="S1198" s="89"/>
      <c r="T1198" s="90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T1198" s="21" t="s">
        <v>168</v>
      </c>
      <c r="AU1198" s="21" t="s">
        <v>91</v>
      </c>
    </row>
    <row r="1199" s="14" customFormat="1">
      <c r="A1199" s="14"/>
      <c r="B1199" s="246"/>
      <c r="C1199" s="247"/>
      <c r="D1199" s="237" t="s">
        <v>170</v>
      </c>
      <c r="E1199" s="248" t="s">
        <v>32</v>
      </c>
      <c r="F1199" s="249" t="s">
        <v>330</v>
      </c>
      <c r="G1199" s="247"/>
      <c r="H1199" s="250">
        <v>710.12599999999998</v>
      </c>
      <c r="I1199" s="251"/>
      <c r="J1199" s="247"/>
      <c r="K1199" s="247"/>
      <c r="L1199" s="252"/>
      <c r="M1199" s="253"/>
      <c r="N1199" s="254"/>
      <c r="O1199" s="254"/>
      <c r="P1199" s="254"/>
      <c r="Q1199" s="254"/>
      <c r="R1199" s="254"/>
      <c r="S1199" s="254"/>
      <c r="T1199" s="255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6" t="s">
        <v>170</v>
      </c>
      <c r="AU1199" s="256" t="s">
        <v>91</v>
      </c>
      <c r="AV1199" s="14" t="s">
        <v>91</v>
      </c>
      <c r="AW1199" s="14" t="s">
        <v>38</v>
      </c>
      <c r="AX1199" s="14" t="s">
        <v>84</v>
      </c>
      <c r="AY1199" s="256" t="s">
        <v>159</v>
      </c>
    </row>
    <row r="1200" s="2" customFormat="1" ht="37.8" customHeight="1">
      <c r="A1200" s="43"/>
      <c r="B1200" s="44"/>
      <c r="C1200" s="217" t="s">
        <v>1817</v>
      </c>
      <c r="D1200" s="217" t="s">
        <v>162</v>
      </c>
      <c r="E1200" s="218" t="s">
        <v>1818</v>
      </c>
      <c r="F1200" s="219" t="s">
        <v>1819</v>
      </c>
      <c r="G1200" s="220" t="s">
        <v>165</v>
      </c>
      <c r="H1200" s="221">
        <v>674.89999999999998</v>
      </c>
      <c r="I1200" s="222"/>
      <c r="J1200" s="223">
        <f>ROUND(I1200*H1200,2)</f>
        <v>0</v>
      </c>
      <c r="K1200" s="219" t="s">
        <v>166</v>
      </c>
      <c r="L1200" s="49"/>
      <c r="M1200" s="224" t="s">
        <v>32</v>
      </c>
      <c r="N1200" s="225" t="s">
        <v>48</v>
      </c>
      <c r="O1200" s="89"/>
      <c r="P1200" s="226">
        <f>O1200*H1200</f>
        <v>0</v>
      </c>
      <c r="Q1200" s="226">
        <v>0</v>
      </c>
      <c r="R1200" s="226">
        <f>Q1200*H1200</f>
        <v>0</v>
      </c>
      <c r="S1200" s="226">
        <v>0</v>
      </c>
      <c r="T1200" s="227">
        <f>S1200*H1200</f>
        <v>0</v>
      </c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R1200" s="228" t="s">
        <v>96</v>
      </c>
      <c r="AT1200" s="228" t="s">
        <v>162</v>
      </c>
      <c r="AU1200" s="228" t="s">
        <v>91</v>
      </c>
      <c r="AY1200" s="21" t="s">
        <v>159</v>
      </c>
      <c r="BE1200" s="229">
        <f>IF(N1200="základní",J1200,0)</f>
        <v>0</v>
      </c>
      <c r="BF1200" s="229">
        <f>IF(N1200="snížená",J1200,0)</f>
        <v>0</v>
      </c>
      <c r="BG1200" s="229">
        <f>IF(N1200="zákl. přenesená",J1200,0)</f>
        <v>0</v>
      </c>
      <c r="BH1200" s="229">
        <f>IF(N1200="sníž. přenesená",J1200,0)</f>
        <v>0</v>
      </c>
      <c r="BI1200" s="229">
        <f>IF(N1200="nulová",J1200,0)</f>
        <v>0</v>
      </c>
      <c r="BJ1200" s="21" t="s">
        <v>91</v>
      </c>
      <c r="BK1200" s="229">
        <f>ROUND(I1200*H1200,2)</f>
        <v>0</v>
      </c>
      <c r="BL1200" s="21" t="s">
        <v>96</v>
      </c>
      <c r="BM1200" s="228" t="s">
        <v>1820</v>
      </c>
    </row>
    <row r="1201" s="2" customFormat="1">
      <c r="A1201" s="43"/>
      <c r="B1201" s="44"/>
      <c r="C1201" s="45"/>
      <c r="D1201" s="230" t="s">
        <v>168</v>
      </c>
      <c r="E1201" s="45"/>
      <c r="F1201" s="231" t="s">
        <v>1821</v>
      </c>
      <c r="G1201" s="45"/>
      <c r="H1201" s="45"/>
      <c r="I1201" s="232"/>
      <c r="J1201" s="45"/>
      <c r="K1201" s="45"/>
      <c r="L1201" s="49"/>
      <c r="M1201" s="233"/>
      <c r="N1201" s="234"/>
      <c r="O1201" s="89"/>
      <c r="P1201" s="89"/>
      <c r="Q1201" s="89"/>
      <c r="R1201" s="89"/>
      <c r="S1201" s="89"/>
      <c r="T1201" s="90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T1201" s="21" t="s">
        <v>168</v>
      </c>
      <c r="AU1201" s="21" t="s">
        <v>91</v>
      </c>
    </row>
    <row r="1202" s="14" customFormat="1">
      <c r="A1202" s="14"/>
      <c r="B1202" s="246"/>
      <c r="C1202" s="247"/>
      <c r="D1202" s="237" t="s">
        <v>170</v>
      </c>
      <c r="E1202" s="248" t="s">
        <v>32</v>
      </c>
      <c r="F1202" s="249" t="s">
        <v>1822</v>
      </c>
      <c r="G1202" s="247"/>
      <c r="H1202" s="250">
        <v>674.89999999999998</v>
      </c>
      <c r="I1202" s="251"/>
      <c r="J1202" s="247"/>
      <c r="K1202" s="247"/>
      <c r="L1202" s="252"/>
      <c r="M1202" s="253"/>
      <c r="N1202" s="254"/>
      <c r="O1202" s="254"/>
      <c r="P1202" s="254"/>
      <c r="Q1202" s="254"/>
      <c r="R1202" s="254"/>
      <c r="S1202" s="254"/>
      <c r="T1202" s="255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6" t="s">
        <v>170</v>
      </c>
      <c r="AU1202" s="256" t="s">
        <v>91</v>
      </c>
      <c r="AV1202" s="14" t="s">
        <v>91</v>
      </c>
      <c r="AW1202" s="14" t="s">
        <v>38</v>
      </c>
      <c r="AX1202" s="14" t="s">
        <v>84</v>
      </c>
      <c r="AY1202" s="256" t="s">
        <v>159</v>
      </c>
    </row>
    <row r="1203" s="2" customFormat="1" ht="24.15" customHeight="1">
      <c r="A1203" s="43"/>
      <c r="B1203" s="44"/>
      <c r="C1203" s="217" t="s">
        <v>1823</v>
      </c>
      <c r="D1203" s="217" t="s">
        <v>162</v>
      </c>
      <c r="E1203" s="218" t="s">
        <v>1824</v>
      </c>
      <c r="F1203" s="219" t="s">
        <v>1825</v>
      </c>
      <c r="G1203" s="220" t="s">
        <v>165</v>
      </c>
      <c r="H1203" s="221">
        <v>710.12599999999998</v>
      </c>
      <c r="I1203" s="222"/>
      <c r="J1203" s="223">
        <f>ROUND(I1203*H1203,2)</f>
        <v>0</v>
      </c>
      <c r="K1203" s="219" t="s">
        <v>166</v>
      </c>
      <c r="L1203" s="49"/>
      <c r="M1203" s="224" t="s">
        <v>32</v>
      </c>
      <c r="N1203" s="225" t="s">
        <v>48</v>
      </c>
      <c r="O1203" s="89"/>
      <c r="P1203" s="226">
        <f>O1203*H1203</f>
        <v>0</v>
      </c>
      <c r="Q1203" s="226">
        <v>0</v>
      </c>
      <c r="R1203" s="226">
        <f>Q1203*H1203</f>
        <v>0</v>
      </c>
      <c r="S1203" s="226">
        <v>0</v>
      </c>
      <c r="T1203" s="227">
        <f>S1203*H1203</f>
        <v>0</v>
      </c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R1203" s="228" t="s">
        <v>96</v>
      </c>
      <c r="AT1203" s="228" t="s">
        <v>162</v>
      </c>
      <c r="AU1203" s="228" t="s">
        <v>91</v>
      </c>
      <c r="AY1203" s="21" t="s">
        <v>159</v>
      </c>
      <c r="BE1203" s="229">
        <f>IF(N1203="základní",J1203,0)</f>
        <v>0</v>
      </c>
      <c r="BF1203" s="229">
        <f>IF(N1203="snížená",J1203,0)</f>
        <v>0</v>
      </c>
      <c r="BG1203" s="229">
        <f>IF(N1203="zákl. přenesená",J1203,0)</f>
        <v>0</v>
      </c>
      <c r="BH1203" s="229">
        <f>IF(N1203="sníž. přenesená",J1203,0)</f>
        <v>0</v>
      </c>
      <c r="BI1203" s="229">
        <f>IF(N1203="nulová",J1203,0)</f>
        <v>0</v>
      </c>
      <c r="BJ1203" s="21" t="s">
        <v>91</v>
      </c>
      <c r="BK1203" s="229">
        <f>ROUND(I1203*H1203,2)</f>
        <v>0</v>
      </c>
      <c r="BL1203" s="21" t="s">
        <v>96</v>
      </c>
      <c r="BM1203" s="228" t="s">
        <v>1826</v>
      </c>
    </row>
    <row r="1204" s="2" customFormat="1">
      <c r="A1204" s="43"/>
      <c r="B1204" s="44"/>
      <c r="C1204" s="45"/>
      <c r="D1204" s="230" t="s">
        <v>168</v>
      </c>
      <c r="E1204" s="45"/>
      <c r="F1204" s="231" t="s">
        <v>1827</v>
      </c>
      <c r="G1204" s="45"/>
      <c r="H1204" s="45"/>
      <c r="I1204" s="232"/>
      <c r="J1204" s="45"/>
      <c r="K1204" s="45"/>
      <c r="L1204" s="49"/>
      <c r="M1204" s="233"/>
      <c r="N1204" s="234"/>
      <c r="O1204" s="89"/>
      <c r="P1204" s="89"/>
      <c r="Q1204" s="89"/>
      <c r="R1204" s="89"/>
      <c r="S1204" s="89"/>
      <c r="T1204" s="90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T1204" s="21" t="s">
        <v>168</v>
      </c>
      <c r="AU1204" s="21" t="s">
        <v>91</v>
      </c>
    </row>
    <row r="1205" s="14" customFormat="1">
      <c r="A1205" s="14"/>
      <c r="B1205" s="246"/>
      <c r="C1205" s="247"/>
      <c r="D1205" s="237" t="s">
        <v>170</v>
      </c>
      <c r="E1205" s="248" t="s">
        <v>32</v>
      </c>
      <c r="F1205" s="249" t="s">
        <v>330</v>
      </c>
      <c r="G1205" s="247"/>
      <c r="H1205" s="250">
        <v>710.12599999999998</v>
      </c>
      <c r="I1205" s="251"/>
      <c r="J1205" s="247"/>
      <c r="K1205" s="247"/>
      <c r="L1205" s="252"/>
      <c r="M1205" s="253"/>
      <c r="N1205" s="254"/>
      <c r="O1205" s="254"/>
      <c r="P1205" s="254"/>
      <c r="Q1205" s="254"/>
      <c r="R1205" s="254"/>
      <c r="S1205" s="254"/>
      <c r="T1205" s="255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6" t="s">
        <v>170</v>
      </c>
      <c r="AU1205" s="256" t="s">
        <v>91</v>
      </c>
      <c r="AV1205" s="14" t="s">
        <v>91</v>
      </c>
      <c r="AW1205" s="14" t="s">
        <v>38</v>
      </c>
      <c r="AX1205" s="14" t="s">
        <v>84</v>
      </c>
      <c r="AY1205" s="256" t="s">
        <v>159</v>
      </c>
    </row>
    <row r="1206" s="2" customFormat="1" ht="44.25" customHeight="1">
      <c r="A1206" s="43"/>
      <c r="B1206" s="44"/>
      <c r="C1206" s="217" t="s">
        <v>1828</v>
      </c>
      <c r="D1206" s="217" t="s">
        <v>162</v>
      </c>
      <c r="E1206" s="218" t="s">
        <v>1829</v>
      </c>
      <c r="F1206" s="219" t="s">
        <v>1830</v>
      </c>
      <c r="G1206" s="220" t="s">
        <v>165</v>
      </c>
      <c r="H1206" s="221">
        <v>710.12599999999998</v>
      </c>
      <c r="I1206" s="222"/>
      <c r="J1206" s="223">
        <f>ROUND(I1206*H1206,2)</f>
        <v>0</v>
      </c>
      <c r="K1206" s="219" t="s">
        <v>166</v>
      </c>
      <c r="L1206" s="49"/>
      <c r="M1206" s="224" t="s">
        <v>32</v>
      </c>
      <c r="N1206" s="225" t="s">
        <v>48</v>
      </c>
      <c r="O1206" s="89"/>
      <c r="P1206" s="226">
        <f>O1206*H1206</f>
        <v>0</v>
      </c>
      <c r="Q1206" s="226">
        <v>0</v>
      </c>
      <c r="R1206" s="226">
        <f>Q1206*H1206</f>
        <v>0</v>
      </c>
      <c r="S1206" s="226">
        <v>0</v>
      </c>
      <c r="T1206" s="227">
        <f>S1206*H1206</f>
        <v>0</v>
      </c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R1206" s="228" t="s">
        <v>96</v>
      </c>
      <c r="AT1206" s="228" t="s">
        <v>162</v>
      </c>
      <c r="AU1206" s="228" t="s">
        <v>91</v>
      </c>
      <c r="AY1206" s="21" t="s">
        <v>159</v>
      </c>
      <c r="BE1206" s="229">
        <f>IF(N1206="základní",J1206,0)</f>
        <v>0</v>
      </c>
      <c r="BF1206" s="229">
        <f>IF(N1206="snížená",J1206,0)</f>
        <v>0</v>
      </c>
      <c r="BG1206" s="229">
        <f>IF(N1206="zákl. přenesená",J1206,0)</f>
        <v>0</v>
      </c>
      <c r="BH1206" s="229">
        <f>IF(N1206="sníž. přenesená",J1206,0)</f>
        <v>0</v>
      </c>
      <c r="BI1206" s="229">
        <f>IF(N1206="nulová",J1206,0)</f>
        <v>0</v>
      </c>
      <c r="BJ1206" s="21" t="s">
        <v>91</v>
      </c>
      <c r="BK1206" s="229">
        <f>ROUND(I1206*H1206,2)</f>
        <v>0</v>
      </c>
      <c r="BL1206" s="21" t="s">
        <v>96</v>
      </c>
      <c r="BM1206" s="228" t="s">
        <v>1831</v>
      </c>
    </row>
    <row r="1207" s="2" customFormat="1">
      <c r="A1207" s="43"/>
      <c r="B1207" s="44"/>
      <c r="C1207" s="45"/>
      <c r="D1207" s="230" t="s">
        <v>168</v>
      </c>
      <c r="E1207" s="45"/>
      <c r="F1207" s="231" t="s">
        <v>1832</v>
      </c>
      <c r="G1207" s="45"/>
      <c r="H1207" s="45"/>
      <c r="I1207" s="232"/>
      <c r="J1207" s="45"/>
      <c r="K1207" s="45"/>
      <c r="L1207" s="49"/>
      <c r="M1207" s="233"/>
      <c r="N1207" s="234"/>
      <c r="O1207" s="89"/>
      <c r="P1207" s="89"/>
      <c r="Q1207" s="89"/>
      <c r="R1207" s="89"/>
      <c r="S1207" s="89"/>
      <c r="T1207" s="90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T1207" s="21" t="s">
        <v>168</v>
      </c>
      <c r="AU1207" s="21" t="s">
        <v>91</v>
      </c>
    </row>
    <row r="1208" s="14" customFormat="1">
      <c r="A1208" s="14"/>
      <c r="B1208" s="246"/>
      <c r="C1208" s="247"/>
      <c r="D1208" s="237" t="s">
        <v>170</v>
      </c>
      <c r="E1208" s="248" t="s">
        <v>32</v>
      </c>
      <c r="F1208" s="249" t="s">
        <v>330</v>
      </c>
      <c r="G1208" s="247"/>
      <c r="H1208" s="250">
        <v>710.12599999999998</v>
      </c>
      <c r="I1208" s="251"/>
      <c r="J1208" s="247"/>
      <c r="K1208" s="247"/>
      <c r="L1208" s="252"/>
      <c r="M1208" s="253"/>
      <c r="N1208" s="254"/>
      <c r="O1208" s="254"/>
      <c r="P1208" s="254"/>
      <c r="Q1208" s="254"/>
      <c r="R1208" s="254"/>
      <c r="S1208" s="254"/>
      <c r="T1208" s="255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6" t="s">
        <v>170</v>
      </c>
      <c r="AU1208" s="256" t="s">
        <v>91</v>
      </c>
      <c r="AV1208" s="14" t="s">
        <v>91</v>
      </c>
      <c r="AW1208" s="14" t="s">
        <v>38</v>
      </c>
      <c r="AX1208" s="14" t="s">
        <v>84</v>
      </c>
      <c r="AY1208" s="256" t="s">
        <v>159</v>
      </c>
    </row>
    <row r="1209" s="12" customFormat="1" ht="22.8" customHeight="1">
      <c r="A1209" s="12"/>
      <c r="B1209" s="201"/>
      <c r="C1209" s="202"/>
      <c r="D1209" s="203" t="s">
        <v>75</v>
      </c>
      <c r="E1209" s="215" t="s">
        <v>229</v>
      </c>
      <c r="F1209" s="215" t="s">
        <v>230</v>
      </c>
      <c r="G1209" s="202"/>
      <c r="H1209" s="202"/>
      <c r="I1209" s="205"/>
      <c r="J1209" s="216">
        <f>BK1209</f>
        <v>0</v>
      </c>
      <c r="K1209" s="202"/>
      <c r="L1209" s="207"/>
      <c r="M1209" s="208"/>
      <c r="N1209" s="209"/>
      <c r="O1209" s="209"/>
      <c r="P1209" s="210">
        <f>SUM(P1210:P1211)</f>
        <v>0</v>
      </c>
      <c r="Q1209" s="209"/>
      <c r="R1209" s="210">
        <f>SUM(R1210:R1211)</f>
        <v>0</v>
      </c>
      <c r="S1209" s="209"/>
      <c r="T1209" s="211">
        <f>SUM(T1210:T1211)</f>
        <v>0</v>
      </c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R1209" s="212" t="s">
        <v>84</v>
      </c>
      <c r="AT1209" s="213" t="s">
        <v>75</v>
      </c>
      <c r="AU1209" s="213" t="s">
        <v>84</v>
      </c>
      <c r="AY1209" s="212" t="s">
        <v>159</v>
      </c>
      <c r="BK1209" s="214">
        <f>SUM(BK1210:BK1211)</f>
        <v>0</v>
      </c>
    </row>
    <row r="1210" s="2" customFormat="1" ht="62.7" customHeight="1">
      <c r="A1210" s="43"/>
      <c r="B1210" s="44"/>
      <c r="C1210" s="217" t="s">
        <v>1833</v>
      </c>
      <c r="D1210" s="217" t="s">
        <v>162</v>
      </c>
      <c r="E1210" s="218" t="s">
        <v>1834</v>
      </c>
      <c r="F1210" s="219" t="s">
        <v>1835</v>
      </c>
      <c r="G1210" s="220" t="s">
        <v>181</v>
      </c>
      <c r="H1210" s="221">
        <v>2496.6640000000002</v>
      </c>
      <c r="I1210" s="222"/>
      <c r="J1210" s="223">
        <f>ROUND(I1210*H1210,2)</f>
        <v>0</v>
      </c>
      <c r="K1210" s="219" t="s">
        <v>166</v>
      </c>
      <c r="L1210" s="49"/>
      <c r="M1210" s="224" t="s">
        <v>32</v>
      </c>
      <c r="N1210" s="225" t="s">
        <v>48</v>
      </c>
      <c r="O1210" s="89"/>
      <c r="P1210" s="226">
        <f>O1210*H1210</f>
        <v>0</v>
      </c>
      <c r="Q1210" s="226">
        <v>0</v>
      </c>
      <c r="R1210" s="226">
        <f>Q1210*H1210</f>
        <v>0</v>
      </c>
      <c r="S1210" s="226">
        <v>0</v>
      </c>
      <c r="T1210" s="227">
        <f>S1210*H1210</f>
        <v>0</v>
      </c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R1210" s="228" t="s">
        <v>96</v>
      </c>
      <c r="AT1210" s="228" t="s">
        <v>162</v>
      </c>
      <c r="AU1210" s="228" t="s">
        <v>91</v>
      </c>
      <c r="AY1210" s="21" t="s">
        <v>159</v>
      </c>
      <c r="BE1210" s="229">
        <f>IF(N1210="základní",J1210,0)</f>
        <v>0</v>
      </c>
      <c r="BF1210" s="229">
        <f>IF(N1210="snížená",J1210,0)</f>
        <v>0</v>
      </c>
      <c r="BG1210" s="229">
        <f>IF(N1210="zákl. přenesená",J1210,0)</f>
        <v>0</v>
      </c>
      <c r="BH1210" s="229">
        <f>IF(N1210="sníž. přenesená",J1210,0)</f>
        <v>0</v>
      </c>
      <c r="BI1210" s="229">
        <f>IF(N1210="nulová",J1210,0)</f>
        <v>0</v>
      </c>
      <c r="BJ1210" s="21" t="s">
        <v>91</v>
      </c>
      <c r="BK1210" s="229">
        <f>ROUND(I1210*H1210,2)</f>
        <v>0</v>
      </c>
      <c r="BL1210" s="21" t="s">
        <v>96</v>
      </c>
      <c r="BM1210" s="228" t="s">
        <v>1836</v>
      </c>
    </row>
    <row r="1211" s="2" customFormat="1">
      <c r="A1211" s="43"/>
      <c r="B1211" s="44"/>
      <c r="C1211" s="45"/>
      <c r="D1211" s="230" t="s">
        <v>168</v>
      </c>
      <c r="E1211" s="45"/>
      <c r="F1211" s="231" t="s">
        <v>1837</v>
      </c>
      <c r="G1211" s="45"/>
      <c r="H1211" s="45"/>
      <c r="I1211" s="232"/>
      <c r="J1211" s="45"/>
      <c r="K1211" s="45"/>
      <c r="L1211" s="49"/>
      <c r="M1211" s="233"/>
      <c r="N1211" s="234"/>
      <c r="O1211" s="89"/>
      <c r="P1211" s="89"/>
      <c r="Q1211" s="89"/>
      <c r="R1211" s="89"/>
      <c r="S1211" s="89"/>
      <c r="T1211" s="90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T1211" s="21" t="s">
        <v>168</v>
      </c>
      <c r="AU1211" s="21" t="s">
        <v>91</v>
      </c>
    </row>
    <row r="1212" s="12" customFormat="1" ht="25.92" customHeight="1">
      <c r="A1212" s="12"/>
      <c r="B1212" s="201"/>
      <c r="C1212" s="202"/>
      <c r="D1212" s="203" t="s">
        <v>75</v>
      </c>
      <c r="E1212" s="204" t="s">
        <v>1838</v>
      </c>
      <c r="F1212" s="204" t="s">
        <v>1839</v>
      </c>
      <c r="G1212" s="202"/>
      <c r="H1212" s="202"/>
      <c r="I1212" s="205"/>
      <c r="J1212" s="206">
        <f>BK1212</f>
        <v>0</v>
      </c>
      <c r="K1212" s="202"/>
      <c r="L1212" s="207"/>
      <c r="M1212" s="208"/>
      <c r="N1212" s="209"/>
      <c r="O1212" s="209"/>
      <c r="P1212" s="210">
        <f>P1213+P1255+P1469+P1590+P1593+P1635+P1648+P1703+P1761+P1821+P1992+P2070+P2178+P2192+P2217+P2288+P2358+P2364+P2401</f>
        <v>0</v>
      </c>
      <c r="Q1212" s="209"/>
      <c r="R1212" s="210">
        <f>R1213+R1255+R1469+R1590+R1593+R1635+R1648+R1703+R1761+R1821+R1992+R2070+R2178+R2192+R2217+R2288+R2358+R2364+R2401</f>
        <v>205.77825575437748</v>
      </c>
      <c r="S1212" s="209"/>
      <c r="T1212" s="211">
        <f>T1213+T1255+T1469+T1590+T1593+T1635+T1648+T1703+T1761+T1821+T1992+T2070+T2178+T2192+T2217+T2288+T2358+T2364+T2401</f>
        <v>0.047878320000000002</v>
      </c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R1212" s="212" t="s">
        <v>91</v>
      </c>
      <c r="AT1212" s="213" t="s">
        <v>75</v>
      </c>
      <c r="AU1212" s="213" t="s">
        <v>76</v>
      </c>
      <c r="AY1212" s="212" t="s">
        <v>159</v>
      </c>
      <c r="BK1212" s="214">
        <f>BK1213+BK1255+BK1469+BK1590+BK1593+BK1635+BK1648+BK1703+BK1761+BK1821+BK1992+BK2070+BK2178+BK2192+BK2217+BK2288+BK2358+BK2364+BK2401</f>
        <v>0</v>
      </c>
    </row>
    <row r="1213" s="12" customFormat="1" ht="22.8" customHeight="1">
      <c r="A1213" s="12"/>
      <c r="B1213" s="201"/>
      <c r="C1213" s="202"/>
      <c r="D1213" s="203" t="s">
        <v>75</v>
      </c>
      <c r="E1213" s="215" t="s">
        <v>1840</v>
      </c>
      <c r="F1213" s="215" t="s">
        <v>1841</v>
      </c>
      <c r="G1213" s="202"/>
      <c r="H1213" s="202"/>
      <c r="I1213" s="205"/>
      <c r="J1213" s="216">
        <f>BK1213</f>
        <v>0</v>
      </c>
      <c r="K1213" s="202"/>
      <c r="L1213" s="207"/>
      <c r="M1213" s="208"/>
      <c r="N1213" s="209"/>
      <c r="O1213" s="209"/>
      <c r="P1213" s="210">
        <f>P1214+SUM(P1215:P1225)</f>
        <v>0</v>
      </c>
      <c r="Q1213" s="209"/>
      <c r="R1213" s="210">
        <f>R1214+SUM(R1215:R1225)</f>
        <v>10.873901520900001</v>
      </c>
      <c r="S1213" s="209"/>
      <c r="T1213" s="211">
        <f>T1214+SUM(T1215:T1225)</f>
        <v>0</v>
      </c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R1213" s="212" t="s">
        <v>91</v>
      </c>
      <c r="AT1213" s="213" t="s">
        <v>75</v>
      </c>
      <c r="AU1213" s="213" t="s">
        <v>84</v>
      </c>
      <c r="AY1213" s="212" t="s">
        <v>159</v>
      </c>
      <c r="BK1213" s="214">
        <f>BK1214+SUM(BK1215:BK1225)</f>
        <v>0</v>
      </c>
    </row>
    <row r="1214" s="2" customFormat="1" ht="44.25" customHeight="1">
      <c r="A1214" s="43"/>
      <c r="B1214" s="44"/>
      <c r="C1214" s="217" t="s">
        <v>1842</v>
      </c>
      <c r="D1214" s="217" t="s">
        <v>162</v>
      </c>
      <c r="E1214" s="218" t="s">
        <v>1843</v>
      </c>
      <c r="F1214" s="219" t="s">
        <v>1844</v>
      </c>
      <c r="G1214" s="220" t="s">
        <v>165</v>
      </c>
      <c r="H1214" s="221">
        <v>221.292</v>
      </c>
      <c r="I1214" s="222"/>
      <c r="J1214" s="223">
        <f>ROUND(I1214*H1214,2)</f>
        <v>0</v>
      </c>
      <c r="K1214" s="219" t="s">
        <v>166</v>
      </c>
      <c r="L1214" s="49"/>
      <c r="M1214" s="224" t="s">
        <v>32</v>
      </c>
      <c r="N1214" s="225" t="s">
        <v>48</v>
      </c>
      <c r="O1214" s="89"/>
      <c r="P1214" s="226">
        <f>O1214*H1214</f>
        <v>0</v>
      </c>
      <c r="Q1214" s="226">
        <v>0.00039500000000000001</v>
      </c>
      <c r="R1214" s="226">
        <f>Q1214*H1214</f>
        <v>0.087410340000000003</v>
      </c>
      <c r="S1214" s="226">
        <v>0</v>
      </c>
      <c r="T1214" s="227">
        <f>S1214*H1214</f>
        <v>0</v>
      </c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R1214" s="228" t="s">
        <v>663</v>
      </c>
      <c r="AT1214" s="228" t="s">
        <v>162</v>
      </c>
      <c r="AU1214" s="228" t="s">
        <v>91</v>
      </c>
      <c r="AY1214" s="21" t="s">
        <v>159</v>
      </c>
      <c r="BE1214" s="229">
        <f>IF(N1214="základní",J1214,0)</f>
        <v>0</v>
      </c>
      <c r="BF1214" s="229">
        <f>IF(N1214="snížená",J1214,0)</f>
        <v>0</v>
      </c>
      <c r="BG1214" s="229">
        <f>IF(N1214="zákl. přenesená",J1214,0)</f>
        <v>0</v>
      </c>
      <c r="BH1214" s="229">
        <f>IF(N1214="sníž. přenesená",J1214,0)</f>
        <v>0</v>
      </c>
      <c r="BI1214" s="229">
        <f>IF(N1214="nulová",J1214,0)</f>
        <v>0</v>
      </c>
      <c r="BJ1214" s="21" t="s">
        <v>91</v>
      </c>
      <c r="BK1214" s="229">
        <f>ROUND(I1214*H1214,2)</f>
        <v>0</v>
      </c>
      <c r="BL1214" s="21" t="s">
        <v>663</v>
      </c>
      <c r="BM1214" s="228" t="s">
        <v>1845</v>
      </c>
    </row>
    <row r="1215" s="2" customFormat="1">
      <c r="A1215" s="43"/>
      <c r="B1215" s="44"/>
      <c r="C1215" s="45"/>
      <c r="D1215" s="230" t="s">
        <v>168</v>
      </c>
      <c r="E1215" s="45"/>
      <c r="F1215" s="231" t="s">
        <v>1846</v>
      </c>
      <c r="G1215" s="45"/>
      <c r="H1215" s="45"/>
      <c r="I1215" s="232"/>
      <c r="J1215" s="45"/>
      <c r="K1215" s="45"/>
      <c r="L1215" s="49"/>
      <c r="M1215" s="233"/>
      <c r="N1215" s="234"/>
      <c r="O1215" s="89"/>
      <c r="P1215" s="89"/>
      <c r="Q1215" s="89"/>
      <c r="R1215" s="89"/>
      <c r="S1215" s="89"/>
      <c r="T1215" s="90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T1215" s="21" t="s">
        <v>168</v>
      </c>
      <c r="AU1215" s="21" t="s">
        <v>91</v>
      </c>
    </row>
    <row r="1216" s="14" customFormat="1">
      <c r="A1216" s="14"/>
      <c r="B1216" s="246"/>
      <c r="C1216" s="247"/>
      <c r="D1216" s="237" t="s">
        <v>170</v>
      </c>
      <c r="E1216" s="248" t="s">
        <v>32</v>
      </c>
      <c r="F1216" s="249" t="s">
        <v>1847</v>
      </c>
      <c r="G1216" s="247"/>
      <c r="H1216" s="250">
        <v>221.292</v>
      </c>
      <c r="I1216" s="251"/>
      <c r="J1216" s="247"/>
      <c r="K1216" s="247"/>
      <c r="L1216" s="252"/>
      <c r="M1216" s="253"/>
      <c r="N1216" s="254"/>
      <c r="O1216" s="254"/>
      <c r="P1216" s="254"/>
      <c r="Q1216" s="254"/>
      <c r="R1216" s="254"/>
      <c r="S1216" s="254"/>
      <c r="T1216" s="255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6" t="s">
        <v>170</v>
      </c>
      <c r="AU1216" s="256" t="s">
        <v>91</v>
      </c>
      <c r="AV1216" s="14" t="s">
        <v>91</v>
      </c>
      <c r="AW1216" s="14" t="s">
        <v>38</v>
      </c>
      <c r="AX1216" s="14" t="s">
        <v>84</v>
      </c>
      <c r="AY1216" s="256" t="s">
        <v>159</v>
      </c>
    </row>
    <row r="1217" s="2" customFormat="1" ht="33" customHeight="1">
      <c r="A1217" s="43"/>
      <c r="B1217" s="44"/>
      <c r="C1217" s="217" t="s">
        <v>1848</v>
      </c>
      <c r="D1217" s="217" t="s">
        <v>162</v>
      </c>
      <c r="E1217" s="218" t="s">
        <v>1849</v>
      </c>
      <c r="F1217" s="219" t="s">
        <v>1850</v>
      </c>
      <c r="G1217" s="220" t="s">
        <v>785</v>
      </c>
      <c r="H1217" s="221">
        <v>184.41</v>
      </c>
      <c r="I1217" s="222"/>
      <c r="J1217" s="223">
        <f>ROUND(I1217*H1217,2)</f>
        <v>0</v>
      </c>
      <c r="K1217" s="219" t="s">
        <v>166</v>
      </c>
      <c r="L1217" s="49"/>
      <c r="M1217" s="224" t="s">
        <v>32</v>
      </c>
      <c r="N1217" s="225" t="s">
        <v>48</v>
      </c>
      <c r="O1217" s="89"/>
      <c r="P1217" s="226">
        <f>O1217*H1217</f>
        <v>0</v>
      </c>
      <c r="Q1217" s="226">
        <v>0.00016000000000000001</v>
      </c>
      <c r="R1217" s="226">
        <f>Q1217*H1217</f>
        <v>0.029505600000000003</v>
      </c>
      <c r="S1217" s="226">
        <v>0</v>
      </c>
      <c r="T1217" s="227">
        <f>S1217*H1217</f>
        <v>0</v>
      </c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R1217" s="228" t="s">
        <v>663</v>
      </c>
      <c r="AT1217" s="228" t="s">
        <v>162</v>
      </c>
      <c r="AU1217" s="228" t="s">
        <v>91</v>
      </c>
      <c r="AY1217" s="21" t="s">
        <v>159</v>
      </c>
      <c r="BE1217" s="229">
        <f>IF(N1217="základní",J1217,0)</f>
        <v>0</v>
      </c>
      <c r="BF1217" s="229">
        <f>IF(N1217="snížená",J1217,0)</f>
        <v>0</v>
      </c>
      <c r="BG1217" s="229">
        <f>IF(N1217="zákl. přenesená",J1217,0)</f>
        <v>0</v>
      </c>
      <c r="BH1217" s="229">
        <f>IF(N1217="sníž. přenesená",J1217,0)</f>
        <v>0</v>
      </c>
      <c r="BI1217" s="229">
        <f>IF(N1217="nulová",J1217,0)</f>
        <v>0</v>
      </c>
      <c r="BJ1217" s="21" t="s">
        <v>91</v>
      </c>
      <c r="BK1217" s="229">
        <f>ROUND(I1217*H1217,2)</f>
        <v>0</v>
      </c>
      <c r="BL1217" s="21" t="s">
        <v>663</v>
      </c>
      <c r="BM1217" s="228" t="s">
        <v>1851</v>
      </c>
    </row>
    <row r="1218" s="2" customFormat="1">
      <c r="A1218" s="43"/>
      <c r="B1218" s="44"/>
      <c r="C1218" s="45"/>
      <c r="D1218" s="230" t="s">
        <v>168</v>
      </c>
      <c r="E1218" s="45"/>
      <c r="F1218" s="231" t="s">
        <v>1852</v>
      </c>
      <c r="G1218" s="45"/>
      <c r="H1218" s="45"/>
      <c r="I1218" s="232"/>
      <c r="J1218" s="45"/>
      <c r="K1218" s="45"/>
      <c r="L1218" s="49"/>
      <c r="M1218" s="233"/>
      <c r="N1218" s="234"/>
      <c r="O1218" s="89"/>
      <c r="P1218" s="89"/>
      <c r="Q1218" s="89"/>
      <c r="R1218" s="89"/>
      <c r="S1218" s="89"/>
      <c r="T1218" s="90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T1218" s="21" t="s">
        <v>168</v>
      </c>
      <c r="AU1218" s="21" t="s">
        <v>91</v>
      </c>
    </row>
    <row r="1219" s="14" customFormat="1">
      <c r="A1219" s="14"/>
      <c r="B1219" s="246"/>
      <c r="C1219" s="247"/>
      <c r="D1219" s="237" t="s">
        <v>170</v>
      </c>
      <c r="E1219" s="248" t="s">
        <v>32</v>
      </c>
      <c r="F1219" s="249" t="s">
        <v>318</v>
      </c>
      <c r="G1219" s="247"/>
      <c r="H1219" s="250">
        <v>184.41</v>
      </c>
      <c r="I1219" s="251"/>
      <c r="J1219" s="247"/>
      <c r="K1219" s="247"/>
      <c r="L1219" s="252"/>
      <c r="M1219" s="253"/>
      <c r="N1219" s="254"/>
      <c r="O1219" s="254"/>
      <c r="P1219" s="254"/>
      <c r="Q1219" s="254"/>
      <c r="R1219" s="254"/>
      <c r="S1219" s="254"/>
      <c r="T1219" s="255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6" t="s">
        <v>170</v>
      </c>
      <c r="AU1219" s="256" t="s">
        <v>91</v>
      </c>
      <c r="AV1219" s="14" t="s">
        <v>91</v>
      </c>
      <c r="AW1219" s="14" t="s">
        <v>38</v>
      </c>
      <c r="AX1219" s="14" t="s">
        <v>84</v>
      </c>
      <c r="AY1219" s="256" t="s">
        <v>159</v>
      </c>
    </row>
    <row r="1220" s="2" customFormat="1" ht="33" customHeight="1">
      <c r="A1220" s="43"/>
      <c r="B1220" s="44"/>
      <c r="C1220" s="217" t="s">
        <v>1853</v>
      </c>
      <c r="D1220" s="217" t="s">
        <v>162</v>
      </c>
      <c r="E1220" s="218" t="s">
        <v>1854</v>
      </c>
      <c r="F1220" s="219" t="s">
        <v>1855</v>
      </c>
      <c r="G1220" s="220" t="s">
        <v>212</v>
      </c>
      <c r="H1220" s="221">
        <v>1014.255</v>
      </c>
      <c r="I1220" s="222"/>
      <c r="J1220" s="223">
        <f>ROUND(I1220*H1220,2)</f>
        <v>0</v>
      </c>
      <c r="K1220" s="219" t="s">
        <v>166</v>
      </c>
      <c r="L1220" s="49"/>
      <c r="M1220" s="224" t="s">
        <v>32</v>
      </c>
      <c r="N1220" s="225" t="s">
        <v>48</v>
      </c>
      <c r="O1220" s="89"/>
      <c r="P1220" s="226">
        <f>O1220*H1220</f>
        <v>0</v>
      </c>
      <c r="Q1220" s="226">
        <v>1.0000000000000001E-05</v>
      </c>
      <c r="R1220" s="226">
        <f>Q1220*H1220</f>
        <v>0.01014255</v>
      </c>
      <c r="S1220" s="226">
        <v>0</v>
      </c>
      <c r="T1220" s="227">
        <f>S1220*H1220</f>
        <v>0</v>
      </c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R1220" s="228" t="s">
        <v>663</v>
      </c>
      <c r="AT1220" s="228" t="s">
        <v>162</v>
      </c>
      <c r="AU1220" s="228" t="s">
        <v>91</v>
      </c>
      <c r="AY1220" s="21" t="s">
        <v>159</v>
      </c>
      <c r="BE1220" s="229">
        <f>IF(N1220="základní",J1220,0)</f>
        <v>0</v>
      </c>
      <c r="BF1220" s="229">
        <f>IF(N1220="snížená",J1220,0)</f>
        <v>0</v>
      </c>
      <c r="BG1220" s="229">
        <f>IF(N1220="zákl. přenesená",J1220,0)</f>
        <v>0</v>
      </c>
      <c r="BH1220" s="229">
        <f>IF(N1220="sníž. přenesená",J1220,0)</f>
        <v>0</v>
      </c>
      <c r="BI1220" s="229">
        <f>IF(N1220="nulová",J1220,0)</f>
        <v>0</v>
      </c>
      <c r="BJ1220" s="21" t="s">
        <v>91</v>
      </c>
      <c r="BK1220" s="229">
        <f>ROUND(I1220*H1220,2)</f>
        <v>0</v>
      </c>
      <c r="BL1220" s="21" t="s">
        <v>663</v>
      </c>
      <c r="BM1220" s="228" t="s">
        <v>1856</v>
      </c>
    </row>
    <row r="1221" s="2" customFormat="1">
      <c r="A1221" s="43"/>
      <c r="B1221" s="44"/>
      <c r="C1221" s="45"/>
      <c r="D1221" s="230" t="s">
        <v>168</v>
      </c>
      <c r="E1221" s="45"/>
      <c r="F1221" s="231" t="s">
        <v>1857</v>
      </c>
      <c r="G1221" s="45"/>
      <c r="H1221" s="45"/>
      <c r="I1221" s="232"/>
      <c r="J1221" s="45"/>
      <c r="K1221" s="45"/>
      <c r="L1221" s="49"/>
      <c r="M1221" s="233"/>
      <c r="N1221" s="234"/>
      <c r="O1221" s="89"/>
      <c r="P1221" s="89"/>
      <c r="Q1221" s="89"/>
      <c r="R1221" s="89"/>
      <c r="S1221" s="89"/>
      <c r="T1221" s="90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T1221" s="21" t="s">
        <v>168</v>
      </c>
      <c r="AU1221" s="21" t="s">
        <v>91</v>
      </c>
    </row>
    <row r="1222" s="14" customFormat="1">
      <c r="A1222" s="14"/>
      <c r="B1222" s="246"/>
      <c r="C1222" s="247"/>
      <c r="D1222" s="237" t="s">
        <v>170</v>
      </c>
      <c r="E1222" s="248" t="s">
        <v>32</v>
      </c>
      <c r="F1222" s="249" t="s">
        <v>1858</v>
      </c>
      <c r="G1222" s="247"/>
      <c r="H1222" s="250">
        <v>1014.255</v>
      </c>
      <c r="I1222" s="251"/>
      <c r="J1222" s="247"/>
      <c r="K1222" s="247"/>
      <c r="L1222" s="252"/>
      <c r="M1222" s="253"/>
      <c r="N1222" s="254"/>
      <c r="O1222" s="254"/>
      <c r="P1222" s="254"/>
      <c r="Q1222" s="254"/>
      <c r="R1222" s="254"/>
      <c r="S1222" s="254"/>
      <c r="T1222" s="255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6" t="s">
        <v>170</v>
      </c>
      <c r="AU1222" s="256" t="s">
        <v>91</v>
      </c>
      <c r="AV1222" s="14" t="s">
        <v>91</v>
      </c>
      <c r="AW1222" s="14" t="s">
        <v>38</v>
      </c>
      <c r="AX1222" s="14" t="s">
        <v>84</v>
      </c>
      <c r="AY1222" s="256" t="s">
        <v>159</v>
      </c>
    </row>
    <row r="1223" s="2" customFormat="1" ht="49.05" customHeight="1">
      <c r="A1223" s="43"/>
      <c r="B1223" s="44"/>
      <c r="C1223" s="217" t="s">
        <v>1859</v>
      </c>
      <c r="D1223" s="217" t="s">
        <v>162</v>
      </c>
      <c r="E1223" s="218" t="s">
        <v>1860</v>
      </c>
      <c r="F1223" s="219" t="s">
        <v>1861</v>
      </c>
      <c r="G1223" s="220" t="s">
        <v>181</v>
      </c>
      <c r="H1223" s="221">
        <v>10.874000000000001</v>
      </c>
      <c r="I1223" s="222"/>
      <c r="J1223" s="223">
        <f>ROUND(I1223*H1223,2)</f>
        <v>0</v>
      </c>
      <c r="K1223" s="219" t="s">
        <v>166</v>
      </c>
      <c r="L1223" s="49"/>
      <c r="M1223" s="224" t="s">
        <v>32</v>
      </c>
      <c r="N1223" s="225" t="s">
        <v>48</v>
      </c>
      <c r="O1223" s="89"/>
      <c r="P1223" s="226">
        <f>O1223*H1223</f>
        <v>0</v>
      </c>
      <c r="Q1223" s="226">
        <v>0</v>
      </c>
      <c r="R1223" s="226">
        <f>Q1223*H1223</f>
        <v>0</v>
      </c>
      <c r="S1223" s="226">
        <v>0</v>
      </c>
      <c r="T1223" s="227">
        <f>S1223*H1223</f>
        <v>0</v>
      </c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R1223" s="228" t="s">
        <v>663</v>
      </c>
      <c r="AT1223" s="228" t="s">
        <v>162</v>
      </c>
      <c r="AU1223" s="228" t="s">
        <v>91</v>
      </c>
      <c r="AY1223" s="21" t="s">
        <v>159</v>
      </c>
      <c r="BE1223" s="229">
        <f>IF(N1223="základní",J1223,0)</f>
        <v>0</v>
      </c>
      <c r="BF1223" s="229">
        <f>IF(N1223="snížená",J1223,0)</f>
        <v>0</v>
      </c>
      <c r="BG1223" s="229">
        <f>IF(N1223="zákl. přenesená",J1223,0)</f>
        <v>0</v>
      </c>
      <c r="BH1223" s="229">
        <f>IF(N1223="sníž. přenesená",J1223,0)</f>
        <v>0</v>
      </c>
      <c r="BI1223" s="229">
        <f>IF(N1223="nulová",J1223,0)</f>
        <v>0</v>
      </c>
      <c r="BJ1223" s="21" t="s">
        <v>91</v>
      </c>
      <c r="BK1223" s="229">
        <f>ROUND(I1223*H1223,2)</f>
        <v>0</v>
      </c>
      <c r="BL1223" s="21" t="s">
        <v>663</v>
      </c>
      <c r="BM1223" s="228" t="s">
        <v>1862</v>
      </c>
    </row>
    <row r="1224" s="2" customFormat="1">
      <c r="A1224" s="43"/>
      <c r="B1224" s="44"/>
      <c r="C1224" s="45"/>
      <c r="D1224" s="230" t="s">
        <v>168</v>
      </c>
      <c r="E1224" s="45"/>
      <c r="F1224" s="231" t="s">
        <v>1863</v>
      </c>
      <c r="G1224" s="45"/>
      <c r="H1224" s="45"/>
      <c r="I1224" s="232"/>
      <c r="J1224" s="45"/>
      <c r="K1224" s="45"/>
      <c r="L1224" s="49"/>
      <c r="M1224" s="233"/>
      <c r="N1224" s="234"/>
      <c r="O1224" s="89"/>
      <c r="P1224" s="89"/>
      <c r="Q1224" s="89"/>
      <c r="R1224" s="89"/>
      <c r="S1224" s="89"/>
      <c r="T1224" s="90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T1224" s="21" t="s">
        <v>168</v>
      </c>
      <c r="AU1224" s="21" t="s">
        <v>91</v>
      </c>
    </row>
    <row r="1225" s="12" customFormat="1" ht="20.88" customHeight="1">
      <c r="A1225" s="12"/>
      <c r="B1225" s="201"/>
      <c r="C1225" s="202"/>
      <c r="D1225" s="203" t="s">
        <v>75</v>
      </c>
      <c r="E1225" s="215" t="s">
        <v>1864</v>
      </c>
      <c r="F1225" s="215" t="s">
        <v>1865</v>
      </c>
      <c r="G1225" s="202"/>
      <c r="H1225" s="202"/>
      <c r="I1225" s="205"/>
      <c r="J1225" s="216">
        <f>BK1225</f>
        <v>0</v>
      </c>
      <c r="K1225" s="202"/>
      <c r="L1225" s="207"/>
      <c r="M1225" s="208"/>
      <c r="N1225" s="209"/>
      <c r="O1225" s="209"/>
      <c r="P1225" s="210">
        <f>SUM(P1226:P1254)</f>
        <v>0</v>
      </c>
      <c r="Q1225" s="209"/>
      <c r="R1225" s="210">
        <f>SUM(R1226:R1254)</f>
        <v>10.746843030900001</v>
      </c>
      <c r="S1225" s="209"/>
      <c r="T1225" s="211">
        <f>SUM(T1226:T1254)</f>
        <v>0</v>
      </c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R1225" s="212" t="s">
        <v>91</v>
      </c>
      <c r="AT1225" s="213" t="s">
        <v>75</v>
      </c>
      <c r="AU1225" s="213" t="s">
        <v>91</v>
      </c>
      <c r="AY1225" s="212" t="s">
        <v>159</v>
      </c>
      <c r="BK1225" s="214">
        <f>SUM(BK1226:BK1254)</f>
        <v>0</v>
      </c>
    </row>
    <row r="1226" s="2" customFormat="1" ht="33" customHeight="1">
      <c r="A1226" s="43"/>
      <c r="B1226" s="44"/>
      <c r="C1226" s="217" t="s">
        <v>1866</v>
      </c>
      <c r="D1226" s="217" t="s">
        <v>162</v>
      </c>
      <c r="E1226" s="218" t="s">
        <v>1867</v>
      </c>
      <c r="F1226" s="219" t="s">
        <v>1868</v>
      </c>
      <c r="G1226" s="220" t="s">
        <v>165</v>
      </c>
      <c r="H1226" s="221">
        <v>516.56299999999999</v>
      </c>
      <c r="I1226" s="222"/>
      <c r="J1226" s="223">
        <f>ROUND(I1226*H1226,2)</f>
        <v>0</v>
      </c>
      <c r="K1226" s="219" t="s">
        <v>166</v>
      </c>
      <c r="L1226" s="49"/>
      <c r="M1226" s="224" t="s">
        <v>32</v>
      </c>
      <c r="N1226" s="225" t="s">
        <v>48</v>
      </c>
      <c r="O1226" s="89"/>
      <c r="P1226" s="226">
        <f>O1226*H1226</f>
        <v>0</v>
      </c>
      <c r="Q1226" s="226">
        <v>0</v>
      </c>
      <c r="R1226" s="226">
        <f>Q1226*H1226</f>
        <v>0</v>
      </c>
      <c r="S1226" s="226">
        <v>0</v>
      </c>
      <c r="T1226" s="227">
        <f>S1226*H1226</f>
        <v>0</v>
      </c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R1226" s="228" t="s">
        <v>663</v>
      </c>
      <c r="AT1226" s="228" t="s">
        <v>162</v>
      </c>
      <c r="AU1226" s="228" t="s">
        <v>93</v>
      </c>
      <c r="AY1226" s="21" t="s">
        <v>159</v>
      </c>
      <c r="BE1226" s="229">
        <f>IF(N1226="základní",J1226,0)</f>
        <v>0</v>
      </c>
      <c r="BF1226" s="229">
        <f>IF(N1226="snížená",J1226,0)</f>
        <v>0</v>
      </c>
      <c r="BG1226" s="229">
        <f>IF(N1226="zákl. přenesená",J1226,0)</f>
        <v>0</v>
      </c>
      <c r="BH1226" s="229">
        <f>IF(N1226="sníž. přenesená",J1226,0)</f>
        <v>0</v>
      </c>
      <c r="BI1226" s="229">
        <f>IF(N1226="nulová",J1226,0)</f>
        <v>0</v>
      </c>
      <c r="BJ1226" s="21" t="s">
        <v>91</v>
      </c>
      <c r="BK1226" s="229">
        <f>ROUND(I1226*H1226,2)</f>
        <v>0</v>
      </c>
      <c r="BL1226" s="21" t="s">
        <v>663</v>
      </c>
      <c r="BM1226" s="228" t="s">
        <v>1869</v>
      </c>
    </row>
    <row r="1227" s="2" customFormat="1">
      <c r="A1227" s="43"/>
      <c r="B1227" s="44"/>
      <c r="C1227" s="45"/>
      <c r="D1227" s="230" t="s">
        <v>168</v>
      </c>
      <c r="E1227" s="45"/>
      <c r="F1227" s="231" t="s">
        <v>1870</v>
      </c>
      <c r="G1227" s="45"/>
      <c r="H1227" s="45"/>
      <c r="I1227" s="232"/>
      <c r="J1227" s="45"/>
      <c r="K1227" s="45"/>
      <c r="L1227" s="49"/>
      <c r="M1227" s="233"/>
      <c r="N1227" s="234"/>
      <c r="O1227" s="89"/>
      <c r="P1227" s="89"/>
      <c r="Q1227" s="89"/>
      <c r="R1227" s="89"/>
      <c r="S1227" s="89"/>
      <c r="T1227" s="90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T1227" s="21" t="s">
        <v>168</v>
      </c>
      <c r="AU1227" s="21" t="s">
        <v>93</v>
      </c>
    </row>
    <row r="1228" s="14" customFormat="1">
      <c r="A1228" s="14"/>
      <c r="B1228" s="246"/>
      <c r="C1228" s="247"/>
      <c r="D1228" s="237" t="s">
        <v>170</v>
      </c>
      <c r="E1228" s="248" t="s">
        <v>32</v>
      </c>
      <c r="F1228" s="249" t="s">
        <v>315</v>
      </c>
      <c r="G1228" s="247"/>
      <c r="H1228" s="250">
        <v>516.56299999999999</v>
      </c>
      <c r="I1228" s="251"/>
      <c r="J1228" s="247"/>
      <c r="K1228" s="247"/>
      <c r="L1228" s="252"/>
      <c r="M1228" s="253"/>
      <c r="N1228" s="254"/>
      <c r="O1228" s="254"/>
      <c r="P1228" s="254"/>
      <c r="Q1228" s="254"/>
      <c r="R1228" s="254"/>
      <c r="S1228" s="254"/>
      <c r="T1228" s="255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6" t="s">
        <v>170</v>
      </c>
      <c r="AU1228" s="256" t="s">
        <v>93</v>
      </c>
      <c r="AV1228" s="14" t="s">
        <v>91</v>
      </c>
      <c r="AW1228" s="14" t="s">
        <v>38</v>
      </c>
      <c r="AX1228" s="14" t="s">
        <v>84</v>
      </c>
      <c r="AY1228" s="256" t="s">
        <v>159</v>
      </c>
    </row>
    <row r="1229" s="2" customFormat="1" ht="33" customHeight="1">
      <c r="A1229" s="43"/>
      <c r="B1229" s="44"/>
      <c r="C1229" s="217" t="s">
        <v>1871</v>
      </c>
      <c r="D1229" s="217" t="s">
        <v>162</v>
      </c>
      <c r="E1229" s="218" t="s">
        <v>1872</v>
      </c>
      <c r="F1229" s="219" t="s">
        <v>1873</v>
      </c>
      <c r="G1229" s="220" t="s">
        <v>165</v>
      </c>
      <c r="H1229" s="221">
        <v>254.95099999999999</v>
      </c>
      <c r="I1229" s="222"/>
      <c r="J1229" s="223">
        <f>ROUND(I1229*H1229,2)</f>
        <v>0</v>
      </c>
      <c r="K1229" s="219" t="s">
        <v>166</v>
      </c>
      <c r="L1229" s="49"/>
      <c r="M1229" s="224" t="s">
        <v>32</v>
      </c>
      <c r="N1229" s="225" t="s">
        <v>48</v>
      </c>
      <c r="O1229" s="89"/>
      <c r="P1229" s="226">
        <f>O1229*H1229</f>
        <v>0</v>
      </c>
      <c r="Q1229" s="226">
        <v>0</v>
      </c>
      <c r="R1229" s="226">
        <f>Q1229*H1229</f>
        <v>0</v>
      </c>
      <c r="S1229" s="226">
        <v>0</v>
      </c>
      <c r="T1229" s="227">
        <f>S1229*H1229</f>
        <v>0</v>
      </c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R1229" s="228" t="s">
        <v>663</v>
      </c>
      <c r="AT1229" s="228" t="s">
        <v>162</v>
      </c>
      <c r="AU1229" s="228" t="s">
        <v>93</v>
      </c>
      <c r="AY1229" s="21" t="s">
        <v>159</v>
      </c>
      <c r="BE1229" s="229">
        <f>IF(N1229="základní",J1229,0)</f>
        <v>0</v>
      </c>
      <c r="BF1229" s="229">
        <f>IF(N1229="snížená",J1229,0)</f>
        <v>0</v>
      </c>
      <c r="BG1229" s="229">
        <f>IF(N1229="zákl. přenesená",J1229,0)</f>
        <v>0</v>
      </c>
      <c r="BH1229" s="229">
        <f>IF(N1229="sníž. přenesená",J1229,0)</f>
        <v>0</v>
      </c>
      <c r="BI1229" s="229">
        <f>IF(N1229="nulová",J1229,0)</f>
        <v>0</v>
      </c>
      <c r="BJ1229" s="21" t="s">
        <v>91</v>
      </c>
      <c r="BK1229" s="229">
        <f>ROUND(I1229*H1229,2)</f>
        <v>0</v>
      </c>
      <c r="BL1229" s="21" t="s">
        <v>663</v>
      </c>
      <c r="BM1229" s="228" t="s">
        <v>1874</v>
      </c>
    </row>
    <row r="1230" s="2" customFormat="1">
      <c r="A1230" s="43"/>
      <c r="B1230" s="44"/>
      <c r="C1230" s="45"/>
      <c r="D1230" s="230" t="s">
        <v>168</v>
      </c>
      <c r="E1230" s="45"/>
      <c r="F1230" s="231" t="s">
        <v>1875</v>
      </c>
      <c r="G1230" s="45"/>
      <c r="H1230" s="45"/>
      <c r="I1230" s="232"/>
      <c r="J1230" s="45"/>
      <c r="K1230" s="45"/>
      <c r="L1230" s="49"/>
      <c r="M1230" s="233"/>
      <c r="N1230" s="234"/>
      <c r="O1230" s="89"/>
      <c r="P1230" s="89"/>
      <c r="Q1230" s="89"/>
      <c r="R1230" s="89"/>
      <c r="S1230" s="89"/>
      <c r="T1230" s="90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T1230" s="21" t="s">
        <v>168</v>
      </c>
      <c r="AU1230" s="21" t="s">
        <v>93</v>
      </c>
    </row>
    <row r="1231" s="14" customFormat="1">
      <c r="A1231" s="14"/>
      <c r="B1231" s="246"/>
      <c r="C1231" s="247"/>
      <c r="D1231" s="237" t="s">
        <v>170</v>
      </c>
      <c r="E1231" s="248" t="s">
        <v>32</v>
      </c>
      <c r="F1231" s="249" t="s">
        <v>321</v>
      </c>
      <c r="G1231" s="247"/>
      <c r="H1231" s="250">
        <v>254.95099999999999</v>
      </c>
      <c r="I1231" s="251"/>
      <c r="J1231" s="247"/>
      <c r="K1231" s="247"/>
      <c r="L1231" s="252"/>
      <c r="M1231" s="253"/>
      <c r="N1231" s="254"/>
      <c r="O1231" s="254"/>
      <c r="P1231" s="254"/>
      <c r="Q1231" s="254"/>
      <c r="R1231" s="254"/>
      <c r="S1231" s="254"/>
      <c r="T1231" s="255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6" t="s">
        <v>170</v>
      </c>
      <c r="AU1231" s="256" t="s">
        <v>93</v>
      </c>
      <c r="AV1231" s="14" t="s">
        <v>91</v>
      </c>
      <c r="AW1231" s="14" t="s">
        <v>38</v>
      </c>
      <c r="AX1231" s="14" t="s">
        <v>84</v>
      </c>
      <c r="AY1231" s="256" t="s">
        <v>159</v>
      </c>
    </row>
    <row r="1232" s="2" customFormat="1" ht="16.5" customHeight="1">
      <c r="A1232" s="43"/>
      <c r="B1232" s="44"/>
      <c r="C1232" s="277" t="s">
        <v>1876</v>
      </c>
      <c r="D1232" s="277" t="s">
        <v>670</v>
      </c>
      <c r="E1232" s="278" t="s">
        <v>1877</v>
      </c>
      <c r="F1232" s="279" t="s">
        <v>1878</v>
      </c>
      <c r="G1232" s="280" t="s">
        <v>1879</v>
      </c>
      <c r="H1232" s="281">
        <v>462.90800000000002</v>
      </c>
      <c r="I1232" s="282"/>
      <c r="J1232" s="283">
        <f>ROUND(I1232*H1232,2)</f>
        <v>0</v>
      </c>
      <c r="K1232" s="279" t="s">
        <v>166</v>
      </c>
      <c r="L1232" s="284"/>
      <c r="M1232" s="285" t="s">
        <v>32</v>
      </c>
      <c r="N1232" s="286" t="s">
        <v>48</v>
      </c>
      <c r="O1232" s="89"/>
      <c r="P1232" s="226">
        <f>O1232*H1232</f>
        <v>0</v>
      </c>
      <c r="Q1232" s="226">
        <v>0.001</v>
      </c>
      <c r="R1232" s="226">
        <f>Q1232*H1232</f>
        <v>0.46290800000000004</v>
      </c>
      <c r="S1232" s="226">
        <v>0</v>
      </c>
      <c r="T1232" s="227">
        <f>S1232*H1232</f>
        <v>0</v>
      </c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R1232" s="228" t="s">
        <v>782</v>
      </c>
      <c r="AT1232" s="228" t="s">
        <v>670</v>
      </c>
      <c r="AU1232" s="228" t="s">
        <v>93</v>
      </c>
      <c r="AY1232" s="21" t="s">
        <v>159</v>
      </c>
      <c r="BE1232" s="229">
        <f>IF(N1232="základní",J1232,0)</f>
        <v>0</v>
      </c>
      <c r="BF1232" s="229">
        <f>IF(N1232="snížená",J1232,0)</f>
        <v>0</v>
      </c>
      <c r="BG1232" s="229">
        <f>IF(N1232="zákl. přenesená",J1232,0)</f>
        <v>0</v>
      </c>
      <c r="BH1232" s="229">
        <f>IF(N1232="sníž. přenesená",J1232,0)</f>
        <v>0</v>
      </c>
      <c r="BI1232" s="229">
        <f>IF(N1232="nulová",J1232,0)</f>
        <v>0</v>
      </c>
      <c r="BJ1232" s="21" t="s">
        <v>91</v>
      </c>
      <c r="BK1232" s="229">
        <f>ROUND(I1232*H1232,2)</f>
        <v>0</v>
      </c>
      <c r="BL1232" s="21" t="s">
        <v>663</v>
      </c>
      <c r="BM1232" s="228" t="s">
        <v>1880</v>
      </c>
    </row>
    <row r="1233" s="14" customFormat="1">
      <c r="A1233" s="14"/>
      <c r="B1233" s="246"/>
      <c r="C1233" s="247"/>
      <c r="D1233" s="237" t="s">
        <v>170</v>
      </c>
      <c r="E1233" s="247"/>
      <c r="F1233" s="249" t="s">
        <v>1881</v>
      </c>
      <c r="G1233" s="247"/>
      <c r="H1233" s="250">
        <v>462.90800000000002</v>
      </c>
      <c r="I1233" s="251"/>
      <c r="J1233" s="247"/>
      <c r="K1233" s="247"/>
      <c r="L1233" s="252"/>
      <c r="M1233" s="253"/>
      <c r="N1233" s="254"/>
      <c r="O1233" s="254"/>
      <c r="P1233" s="254"/>
      <c r="Q1233" s="254"/>
      <c r="R1233" s="254"/>
      <c r="S1233" s="254"/>
      <c r="T1233" s="255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6" t="s">
        <v>170</v>
      </c>
      <c r="AU1233" s="256" t="s">
        <v>93</v>
      </c>
      <c r="AV1233" s="14" t="s">
        <v>91</v>
      </c>
      <c r="AW1233" s="14" t="s">
        <v>4</v>
      </c>
      <c r="AX1233" s="14" t="s">
        <v>84</v>
      </c>
      <c r="AY1233" s="256" t="s">
        <v>159</v>
      </c>
    </row>
    <row r="1234" s="2" customFormat="1" ht="24.15" customHeight="1">
      <c r="A1234" s="43"/>
      <c r="B1234" s="44"/>
      <c r="C1234" s="217" t="s">
        <v>1882</v>
      </c>
      <c r="D1234" s="217" t="s">
        <v>162</v>
      </c>
      <c r="E1234" s="218" t="s">
        <v>1883</v>
      </c>
      <c r="F1234" s="219" t="s">
        <v>1884</v>
      </c>
      <c r="G1234" s="220" t="s">
        <v>165</v>
      </c>
      <c r="H1234" s="221">
        <v>1033.126</v>
      </c>
      <c r="I1234" s="222"/>
      <c r="J1234" s="223">
        <f>ROUND(I1234*H1234,2)</f>
        <v>0</v>
      </c>
      <c r="K1234" s="219" t="s">
        <v>166</v>
      </c>
      <c r="L1234" s="49"/>
      <c r="M1234" s="224" t="s">
        <v>32</v>
      </c>
      <c r="N1234" s="225" t="s">
        <v>48</v>
      </c>
      <c r="O1234" s="89"/>
      <c r="P1234" s="226">
        <f>O1234*H1234</f>
        <v>0</v>
      </c>
      <c r="Q1234" s="226">
        <v>0.00039825</v>
      </c>
      <c r="R1234" s="226">
        <f>Q1234*H1234</f>
        <v>0.41144242949999998</v>
      </c>
      <c r="S1234" s="226">
        <v>0</v>
      </c>
      <c r="T1234" s="227">
        <f>S1234*H1234</f>
        <v>0</v>
      </c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R1234" s="228" t="s">
        <v>663</v>
      </c>
      <c r="AT1234" s="228" t="s">
        <v>162</v>
      </c>
      <c r="AU1234" s="228" t="s">
        <v>93</v>
      </c>
      <c r="AY1234" s="21" t="s">
        <v>159</v>
      </c>
      <c r="BE1234" s="229">
        <f>IF(N1234="základní",J1234,0)</f>
        <v>0</v>
      </c>
      <c r="BF1234" s="229">
        <f>IF(N1234="snížená",J1234,0)</f>
        <v>0</v>
      </c>
      <c r="BG1234" s="229">
        <f>IF(N1234="zákl. přenesená",J1234,0)</f>
        <v>0</v>
      </c>
      <c r="BH1234" s="229">
        <f>IF(N1234="sníž. přenesená",J1234,0)</f>
        <v>0</v>
      </c>
      <c r="BI1234" s="229">
        <f>IF(N1234="nulová",J1234,0)</f>
        <v>0</v>
      </c>
      <c r="BJ1234" s="21" t="s">
        <v>91</v>
      </c>
      <c r="BK1234" s="229">
        <f>ROUND(I1234*H1234,2)</f>
        <v>0</v>
      </c>
      <c r="BL1234" s="21" t="s">
        <v>663</v>
      </c>
      <c r="BM1234" s="228" t="s">
        <v>1885</v>
      </c>
    </row>
    <row r="1235" s="2" customFormat="1">
      <c r="A1235" s="43"/>
      <c r="B1235" s="44"/>
      <c r="C1235" s="45"/>
      <c r="D1235" s="230" t="s">
        <v>168</v>
      </c>
      <c r="E1235" s="45"/>
      <c r="F1235" s="231" t="s">
        <v>1886</v>
      </c>
      <c r="G1235" s="45"/>
      <c r="H1235" s="45"/>
      <c r="I1235" s="232"/>
      <c r="J1235" s="45"/>
      <c r="K1235" s="45"/>
      <c r="L1235" s="49"/>
      <c r="M1235" s="233"/>
      <c r="N1235" s="234"/>
      <c r="O1235" s="89"/>
      <c r="P1235" s="89"/>
      <c r="Q1235" s="89"/>
      <c r="R1235" s="89"/>
      <c r="S1235" s="89"/>
      <c r="T1235" s="90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T1235" s="21" t="s">
        <v>168</v>
      </c>
      <c r="AU1235" s="21" t="s">
        <v>93</v>
      </c>
    </row>
    <row r="1236" s="14" customFormat="1">
      <c r="A1236" s="14"/>
      <c r="B1236" s="246"/>
      <c r="C1236" s="247"/>
      <c r="D1236" s="237" t="s">
        <v>170</v>
      </c>
      <c r="E1236" s="248" t="s">
        <v>32</v>
      </c>
      <c r="F1236" s="249" t="s">
        <v>1887</v>
      </c>
      <c r="G1236" s="247"/>
      <c r="H1236" s="250">
        <v>1033.126</v>
      </c>
      <c r="I1236" s="251"/>
      <c r="J1236" s="247"/>
      <c r="K1236" s="247"/>
      <c r="L1236" s="252"/>
      <c r="M1236" s="253"/>
      <c r="N1236" s="254"/>
      <c r="O1236" s="254"/>
      <c r="P1236" s="254"/>
      <c r="Q1236" s="254"/>
      <c r="R1236" s="254"/>
      <c r="S1236" s="254"/>
      <c r="T1236" s="255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6" t="s">
        <v>170</v>
      </c>
      <c r="AU1236" s="256" t="s">
        <v>93</v>
      </c>
      <c r="AV1236" s="14" t="s">
        <v>91</v>
      </c>
      <c r="AW1236" s="14" t="s">
        <v>38</v>
      </c>
      <c r="AX1236" s="14" t="s">
        <v>76</v>
      </c>
      <c r="AY1236" s="256" t="s">
        <v>159</v>
      </c>
    </row>
    <row r="1237" s="15" customFormat="1">
      <c r="A1237" s="15"/>
      <c r="B1237" s="266"/>
      <c r="C1237" s="267"/>
      <c r="D1237" s="237" t="s">
        <v>170</v>
      </c>
      <c r="E1237" s="268" t="s">
        <v>32</v>
      </c>
      <c r="F1237" s="269" t="s">
        <v>583</v>
      </c>
      <c r="G1237" s="267"/>
      <c r="H1237" s="270">
        <v>1033.126</v>
      </c>
      <c r="I1237" s="271"/>
      <c r="J1237" s="267"/>
      <c r="K1237" s="267"/>
      <c r="L1237" s="272"/>
      <c r="M1237" s="273"/>
      <c r="N1237" s="274"/>
      <c r="O1237" s="274"/>
      <c r="P1237" s="274"/>
      <c r="Q1237" s="274"/>
      <c r="R1237" s="274"/>
      <c r="S1237" s="274"/>
      <c r="T1237" s="27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76" t="s">
        <v>170</v>
      </c>
      <c r="AU1237" s="276" t="s">
        <v>93</v>
      </c>
      <c r="AV1237" s="15" t="s">
        <v>96</v>
      </c>
      <c r="AW1237" s="15" t="s">
        <v>38</v>
      </c>
      <c r="AX1237" s="15" t="s">
        <v>84</v>
      </c>
      <c r="AY1237" s="276" t="s">
        <v>159</v>
      </c>
    </row>
    <row r="1238" s="2" customFormat="1" ht="24.15" customHeight="1">
      <c r="A1238" s="43"/>
      <c r="B1238" s="44"/>
      <c r="C1238" s="217" t="s">
        <v>1888</v>
      </c>
      <c r="D1238" s="217" t="s">
        <v>162</v>
      </c>
      <c r="E1238" s="218" t="s">
        <v>1889</v>
      </c>
      <c r="F1238" s="219" t="s">
        <v>1890</v>
      </c>
      <c r="G1238" s="220" t="s">
        <v>165</v>
      </c>
      <c r="H1238" s="221">
        <v>509.90199999999999</v>
      </c>
      <c r="I1238" s="222"/>
      <c r="J1238" s="223">
        <f>ROUND(I1238*H1238,2)</f>
        <v>0</v>
      </c>
      <c r="K1238" s="219" t="s">
        <v>166</v>
      </c>
      <c r="L1238" s="49"/>
      <c r="M1238" s="224" t="s">
        <v>32</v>
      </c>
      <c r="N1238" s="225" t="s">
        <v>48</v>
      </c>
      <c r="O1238" s="89"/>
      <c r="P1238" s="226">
        <f>O1238*H1238</f>
        <v>0</v>
      </c>
      <c r="Q1238" s="226">
        <v>0.00039825</v>
      </c>
      <c r="R1238" s="226">
        <f>Q1238*H1238</f>
        <v>0.20306847149999999</v>
      </c>
      <c r="S1238" s="226">
        <v>0</v>
      </c>
      <c r="T1238" s="227">
        <f>S1238*H1238</f>
        <v>0</v>
      </c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R1238" s="228" t="s">
        <v>663</v>
      </c>
      <c r="AT1238" s="228" t="s">
        <v>162</v>
      </c>
      <c r="AU1238" s="228" t="s">
        <v>93</v>
      </c>
      <c r="AY1238" s="21" t="s">
        <v>159</v>
      </c>
      <c r="BE1238" s="229">
        <f>IF(N1238="základní",J1238,0)</f>
        <v>0</v>
      </c>
      <c r="BF1238" s="229">
        <f>IF(N1238="snížená",J1238,0)</f>
        <v>0</v>
      </c>
      <c r="BG1238" s="229">
        <f>IF(N1238="zákl. přenesená",J1238,0)</f>
        <v>0</v>
      </c>
      <c r="BH1238" s="229">
        <f>IF(N1238="sníž. přenesená",J1238,0)</f>
        <v>0</v>
      </c>
      <c r="BI1238" s="229">
        <f>IF(N1238="nulová",J1238,0)</f>
        <v>0</v>
      </c>
      <c r="BJ1238" s="21" t="s">
        <v>91</v>
      </c>
      <c r="BK1238" s="229">
        <f>ROUND(I1238*H1238,2)</f>
        <v>0</v>
      </c>
      <c r="BL1238" s="21" t="s">
        <v>663</v>
      </c>
      <c r="BM1238" s="228" t="s">
        <v>1891</v>
      </c>
    </row>
    <row r="1239" s="2" customFormat="1">
      <c r="A1239" s="43"/>
      <c r="B1239" s="44"/>
      <c r="C1239" s="45"/>
      <c r="D1239" s="230" t="s">
        <v>168</v>
      </c>
      <c r="E1239" s="45"/>
      <c r="F1239" s="231" t="s">
        <v>1892</v>
      </c>
      <c r="G1239" s="45"/>
      <c r="H1239" s="45"/>
      <c r="I1239" s="232"/>
      <c r="J1239" s="45"/>
      <c r="K1239" s="45"/>
      <c r="L1239" s="49"/>
      <c r="M1239" s="233"/>
      <c r="N1239" s="234"/>
      <c r="O1239" s="89"/>
      <c r="P1239" s="89"/>
      <c r="Q1239" s="89"/>
      <c r="R1239" s="89"/>
      <c r="S1239" s="89"/>
      <c r="T1239" s="90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T1239" s="21" t="s">
        <v>168</v>
      </c>
      <c r="AU1239" s="21" t="s">
        <v>93</v>
      </c>
    </row>
    <row r="1240" s="14" customFormat="1">
      <c r="A1240" s="14"/>
      <c r="B1240" s="246"/>
      <c r="C1240" s="247"/>
      <c r="D1240" s="237" t="s">
        <v>170</v>
      </c>
      <c r="E1240" s="248" t="s">
        <v>32</v>
      </c>
      <c r="F1240" s="249" t="s">
        <v>1893</v>
      </c>
      <c r="G1240" s="247"/>
      <c r="H1240" s="250">
        <v>509.90199999999999</v>
      </c>
      <c r="I1240" s="251"/>
      <c r="J1240" s="247"/>
      <c r="K1240" s="247"/>
      <c r="L1240" s="252"/>
      <c r="M1240" s="253"/>
      <c r="N1240" s="254"/>
      <c r="O1240" s="254"/>
      <c r="P1240" s="254"/>
      <c r="Q1240" s="254"/>
      <c r="R1240" s="254"/>
      <c r="S1240" s="254"/>
      <c r="T1240" s="255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6" t="s">
        <v>170</v>
      </c>
      <c r="AU1240" s="256" t="s">
        <v>93</v>
      </c>
      <c r="AV1240" s="14" t="s">
        <v>91</v>
      </c>
      <c r="AW1240" s="14" t="s">
        <v>38</v>
      </c>
      <c r="AX1240" s="14" t="s">
        <v>84</v>
      </c>
      <c r="AY1240" s="256" t="s">
        <v>159</v>
      </c>
    </row>
    <row r="1241" s="2" customFormat="1" ht="49.05" customHeight="1">
      <c r="A1241" s="43"/>
      <c r="B1241" s="44"/>
      <c r="C1241" s="277" t="s">
        <v>1894</v>
      </c>
      <c r="D1241" s="277" t="s">
        <v>670</v>
      </c>
      <c r="E1241" s="278" t="s">
        <v>1895</v>
      </c>
      <c r="F1241" s="279" t="s">
        <v>1896</v>
      </c>
      <c r="G1241" s="280" t="s">
        <v>165</v>
      </c>
      <c r="H1241" s="281">
        <v>898.81399999999996</v>
      </c>
      <c r="I1241" s="282"/>
      <c r="J1241" s="283">
        <f>ROUND(I1241*H1241,2)</f>
        <v>0</v>
      </c>
      <c r="K1241" s="279" t="s">
        <v>166</v>
      </c>
      <c r="L1241" s="284"/>
      <c r="M1241" s="285" t="s">
        <v>32</v>
      </c>
      <c r="N1241" s="286" t="s">
        <v>48</v>
      </c>
      <c r="O1241" s="89"/>
      <c r="P1241" s="226">
        <f>O1241*H1241</f>
        <v>0</v>
      </c>
      <c r="Q1241" s="226">
        <v>0.0053</v>
      </c>
      <c r="R1241" s="226">
        <f>Q1241*H1241</f>
        <v>4.7637141999999999</v>
      </c>
      <c r="S1241" s="226">
        <v>0</v>
      </c>
      <c r="T1241" s="227">
        <f>S1241*H1241</f>
        <v>0</v>
      </c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R1241" s="228" t="s">
        <v>782</v>
      </c>
      <c r="AT1241" s="228" t="s">
        <v>670</v>
      </c>
      <c r="AU1241" s="228" t="s">
        <v>93</v>
      </c>
      <c r="AY1241" s="21" t="s">
        <v>159</v>
      </c>
      <c r="BE1241" s="229">
        <f>IF(N1241="základní",J1241,0)</f>
        <v>0</v>
      </c>
      <c r="BF1241" s="229">
        <f>IF(N1241="snížená",J1241,0)</f>
        <v>0</v>
      </c>
      <c r="BG1241" s="229">
        <f>IF(N1241="zákl. přenesená",J1241,0)</f>
        <v>0</v>
      </c>
      <c r="BH1241" s="229">
        <f>IF(N1241="sníž. přenesená",J1241,0)</f>
        <v>0</v>
      </c>
      <c r="BI1241" s="229">
        <f>IF(N1241="nulová",J1241,0)</f>
        <v>0</v>
      </c>
      <c r="BJ1241" s="21" t="s">
        <v>91</v>
      </c>
      <c r="BK1241" s="229">
        <f>ROUND(I1241*H1241,2)</f>
        <v>0</v>
      </c>
      <c r="BL1241" s="21" t="s">
        <v>663</v>
      </c>
      <c r="BM1241" s="228" t="s">
        <v>1897</v>
      </c>
    </row>
    <row r="1242" s="14" customFormat="1">
      <c r="A1242" s="14"/>
      <c r="B1242" s="246"/>
      <c r="C1242" s="247"/>
      <c r="D1242" s="237" t="s">
        <v>170</v>
      </c>
      <c r="E1242" s="248" t="s">
        <v>32</v>
      </c>
      <c r="F1242" s="249" t="s">
        <v>315</v>
      </c>
      <c r="G1242" s="247"/>
      <c r="H1242" s="250">
        <v>516.56299999999999</v>
      </c>
      <c r="I1242" s="251"/>
      <c r="J1242" s="247"/>
      <c r="K1242" s="247"/>
      <c r="L1242" s="252"/>
      <c r="M1242" s="253"/>
      <c r="N1242" s="254"/>
      <c r="O1242" s="254"/>
      <c r="P1242" s="254"/>
      <c r="Q1242" s="254"/>
      <c r="R1242" s="254"/>
      <c r="S1242" s="254"/>
      <c r="T1242" s="255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6" t="s">
        <v>170</v>
      </c>
      <c r="AU1242" s="256" t="s">
        <v>93</v>
      </c>
      <c r="AV1242" s="14" t="s">
        <v>91</v>
      </c>
      <c r="AW1242" s="14" t="s">
        <v>38</v>
      </c>
      <c r="AX1242" s="14" t="s">
        <v>76</v>
      </c>
      <c r="AY1242" s="256" t="s">
        <v>159</v>
      </c>
    </row>
    <row r="1243" s="14" customFormat="1">
      <c r="A1243" s="14"/>
      <c r="B1243" s="246"/>
      <c r="C1243" s="247"/>
      <c r="D1243" s="237" t="s">
        <v>170</v>
      </c>
      <c r="E1243" s="248" t="s">
        <v>32</v>
      </c>
      <c r="F1243" s="249" t="s">
        <v>321</v>
      </c>
      <c r="G1243" s="247"/>
      <c r="H1243" s="250">
        <v>254.95099999999999</v>
      </c>
      <c r="I1243" s="251"/>
      <c r="J1243" s="247"/>
      <c r="K1243" s="247"/>
      <c r="L1243" s="252"/>
      <c r="M1243" s="253"/>
      <c r="N1243" s="254"/>
      <c r="O1243" s="254"/>
      <c r="P1243" s="254"/>
      <c r="Q1243" s="254"/>
      <c r="R1243" s="254"/>
      <c r="S1243" s="254"/>
      <c r="T1243" s="255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6" t="s">
        <v>170</v>
      </c>
      <c r="AU1243" s="256" t="s">
        <v>93</v>
      </c>
      <c r="AV1243" s="14" t="s">
        <v>91</v>
      </c>
      <c r="AW1243" s="14" t="s">
        <v>38</v>
      </c>
      <c r="AX1243" s="14" t="s">
        <v>76</v>
      </c>
      <c r="AY1243" s="256" t="s">
        <v>159</v>
      </c>
    </row>
    <row r="1244" s="15" customFormat="1">
      <c r="A1244" s="15"/>
      <c r="B1244" s="266"/>
      <c r="C1244" s="267"/>
      <c r="D1244" s="237" t="s">
        <v>170</v>
      </c>
      <c r="E1244" s="268" t="s">
        <v>32</v>
      </c>
      <c r="F1244" s="269" t="s">
        <v>583</v>
      </c>
      <c r="G1244" s="267"/>
      <c r="H1244" s="270">
        <v>771.51400000000001</v>
      </c>
      <c r="I1244" s="271"/>
      <c r="J1244" s="267"/>
      <c r="K1244" s="267"/>
      <c r="L1244" s="272"/>
      <c r="M1244" s="273"/>
      <c r="N1244" s="274"/>
      <c r="O1244" s="274"/>
      <c r="P1244" s="274"/>
      <c r="Q1244" s="274"/>
      <c r="R1244" s="274"/>
      <c r="S1244" s="274"/>
      <c r="T1244" s="27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T1244" s="276" t="s">
        <v>170</v>
      </c>
      <c r="AU1244" s="276" t="s">
        <v>93</v>
      </c>
      <c r="AV1244" s="15" t="s">
        <v>96</v>
      </c>
      <c r="AW1244" s="15" t="s">
        <v>38</v>
      </c>
      <c r="AX1244" s="15" t="s">
        <v>84</v>
      </c>
      <c r="AY1244" s="276" t="s">
        <v>159</v>
      </c>
    </row>
    <row r="1245" s="14" customFormat="1">
      <c r="A1245" s="14"/>
      <c r="B1245" s="246"/>
      <c r="C1245" s="247"/>
      <c r="D1245" s="237" t="s">
        <v>170</v>
      </c>
      <c r="E1245" s="247"/>
      <c r="F1245" s="249" t="s">
        <v>1898</v>
      </c>
      <c r="G1245" s="247"/>
      <c r="H1245" s="250">
        <v>898.81399999999996</v>
      </c>
      <c r="I1245" s="251"/>
      <c r="J1245" s="247"/>
      <c r="K1245" s="247"/>
      <c r="L1245" s="252"/>
      <c r="M1245" s="253"/>
      <c r="N1245" s="254"/>
      <c r="O1245" s="254"/>
      <c r="P1245" s="254"/>
      <c r="Q1245" s="254"/>
      <c r="R1245" s="254"/>
      <c r="S1245" s="254"/>
      <c r="T1245" s="255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6" t="s">
        <v>170</v>
      </c>
      <c r="AU1245" s="256" t="s">
        <v>93</v>
      </c>
      <c r="AV1245" s="14" t="s">
        <v>91</v>
      </c>
      <c r="AW1245" s="14" t="s">
        <v>4</v>
      </c>
      <c r="AX1245" s="14" t="s">
        <v>84</v>
      </c>
      <c r="AY1245" s="256" t="s">
        <v>159</v>
      </c>
    </row>
    <row r="1246" s="2" customFormat="1" ht="49.05" customHeight="1">
      <c r="A1246" s="43"/>
      <c r="B1246" s="44"/>
      <c r="C1246" s="277" t="s">
        <v>1899</v>
      </c>
      <c r="D1246" s="277" t="s">
        <v>670</v>
      </c>
      <c r="E1246" s="278" t="s">
        <v>1900</v>
      </c>
      <c r="F1246" s="279" t="s">
        <v>1901</v>
      </c>
      <c r="G1246" s="280" t="s">
        <v>165</v>
      </c>
      <c r="H1246" s="281">
        <v>898.81399999999996</v>
      </c>
      <c r="I1246" s="282"/>
      <c r="J1246" s="283">
        <f>ROUND(I1246*H1246,2)</f>
        <v>0</v>
      </c>
      <c r="K1246" s="279" t="s">
        <v>166</v>
      </c>
      <c r="L1246" s="284"/>
      <c r="M1246" s="285" t="s">
        <v>32</v>
      </c>
      <c r="N1246" s="286" t="s">
        <v>48</v>
      </c>
      <c r="O1246" s="89"/>
      <c r="P1246" s="226">
        <f>O1246*H1246</f>
        <v>0</v>
      </c>
      <c r="Q1246" s="226">
        <v>0.0054000000000000003</v>
      </c>
      <c r="R1246" s="226">
        <f>Q1246*H1246</f>
        <v>4.8535956000000002</v>
      </c>
      <c r="S1246" s="226">
        <v>0</v>
      </c>
      <c r="T1246" s="227">
        <f>S1246*H1246</f>
        <v>0</v>
      </c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R1246" s="228" t="s">
        <v>782</v>
      </c>
      <c r="AT1246" s="228" t="s">
        <v>670</v>
      </c>
      <c r="AU1246" s="228" t="s">
        <v>93</v>
      </c>
      <c r="AY1246" s="21" t="s">
        <v>159</v>
      </c>
      <c r="BE1246" s="229">
        <f>IF(N1246="základní",J1246,0)</f>
        <v>0</v>
      </c>
      <c r="BF1246" s="229">
        <f>IF(N1246="snížená",J1246,0)</f>
        <v>0</v>
      </c>
      <c r="BG1246" s="229">
        <f>IF(N1246="zákl. přenesená",J1246,0)</f>
        <v>0</v>
      </c>
      <c r="BH1246" s="229">
        <f>IF(N1246="sníž. přenesená",J1246,0)</f>
        <v>0</v>
      </c>
      <c r="BI1246" s="229">
        <f>IF(N1246="nulová",J1246,0)</f>
        <v>0</v>
      </c>
      <c r="BJ1246" s="21" t="s">
        <v>91</v>
      </c>
      <c r="BK1246" s="229">
        <f>ROUND(I1246*H1246,2)</f>
        <v>0</v>
      </c>
      <c r="BL1246" s="21" t="s">
        <v>663</v>
      </c>
      <c r="BM1246" s="228" t="s">
        <v>1902</v>
      </c>
    </row>
    <row r="1247" s="14" customFormat="1">
      <c r="A1247" s="14"/>
      <c r="B1247" s="246"/>
      <c r="C1247" s="247"/>
      <c r="D1247" s="237" t="s">
        <v>170</v>
      </c>
      <c r="E1247" s="247"/>
      <c r="F1247" s="249" t="s">
        <v>1898</v>
      </c>
      <c r="G1247" s="247"/>
      <c r="H1247" s="250">
        <v>898.81399999999996</v>
      </c>
      <c r="I1247" s="251"/>
      <c r="J1247" s="247"/>
      <c r="K1247" s="247"/>
      <c r="L1247" s="252"/>
      <c r="M1247" s="253"/>
      <c r="N1247" s="254"/>
      <c r="O1247" s="254"/>
      <c r="P1247" s="254"/>
      <c r="Q1247" s="254"/>
      <c r="R1247" s="254"/>
      <c r="S1247" s="254"/>
      <c r="T1247" s="255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6" t="s">
        <v>170</v>
      </c>
      <c r="AU1247" s="256" t="s">
        <v>93</v>
      </c>
      <c r="AV1247" s="14" t="s">
        <v>91</v>
      </c>
      <c r="AW1247" s="14" t="s">
        <v>4</v>
      </c>
      <c r="AX1247" s="14" t="s">
        <v>84</v>
      </c>
      <c r="AY1247" s="256" t="s">
        <v>159</v>
      </c>
    </row>
    <row r="1248" s="2" customFormat="1" ht="33" customHeight="1">
      <c r="A1248" s="43"/>
      <c r="B1248" s="44"/>
      <c r="C1248" s="217" t="s">
        <v>1903</v>
      </c>
      <c r="D1248" s="217" t="s">
        <v>162</v>
      </c>
      <c r="E1248" s="218" t="s">
        <v>1904</v>
      </c>
      <c r="F1248" s="219" t="s">
        <v>1905</v>
      </c>
      <c r="G1248" s="220" t="s">
        <v>785</v>
      </c>
      <c r="H1248" s="221">
        <v>184.41</v>
      </c>
      <c r="I1248" s="222"/>
      <c r="J1248" s="223">
        <f>ROUND(I1248*H1248,2)</f>
        <v>0</v>
      </c>
      <c r="K1248" s="219" t="s">
        <v>166</v>
      </c>
      <c r="L1248" s="49"/>
      <c r="M1248" s="224" t="s">
        <v>32</v>
      </c>
      <c r="N1248" s="225" t="s">
        <v>48</v>
      </c>
      <c r="O1248" s="89"/>
      <c r="P1248" s="226">
        <f>O1248*H1248</f>
        <v>0</v>
      </c>
      <c r="Q1248" s="226">
        <v>0.00020139</v>
      </c>
      <c r="R1248" s="226">
        <f>Q1248*H1248</f>
        <v>0.037138329899999996</v>
      </c>
      <c r="S1248" s="226">
        <v>0</v>
      </c>
      <c r="T1248" s="227">
        <f>S1248*H1248</f>
        <v>0</v>
      </c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R1248" s="228" t="s">
        <v>663</v>
      </c>
      <c r="AT1248" s="228" t="s">
        <v>162</v>
      </c>
      <c r="AU1248" s="228" t="s">
        <v>93</v>
      </c>
      <c r="AY1248" s="21" t="s">
        <v>159</v>
      </c>
      <c r="BE1248" s="229">
        <f>IF(N1248="základní",J1248,0)</f>
        <v>0</v>
      </c>
      <c r="BF1248" s="229">
        <f>IF(N1248="snížená",J1248,0)</f>
        <v>0</v>
      </c>
      <c r="BG1248" s="229">
        <f>IF(N1248="zákl. přenesená",J1248,0)</f>
        <v>0</v>
      </c>
      <c r="BH1248" s="229">
        <f>IF(N1248="sníž. přenesená",J1248,0)</f>
        <v>0</v>
      </c>
      <c r="BI1248" s="229">
        <f>IF(N1248="nulová",J1248,0)</f>
        <v>0</v>
      </c>
      <c r="BJ1248" s="21" t="s">
        <v>91</v>
      </c>
      <c r="BK1248" s="229">
        <f>ROUND(I1248*H1248,2)</f>
        <v>0</v>
      </c>
      <c r="BL1248" s="21" t="s">
        <v>663</v>
      </c>
      <c r="BM1248" s="228" t="s">
        <v>1906</v>
      </c>
    </row>
    <row r="1249" s="2" customFormat="1">
      <c r="A1249" s="43"/>
      <c r="B1249" s="44"/>
      <c r="C1249" s="45"/>
      <c r="D1249" s="230" t="s">
        <v>168</v>
      </c>
      <c r="E1249" s="45"/>
      <c r="F1249" s="231" t="s">
        <v>1907</v>
      </c>
      <c r="G1249" s="45"/>
      <c r="H1249" s="45"/>
      <c r="I1249" s="232"/>
      <c r="J1249" s="45"/>
      <c r="K1249" s="45"/>
      <c r="L1249" s="49"/>
      <c r="M1249" s="233"/>
      <c r="N1249" s="234"/>
      <c r="O1249" s="89"/>
      <c r="P1249" s="89"/>
      <c r="Q1249" s="89"/>
      <c r="R1249" s="89"/>
      <c r="S1249" s="89"/>
      <c r="T1249" s="90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T1249" s="21" t="s">
        <v>168</v>
      </c>
      <c r="AU1249" s="21" t="s">
        <v>93</v>
      </c>
    </row>
    <row r="1250" s="14" customFormat="1">
      <c r="A1250" s="14"/>
      <c r="B1250" s="246"/>
      <c r="C1250" s="247"/>
      <c r="D1250" s="237" t="s">
        <v>170</v>
      </c>
      <c r="E1250" s="248" t="s">
        <v>32</v>
      </c>
      <c r="F1250" s="249" t="s">
        <v>1908</v>
      </c>
      <c r="G1250" s="247"/>
      <c r="H1250" s="250">
        <v>184.41</v>
      </c>
      <c r="I1250" s="251"/>
      <c r="J1250" s="247"/>
      <c r="K1250" s="247"/>
      <c r="L1250" s="252"/>
      <c r="M1250" s="253"/>
      <c r="N1250" s="254"/>
      <c r="O1250" s="254"/>
      <c r="P1250" s="254"/>
      <c r="Q1250" s="254"/>
      <c r="R1250" s="254"/>
      <c r="S1250" s="254"/>
      <c r="T1250" s="255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6" t="s">
        <v>170</v>
      </c>
      <c r="AU1250" s="256" t="s">
        <v>93</v>
      </c>
      <c r="AV1250" s="14" t="s">
        <v>91</v>
      </c>
      <c r="AW1250" s="14" t="s">
        <v>38</v>
      </c>
      <c r="AX1250" s="14" t="s">
        <v>84</v>
      </c>
      <c r="AY1250" s="256" t="s">
        <v>159</v>
      </c>
    </row>
    <row r="1251" s="2" customFormat="1" ht="37.8" customHeight="1">
      <c r="A1251" s="43"/>
      <c r="B1251" s="44"/>
      <c r="C1251" s="217" t="s">
        <v>1909</v>
      </c>
      <c r="D1251" s="217" t="s">
        <v>162</v>
      </c>
      <c r="E1251" s="218" t="s">
        <v>1910</v>
      </c>
      <c r="F1251" s="219" t="s">
        <v>1911</v>
      </c>
      <c r="G1251" s="220" t="s">
        <v>212</v>
      </c>
      <c r="H1251" s="221">
        <v>25</v>
      </c>
      <c r="I1251" s="222"/>
      <c r="J1251" s="223">
        <f>ROUND(I1251*H1251,2)</f>
        <v>0</v>
      </c>
      <c r="K1251" s="219" t="s">
        <v>166</v>
      </c>
      <c r="L1251" s="49"/>
      <c r="M1251" s="224" t="s">
        <v>32</v>
      </c>
      <c r="N1251" s="225" t="s">
        <v>48</v>
      </c>
      <c r="O1251" s="89"/>
      <c r="P1251" s="226">
        <f>O1251*H1251</f>
        <v>0</v>
      </c>
      <c r="Q1251" s="226">
        <v>0.00029903999999999998</v>
      </c>
      <c r="R1251" s="226">
        <f>Q1251*H1251</f>
        <v>0.007476</v>
      </c>
      <c r="S1251" s="226">
        <v>0</v>
      </c>
      <c r="T1251" s="227">
        <f>S1251*H1251</f>
        <v>0</v>
      </c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R1251" s="228" t="s">
        <v>663</v>
      </c>
      <c r="AT1251" s="228" t="s">
        <v>162</v>
      </c>
      <c r="AU1251" s="228" t="s">
        <v>93</v>
      </c>
      <c r="AY1251" s="21" t="s">
        <v>159</v>
      </c>
      <c r="BE1251" s="229">
        <f>IF(N1251="základní",J1251,0)</f>
        <v>0</v>
      </c>
      <c r="BF1251" s="229">
        <f>IF(N1251="snížená",J1251,0)</f>
        <v>0</v>
      </c>
      <c r="BG1251" s="229">
        <f>IF(N1251="zákl. přenesená",J1251,0)</f>
        <v>0</v>
      </c>
      <c r="BH1251" s="229">
        <f>IF(N1251="sníž. přenesená",J1251,0)</f>
        <v>0</v>
      </c>
      <c r="BI1251" s="229">
        <f>IF(N1251="nulová",J1251,0)</f>
        <v>0</v>
      </c>
      <c r="BJ1251" s="21" t="s">
        <v>91</v>
      </c>
      <c r="BK1251" s="229">
        <f>ROUND(I1251*H1251,2)</f>
        <v>0</v>
      </c>
      <c r="BL1251" s="21" t="s">
        <v>663</v>
      </c>
      <c r="BM1251" s="228" t="s">
        <v>1912</v>
      </c>
    </row>
    <row r="1252" s="2" customFormat="1">
      <c r="A1252" s="43"/>
      <c r="B1252" s="44"/>
      <c r="C1252" s="45"/>
      <c r="D1252" s="230" t="s">
        <v>168</v>
      </c>
      <c r="E1252" s="45"/>
      <c r="F1252" s="231" t="s">
        <v>1913</v>
      </c>
      <c r="G1252" s="45"/>
      <c r="H1252" s="45"/>
      <c r="I1252" s="232"/>
      <c r="J1252" s="45"/>
      <c r="K1252" s="45"/>
      <c r="L1252" s="49"/>
      <c r="M1252" s="233"/>
      <c r="N1252" s="234"/>
      <c r="O1252" s="89"/>
      <c r="P1252" s="89"/>
      <c r="Q1252" s="89"/>
      <c r="R1252" s="89"/>
      <c r="S1252" s="89"/>
      <c r="T1252" s="90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T1252" s="21" t="s">
        <v>168</v>
      </c>
      <c r="AU1252" s="21" t="s">
        <v>93</v>
      </c>
    </row>
    <row r="1253" s="2" customFormat="1" ht="24.15" customHeight="1">
      <c r="A1253" s="43"/>
      <c r="B1253" s="44"/>
      <c r="C1253" s="277" t="s">
        <v>1914</v>
      </c>
      <c r="D1253" s="277" t="s">
        <v>670</v>
      </c>
      <c r="E1253" s="278" t="s">
        <v>1915</v>
      </c>
      <c r="F1253" s="279" t="s">
        <v>1916</v>
      </c>
      <c r="G1253" s="280" t="s">
        <v>212</v>
      </c>
      <c r="H1253" s="281">
        <v>15</v>
      </c>
      <c r="I1253" s="282"/>
      <c r="J1253" s="283">
        <f>ROUND(I1253*H1253,2)</f>
        <v>0</v>
      </c>
      <c r="K1253" s="279" t="s">
        <v>166</v>
      </c>
      <c r="L1253" s="284"/>
      <c r="M1253" s="285" t="s">
        <v>32</v>
      </c>
      <c r="N1253" s="286" t="s">
        <v>48</v>
      </c>
      <c r="O1253" s="89"/>
      <c r="P1253" s="226">
        <f>O1253*H1253</f>
        <v>0</v>
      </c>
      <c r="Q1253" s="226">
        <v>0.00029999999999999997</v>
      </c>
      <c r="R1253" s="226">
        <f>Q1253*H1253</f>
        <v>0.0044999999999999997</v>
      </c>
      <c r="S1253" s="226">
        <v>0</v>
      </c>
      <c r="T1253" s="227">
        <f>S1253*H1253</f>
        <v>0</v>
      </c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R1253" s="228" t="s">
        <v>782</v>
      </c>
      <c r="AT1253" s="228" t="s">
        <v>670</v>
      </c>
      <c r="AU1253" s="228" t="s">
        <v>93</v>
      </c>
      <c r="AY1253" s="21" t="s">
        <v>159</v>
      </c>
      <c r="BE1253" s="229">
        <f>IF(N1253="základní",J1253,0)</f>
        <v>0</v>
      </c>
      <c r="BF1253" s="229">
        <f>IF(N1253="snížená",J1253,0)</f>
        <v>0</v>
      </c>
      <c r="BG1253" s="229">
        <f>IF(N1253="zákl. přenesená",J1253,0)</f>
        <v>0</v>
      </c>
      <c r="BH1253" s="229">
        <f>IF(N1253="sníž. přenesená",J1253,0)</f>
        <v>0</v>
      </c>
      <c r="BI1253" s="229">
        <f>IF(N1253="nulová",J1253,0)</f>
        <v>0</v>
      </c>
      <c r="BJ1253" s="21" t="s">
        <v>91</v>
      </c>
      <c r="BK1253" s="229">
        <f>ROUND(I1253*H1253,2)</f>
        <v>0</v>
      </c>
      <c r="BL1253" s="21" t="s">
        <v>663</v>
      </c>
      <c r="BM1253" s="228" t="s">
        <v>1917</v>
      </c>
    </row>
    <row r="1254" s="2" customFormat="1" ht="24.15" customHeight="1">
      <c r="A1254" s="43"/>
      <c r="B1254" s="44"/>
      <c r="C1254" s="277" t="s">
        <v>1918</v>
      </c>
      <c r="D1254" s="277" t="s">
        <v>670</v>
      </c>
      <c r="E1254" s="278" t="s">
        <v>1919</v>
      </c>
      <c r="F1254" s="279" t="s">
        <v>1920</v>
      </c>
      <c r="G1254" s="280" t="s">
        <v>212</v>
      </c>
      <c r="H1254" s="281">
        <v>10</v>
      </c>
      <c r="I1254" s="282"/>
      <c r="J1254" s="283">
        <f>ROUND(I1254*H1254,2)</f>
        <v>0</v>
      </c>
      <c r="K1254" s="279" t="s">
        <v>166</v>
      </c>
      <c r="L1254" s="284"/>
      <c r="M1254" s="285" t="s">
        <v>32</v>
      </c>
      <c r="N1254" s="286" t="s">
        <v>48</v>
      </c>
      <c r="O1254" s="89"/>
      <c r="P1254" s="226">
        <f>O1254*H1254</f>
        <v>0</v>
      </c>
      <c r="Q1254" s="226">
        <v>0.00029999999999999997</v>
      </c>
      <c r="R1254" s="226">
        <f>Q1254*H1254</f>
        <v>0.0029999999999999996</v>
      </c>
      <c r="S1254" s="226">
        <v>0</v>
      </c>
      <c r="T1254" s="227">
        <f>S1254*H1254</f>
        <v>0</v>
      </c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R1254" s="228" t="s">
        <v>782</v>
      </c>
      <c r="AT1254" s="228" t="s">
        <v>670</v>
      </c>
      <c r="AU1254" s="228" t="s">
        <v>93</v>
      </c>
      <c r="AY1254" s="21" t="s">
        <v>159</v>
      </c>
      <c r="BE1254" s="229">
        <f>IF(N1254="základní",J1254,0)</f>
        <v>0</v>
      </c>
      <c r="BF1254" s="229">
        <f>IF(N1254="snížená",J1254,0)</f>
        <v>0</v>
      </c>
      <c r="BG1254" s="229">
        <f>IF(N1254="zákl. přenesená",J1254,0)</f>
        <v>0</v>
      </c>
      <c r="BH1254" s="229">
        <f>IF(N1254="sníž. přenesená",J1254,0)</f>
        <v>0</v>
      </c>
      <c r="BI1254" s="229">
        <f>IF(N1254="nulová",J1254,0)</f>
        <v>0</v>
      </c>
      <c r="BJ1254" s="21" t="s">
        <v>91</v>
      </c>
      <c r="BK1254" s="229">
        <f>ROUND(I1254*H1254,2)</f>
        <v>0</v>
      </c>
      <c r="BL1254" s="21" t="s">
        <v>663</v>
      </c>
      <c r="BM1254" s="228" t="s">
        <v>1921</v>
      </c>
    </row>
    <row r="1255" s="12" customFormat="1" ht="22.8" customHeight="1">
      <c r="A1255" s="12"/>
      <c r="B1255" s="201"/>
      <c r="C1255" s="202"/>
      <c r="D1255" s="203" t="s">
        <v>75</v>
      </c>
      <c r="E1255" s="215" t="s">
        <v>1922</v>
      </c>
      <c r="F1255" s="215" t="s">
        <v>1923</v>
      </c>
      <c r="G1255" s="202"/>
      <c r="H1255" s="202"/>
      <c r="I1255" s="205"/>
      <c r="J1255" s="216">
        <f>BK1255</f>
        <v>0</v>
      </c>
      <c r="K1255" s="202"/>
      <c r="L1255" s="207"/>
      <c r="M1255" s="208"/>
      <c r="N1255" s="209"/>
      <c r="O1255" s="209"/>
      <c r="P1255" s="210">
        <f>P1256+P1257+P1258+P1303+P1358+P1384+P1417+P1440</f>
        <v>0</v>
      </c>
      <c r="Q1255" s="209"/>
      <c r="R1255" s="210">
        <f>R1256+R1257+R1258+R1303+R1358+R1384+R1417+R1440</f>
        <v>124.3652373608</v>
      </c>
      <c r="S1255" s="209"/>
      <c r="T1255" s="211">
        <f>T1256+T1257+T1258+T1303+T1358+T1384+T1417+T1440</f>
        <v>0</v>
      </c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R1255" s="212" t="s">
        <v>91</v>
      </c>
      <c r="AT1255" s="213" t="s">
        <v>75</v>
      </c>
      <c r="AU1255" s="213" t="s">
        <v>84</v>
      </c>
      <c r="AY1255" s="212" t="s">
        <v>159</v>
      </c>
      <c r="BK1255" s="214">
        <f>BK1256+BK1257+BK1258+BK1303+BK1358+BK1384+BK1417+BK1440</f>
        <v>0</v>
      </c>
    </row>
    <row r="1256" s="2" customFormat="1" ht="49.05" customHeight="1">
      <c r="A1256" s="43"/>
      <c r="B1256" s="44"/>
      <c r="C1256" s="217" t="s">
        <v>1924</v>
      </c>
      <c r="D1256" s="217" t="s">
        <v>162</v>
      </c>
      <c r="E1256" s="218" t="s">
        <v>1925</v>
      </c>
      <c r="F1256" s="219" t="s">
        <v>1926</v>
      </c>
      <c r="G1256" s="220" t="s">
        <v>181</v>
      </c>
      <c r="H1256" s="221">
        <v>124.365</v>
      </c>
      <c r="I1256" s="222"/>
      <c r="J1256" s="223">
        <f>ROUND(I1256*H1256,2)</f>
        <v>0</v>
      </c>
      <c r="K1256" s="219" t="s">
        <v>166</v>
      </c>
      <c r="L1256" s="49"/>
      <c r="M1256" s="224" t="s">
        <v>32</v>
      </c>
      <c r="N1256" s="225" t="s">
        <v>48</v>
      </c>
      <c r="O1256" s="89"/>
      <c r="P1256" s="226">
        <f>O1256*H1256</f>
        <v>0</v>
      </c>
      <c r="Q1256" s="226">
        <v>0</v>
      </c>
      <c r="R1256" s="226">
        <f>Q1256*H1256</f>
        <v>0</v>
      </c>
      <c r="S1256" s="226">
        <v>0</v>
      </c>
      <c r="T1256" s="227">
        <f>S1256*H1256</f>
        <v>0</v>
      </c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R1256" s="228" t="s">
        <v>663</v>
      </c>
      <c r="AT1256" s="228" t="s">
        <v>162</v>
      </c>
      <c r="AU1256" s="228" t="s">
        <v>91</v>
      </c>
      <c r="AY1256" s="21" t="s">
        <v>159</v>
      </c>
      <c r="BE1256" s="229">
        <f>IF(N1256="základní",J1256,0)</f>
        <v>0</v>
      </c>
      <c r="BF1256" s="229">
        <f>IF(N1256="snížená",J1256,0)</f>
        <v>0</v>
      </c>
      <c r="BG1256" s="229">
        <f>IF(N1256="zákl. přenesená",J1256,0)</f>
        <v>0</v>
      </c>
      <c r="BH1256" s="229">
        <f>IF(N1256="sníž. přenesená",J1256,0)</f>
        <v>0</v>
      </c>
      <c r="BI1256" s="229">
        <f>IF(N1256="nulová",J1256,0)</f>
        <v>0</v>
      </c>
      <c r="BJ1256" s="21" t="s">
        <v>91</v>
      </c>
      <c r="BK1256" s="229">
        <f>ROUND(I1256*H1256,2)</f>
        <v>0</v>
      </c>
      <c r="BL1256" s="21" t="s">
        <v>663</v>
      </c>
      <c r="BM1256" s="228" t="s">
        <v>1927</v>
      </c>
    </row>
    <row r="1257" s="2" customFormat="1">
      <c r="A1257" s="43"/>
      <c r="B1257" s="44"/>
      <c r="C1257" s="45"/>
      <c r="D1257" s="230" t="s">
        <v>168</v>
      </c>
      <c r="E1257" s="45"/>
      <c r="F1257" s="231" t="s">
        <v>1928</v>
      </c>
      <c r="G1257" s="45"/>
      <c r="H1257" s="45"/>
      <c r="I1257" s="232"/>
      <c r="J1257" s="45"/>
      <c r="K1257" s="45"/>
      <c r="L1257" s="49"/>
      <c r="M1257" s="233"/>
      <c r="N1257" s="234"/>
      <c r="O1257" s="89"/>
      <c r="P1257" s="89"/>
      <c r="Q1257" s="89"/>
      <c r="R1257" s="89"/>
      <c r="S1257" s="89"/>
      <c r="T1257" s="90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T1257" s="21" t="s">
        <v>168</v>
      </c>
      <c r="AU1257" s="21" t="s">
        <v>91</v>
      </c>
    </row>
    <row r="1258" s="12" customFormat="1" ht="20.88" customHeight="1">
      <c r="A1258" s="12"/>
      <c r="B1258" s="201"/>
      <c r="C1258" s="202"/>
      <c r="D1258" s="203" t="s">
        <v>75</v>
      </c>
      <c r="E1258" s="215" t="s">
        <v>1929</v>
      </c>
      <c r="F1258" s="215" t="s">
        <v>1930</v>
      </c>
      <c r="G1258" s="202"/>
      <c r="H1258" s="202"/>
      <c r="I1258" s="205"/>
      <c r="J1258" s="216">
        <f>BK1258</f>
        <v>0</v>
      </c>
      <c r="K1258" s="202"/>
      <c r="L1258" s="207"/>
      <c r="M1258" s="208"/>
      <c r="N1258" s="209"/>
      <c r="O1258" s="209"/>
      <c r="P1258" s="210">
        <f>SUM(P1259:P1302)</f>
        <v>0</v>
      </c>
      <c r="Q1258" s="209"/>
      <c r="R1258" s="210">
        <f>SUM(R1259:R1302)</f>
        <v>4.9187413208000006</v>
      </c>
      <c r="S1258" s="209"/>
      <c r="T1258" s="211">
        <f>SUM(T1259:T1302)</f>
        <v>0</v>
      </c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R1258" s="212" t="s">
        <v>91</v>
      </c>
      <c r="AT1258" s="213" t="s">
        <v>75</v>
      </c>
      <c r="AU1258" s="213" t="s">
        <v>91</v>
      </c>
      <c r="AY1258" s="212" t="s">
        <v>159</v>
      </c>
      <c r="BK1258" s="214">
        <f>SUM(BK1259:BK1302)</f>
        <v>0</v>
      </c>
    </row>
    <row r="1259" s="2" customFormat="1" ht="37.8" customHeight="1">
      <c r="A1259" s="43"/>
      <c r="B1259" s="44"/>
      <c r="C1259" s="217" t="s">
        <v>1931</v>
      </c>
      <c r="D1259" s="217" t="s">
        <v>162</v>
      </c>
      <c r="E1259" s="218" t="s">
        <v>1932</v>
      </c>
      <c r="F1259" s="219" t="s">
        <v>1911</v>
      </c>
      <c r="G1259" s="220" t="s">
        <v>212</v>
      </c>
      <c r="H1259" s="221">
        <v>47</v>
      </c>
      <c r="I1259" s="222"/>
      <c r="J1259" s="223">
        <f>ROUND(I1259*H1259,2)</f>
        <v>0</v>
      </c>
      <c r="K1259" s="219" t="s">
        <v>166</v>
      </c>
      <c r="L1259" s="49"/>
      <c r="M1259" s="224" t="s">
        <v>32</v>
      </c>
      <c r="N1259" s="225" t="s">
        <v>48</v>
      </c>
      <c r="O1259" s="89"/>
      <c r="P1259" s="226">
        <f>O1259*H1259</f>
        <v>0</v>
      </c>
      <c r="Q1259" s="226">
        <v>0.00029903999999999998</v>
      </c>
      <c r="R1259" s="226">
        <f>Q1259*H1259</f>
        <v>0.014054879999999999</v>
      </c>
      <c r="S1259" s="226">
        <v>0</v>
      </c>
      <c r="T1259" s="227">
        <f>S1259*H1259</f>
        <v>0</v>
      </c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R1259" s="228" t="s">
        <v>663</v>
      </c>
      <c r="AT1259" s="228" t="s">
        <v>162</v>
      </c>
      <c r="AU1259" s="228" t="s">
        <v>93</v>
      </c>
      <c r="AY1259" s="21" t="s">
        <v>159</v>
      </c>
      <c r="BE1259" s="229">
        <f>IF(N1259="základní",J1259,0)</f>
        <v>0</v>
      </c>
      <c r="BF1259" s="229">
        <f>IF(N1259="snížená",J1259,0)</f>
        <v>0</v>
      </c>
      <c r="BG1259" s="229">
        <f>IF(N1259="zákl. přenesená",J1259,0)</f>
        <v>0</v>
      </c>
      <c r="BH1259" s="229">
        <f>IF(N1259="sníž. přenesená",J1259,0)</f>
        <v>0</v>
      </c>
      <c r="BI1259" s="229">
        <f>IF(N1259="nulová",J1259,0)</f>
        <v>0</v>
      </c>
      <c r="BJ1259" s="21" t="s">
        <v>91</v>
      </c>
      <c r="BK1259" s="229">
        <f>ROUND(I1259*H1259,2)</f>
        <v>0</v>
      </c>
      <c r="BL1259" s="21" t="s">
        <v>663</v>
      </c>
      <c r="BM1259" s="228" t="s">
        <v>1933</v>
      </c>
    </row>
    <row r="1260" s="2" customFormat="1">
      <c r="A1260" s="43"/>
      <c r="B1260" s="44"/>
      <c r="C1260" s="45"/>
      <c r="D1260" s="230" t="s">
        <v>168</v>
      </c>
      <c r="E1260" s="45"/>
      <c r="F1260" s="231" t="s">
        <v>1934</v>
      </c>
      <c r="G1260" s="45"/>
      <c r="H1260" s="45"/>
      <c r="I1260" s="232"/>
      <c r="J1260" s="45"/>
      <c r="K1260" s="45"/>
      <c r="L1260" s="49"/>
      <c r="M1260" s="233"/>
      <c r="N1260" s="234"/>
      <c r="O1260" s="89"/>
      <c r="P1260" s="89"/>
      <c r="Q1260" s="89"/>
      <c r="R1260" s="89"/>
      <c r="S1260" s="89"/>
      <c r="T1260" s="90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T1260" s="21" t="s">
        <v>168</v>
      </c>
      <c r="AU1260" s="21" t="s">
        <v>93</v>
      </c>
    </row>
    <row r="1261" s="2" customFormat="1" ht="24.15" customHeight="1">
      <c r="A1261" s="43"/>
      <c r="B1261" s="44"/>
      <c r="C1261" s="277" t="s">
        <v>1935</v>
      </c>
      <c r="D1261" s="277" t="s">
        <v>670</v>
      </c>
      <c r="E1261" s="278" t="s">
        <v>1936</v>
      </c>
      <c r="F1261" s="279" t="s">
        <v>1937</v>
      </c>
      <c r="G1261" s="280" t="s">
        <v>212</v>
      </c>
      <c r="H1261" s="281">
        <v>10</v>
      </c>
      <c r="I1261" s="282"/>
      <c r="J1261" s="283">
        <f>ROUND(I1261*H1261,2)</f>
        <v>0</v>
      </c>
      <c r="K1261" s="279" t="s">
        <v>166</v>
      </c>
      <c r="L1261" s="284"/>
      <c r="M1261" s="285" t="s">
        <v>32</v>
      </c>
      <c r="N1261" s="286" t="s">
        <v>48</v>
      </c>
      <c r="O1261" s="89"/>
      <c r="P1261" s="226">
        <f>O1261*H1261</f>
        <v>0</v>
      </c>
      <c r="Q1261" s="226">
        <v>0.0020200000000000001</v>
      </c>
      <c r="R1261" s="226">
        <f>Q1261*H1261</f>
        <v>0.020200000000000003</v>
      </c>
      <c r="S1261" s="226">
        <v>0</v>
      </c>
      <c r="T1261" s="227">
        <f>S1261*H1261</f>
        <v>0</v>
      </c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R1261" s="228" t="s">
        <v>782</v>
      </c>
      <c r="AT1261" s="228" t="s">
        <v>670</v>
      </c>
      <c r="AU1261" s="228" t="s">
        <v>93</v>
      </c>
      <c r="AY1261" s="21" t="s">
        <v>159</v>
      </c>
      <c r="BE1261" s="229">
        <f>IF(N1261="základní",J1261,0)</f>
        <v>0</v>
      </c>
      <c r="BF1261" s="229">
        <f>IF(N1261="snížená",J1261,0)</f>
        <v>0</v>
      </c>
      <c r="BG1261" s="229">
        <f>IF(N1261="zákl. přenesená",J1261,0)</f>
        <v>0</v>
      </c>
      <c r="BH1261" s="229">
        <f>IF(N1261="sníž. přenesená",J1261,0)</f>
        <v>0</v>
      </c>
      <c r="BI1261" s="229">
        <f>IF(N1261="nulová",J1261,0)</f>
        <v>0</v>
      </c>
      <c r="BJ1261" s="21" t="s">
        <v>91</v>
      </c>
      <c r="BK1261" s="229">
        <f>ROUND(I1261*H1261,2)</f>
        <v>0</v>
      </c>
      <c r="BL1261" s="21" t="s">
        <v>663</v>
      </c>
      <c r="BM1261" s="228" t="s">
        <v>1938</v>
      </c>
    </row>
    <row r="1262" s="2" customFormat="1" ht="24.15" customHeight="1">
      <c r="A1262" s="43"/>
      <c r="B1262" s="44"/>
      <c r="C1262" s="277" t="s">
        <v>1939</v>
      </c>
      <c r="D1262" s="277" t="s">
        <v>670</v>
      </c>
      <c r="E1262" s="278" t="s">
        <v>1940</v>
      </c>
      <c r="F1262" s="279" t="s">
        <v>1941</v>
      </c>
      <c r="G1262" s="280" t="s">
        <v>212</v>
      </c>
      <c r="H1262" s="281">
        <v>29</v>
      </c>
      <c r="I1262" s="282"/>
      <c r="J1262" s="283">
        <f>ROUND(I1262*H1262,2)</f>
        <v>0</v>
      </c>
      <c r="K1262" s="279" t="s">
        <v>166</v>
      </c>
      <c r="L1262" s="284"/>
      <c r="M1262" s="285" t="s">
        <v>32</v>
      </c>
      <c r="N1262" s="286" t="s">
        <v>48</v>
      </c>
      <c r="O1262" s="89"/>
      <c r="P1262" s="226">
        <f>O1262*H1262</f>
        <v>0</v>
      </c>
      <c r="Q1262" s="226">
        <v>0.00166</v>
      </c>
      <c r="R1262" s="226">
        <f>Q1262*H1262</f>
        <v>0.048140000000000002</v>
      </c>
      <c r="S1262" s="226">
        <v>0</v>
      </c>
      <c r="T1262" s="227">
        <f>S1262*H1262</f>
        <v>0</v>
      </c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R1262" s="228" t="s">
        <v>782</v>
      </c>
      <c r="AT1262" s="228" t="s">
        <v>670</v>
      </c>
      <c r="AU1262" s="228" t="s">
        <v>93</v>
      </c>
      <c r="AY1262" s="21" t="s">
        <v>159</v>
      </c>
      <c r="BE1262" s="229">
        <f>IF(N1262="základní",J1262,0)</f>
        <v>0</v>
      </c>
      <c r="BF1262" s="229">
        <f>IF(N1262="snížená",J1262,0)</f>
        <v>0</v>
      </c>
      <c r="BG1262" s="229">
        <f>IF(N1262="zákl. přenesená",J1262,0)</f>
        <v>0</v>
      </c>
      <c r="BH1262" s="229">
        <f>IF(N1262="sníž. přenesená",J1262,0)</f>
        <v>0</v>
      </c>
      <c r="BI1262" s="229">
        <f>IF(N1262="nulová",J1262,0)</f>
        <v>0</v>
      </c>
      <c r="BJ1262" s="21" t="s">
        <v>91</v>
      </c>
      <c r="BK1262" s="229">
        <f>ROUND(I1262*H1262,2)</f>
        <v>0</v>
      </c>
      <c r="BL1262" s="21" t="s">
        <v>663</v>
      </c>
      <c r="BM1262" s="228" t="s">
        <v>1942</v>
      </c>
    </row>
    <row r="1263" s="2" customFormat="1" ht="24.15" customHeight="1">
      <c r="A1263" s="43"/>
      <c r="B1263" s="44"/>
      <c r="C1263" s="277" t="s">
        <v>1943</v>
      </c>
      <c r="D1263" s="277" t="s">
        <v>670</v>
      </c>
      <c r="E1263" s="278" t="s">
        <v>1944</v>
      </c>
      <c r="F1263" s="279" t="s">
        <v>1945</v>
      </c>
      <c r="G1263" s="280" t="s">
        <v>212</v>
      </c>
      <c r="H1263" s="281">
        <v>4</v>
      </c>
      <c r="I1263" s="282"/>
      <c r="J1263" s="283">
        <f>ROUND(I1263*H1263,2)</f>
        <v>0</v>
      </c>
      <c r="K1263" s="279" t="s">
        <v>166</v>
      </c>
      <c r="L1263" s="284"/>
      <c r="M1263" s="285" t="s">
        <v>32</v>
      </c>
      <c r="N1263" s="286" t="s">
        <v>48</v>
      </c>
      <c r="O1263" s="89"/>
      <c r="P1263" s="226">
        <f>O1263*H1263</f>
        <v>0</v>
      </c>
      <c r="Q1263" s="226">
        <v>0.0030000000000000001</v>
      </c>
      <c r="R1263" s="226">
        <f>Q1263*H1263</f>
        <v>0.012</v>
      </c>
      <c r="S1263" s="226">
        <v>0</v>
      </c>
      <c r="T1263" s="227">
        <f>S1263*H1263</f>
        <v>0</v>
      </c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R1263" s="228" t="s">
        <v>782</v>
      </c>
      <c r="AT1263" s="228" t="s">
        <v>670</v>
      </c>
      <c r="AU1263" s="228" t="s">
        <v>93</v>
      </c>
      <c r="AY1263" s="21" t="s">
        <v>159</v>
      </c>
      <c r="BE1263" s="229">
        <f>IF(N1263="základní",J1263,0)</f>
        <v>0</v>
      </c>
      <c r="BF1263" s="229">
        <f>IF(N1263="snížená",J1263,0)</f>
        <v>0</v>
      </c>
      <c r="BG1263" s="229">
        <f>IF(N1263="zákl. přenesená",J1263,0)</f>
        <v>0</v>
      </c>
      <c r="BH1263" s="229">
        <f>IF(N1263="sníž. přenesená",J1263,0)</f>
        <v>0</v>
      </c>
      <c r="BI1263" s="229">
        <f>IF(N1263="nulová",J1263,0)</f>
        <v>0</v>
      </c>
      <c r="BJ1263" s="21" t="s">
        <v>91</v>
      </c>
      <c r="BK1263" s="229">
        <f>ROUND(I1263*H1263,2)</f>
        <v>0</v>
      </c>
      <c r="BL1263" s="21" t="s">
        <v>663</v>
      </c>
      <c r="BM1263" s="228" t="s">
        <v>1946</v>
      </c>
    </row>
    <row r="1264" s="2" customFormat="1" ht="24.15" customHeight="1">
      <c r="A1264" s="43"/>
      <c r="B1264" s="44"/>
      <c r="C1264" s="277" t="s">
        <v>1947</v>
      </c>
      <c r="D1264" s="277" t="s">
        <v>670</v>
      </c>
      <c r="E1264" s="278" t="s">
        <v>1948</v>
      </c>
      <c r="F1264" s="279" t="s">
        <v>1949</v>
      </c>
      <c r="G1264" s="280" t="s">
        <v>212</v>
      </c>
      <c r="H1264" s="281">
        <v>4</v>
      </c>
      <c r="I1264" s="282"/>
      <c r="J1264" s="283">
        <f>ROUND(I1264*H1264,2)</f>
        <v>0</v>
      </c>
      <c r="K1264" s="279" t="s">
        <v>166</v>
      </c>
      <c r="L1264" s="284"/>
      <c r="M1264" s="285" t="s">
        <v>32</v>
      </c>
      <c r="N1264" s="286" t="s">
        <v>48</v>
      </c>
      <c r="O1264" s="89"/>
      <c r="P1264" s="226">
        <f>O1264*H1264</f>
        <v>0</v>
      </c>
      <c r="Q1264" s="226">
        <v>0.0016900000000000001</v>
      </c>
      <c r="R1264" s="226">
        <f>Q1264*H1264</f>
        <v>0.0067600000000000004</v>
      </c>
      <c r="S1264" s="226">
        <v>0</v>
      </c>
      <c r="T1264" s="227">
        <f>S1264*H1264</f>
        <v>0</v>
      </c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R1264" s="228" t="s">
        <v>782</v>
      </c>
      <c r="AT1264" s="228" t="s">
        <v>670</v>
      </c>
      <c r="AU1264" s="228" t="s">
        <v>93</v>
      </c>
      <c r="AY1264" s="21" t="s">
        <v>159</v>
      </c>
      <c r="BE1264" s="229">
        <f>IF(N1264="základní",J1264,0)</f>
        <v>0</v>
      </c>
      <c r="BF1264" s="229">
        <f>IF(N1264="snížená",J1264,0)</f>
        <v>0</v>
      </c>
      <c r="BG1264" s="229">
        <f>IF(N1264="zákl. přenesená",J1264,0)</f>
        <v>0</v>
      </c>
      <c r="BH1264" s="229">
        <f>IF(N1264="sníž. přenesená",J1264,0)</f>
        <v>0</v>
      </c>
      <c r="BI1264" s="229">
        <f>IF(N1264="nulová",J1264,0)</f>
        <v>0</v>
      </c>
      <c r="BJ1264" s="21" t="s">
        <v>91</v>
      </c>
      <c r="BK1264" s="229">
        <f>ROUND(I1264*H1264,2)</f>
        <v>0</v>
      </c>
      <c r="BL1264" s="21" t="s">
        <v>663</v>
      </c>
      <c r="BM1264" s="228" t="s">
        <v>1950</v>
      </c>
    </row>
    <row r="1265" s="2" customFormat="1" ht="37.8" customHeight="1">
      <c r="A1265" s="43"/>
      <c r="B1265" s="44"/>
      <c r="C1265" s="217" t="s">
        <v>1951</v>
      </c>
      <c r="D1265" s="217" t="s">
        <v>162</v>
      </c>
      <c r="E1265" s="218" t="s">
        <v>1952</v>
      </c>
      <c r="F1265" s="219" t="s">
        <v>1953</v>
      </c>
      <c r="G1265" s="220" t="s">
        <v>165</v>
      </c>
      <c r="H1265" s="221">
        <v>738.12</v>
      </c>
      <c r="I1265" s="222"/>
      <c r="J1265" s="223">
        <f>ROUND(I1265*H1265,2)</f>
        <v>0</v>
      </c>
      <c r="K1265" s="219" t="s">
        <v>166</v>
      </c>
      <c r="L1265" s="49"/>
      <c r="M1265" s="224" t="s">
        <v>32</v>
      </c>
      <c r="N1265" s="225" t="s">
        <v>48</v>
      </c>
      <c r="O1265" s="89"/>
      <c r="P1265" s="226">
        <f>O1265*H1265</f>
        <v>0</v>
      </c>
      <c r="Q1265" s="226">
        <v>0</v>
      </c>
      <c r="R1265" s="226">
        <f>Q1265*H1265</f>
        <v>0</v>
      </c>
      <c r="S1265" s="226">
        <v>0</v>
      </c>
      <c r="T1265" s="227">
        <f>S1265*H1265</f>
        <v>0</v>
      </c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R1265" s="228" t="s">
        <v>663</v>
      </c>
      <c r="AT1265" s="228" t="s">
        <v>162</v>
      </c>
      <c r="AU1265" s="228" t="s">
        <v>93</v>
      </c>
      <c r="AY1265" s="21" t="s">
        <v>159</v>
      </c>
      <c r="BE1265" s="229">
        <f>IF(N1265="základní",J1265,0)</f>
        <v>0</v>
      </c>
      <c r="BF1265" s="229">
        <f>IF(N1265="snížená",J1265,0)</f>
        <v>0</v>
      </c>
      <c r="BG1265" s="229">
        <f>IF(N1265="zákl. přenesená",J1265,0)</f>
        <v>0</v>
      </c>
      <c r="BH1265" s="229">
        <f>IF(N1265="sníž. přenesená",J1265,0)</f>
        <v>0</v>
      </c>
      <c r="BI1265" s="229">
        <f>IF(N1265="nulová",J1265,0)</f>
        <v>0</v>
      </c>
      <c r="BJ1265" s="21" t="s">
        <v>91</v>
      </c>
      <c r="BK1265" s="229">
        <f>ROUND(I1265*H1265,2)</f>
        <v>0</v>
      </c>
      <c r="BL1265" s="21" t="s">
        <v>663</v>
      </c>
      <c r="BM1265" s="228" t="s">
        <v>1954</v>
      </c>
    </row>
    <row r="1266" s="2" customFormat="1">
      <c r="A1266" s="43"/>
      <c r="B1266" s="44"/>
      <c r="C1266" s="45"/>
      <c r="D1266" s="230" t="s">
        <v>168</v>
      </c>
      <c r="E1266" s="45"/>
      <c r="F1266" s="231" t="s">
        <v>1955</v>
      </c>
      <c r="G1266" s="45"/>
      <c r="H1266" s="45"/>
      <c r="I1266" s="232"/>
      <c r="J1266" s="45"/>
      <c r="K1266" s="45"/>
      <c r="L1266" s="49"/>
      <c r="M1266" s="233"/>
      <c r="N1266" s="234"/>
      <c r="O1266" s="89"/>
      <c r="P1266" s="89"/>
      <c r="Q1266" s="89"/>
      <c r="R1266" s="89"/>
      <c r="S1266" s="89"/>
      <c r="T1266" s="90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T1266" s="21" t="s">
        <v>168</v>
      </c>
      <c r="AU1266" s="21" t="s">
        <v>93</v>
      </c>
    </row>
    <row r="1267" s="14" customFormat="1">
      <c r="A1267" s="14"/>
      <c r="B1267" s="246"/>
      <c r="C1267" s="247"/>
      <c r="D1267" s="237" t="s">
        <v>170</v>
      </c>
      <c r="E1267" s="248" t="s">
        <v>32</v>
      </c>
      <c r="F1267" s="249" t="s">
        <v>399</v>
      </c>
      <c r="G1267" s="247"/>
      <c r="H1267" s="250">
        <v>56.939999999999998</v>
      </c>
      <c r="I1267" s="251"/>
      <c r="J1267" s="247"/>
      <c r="K1267" s="247"/>
      <c r="L1267" s="252"/>
      <c r="M1267" s="253"/>
      <c r="N1267" s="254"/>
      <c r="O1267" s="254"/>
      <c r="P1267" s="254"/>
      <c r="Q1267" s="254"/>
      <c r="R1267" s="254"/>
      <c r="S1267" s="254"/>
      <c r="T1267" s="255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6" t="s">
        <v>170</v>
      </c>
      <c r="AU1267" s="256" t="s">
        <v>93</v>
      </c>
      <c r="AV1267" s="14" t="s">
        <v>91</v>
      </c>
      <c r="AW1267" s="14" t="s">
        <v>38</v>
      </c>
      <c r="AX1267" s="14" t="s">
        <v>76</v>
      </c>
      <c r="AY1267" s="256" t="s">
        <v>159</v>
      </c>
    </row>
    <row r="1268" s="14" customFormat="1">
      <c r="A1268" s="14"/>
      <c r="B1268" s="246"/>
      <c r="C1268" s="247"/>
      <c r="D1268" s="237" t="s">
        <v>170</v>
      </c>
      <c r="E1268" s="248" t="s">
        <v>32</v>
      </c>
      <c r="F1268" s="249" t="s">
        <v>411</v>
      </c>
      <c r="G1268" s="247"/>
      <c r="H1268" s="250">
        <v>251.24000000000001</v>
      </c>
      <c r="I1268" s="251"/>
      <c r="J1268" s="247"/>
      <c r="K1268" s="247"/>
      <c r="L1268" s="252"/>
      <c r="M1268" s="253"/>
      <c r="N1268" s="254"/>
      <c r="O1268" s="254"/>
      <c r="P1268" s="254"/>
      <c r="Q1268" s="254"/>
      <c r="R1268" s="254"/>
      <c r="S1268" s="254"/>
      <c r="T1268" s="255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6" t="s">
        <v>170</v>
      </c>
      <c r="AU1268" s="256" t="s">
        <v>93</v>
      </c>
      <c r="AV1268" s="14" t="s">
        <v>91</v>
      </c>
      <c r="AW1268" s="14" t="s">
        <v>38</v>
      </c>
      <c r="AX1268" s="14" t="s">
        <v>76</v>
      </c>
      <c r="AY1268" s="256" t="s">
        <v>159</v>
      </c>
    </row>
    <row r="1269" s="14" customFormat="1">
      <c r="A1269" s="14"/>
      <c r="B1269" s="246"/>
      <c r="C1269" s="247"/>
      <c r="D1269" s="237" t="s">
        <v>170</v>
      </c>
      <c r="E1269" s="248" t="s">
        <v>32</v>
      </c>
      <c r="F1269" s="249" t="s">
        <v>417</v>
      </c>
      <c r="G1269" s="247"/>
      <c r="H1269" s="250">
        <v>19.739000000000001</v>
      </c>
      <c r="I1269" s="251"/>
      <c r="J1269" s="247"/>
      <c r="K1269" s="247"/>
      <c r="L1269" s="252"/>
      <c r="M1269" s="253"/>
      <c r="N1269" s="254"/>
      <c r="O1269" s="254"/>
      <c r="P1269" s="254"/>
      <c r="Q1269" s="254"/>
      <c r="R1269" s="254"/>
      <c r="S1269" s="254"/>
      <c r="T1269" s="255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6" t="s">
        <v>170</v>
      </c>
      <c r="AU1269" s="256" t="s">
        <v>93</v>
      </c>
      <c r="AV1269" s="14" t="s">
        <v>91</v>
      </c>
      <c r="AW1269" s="14" t="s">
        <v>38</v>
      </c>
      <c r="AX1269" s="14" t="s">
        <v>76</v>
      </c>
      <c r="AY1269" s="256" t="s">
        <v>159</v>
      </c>
    </row>
    <row r="1270" s="14" customFormat="1">
      <c r="A1270" s="14"/>
      <c r="B1270" s="246"/>
      <c r="C1270" s="247"/>
      <c r="D1270" s="237" t="s">
        <v>170</v>
      </c>
      <c r="E1270" s="248" t="s">
        <v>32</v>
      </c>
      <c r="F1270" s="249" t="s">
        <v>430</v>
      </c>
      <c r="G1270" s="247"/>
      <c r="H1270" s="250">
        <v>173.19200000000001</v>
      </c>
      <c r="I1270" s="251"/>
      <c r="J1270" s="247"/>
      <c r="K1270" s="247"/>
      <c r="L1270" s="252"/>
      <c r="M1270" s="253"/>
      <c r="N1270" s="254"/>
      <c r="O1270" s="254"/>
      <c r="P1270" s="254"/>
      <c r="Q1270" s="254"/>
      <c r="R1270" s="254"/>
      <c r="S1270" s="254"/>
      <c r="T1270" s="255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6" t="s">
        <v>170</v>
      </c>
      <c r="AU1270" s="256" t="s">
        <v>93</v>
      </c>
      <c r="AV1270" s="14" t="s">
        <v>91</v>
      </c>
      <c r="AW1270" s="14" t="s">
        <v>38</v>
      </c>
      <c r="AX1270" s="14" t="s">
        <v>76</v>
      </c>
      <c r="AY1270" s="256" t="s">
        <v>159</v>
      </c>
    </row>
    <row r="1271" s="14" customFormat="1">
      <c r="A1271" s="14"/>
      <c r="B1271" s="246"/>
      <c r="C1271" s="247"/>
      <c r="D1271" s="237" t="s">
        <v>170</v>
      </c>
      <c r="E1271" s="248" t="s">
        <v>32</v>
      </c>
      <c r="F1271" s="249" t="s">
        <v>438</v>
      </c>
      <c r="G1271" s="247"/>
      <c r="H1271" s="250">
        <v>125.07899999999999</v>
      </c>
      <c r="I1271" s="251"/>
      <c r="J1271" s="247"/>
      <c r="K1271" s="247"/>
      <c r="L1271" s="252"/>
      <c r="M1271" s="253"/>
      <c r="N1271" s="254"/>
      <c r="O1271" s="254"/>
      <c r="P1271" s="254"/>
      <c r="Q1271" s="254"/>
      <c r="R1271" s="254"/>
      <c r="S1271" s="254"/>
      <c r="T1271" s="255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6" t="s">
        <v>170</v>
      </c>
      <c r="AU1271" s="256" t="s">
        <v>93</v>
      </c>
      <c r="AV1271" s="14" t="s">
        <v>91</v>
      </c>
      <c r="AW1271" s="14" t="s">
        <v>38</v>
      </c>
      <c r="AX1271" s="14" t="s">
        <v>76</v>
      </c>
      <c r="AY1271" s="256" t="s">
        <v>159</v>
      </c>
    </row>
    <row r="1272" s="13" customFormat="1">
      <c r="A1272" s="13"/>
      <c r="B1272" s="235"/>
      <c r="C1272" s="236"/>
      <c r="D1272" s="237" t="s">
        <v>170</v>
      </c>
      <c r="E1272" s="238" t="s">
        <v>32</v>
      </c>
      <c r="F1272" s="239" t="s">
        <v>1956</v>
      </c>
      <c r="G1272" s="236"/>
      <c r="H1272" s="238" t="s">
        <v>32</v>
      </c>
      <c r="I1272" s="240"/>
      <c r="J1272" s="236"/>
      <c r="K1272" s="236"/>
      <c r="L1272" s="241"/>
      <c r="M1272" s="242"/>
      <c r="N1272" s="243"/>
      <c r="O1272" s="243"/>
      <c r="P1272" s="243"/>
      <c r="Q1272" s="243"/>
      <c r="R1272" s="243"/>
      <c r="S1272" s="243"/>
      <c r="T1272" s="244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5" t="s">
        <v>170</v>
      </c>
      <c r="AU1272" s="245" t="s">
        <v>93</v>
      </c>
      <c r="AV1272" s="13" t="s">
        <v>84</v>
      </c>
      <c r="AW1272" s="13" t="s">
        <v>38</v>
      </c>
      <c r="AX1272" s="13" t="s">
        <v>76</v>
      </c>
      <c r="AY1272" s="245" t="s">
        <v>159</v>
      </c>
    </row>
    <row r="1273" s="14" customFormat="1">
      <c r="A1273" s="14"/>
      <c r="B1273" s="246"/>
      <c r="C1273" s="247"/>
      <c r="D1273" s="237" t="s">
        <v>170</v>
      </c>
      <c r="E1273" s="248" t="s">
        <v>32</v>
      </c>
      <c r="F1273" s="249" t="s">
        <v>1957</v>
      </c>
      <c r="G1273" s="247"/>
      <c r="H1273" s="250">
        <v>16.550000000000001</v>
      </c>
      <c r="I1273" s="251"/>
      <c r="J1273" s="247"/>
      <c r="K1273" s="247"/>
      <c r="L1273" s="252"/>
      <c r="M1273" s="253"/>
      <c r="N1273" s="254"/>
      <c r="O1273" s="254"/>
      <c r="P1273" s="254"/>
      <c r="Q1273" s="254"/>
      <c r="R1273" s="254"/>
      <c r="S1273" s="254"/>
      <c r="T1273" s="255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6" t="s">
        <v>170</v>
      </c>
      <c r="AU1273" s="256" t="s">
        <v>93</v>
      </c>
      <c r="AV1273" s="14" t="s">
        <v>91</v>
      </c>
      <c r="AW1273" s="14" t="s">
        <v>38</v>
      </c>
      <c r="AX1273" s="14" t="s">
        <v>76</v>
      </c>
      <c r="AY1273" s="256" t="s">
        <v>159</v>
      </c>
    </row>
    <row r="1274" s="14" customFormat="1">
      <c r="A1274" s="14"/>
      <c r="B1274" s="246"/>
      <c r="C1274" s="247"/>
      <c r="D1274" s="237" t="s">
        <v>170</v>
      </c>
      <c r="E1274" s="248" t="s">
        <v>32</v>
      </c>
      <c r="F1274" s="249" t="s">
        <v>1958</v>
      </c>
      <c r="G1274" s="247"/>
      <c r="H1274" s="250">
        <v>1.95</v>
      </c>
      <c r="I1274" s="251"/>
      <c r="J1274" s="247"/>
      <c r="K1274" s="247"/>
      <c r="L1274" s="252"/>
      <c r="M1274" s="253"/>
      <c r="N1274" s="254"/>
      <c r="O1274" s="254"/>
      <c r="P1274" s="254"/>
      <c r="Q1274" s="254"/>
      <c r="R1274" s="254"/>
      <c r="S1274" s="254"/>
      <c r="T1274" s="255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6" t="s">
        <v>170</v>
      </c>
      <c r="AU1274" s="256" t="s">
        <v>93</v>
      </c>
      <c r="AV1274" s="14" t="s">
        <v>91</v>
      </c>
      <c r="AW1274" s="14" t="s">
        <v>38</v>
      </c>
      <c r="AX1274" s="14" t="s">
        <v>76</v>
      </c>
      <c r="AY1274" s="256" t="s">
        <v>159</v>
      </c>
    </row>
    <row r="1275" s="14" customFormat="1">
      <c r="A1275" s="14"/>
      <c r="B1275" s="246"/>
      <c r="C1275" s="247"/>
      <c r="D1275" s="237" t="s">
        <v>170</v>
      </c>
      <c r="E1275" s="248" t="s">
        <v>32</v>
      </c>
      <c r="F1275" s="249" t="s">
        <v>1959</v>
      </c>
      <c r="G1275" s="247"/>
      <c r="H1275" s="250">
        <v>32.399999999999999</v>
      </c>
      <c r="I1275" s="251"/>
      <c r="J1275" s="247"/>
      <c r="K1275" s="247"/>
      <c r="L1275" s="252"/>
      <c r="M1275" s="253"/>
      <c r="N1275" s="254"/>
      <c r="O1275" s="254"/>
      <c r="P1275" s="254"/>
      <c r="Q1275" s="254"/>
      <c r="R1275" s="254"/>
      <c r="S1275" s="254"/>
      <c r="T1275" s="255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6" t="s">
        <v>170</v>
      </c>
      <c r="AU1275" s="256" t="s">
        <v>93</v>
      </c>
      <c r="AV1275" s="14" t="s">
        <v>91</v>
      </c>
      <c r="AW1275" s="14" t="s">
        <v>38</v>
      </c>
      <c r="AX1275" s="14" t="s">
        <v>76</v>
      </c>
      <c r="AY1275" s="256" t="s">
        <v>159</v>
      </c>
    </row>
    <row r="1276" s="14" customFormat="1">
      <c r="A1276" s="14"/>
      <c r="B1276" s="246"/>
      <c r="C1276" s="247"/>
      <c r="D1276" s="237" t="s">
        <v>170</v>
      </c>
      <c r="E1276" s="248" t="s">
        <v>32</v>
      </c>
      <c r="F1276" s="249" t="s">
        <v>1960</v>
      </c>
      <c r="G1276" s="247"/>
      <c r="H1276" s="250">
        <v>7.6849999999999996</v>
      </c>
      <c r="I1276" s="251"/>
      <c r="J1276" s="247"/>
      <c r="K1276" s="247"/>
      <c r="L1276" s="252"/>
      <c r="M1276" s="253"/>
      <c r="N1276" s="254"/>
      <c r="O1276" s="254"/>
      <c r="P1276" s="254"/>
      <c r="Q1276" s="254"/>
      <c r="R1276" s="254"/>
      <c r="S1276" s="254"/>
      <c r="T1276" s="255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6" t="s">
        <v>170</v>
      </c>
      <c r="AU1276" s="256" t="s">
        <v>93</v>
      </c>
      <c r="AV1276" s="14" t="s">
        <v>91</v>
      </c>
      <c r="AW1276" s="14" t="s">
        <v>38</v>
      </c>
      <c r="AX1276" s="14" t="s">
        <v>76</v>
      </c>
      <c r="AY1276" s="256" t="s">
        <v>159</v>
      </c>
    </row>
    <row r="1277" s="14" customFormat="1">
      <c r="A1277" s="14"/>
      <c r="B1277" s="246"/>
      <c r="C1277" s="247"/>
      <c r="D1277" s="237" t="s">
        <v>170</v>
      </c>
      <c r="E1277" s="248" t="s">
        <v>32</v>
      </c>
      <c r="F1277" s="249" t="s">
        <v>1961</v>
      </c>
      <c r="G1277" s="247"/>
      <c r="H1277" s="250">
        <v>30.465</v>
      </c>
      <c r="I1277" s="251"/>
      <c r="J1277" s="247"/>
      <c r="K1277" s="247"/>
      <c r="L1277" s="252"/>
      <c r="M1277" s="253"/>
      <c r="N1277" s="254"/>
      <c r="O1277" s="254"/>
      <c r="P1277" s="254"/>
      <c r="Q1277" s="254"/>
      <c r="R1277" s="254"/>
      <c r="S1277" s="254"/>
      <c r="T1277" s="255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6" t="s">
        <v>170</v>
      </c>
      <c r="AU1277" s="256" t="s">
        <v>93</v>
      </c>
      <c r="AV1277" s="14" t="s">
        <v>91</v>
      </c>
      <c r="AW1277" s="14" t="s">
        <v>38</v>
      </c>
      <c r="AX1277" s="14" t="s">
        <v>76</v>
      </c>
      <c r="AY1277" s="256" t="s">
        <v>159</v>
      </c>
    </row>
    <row r="1278" s="14" customFormat="1">
      <c r="A1278" s="14"/>
      <c r="B1278" s="246"/>
      <c r="C1278" s="247"/>
      <c r="D1278" s="237" t="s">
        <v>170</v>
      </c>
      <c r="E1278" s="248" t="s">
        <v>32</v>
      </c>
      <c r="F1278" s="249" t="s">
        <v>1962</v>
      </c>
      <c r="G1278" s="247"/>
      <c r="H1278" s="250">
        <v>22.879999999999999</v>
      </c>
      <c r="I1278" s="251"/>
      <c r="J1278" s="247"/>
      <c r="K1278" s="247"/>
      <c r="L1278" s="252"/>
      <c r="M1278" s="253"/>
      <c r="N1278" s="254"/>
      <c r="O1278" s="254"/>
      <c r="P1278" s="254"/>
      <c r="Q1278" s="254"/>
      <c r="R1278" s="254"/>
      <c r="S1278" s="254"/>
      <c r="T1278" s="255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6" t="s">
        <v>170</v>
      </c>
      <c r="AU1278" s="256" t="s">
        <v>93</v>
      </c>
      <c r="AV1278" s="14" t="s">
        <v>91</v>
      </c>
      <c r="AW1278" s="14" t="s">
        <v>38</v>
      </c>
      <c r="AX1278" s="14" t="s">
        <v>76</v>
      </c>
      <c r="AY1278" s="256" t="s">
        <v>159</v>
      </c>
    </row>
    <row r="1279" s="15" customFormat="1">
      <c r="A1279" s="15"/>
      <c r="B1279" s="266"/>
      <c r="C1279" s="267"/>
      <c r="D1279" s="237" t="s">
        <v>170</v>
      </c>
      <c r="E1279" s="268" t="s">
        <v>32</v>
      </c>
      <c r="F1279" s="269" t="s">
        <v>583</v>
      </c>
      <c r="G1279" s="267"/>
      <c r="H1279" s="270">
        <v>738.12</v>
      </c>
      <c r="I1279" s="271"/>
      <c r="J1279" s="267"/>
      <c r="K1279" s="267"/>
      <c r="L1279" s="272"/>
      <c r="M1279" s="273"/>
      <c r="N1279" s="274"/>
      <c r="O1279" s="274"/>
      <c r="P1279" s="274"/>
      <c r="Q1279" s="274"/>
      <c r="R1279" s="274"/>
      <c r="S1279" s="274"/>
      <c r="T1279" s="27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76" t="s">
        <v>170</v>
      </c>
      <c r="AU1279" s="276" t="s">
        <v>93</v>
      </c>
      <c r="AV1279" s="15" t="s">
        <v>96</v>
      </c>
      <c r="AW1279" s="15" t="s">
        <v>38</v>
      </c>
      <c r="AX1279" s="15" t="s">
        <v>84</v>
      </c>
      <c r="AY1279" s="276" t="s">
        <v>159</v>
      </c>
    </row>
    <row r="1280" s="2" customFormat="1" ht="16.5" customHeight="1">
      <c r="A1280" s="43"/>
      <c r="B1280" s="44"/>
      <c r="C1280" s="277" t="s">
        <v>1963</v>
      </c>
      <c r="D1280" s="277" t="s">
        <v>670</v>
      </c>
      <c r="E1280" s="278" t="s">
        <v>1877</v>
      </c>
      <c r="F1280" s="279" t="s">
        <v>1878</v>
      </c>
      <c r="G1280" s="280" t="s">
        <v>1879</v>
      </c>
      <c r="H1280" s="281">
        <v>442.87200000000001</v>
      </c>
      <c r="I1280" s="282"/>
      <c r="J1280" s="283">
        <f>ROUND(I1280*H1280,2)</f>
        <v>0</v>
      </c>
      <c r="K1280" s="279" t="s">
        <v>166</v>
      </c>
      <c r="L1280" s="284"/>
      <c r="M1280" s="285" t="s">
        <v>32</v>
      </c>
      <c r="N1280" s="286" t="s">
        <v>48</v>
      </c>
      <c r="O1280" s="89"/>
      <c r="P1280" s="226">
        <f>O1280*H1280</f>
        <v>0</v>
      </c>
      <c r="Q1280" s="226">
        <v>0.001</v>
      </c>
      <c r="R1280" s="226">
        <f>Q1280*H1280</f>
        <v>0.44287200000000004</v>
      </c>
      <c r="S1280" s="226">
        <v>0</v>
      </c>
      <c r="T1280" s="227">
        <f>S1280*H1280</f>
        <v>0</v>
      </c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R1280" s="228" t="s">
        <v>782</v>
      </c>
      <c r="AT1280" s="228" t="s">
        <v>670</v>
      </c>
      <c r="AU1280" s="228" t="s">
        <v>93</v>
      </c>
      <c r="AY1280" s="21" t="s">
        <v>159</v>
      </c>
      <c r="BE1280" s="229">
        <f>IF(N1280="základní",J1280,0)</f>
        <v>0</v>
      </c>
      <c r="BF1280" s="229">
        <f>IF(N1280="snížená",J1280,0)</f>
        <v>0</v>
      </c>
      <c r="BG1280" s="229">
        <f>IF(N1280="zákl. přenesená",J1280,0)</f>
        <v>0</v>
      </c>
      <c r="BH1280" s="229">
        <f>IF(N1280="sníž. přenesená",J1280,0)</f>
        <v>0</v>
      </c>
      <c r="BI1280" s="229">
        <f>IF(N1280="nulová",J1280,0)</f>
        <v>0</v>
      </c>
      <c r="BJ1280" s="21" t="s">
        <v>91</v>
      </c>
      <c r="BK1280" s="229">
        <f>ROUND(I1280*H1280,2)</f>
        <v>0</v>
      </c>
      <c r="BL1280" s="21" t="s">
        <v>663</v>
      </c>
      <c r="BM1280" s="228" t="s">
        <v>1964</v>
      </c>
    </row>
    <row r="1281" s="2" customFormat="1">
      <c r="A1281" s="43"/>
      <c r="B1281" s="44"/>
      <c r="C1281" s="45"/>
      <c r="D1281" s="237" t="s">
        <v>564</v>
      </c>
      <c r="E1281" s="45"/>
      <c r="F1281" s="265" t="s">
        <v>1965</v>
      </c>
      <c r="G1281" s="45"/>
      <c r="H1281" s="45"/>
      <c r="I1281" s="232"/>
      <c r="J1281" s="45"/>
      <c r="K1281" s="45"/>
      <c r="L1281" s="49"/>
      <c r="M1281" s="233"/>
      <c r="N1281" s="234"/>
      <c r="O1281" s="89"/>
      <c r="P1281" s="89"/>
      <c r="Q1281" s="89"/>
      <c r="R1281" s="89"/>
      <c r="S1281" s="89"/>
      <c r="T1281" s="90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T1281" s="21" t="s">
        <v>564</v>
      </c>
      <c r="AU1281" s="21" t="s">
        <v>93</v>
      </c>
    </row>
    <row r="1282" s="14" customFormat="1">
      <c r="A1282" s="14"/>
      <c r="B1282" s="246"/>
      <c r="C1282" s="247"/>
      <c r="D1282" s="237" t="s">
        <v>170</v>
      </c>
      <c r="E1282" s="247"/>
      <c r="F1282" s="249" t="s">
        <v>1966</v>
      </c>
      <c r="G1282" s="247"/>
      <c r="H1282" s="250">
        <v>442.87200000000001</v>
      </c>
      <c r="I1282" s="251"/>
      <c r="J1282" s="247"/>
      <c r="K1282" s="247"/>
      <c r="L1282" s="252"/>
      <c r="M1282" s="253"/>
      <c r="N1282" s="254"/>
      <c r="O1282" s="254"/>
      <c r="P1282" s="254"/>
      <c r="Q1282" s="254"/>
      <c r="R1282" s="254"/>
      <c r="S1282" s="254"/>
      <c r="T1282" s="255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6" t="s">
        <v>170</v>
      </c>
      <c r="AU1282" s="256" t="s">
        <v>93</v>
      </c>
      <c r="AV1282" s="14" t="s">
        <v>91</v>
      </c>
      <c r="AW1282" s="14" t="s">
        <v>4</v>
      </c>
      <c r="AX1282" s="14" t="s">
        <v>84</v>
      </c>
      <c r="AY1282" s="256" t="s">
        <v>159</v>
      </c>
    </row>
    <row r="1283" s="2" customFormat="1" ht="24.15" customHeight="1">
      <c r="A1283" s="43"/>
      <c r="B1283" s="44"/>
      <c r="C1283" s="217" t="s">
        <v>1967</v>
      </c>
      <c r="D1283" s="217" t="s">
        <v>162</v>
      </c>
      <c r="E1283" s="218" t="s">
        <v>1968</v>
      </c>
      <c r="F1283" s="219" t="s">
        <v>1969</v>
      </c>
      <c r="G1283" s="220" t="s">
        <v>165</v>
      </c>
      <c r="H1283" s="221">
        <v>626.19000000000005</v>
      </c>
      <c r="I1283" s="222"/>
      <c r="J1283" s="223">
        <f>ROUND(I1283*H1283,2)</f>
        <v>0</v>
      </c>
      <c r="K1283" s="219" t="s">
        <v>166</v>
      </c>
      <c r="L1283" s="49"/>
      <c r="M1283" s="224" t="s">
        <v>32</v>
      </c>
      <c r="N1283" s="225" t="s">
        <v>48</v>
      </c>
      <c r="O1283" s="89"/>
      <c r="P1283" s="226">
        <f>O1283*H1283</f>
        <v>0</v>
      </c>
      <c r="Q1283" s="226">
        <v>0.00036374999999999998</v>
      </c>
      <c r="R1283" s="226">
        <f>Q1283*H1283</f>
        <v>0.2277766125</v>
      </c>
      <c r="S1283" s="226">
        <v>0</v>
      </c>
      <c r="T1283" s="227">
        <f>S1283*H1283</f>
        <v>0</v>
      </c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R1283" s="228" t="s">
        <v>663</v>
      </c>
      <c r="AT1283" s="228" t="s">
        <v>162</v>
      </c>
      <c r="AU1283" s="228" t="s">
        <v>93</v>
      </c>
      <c r="AY1283" s="21" t="s">
        <v>159</v>
      </c>
      <c r="BE1283" s="229">
        <f>IF(N1283="základní",J1283,0)</f>
        <v>0</v>
      </c>
      <c r="BF1283" s="229">
        <f>IF(N1283="snížená",J1283,0)</f>
        <v>0</v>
      </c>
      <c r="BG1283" s="229">
        <f>IF(N1283="zákl. přenesená",J1283,0)</f>
        <v>0</v>
      </c>
      <c r="BH1283" s="229">
        <f>IF(N1283="sníž. přenesená",J1283,0)</f>
        <v>0</v>
      </c>
      <c r="BI1283" s="229">
        <f>IF(N1283="nulová",J1283,0)</f>
        <v>0</v>
      </c>
      <c r="BJ1283" s="21" t="s">
        <v>91</v>
      </c>
      <c r="BK1283" s="229">
        <f>ROUND(I1283*H1283,2)</f>
        <v>0</v>
      </c>
      <c r="BL1283" s="21" t="s">
        <v>663</v>
      </c>
      <c r="BM1283" s="228" t="s">
        <v>1970</v>
      </c>
    </row>
    <row r="1284" s="2" customFormat="1">
      <c r="A1284" s="43"/>
      <c r="B1284" s="44"/>
      <c r="C1284" s="45"/>
      <c r="D1284" s="230" t="s">
        <v>168</v>
      </c>
      <c r="E1284" s="45"/>
      <c r="F1284" s="231" t="s">
        <v>1971</v>
      </c>
      <c r="G1284" s="45"/>
      <c r="H1284" s="45"/>
      <c r="I1284" s="232"/>
      <c r="J1284" s="45"/>
      <c r="K1284" s="45"/>
      <c r="L1284" s="49"/>
      <c r="M1284" s="233"/>
      <c r="N1284" s="234"/>
      <c r="O1284" s="89"/>
      <c r="P1284" s="89"/>
      <c r="Q1284" s="89"/>
      <c r="R1284" s="89"/>
      <c r="S1284" s="89"/>
      <c r="T1284" s="90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T1284" s="21" t="s">
        <v>168</v>
      </c>
      <c r="AU1284" s="21" t="s">
        <v>93</v>
      </c>
    </row>
    <row r="1285" s="14" customFormat="1">
      <c r="A1285" s="14"/>
      <c r="B1285" s="246"/>
      <c r="C1285" s="247"/>
      <c r="D1285" s="237" t="s">
        <v>170</v>
      </c>
      <c r="E1285" s="248" t="s">
        <v>32</v>
      </c>
      <c r="F1285" s="249" t="s">
        <v>399</v>
      </c>
      <c r="G1285" s="247"/>
      <c r="H1285" s="250">
        <v>56.939999999999998</v>
      </c>
      <c r="I1285" s="251"/>
      <c r="J1285" s="247"/>
      <c r="K1285" s="247"/>
      <c r="L1285" s="252"/>
      <c r="M1285" s="253"/>
      <c r="N1285" s="254"/>
      <c r="O1285" s="254"/>
      <c r="P1285" s="254"/>
      <c r="Q1285" s="254"/>
      <c r="R1285" s="254"/>
      <c r="S1285" s="254"/>
      <c r="T1285" s="255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6" t="s">
        <v>170</v>
      </c>
      <c r="AU1285" s="256" t="s">
        <v>93</v>
      </c>
      <c r="AV1285" s="14" t="s">
        <v>91</v>
      </c>
      <c r="AW1285" s="14" t="s">
        <v>38</v>
      </c>
      <c r="AX1285" s="14" t="s">
        <v>76</v>
      </c>
      <c r="AY1285" s="256" t="s">
        <v>159</v>
      </c>
    </row>
    <row r="1286" s="14" customFormat="1">
      <c r="A1286" s="14"/>
      <c r="B1286" s="246"/>
      <c r="C1286" s="247"/>
      <c r="D1286" s="237" t="s">
        <v>170</v>
      </c>
      <c r="E1286" s="248" t="s">
        <v>32</v>
      </c>
      <c r="F1286" s="249" t="s">
        <v>411</v>
      </c>
      <c r="G1286" s="247"/>
      <c r="H1286" s="250">
        <v>251.24000000000001</v>
      </c>
      <c r="I1286" s="251"/>
      <c r="J1286" s="247"/>
      <c r="K1286" s="247"/>
      <c r="L1286" s="252"/>
      <c r="M1286" s="253"/>
      <c r="N1286" s="254"/>
      <c r="O1286" s="254"/>
      <c r="P1286" s="254"/>
      <c r="Q1286" s="254"/>
      <c r="R1286" s="254"/>
      <c r="S1286" s="254"/>
      <c r="T1286" s="255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6" t="s">
        <v>170</v>
      </c>
      <c r="AU1286" s="256" t="s">
        <v>93</v>
      </c>
      <c r="AV1286" s="14" t="s">
        <v>91</v>
      </c>
      <c r="AW1286" s="14" t="s">
        <v>38</v>
      </c>
      <c r="AX1286" s="14" t="s">
        <v>76</v>
      </c>
      <c r="AY1286" s="256" t="s">
        <v>159</v>
      </c>
    </row>
    <row r="1287" s="14" customFormat="1">
      <c r="A1287" s="14"/>
      <c r="B1287" s="246"/>
      <c r="C1287" s="247"/>
      <c r="D1287" s="237" t="s">
        <v>170</v>
      </c>
      <c r="E1287" s="248" t="s">
        <v>32</v>
      </c>
      <c r="F1287" s="249" t="s">
        <v>417</v>
      </c>
      <c r="G1287" s="247"/>
      <c r="H1287" s="250">
        <v>19.739000000000001</v>
      </c>
      <c r="I1287" s="251"/>
      <c r="J1287" s="247"/>
      <c r="K1287" s="247"/>
      <c r="L1287" s="252"/>
      <c r="M1287" s="253"/>
      <c r="N1287" s="254"/>
      <c r="O1287" s="254"/>
      <c r="P1287" s="254"/>
      <c r="Q1287" s="254"/>
      <c r="R1287" s="254"/>
      <c r="S1287" s="254"/>
      <c r="T1287" s="255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6" t="s">
        <v>170</v>
      </c>
      <c r="AU1287" s="256" t="s">
        <v>93</v>
      </c>
      <c r="AV1287" s="14" t="s">
        <v>91</v>
      </c>
      <c r="AW1287" s="14" t="s">
        <v>38</v>
      </c>
      <c r="AX1287" s="14" t="s">
        <v>76</v>
      </c>
      <c r="AY1287" s="256" t="s">
        <v>159</v>
      </c>
    </row>
    <row r="1288" s="14" customFormat="1">
      <c r="A1288" s="14"/>
      <c r="B1288" s="246"/>
      <c r="C1288" s="247"/>
      <c r="D1288" s="237" t="s">
        <v>170</v>
      </c>
      <c r="E1288" s="248" t="s">
        <v>32</v>
      </c>
      <c r="F1288" s="249" t="s">
        <v>430</v>
      </c>
      <c r="G1288" s="247"/>
      <c r="H1288" s="250">
        <v>173.19200000000001</v>
      </c>
      <c r="I1288" s="251"/>
      <c r="J1288" s="247"/>
      <c r="K1288" s="247"/>
      <c r="L1288" s="252"/>
      <c r="M1288" s="253"/>
      <c r="N1288" s="254"/>
      <c r="O1288" s="254"/>
      <c r="P1288" s="254"/>
      <c r="Q1288" s="254"/>
      <c r="R1288" s="254"/>
      <c r="S1288" s="254"/>
      <c r="T1288" s="255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6" t="s">
        <v>170</v>
      </c>
      <c r="AU1288" s="256" t="s">
        <v>93</v>
      </c>
      <c r="AV1288" s="14" t="s">
        <v>91</v>
      </c>
      <c r="AW1288" s="14" t="s">
        <v>38</v>
      </c>
      <c r="AX1288" s="14" t="s">
        <v>76</v>
      </c>
      <c r="AY1288" s="256" t="s">
        <v>159</v>
      </c>
    </row>
    <row r="1289" s="14" customFormat="1">
      <c r="A1289" s="14"/>
      <c r="B1289" s="246"/>
      <c r="C1289" s="247"/>
      <c r="D1289" s="237" t="s">
        <v>170</v>
      </c>
      <c r="E1289" s="248" t="s">
        <v>32</v>
      </c>
      <c r="F1289" s="249" t="s">
        <v>438</v>
      </c>
      <c r="G1289" s="247"/>
      <c r="H1289" s="250">
        <v>125.07899999999999</v>
      </c>
      <c r="I1289" s="251"/>
      <c r="J1289" s="247"/>
      <c r="K1289" s="247"/>
      <c r="L1289" s="252"/>
      <c r="M1289" s="253"/>
      <c r="N1289" s="254"/>
      <c r="O1289" s="254"/>
      <c r="P1289" s="254"/>
      <c r="Q1289" s="254"/>
      <c r="R1289" s="254"/>
      <c r="S1289" s="254"/>
      <c r="T1289" s="255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6" t="s">
        <v>170</v>
      </c>
      <c r="AU1289" s="256" t="s">
        <v>93</v>
      </c>
      <c r="AV1289" s="14" t="s">
        <v>91</v>
      </c>
      <c r="AW1289" s="14" t="s">
        <v>38</v>
      </c>
      <c r="AX1289" s="14" t="s">
        <v>76</v>
      </c>
      <c r="AY1289" s="256" t="s">
        <v>159</v>
      </c>
    </row>
    <row r="1290" s="15" customFormat="1">
      <c r="A1290" s="15"/>
      <c r="B1290" s="266"/>
      <c r="C1290" s="267"/>
      <c r="D1290" s="237" t="s">
        <v>170</v>
      </c>
      <c r="E1290" s="268" t="s">
        <v>32</v>
      </c>
      <c r="F1290" s="269" t="s">
        <v>583</v>
      </c>
      <c r="G1290" s="267"/>
      <c r="H1290" s="270">
        <v>626.19000000000005</v>
      </c>
      <c r="I1290" s="271"/>
      <c r="J1290" s="267"/>
      <c r="K1290" s="267"/>
      <c r="L1290" s="272"/>
      <c r="M1290" s="273"/>
      <c r="N1290" s="274"/>
      <c r="O1290" s="274"/>
      <c r="P1290" s="274"/>
      <c r="Q1290" s="274"/>
      <c r="R1290" s="274"/>
      <c r="S1290" s="274"/>
      <c r="T1290" s="27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76" t="s">
        <v>170</v>
      </c>
      <c r="AU1290" s="276" t="s">
        <v>93</v>
      </c>
      <c r="AV1290" s="15" t="s">
        <v>96</v>
      </c>
      <c r="AW1290" s="15" t="s">
        <v>38</v>
      </c>
      <c r="AX1290" s="15" t="s">
        <v>84</v>
      </c>
      <c r="AY1290" s="276" t="s">
        <v>159</v>
      </c>
    </row>
    <row r="1291" s="2" customFormat="1" ht="37.8" customHeight="1">
      <c r="A1291" s="43"/>
      <c r="B1291" s="44"/>
      <c r="C1291" s="217" t="s">
        <v>1972</v>
      </c>
      <c r="D1291" s="217" t="s">
        <v>162</v>
      </c>
      <c r="E1291" s="218" t="s">
        <v>1973</v>
      </c>
      <c r="F1291" s="219" t="s">
        <v>1974</v>
      </c>
      <c r="G1291" s="220" t="s">
        <v>165</v>
      </c>
      <c r="H1291" s="221">
        <v>111.93000000000001</v>
      </c>
      <c r="I1291" s="222"/>
      <c r="J1291" s="223">
        <f>ROUND(I1291*H1291,2)</f>
        <v>0</v>
      </c>
      <c r="K1291" s="219" t="s">
        <v>166</v>
      </c>
      <c r="L1291" s="49"/>
      <c r="M1291" s="224" t="s">
        <v>32</v>
      </c>
      <c r="N1291" s="225" t="s">
        <v>48</v>
      </c>
      <c r="O1291" s="89"/>
      <c r="P1291" s="226">
        <f>O1291*H1291</f>
        <v>0</v>
      </c>
      <c r="Q1291" s="226">
        <v>0.00094131</v>
      </c>
      <c r="R1291" s="226">
        <f>Q1291*H1291</f>
        <v>0.1053608283</v>
      </c>
      <c r="S1291" s="226">
        <v>0</v>
      </c>
      <c r="T1291" s="227">
        <f>S1291*H1291</f>
        <v>0</v>
      </c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R1291" s="228" t="s">
        <v>663</v>
      </c>
      <c r="AT1291" s="228" t="s">
        <v>162</v>
      </c>
      <c r="AU1291" s="228" t="s">
        <v>93</v>
      </c>
      <c r="AY1291" s="21" t="s">
        <v>159</v>
      </c>
      <c r="BE1291" s="229">
        <f>IF(N1291="základní",J1291,0)</f>
        <v>0</v>
      </c>
      <c r="BF1291" s="229">
        <f>IF(N1291="snížená",J1291,0)</f>
        <v>0</v>
      </c>
      <c r="BG1291" s="229">
        <f>IF(N1291="zákl. přenesená",J1291,0)</f>
        <v>0</v>
      </c>
      <c r="BH1291" s="229">
        <f>IF(N1291="sníž. přenesená",J1291,0)</f>
        <v>0</v>
      </c>
      <c r="BI1291" s="229">
        <f>IF(N1291="nulová",J1291,0)</f>
        <v>0</v>
      </c>
      <c r="BJ1291" s="21" t="s">
        <v>91</v>
      </c>
      <c r="BK1291" s="229">
        <f>ROUND(I1291*H1291,2)</f>
        <v>0</v>
      </c>
      <c r="BL1291" s="21" t="s">
        <v>663</v>
      </c>
      <c r="BM1291" s="228" t="s">
        <v>1975</v>
      </c>
    </row>
    <row r="1292" s="2" customFormat="1">
      <c r="A1292" s="43"/>
      <c r="B1292" s="44"/>
      <c r="C1292" s="45"/>
      <c r="D1292" s="230" t="s">
        <v>168</v>
      </c>
      <c r="E1292" s="45"/>
      <c r="F1292" s="231" t="s">
        <v>1976</v>
      </c>
      <c r="G1292" s="45"/>
      <c r="H1292" s="45"/>
      <c r="I1292" s="232"/>
      <c r="J1292" s="45"/>
      <c r="K1292" s="45"/>
      <c r="L1292" s="49"/>
      <c r="M1292" s="233"/>
      <c r="N1292" s="234"/>
      <c r="O1292" s="89"/>
      <c r="P1292" s="89"/>
      <c r="Q1292" s="89"/>
      <c r="R1292" s="89"/>
      <c r="S1292" s="89"/>
      <c r="T1292" s="90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T1292" s="21" t="s">
        <v>168</v>
      </c>
      <c r="AU1292" s="21" t="s">
        <v>93</v>
      </c>
    </row>
    <row r="1293" s="13" customFormat="1">
      <c r="A1293" s="13"/>
      <c r="B1293" s="235"/>
      <c r="C1293" s="236"/>
      <c r="D1293" s="237" t="s">
        <v>170</v>
      </c>
      <c r="E1293" s="238" t="s">
        <v>32</v>
      </c>
      <c r="F1293" s="239" t="s">
        <v>1956</v>
      </c>
      <c r="G1293" s="236"/>
      <c r="H1293" s="238" t="s">
        <v>32</v>
      </c>
      <c r="I1293" s="240"/>
      <c r="J1293" s="236"/>
      <c r="K1293" s="236"/>
      <c r="L1293" s="241"/>
      <c r="M1293" s="242"/>
      <c r="N1293" s="243"/>
      <c r="O1293" s="243"/>
      <c r="P1293" s="243"/>
      <c r="Q1293" s="243"/>
      <c r="R1293" s="243"/>
      <c r="S1293" s="243"/>
      <c r="T1293" s="244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5" t="s">
        <v>170</v>
      </c>
      <c r="AU1293" s="245" t="s">
        <v>93</v>
      </c>
      <c r="AV1293" s="13" t="s">
        <v>84</v>
      </c>
      <c r="AW1293" s="13" t="s">
        <v>38</v>
      </c>
      <c r="AX1293" s="13" t="s">
        <v>76</v>
      </c>
      <c r="AY1293" s="245" t="s">
        <v>159</v>
      </c>
    </row>
    <row r="1294" s="14" customFormat="1">
      <c r="A1294" s="14"/>
      <c r="B1294" s="246"/>
      <c r="C1294" s="247"/>
      <c r="D1294" s="237" t="s">
        <v>170</v>
      </c>
      <c r="E1294" s="248" t="s">
        <v>32</v>
      </c>
      <c r="F1294" s="249" t="s">
        <v>1957</v>
      </c>
      <c r="G1294" s="247"/>
      <c r="H1294" s="250">
        <v>16.550000000000001</v>
      </c>
      <c r="I1294" s="251"/>
      <c r="J1294" s="247"/>
      <c r="K1294" s="247"/>
      <c r="L1294" s="252"/>
      <c r="M1294" s="253"/>
      <c r="N1294" s="254"/>
      <c r="O1294" s="254"/>
      <c r="P1294" s="254"/>
      <c r="Q1294" s="254"/>
      <c r="R1294" s="254"/>
      <c r="S1294" s="254"/>
      <c r="T1294" s="255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6" t="s">
        <v>170</v>
      </c>
      <c r="AU1294" s="256" t="s">
        <v>93</v>
      </c>
      <c r="AV1294" s="14" t="s">
        <v>91</v>
      </c>
      <c r="AW1294" s="14" t="s">
        <v>38</v>
      </c>
      <c r="AX1294" s="14" t="s">
        <v>76</v>
      </c>
      <c r="AY1294" s="256" t="s">
        <v>159</v>
      </c>
    </row>
    <row r="1295" s="14" customFormat="1">
      <c r="A1295" s="14"/>
      <c r="B1295" s="246"/>
      <c r="C1295" s="247"/>
      <c r="D1295" s="237" t="s">
        <v>170</v>
      </c>
      <c r="E1295" s="248" t="s">
        <v>32</v>
      </c>
      <c r="F1295" s="249" t="s">
        <v>1958</v>
      </c>
      <c r="G1295" s="247"/>
      <c r="H1295" s="250">
        <v>1.95</v>
      </c>
      <c r="I1295" s="251"/>
      <c r="J1295" s="247"/>
      <c r="K1295" s="247"/>
      <c r="L1295" s="252"/>
      <c r="M1295" s="253"/>
      <c r="N1295" s="254"/>
      <c r="O1295" s="254"/>
      <c r="P1295" s="254"/>
      <c r="Q1295" s="254"/>
      <c r="R1295" s="254"/>
      <c r="S1295" s="254"/>
      <c r="T1295" s="255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6" t="s">
        <v>170</v>
      </c>
      <c r="AU1295" s="256" t="s">
        <v>93</v>
      </c>
      <c r="AV1295" s="14" t="s">
        <v>91</v>
      </c>
      <c r="AW1295" s="14" t="s">
        <v>38</v>
      </c>
      <c r="AX1295" s="14" t="s">
        <v>76</v>
      </c>
      <c r="AY1295" s="256" t="s">
        <v>159</v>
      </c>
    </row>
    <row r="1296" s="14" customFormat="1">
      <c r="A1296" s="14"/>
      <c r="B1296" s="246"/>
      <c r="C1296" s="247"/>
      <c r="D1296" s="237" t="s">
        <v>170</v>
      </c>
      <c r="E1296" s="248" t="s">
        <v>32</v>
      </c>
      <c r="F1296" s="249" t="s">
        <v>1959</v>
      </c>
      <c r="G1296" s="247"/>
      <c r="H1296" s="250">
        <v>32.399999999999999</v>
      </c>
      <c r="I1296" s="251"/>
      <c r="J1296" s="247"/>
      <c r="K1296" s="247"/>
      <c r="L1296" s="252"/>
      <c r="M1296" s="253"/>
      <c r="N1296" s="254"/>
      <c r="O1296" s="254"/>
      <c r="P1296" s="254"/>
      <c r="Q1296" s="254"/>
      <c r="R1296" s="254"/>
      <c r="S1296" s="254"/>
      <c r="T1296" s="255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6" t="s">
        <v>170</v>
      </c>
      <c r="AU1296" s="256" t="s">
        <v>93</v>
      </c>
      <c r="AV1296" s="14" t="s">
        <v>91</v>
      </c>
      <c r="AW1296" s="14" t="s">
        <v>38</v>
      </c>
      <c r="AX1296" s="14" t="s">
        <v>76</v>
      </c>
      <c r="AY1296" s="256" t="s">
        <v>159</v>
      </c>
    </row>
    <row r="1297" s="14" customFormat="1">
      <c r="A1297" s="14"/>
      <c r="B1297" s="246"/>
      <c r="C1297" s="247"/>
      <c r="D1297" s="237" t="s">
        <v>170</v>
      </c>
      <c r="E1297" s="248" t="s">
        <v>32</v>
      </c>
      <c r="F1297" s="249" t="s">
        <v>1960</v>
      </c>
      <c r="G1297" s="247"/>
      <c r="H1297" s="250">
        <v>7.6849999999999996</v>
      </c>
      <c r="I1297" s="251"/>
      <c r="J1297" s="247"/>
      <c r="K1297" s="247"/>
      <c r="L1297" s="252"/>
      <c r="M1297" s="253"/>
      <c r="N1297" s="254"/>
      <c r="O1297" s="254"/>
      <c r="P1297" s="254"/>
      <c r="Q1297" s="254"/>
      <c r="R1297" s="254"/>
      <c r="S1297" s="254"/>
      <c r="T1297" s="255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6" t="s">
        <v>170</v>
      </c>
      <c r="AU1297" s="256" t="s">
        <v>93</v>
      </c>
      <c r="AV1297" s="14" t="s">
        <v>91</v>
      </c>
      <c r="AW1297" s="14" t="s">
        <v>38</v>
      </c>
      <c r="AX1297" s="14" t="s">
        <v>76</v>
      </c>
      <c r="AY1297" s="256" t="s">
        <v>159</v>
      </c>
    </row>
    <row r="1298" s="14" customFormat="1">
      <c r="A1298" s="14"/>
      <c r="B1298" s="246"/>
      <c r="C1298" s="247"/>
      <c r="D1298" s="237" t="s">
        <v>170</v>
      </c>
      <c r="E1298" s="248" t="s">
        <v>32</v>
      </c>
      <c r="F1298" s="249" t="s">
        <v>1961</v>
      </c>
      <c r="G1298" s="247"/>
      <c r="H1298" s="250">
        <v>30.465</v>
      </c>
      <c r="I1298" s="251"/>
      <c r="J1298" s="247"/>
      <c r="K1298" s="247"/>
      <c r="L1298" s="252"/>
      <c r="M1298" s="253"/>
      <c r="N1298" s="254"/>
      <c r="O1298" s="254"/>
      <c r="P1298" s="254"/>
      <c r="Q1298" s="254"/>
      <c r="R1298" s="254"/>
      <c r="S1298" s="254"/>
      <c r="T1298" s="255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6" t="s">
        <v>170</v>
      </c>
      <c r="AU1298" s="256" t="s">
        <v>93</v>
      </c>
      <c r="AV1298" s="14" t="s">
        <v>91</v>
      </c>
      <c r="AW1298" s="14" t="s">
        <v>38</v>
      </c>
      <c r="AX1298" s="14" t="s">
        <v>76</v>
      </c>
      <c r="AY1298" s="256" t="s">
        <v>159</v>
      </c>
    </row>
    <row r="1299" s="14" customFormat="1">
      <c r="A1299" s="14"/>
      <c r="B1299" s="246"/>
      <c r="C1299" s="247"/>
      <c r="D1299" s="237" t="s">
        <v>170</v>
      </c>
      <c r="E1299" s="248" t="s">
        <v>32</v>
      </c>
      <c r="F1299" s="249" t="s">
        <v>1962</v>
      </c>
      <c r="G1299" s="247"/>
      <c r="H1299" s="250">
        <v>22.879999999999999</v>
      </c>
      <c r="I1299" s="251"/>
      <c r="J1299" s="247"/>
      <c r="K1299" s="247"/>
      <c r="L1299" s="252"/>
      <c r="M1299" s="253"/>
      <c r="N1299" s="254"/>
      <c r="O1299" s="254"/>
      <c r="P1299" s="254"/>
      <c r="Q1299" s="254"/>
      <c r="R1299" s="254"/>
      <c r="S1299" s="254"/>
      <c r="T1299" s="255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6" t="s">
        <v>170</v>
      </c>
      <c r="AU1299" s="256" t="s">
        <v>93</v>
      </c>
      <c r="AV1299" s="14" t="s">
        <v>91</v>
      </c>
      <c r="AW1299" s="14" t="s">
        <v>38</v>
      </c>
      <c r="AX1299" s="14" t="s">
        <v>76</v>
      </c>
      <c r="AY1299" s="256" t="s">
        <v>159</v>
      </c>
    </row>
    <row r="1300" s="15" customFormat="1">
      <c r="A1300" s="15"/>
      <c r="B1300" s="266"/>
      <c r="C1300" s="267"/>
      <c r="D1300" s="237" t="s">
        <v>170</v>
      </c>
      <c r="E1300" s="268" t="s">
        <v>32</v>
      </c>
      <c r="F1300" s="269" t="s">
        <v>583</v>
      </c>
      <c r="G1300" s="267"/>
      <c r="H1300" s="270">
        <v>111.93000000000001</v>
      </c>
      <c r="I1300" s="271"/>
      <c r="J1300" s="267"/>
      <c r="K1300" s="267"/>
      <c r="L1300" s="272"/>
      <c r="M1300" s="273"/>
      <c r="N1300" s="274"/>
      <c r="O1300" s="274"/>
      <c r="P1300" s="274"/>
      <c r="Q1300" s="274"/>
      <c r="R1300" s="274"/>
      <c r="S1300" s="274"/>
      <c r="T1300" s="27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76" t="s">
        <v>170</v>
      </c>
      <c r="AU1300" s="276" t="s">
        <v>93</v>
      </c>
      <c r="AV1300" s="15" t="s">
        <v>96</v>
      </c>
      <c r="AW1300" s="15" t="s">
        <v>38</v>
      </c>
      <c r="AX1300" s="15" t="s">
        <v>84</v>
      </c>
      <c r="AY1300" s="276" t="s">
        <v>159</v>
      </c>
    </row>
    <row r="1301" s="2" customFormat="1" ht="49.05" customHeight="1">
      <c r="A1301" s="43"/>
      <c r="B1301" s="44"/>
      <c r="C1301" s="277" t="s">
        <v>1977</v>
      </c>
      <c r="D1301" s="277" t="s">
        <v>670</v>
      </c>
      <c r="E1301" s="278" t="s">
        <v>1978</v>
      </c>
      <c r="F1301" s="279" t="s">
        <v>1979</v>
      </c>
      <c r="G1301" s="280" t="s">
        <v>165</v>
      </c>
      <c r="H1301" s="281">
        <v>859.90999999999997</v>
      </c>
      <c r="I1301" s="282"/>
      <c r="J1301" s="283">
        <f>ROUND(I1301*H1301,2)</f>
        <v>0</v>
      </c>
      <c r="K1301" s="279" t="s">
        <v>166</v>
      </c>
      <c r="L1301" s="284"/>
      <c r="M1301" s="285" t="s">
        <v>32</v>
      </c>
      <c r="N1301" s="286" t="s">
        <v>48</v>
      </c>
      <c r="O1301" s="89"/>
      <c r="P1301" s="226">
        <f>O1301*H1301</f>
        <v>0</v>
      </c>
      <c r="Q1301" s="226">
        <v>0.0047000000000000002</v>
      </c>
      <c r="R1301" s="226">
        <f>Q1301*H1301</f>
        <v>4.0415770000000002</v>
      </c>
      <c r="S1301" s="226">
        <v>0</v>
      </c>
      <c r="T1301" s="227">
        <f>S1301*H1301</f>
        <v>0</v>
      </c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R1301" s="228" t="s">
        <v>782</v>
      </c>
      <c r="AT1301" s="228" t="s">
        <v>670</v>
      </c>
      <c r="AU1301" s="228" t="s">
        <v>93</v>
      </c>
      <c r="AY1301" s="21" t="s">
        <v>159</v>
      </c>
      <c r="BE1301" s="229">
        <f>IF(N1301="základní",J1301,0)</f>
        <v>0</v>
      </c>
      <c r="BF1301" s="229">
        <f>IF(N1301="snížená",J1301,0)</f>
        <v>0</v>
      </c>
      <c r="BG1301" s="229">
        <f>IF(N1301="zákl. přenesená",J1301,0)</f>
        <v>0</v>
      </c>
      <c r="BH1301" s="229">
        <f>IF(N1301="sníž. přenesená",J1301,0)</f>
        <v>0</v>
      </c>
      <c r="BI1301" s="229">
        <f>IF(N1301="nulová",J1301,0)</f>
        <v>0</v>
      </c>
      <c r="BJ1301" s="21" t="s">
        <v>91</v>
      </c>
      <c r="BK1301" s="229">
        <f>ROUND(I1301*H1301,2)</f>
        <v>0</v>
      </c>
      <c r="BL1301" s="21" t="s">
        <v>663</v>
      </c>
      <c r="BM1301" s="228" t="s">
        <v>1980</v>
      </c>
    </row>
    <row r="1302" s="14" customFormat="1">
      <c r="A1302" s="14"/>
      <c r="B1302" s="246"/>
      <c r="C1302" s="247"/>
      <c r="D1302" s="237" t="s">
        <v>170</v>
      </c>
      <c r="E1302" s="247"/>
      <c r="F1302" s="249" t="s">
        <v>1981</v>
      </c>
      <c r="G1302" s="247"/>
      <c r="H1302" s="250">
        <v>859.90999999999997</v>
      </c>
      <c r="I1302" s="251"/>
      <c r="J1302" s="247"/>
      <c r="K1302" s="247"/>
      <c r="L1302" s="252"/>
      <c r="M1302" s="253"/>
      <c r="N1302" s="254"/>
      <c r="O1302" s="254"/>
      <c r="P1302" s="254"/>
      <c r="Q1302" s="254"/>
      <c r="R1302" s="254"/>
      <c r="S1302" s="254"/>
      <c r="T1302" s="255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6" t="s">
        <v>170</v>
      </c>
      <c r="AU1302" s="256" t="s">
        <v>93</v>
      </c>
      <c r="AV1302" s="14" t="s">
        <v>91</v>
      </c>
      <c r="AW1302" s="14" t="s">
        <v>4</v>
      </c>
      <c r="AX1302" s="14" t="s">
        <v>84</v>
      </c>
      <c r="AY1302" s="256" t="s">
        <v>159</v>
      </c>
    </row>
    <row r="1303" s="12" customFormat="1" ht="20.88" customHeight="1">
      <c r="A1303" s="12"/>
      <c r="B1303" s="201"/>
      <c r="C1303" s="202"/>
      <c r="D1303" s="203" t="s">
        <v>75</v>
      </c>
      <c r="E1303" s="215" t="s">
        <v>1982</v>
      </c>
      <c r="F1303" s="215" t="s">
        <v>1983</v>
      </c>
      <c r="G1303" s="202"/>
      <c r="H1303" s="202"/>
      <c r="I1303" s="205"/>
      <c r="J1303" s="216">
        <f>BK1303</f>
        <v>0</v>
      </c>
      <c r="K1303" s="202"/>
      <c r="L1303" s="207"/>
      <c r="M1303" s="208"/>
      <c r="N1303" s="209"/>
      <c r="O1303" s="209"/>
      <c r="P1303" s="210">
        <f>SUM(P1304:P1357)</f>
        <v>0</v>
      </c>
      <c r="Q1303" s="209"/>
      <c r="R1303" s="210">
        <f>SUM(R1304:R1357)</f>
        <v>2.4547160999999997</v>
      </c>
      <c r="S1303" s="209"/>
      <c r="T1303" s="211">
        <f>SUM(T1304:T1357)</f>
        <v>0</v>
      </c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R1303" s="212" t="s">
        <v>91</v>
      </c>
      <c r="AT1303" s="213" t="s">
        <v>75</v>
      </c>
      <c r="AU1303" s="213" t="s">
        <v>91</v>
      </c>
      <c r="AY1303" s="212" t="s">
        <v>159</v>
      </c>
      <c r="BK1303" s="214">
        <f>SUM(BK1304:BK1357)</f>
        <v>0</v>
      </c>
    </row>
    <row r="1304" s="2" customFormat="1" ht="37.8" customHeight="1">
      <c r="A1304" s="43"/>
      <c r="B1304" s="44"/>
      <c r="C1304" s="217" t="s">
        <v>1984</v>
      </c>
      <c r="D1304" s="217" t="s">
        <v>162</v>
      </c>
      <c r="E1304" s="218" t="s">
        <v>1985</v>
      </c>
      <c r="F1304" s="219" t="s">
        <v>1986</v>
      </c>
      <c r="G1304" s="220" t="s">
        <v>165</v>
      </c>
      <c r="H1304" s="221">
        <v>667.21000000000004</v>
      </c>
      <c r="I1304" s="222"/>
      <c r="J1304" s="223">
        <f>ROUND(I1304*H1304,2)</f>
        <v>0</v>
      </c>
      <c r="K1304" s="219" t="s">
        <v>166</v>
      </c>
      <c r="L1304" s="49"/>
      <c r="M1304" s="224" t="s">
        <v>32</v>
      </c>
      <c r="N1304" s="225" t="s">
        <v>48</v>
      </c>
      <c r="O1304" s="89"/>
      <c r="P1304" s="226">
        <f>O1304*H1304</f>
        <v>0</v>
      </c>
      <c r="Q1304" s="226">
        <v>0</v>
      </c>
      <c r="R1304" s="226">
        <f>Q1304*H1304</f>
        <v>0</v>
      </c>
      <c r="S1304" s="226">
        <v>0</v>
      </c>
      <c r="T1304" s="227">
        <f>S1304*H1304</f>
        <v>0</v>
      </c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R1304" s="228" t="s">
        <v>663</v>
      </c>
      <c r="AT1304" s="228" t="s">
        <v>162</v>
      </c>
      <c r="AU1304" s="228" t="s">
        <v>93</v>
      </c>
      <c r="AY1304" s="21" t="s">
        <v>159</v>
      </c>
      <c r="BE1304" s="229">
        <f>IF(N1304="základní",J1304,0)</f>
        <v>0</v>
      </c>
      <c r="BF1304" s="229">
        <f>IF(N1304="snížená",J1304,0)</f>
        <v>0</v>
      </c>
      <c r="BG1304" s="229">
        <f>IF(N1304="zákl. přenesená",J1304,0)</f>
        <v>0</v>
      </c>
      <c r="BH1304" s="229">
        <f>IF(N1304="sníž. přenesená",J1304,0)</f>
        <v>0</v>
      </c>
      <c r="BI1304" s="229">
        <f>IF(N1304="nulová",J1304,0)</f>
        <v>0</v>
      </c>
      <c r="BJ1304" s="21" t="s">
        <v>91</v>
      </c>
      <c r="BK1304" s="229">
        <f>ROUND(I1304*H1304,2)</f>
        <v>0</v>
      </c>
      <c r="BL1304" s="21" t="s">
        <v>663</v>
      </c>
      <c r="BM1304" s="228" t="s">
        <v>1987</v>
      </c>
    </row>
    <row r="1305" s="2" customFormat="1">
      <c r="A1305" s="43"/>
      <c r="B1305" s="44"/>
      <c r="C1305" s="45"/>
      <c r="D1305" s="230" t="s">
        <v>168</v>
      </c>
      <c r="E1305" s="45"/>
      <c r="F1305" s="231" t="s">
        <v>1988</v>
      </c>
      <c r="G1305" s="45"/>
      <c r="H1305" s="45"/>
      <c r="I1305" s="232"/>
      <c r="J1305" s="45"/>
      <c r="K1305" s="45"/>
      <c r="L1305" s="49"/>
      <c r="M1305" s="233"/>
      <c r="N1305" s="234"/>
      <c r="O1305" s="89"/>
      <c r="P1305" s="89"/>
      <c r="Q1305" s="89"/>
      <c r="R1305" s="89"/>
      <c r="S1305" s="89"/>
      <c r="T1305" s="90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T1305" s="21" t="s">
        <v>168</v>
      </c>
      <c r="AU1305" s="21" t="s">
        <v>93</v>
      </c>
    </row>
    <row r="1306" s="14" customFormat="1">
      <c r="A1306" s="14"/>
      <c r="B1306" s="246"/>
      <c r="C1306" s="247"/>
      <c r="D1306" s="237" t="s">
        <v>170</v>
      </c>
      <c r="E1306" s="248" t="s">
        <v>32</v>
      </c>
      <c r="F1306" s="249" t="s">
        <v>399</v>
      </c>
      <c r="G1306" s="247"/>
      <c r="H1306" s="250">
        <v>56.939999999999998</v>
      </c>
      <c r="I1306" s="251"/>
      <c r="J1306" s="247"/>
      <c r="K1306" s="247"/>
      <c r="L1306" s="252"/>
      <c r="M1306" s="253"/>
      <c r="N1306" s="254"/>
      <c r="O1306" s="254"/>
      <c r="P1306" s="254"/>
      <c r="Q1306" s="254"/>
      <c r="R1306" s="254"/>
      <c r="S1306" s="254"/>
      <c r="T1306" s="255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6" t="s">
        <v>170</v>
      </c>
      <c r="AU1306" s="256" t="s">
        <v>93</v>
      </c>
      <c r="AV1306" s="14" t="s">
        <v>91</v>
      </c>
      <c r="AW1306" s="14" t="s">
        <v>38</v>
      </c>
      <c r="AX1306" s="14" t="s">
        <v>76</v>
      </c>
      <c r="AY1306" s="256" t="s">
        <v>159</v>
      </c>
    </row>
    <row r="1307" s="14" customFormat="1">
      <c r="A1307" s="14"/>
      <c r="B1307" s="246"/>
      <c r="C1307" s="247"/>
      <c r="D1307" s="237" t="s">
        <v>170</v>
      </c>
      <c r="E1307" s="248" t="s">
        <v>32</v>
      </c>
      <c r="F1307" s="249" t="s">
        <v>411</v>
      </c>
      <c r="G1307" s="247"/>
      <c r="H1307" s="250">
        <v>251.24000000000001</v>
      </c>
      <c r="I1307" s="251"/>
      <c r="J1307" s="247"/>
      <c r="K1307" s="247"/>
      <c r="L1307" s="252"/>
      <c r="M1307" s="253"/>
      <c r="N1307" s="254"/>
      <c r="O1307" s="254"/>
      <c r="P1307" s="254"/>
      <c r="Q1307" s="254"/>
      <c r="R1307" s="254"/>
      <c r="S1307" s="254"/>
      <c r="T1307" s="255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6" t="s">
        <v>170</v>
      </c>
      <c r="AU1307" s="256" t="s">
        <v>93</v>
      </c>
      <c r="AV1307" s="14" t="s">
        <v>91</v>
      </c>
      <c r="AW1307" s="14" t="s">
        <v>38</v>
      </c>
      <c r="AX1307" s="14" t="s">
        <v>76</v>
      </c>
      <c r="AY1307" s="256" t="s">
        <v>159</v>
      </c>
    </row>
    <row r="1308" s="14" customFormat="1">
      <c r="A1308" s="14"/>
      <c r="B1308" s="246"/>
      <c r="C1308" s="247"/>
      <c r="D1308" s="237" t="s">
        <v>170</v>
      </c>
      <c r="E1308" s="248" t="s">
        <v>32</v>
      </c>
      <c r="F1308" s="249" t="s">
        <v>417</v>
      </c>
      <c r="G1308" s="247"/>
      <c r="H1308" s="250">
        <v>19.739000000000001</v>
      </c>
      <c r="I1308" s="251"/>
      <c r="J1308" s="247"/>
      <c r="K1308" s="247"/>
      <c r="L1308" s="252"/>
      <c r="M1308" s="253"/>
      <c r="N1308" s="254"/>
      <c r="O1308" s="254"/>
      <c r="P1308" s="254"/>
      <c r="Q1308" s="254"/>
      <c r="R1308" s="254"/>
      <c r="S1308" s="254"/>
      <c r="T1308" s="255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6" t="s">
        <v>170</v>
      </c>
      <c r="AU1308" s="256" t="s">
        <v>93</v>
      </c>
      <c r="AV1308" s="14" t="s">
        <v>91</v>
      </c>
      <c r="AW1308" s="14" t="s">
        <v>38</v>
      </c>
      <c r="AX1308" s="14" t="s">
        <v>76</v>
      </c>
      <c r="AY1308" s="256" t="s">
        <v>159</v>
      </c>
    </row>
    <row r="1309" s="14" customFormat="1">
      <c r="A1309" s="14"/>
      <c r="B1309" s="246"/>
      <c r="C1309" s="247"/>
      <c r="D1309" s="237" t="s">
        <v>170</v>
      </c>
      <c r="E1309" s="248" t="s">
        <v>32</v>
      </c>
      <c r="F1309" s="249" t="s">
        <v>422</v>
      </c>
      <c r="G1309" s="247"/>
      <c r="H1309" s="250">
        <v>41.020000000000003</v>
      </c>
      <c r="I1309" s="251"/>
      <c r="J1309" s="247"/>
      <c r="K1309" s="247"/>
      <c r="L1309" s="252"/>
      <c r="M1309" s="253"/>
      <c r="N1309" s="254"/>
      <c r="O1309" s="254"/>
      <c r="P1309" s="254"/>
      <c r="Q1309" s="254"/>
      <c r="R1309" s="254"/>
      <c r="S1309" s="254"/>
      <c r="T1309" s="255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6" t="s">
        <v>170</v>
      </c>
      <c r="AU1309" s="256" t="s">
        <v>93</v>
      </c>
      <c r="AV1309" s="14" t="s">
        <v>91</v>
      </c>
      <c r="AW1309" s="14" t="s">
        <v>38</v>
      </c>
      <c r="AX1309" s="14" t="s">
        <v>76</v>
      </c>
      <c r="AY1309" s="256" t="s">
        <v>159</v>
      </c>
    </row>
    <row r="1310" s="14" customFormat="1">
      <c r="A1310" s="14"/>
      <c r="B1310" s="246"/>
      <c r="C1310" s="247"/>
      <c r="D1310" s="237" t="s">
        <v>170</v>
      </c>
      <c r="E1310" s="248" t="s">
        <v>32</v>
      </c>
      <c r="F1310" s="249" t="s">
        <v>430</v>
      </c>
      <c r="G1310" s="247"/>
      <c r="H1310" s="250">
        <v>173.19200000000001</v>
      </c>
      <c r="I1310" s="251"/>
      <c r="J1310" s="247"/>
      <c r="K1310" s="247"/>
      <c r="L1310" s="252"/>
      <c r="M1310" s="253"/>
      <c r="N1310" s="254"/>
      <c r="O1310" s="254"/>
      <c r="P1310" s="254"/>
      <c r="Q1310" s="254"/>
      <c r="R1310" s="254"/>
      <c r="S1310" s="254"/>
      <c r="T1310" s="255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6" t="s">
        <v>170</v>
      </c>
      <c r="AU1310" s="256" t="s">
        <v>93</v>
      </c>
      <c r="AV1310" s="14" t="s">
        <v>91</v>
      </c>
      <c r="AW1310" s="14" t="s">
        <v>38</v>
      </c>
      <c r="AX1310" s="14" t="s">
        <v>76</v>
      </c>
      <c r="AY1310" s="256" t="s">
        <v>159</v>
      </c>
    </row>
    <row r="1311" s="14" customFormat="1">
      <c r="A1311" s="14"/>
      <c r="B1311" s="246"/>
      <c r="C1311" s="247"/>
      <c r="D1311" s="237" t="s">
        <v>170</v>
      </c>
      <c r="E1311" s="248" t="s">
        <v>32</v>
      </c>
      <c r="F1311" s="249" t="s">
        <v>438</v>
      </c>
      <c r="G1311" s="247"/>
      <c r="H1311" s="250">
        <v>125.07899999999999</v>
      </c>
      <c r="I1311" s="251"/>
      <c r="J1311" s="247"/>
      <c r="K1311" s="247"/>
      <c r="L1311" s="252"/>
      <c r="M1311" s="253"/>
      <c r="N1311" s="254"/>
      <c r="O1311" s="254"/>
      <c r="P1311" s="254"/>
      <c r="Q1311" s="254"/>
      <c r="R1311" s="254"/>
      <c r="S1311" s="254"/>
      <c r="T1311" s="255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6" t="s">
        <v>170</v>
      </c>
      <c r="AU1311" s="256" t="s">
        <v>93</v>
      </c>
      <c r="AV1311" s="14" t="s">
        <v>91</v>
      </c>
      <c r="AW1311" s="14" t="s">
        <v>38</v>
      </c>
      <c r="AX1311" s="14" t="s">
        <v>76</v>
      </c>
      <c r="AY1311" s="256" t="s">
        <v>159</v>
      </c>
    </row>
    <row r="1312" s="15" customFormat="1">
      <c r="A1312" s="15"/>
      <c r="B1312" s="266"/>
      <c r="C1312" s="267"/>
      <c r="D1312" s="237" t="s">
        <v>170</v>
      </c>
      <c r="E1312" s="268" t="s">
        <v>32</v>
      </c>
      <c r="F1312" s="269" t="s">
        <v>583</v>
      </c>
      <c r="G1312" s="267"/>
      <c r="H1312" s="270">
        <v>667.21000000000004</v>
      </c>
      <c r="I1312" s="271"/>
      <c r="J1312" s="267"/>
      <c r="K1312" s="267"/>
      <c r="L1312" s="272"/>
      <c r="M1312" s="273"/>
      <c r="N1312" s="274"/>
      <c r="O1312" s="274"/>
      <c r="P1312" s="274"/>
      <c r="Q1312" s="274"/>
      <c r="R1312" s="274"/>
      <c r="S1312" s="274"/>
      <c r="T1312" s="27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76" t="s">
        <v>170</v>
      </c>
      <c r="AU1312" s="276" t="s">
        <v>93</v>
      </c>
      <c r="AV1312" s="15" t="s">
        <v>96</v>
      </c>
      <c r="AW1312" s="15" t="s">
        <v>38</v>
      </c>
      <c r="AX1312" s="15" t="s">
        <v>84</v>
      </c>
      <c r="AY1312" s="276" t="s">
        <v>159</v>
      </c>
    </row>
    <row r="1313" s="2" customFormat="1" ht="44.25" customHeight="1">
      <c r="A1313" s="43"/>
      <c r="B1313" s="44"/>
      <c r="C1313" s="217" t="s">
        <v>1989</v>
      </c>
      <c r="D1313" s="217" t="s">
        <v>162</v>
      </c>
      <c r="E1313" s="218" t="s">
        <v>1990</v>
      </c>
      <c r="F1313" s="219" t="s">
        <v>1991</v>
      </c>
      <c r="G1313" s="220" t="s">
        <v>785</v>
      </c>
      <c r="H1313" s="221">
        <v>1000.8150000000001</v>
      </c>
      <c r="I1313" s="222"/>
      <c r="J1313" s="223">
        <f>ROUND(I1313*H1313,2)</f>
        <v>0</v>
      </c>
      <c r="K1313" s="219" t="s">
        <v>166</v>
      </c>
      <c r="L1313" s="49"/>
      <c r="M1313" s="224" t="s">
        <v>32</v>
      </c>
      <c r="N1313" s="225" t="s">
        <v>48</v>
      </c>
      <c r="O1313" s="89"/>
      <c r="P1313" s="226">
        <f>O1313*H1313</f>
        <v>0</v>
      </c>
      <c r="Q1313" s="226">
        <v>0</v>
      </c>
      <c r="R1313" s="226">
        <f>Q1313*H1313</f>
        <v>0</v>
      </c>
      <c r="S1313" s="226">
        <v>0</v>
      </c>
      <c r="T1313" s="227">
        <f>S1313*H1313</f>
        <v>0</v>
      </c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R1313" s="228" t="s">
        <v>663</v>
      </c>
      <c r="AT1313" s="228" t="s">
        <v>162</v>
      </c>
      <c r="AU1313" s="228" t="s">
        <v>93</v>
      </c>
      <c r="AY1313" s="21" t="s">
        <v>159</v>
      </c>
      <c r="BE1313" s="229">
        <f>IF(N1313="základní",J1313,0)</f>
        <v>0</v>
      </c>
      <c r="BF1313" s="229">
        <f>IF(N1313="snížená",J1313,0)</f>
        <v>0</v>
      </c>
      <c r="BG1313" s="229">
        <f>IF(N1313="zákl. přenesená",J1313,0)</f>
        <v>0</v>
      </c>
      <c r="BH1313" s="229">
        <f>IF(N1313="sníž. přenesená",J1313,0)</f>
        <v>0</v>
      </c>
      <c r="BI1313" s="229">
        <f>IF(N1313="nulová",J1313,0)</f>
        <v>0</v>
      </c>
      <c r="BJ1313" s="21" t="s">
        <v>91</v>
      </c>
      <c r="BK1313" s="229">
        <f>ROUND(I1313*H1313,2)</f>
        <v>0</v>
      </c>
      <c r="BL1313" s="21" t="s">
        <v>663</v>
      </c>
      <c r="BM1313" s="228" t="s">
        <v>1992</v>
      </c>
    </row>
    <row r="1314" s="2" customFormat="1">
      <c r="A1314" s="43"/>
      <c r="B1314" s="44"/>
      <c r="C1314" s="45"/>
      <c r="D1314" s="230" t="s">
        <v>168</v>
      </c>
      <c r="E1314" s="45"/>
      <c r="F1314" s="231" t="s">
        <v>1993</v>
      </c>
      <c r="G1314" s="45"/>
      <c r="H1314" s="45"/>
      <c r="I1314" s="232"/>
      <c r="J1314" s="45"/>
      <c r="K1314" s="45"/>
      <c r="L1314" s="49"/>
      <c r="M1314" s="233"/>
      <c r="N1314" s="234"/>
      <c r="O1314" s="89"/>
      <c r="P1314" s="89"/>
      <c r="Q1314" s="89"/>
      <c r="R1314" s="89"/>
      <c r="S1314" s="89"/>
      <c r="T1314" s="90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T1314" s="21" t="s">
        <v>168</v>
      </c>
      <c r="AU1314" s="21" t="s">
        <v>93</v>
      </c>
    </row>
    <row r="1315" s="2" customFormat="1">
      <c r="A1315" s="43"/>
      <c r="B1315" s="44"/>
      <c r="C1315" s="45"/>
      <c r="D1315" s="237" t="s">
        <v>564</v>
      </c>
      <c r="E1315" s="45"/>
      <c r="F1315" s="265" t="s">
        <v>1994</v>
      </c>
      <c r="G1315" s="45"/>
      <c r="H1315" s="45"/>
      <c r="I1315" s="232"/>
      <c r="J1315" s="45"/>
      <c r="K1315" s="45"/>
      <c r="L1315" s="49"/>
      <c r="M1315" s="233"/>
      <c r="N1315" s="234"/>
      <c r="O1315" s="89"/>
      <c r="P1315" s="89"/>
      <c r="Q1315" s="89"/>
      <c r="R1315" s="89"/>
      <c r="S1315" s="89"/>
      <c r="T1315" s="90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T1315" s="21" t="s">
        <v>564</v>
      </c>
      <c r="AU1315" s="21" t="s">
        <v>93</v>
      </c>
    </row>
    <row r="1316" s="14" customFormat="1">
      <c r="A1316" s="14"/>
      <c r="B1316" s="246"/>
      <c r="C1316" s="247"/>
      <c r="D1316" s="237" t="s">
        <v>170</v>
      </c>
      <c r="E1316" s="247"/>
      <c r="F1316" s="249" t="s">
        <v>1995</v>
      </c>
      <c r="G1316" s="247"/>
      <c r="H1316" s="250">
        <v>1000.8150000000001</v>
      </c>
      <c r="I1316" s="251"/>
      <c r="J1316" s="247"/>
      <c r="K1316" s="247"/>
      <c r="L1316" s="252"/>
      <c r="M1316" s="253"/>
      <c r="N1316" s="254"/>
      <c r="O1316" s="254"/>
      <c r="P1316" s="254"/>
      <c r="Q1316" s="254"/>
      <c r="R1316" s="254"/>
      <c r="S1316" s="254"/>
      <c r="T1316" s="255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6" t="s">
        <v>170</v>
      </c>
      <c r="AU1316" s="256" t="s">
        <v>93</v>
      </c>
      <c r="AV1316" s="14" t="s">
        <v>91</v>
      </c>
      <c r="AW1316" s="14" t="s">
        <v>4</v>
      </c>
      <c r="AX1316" s="14" t="s">
        <v>84</v>
      </c>
      <c r="AY1316" s="256" t="s">
        <v>159</v>
      </c>
    </row>
    <row r="1317" s="2" customFormat="1" ht="33" customHeight="1">
      <c r="A1317" s="43"/>
      <c r="B1317" s="44"/>
      <c r="C1317" s="277" t="s">
        <v>1996</v>
      </c>
      <c r="D1317" s="277" t="s">
        <v>670</v>
      </c>
      <c r="E1317" s="278" t="s">
        <v>1997</v>
      </c>
      <c r="F1317" s="279" t="s">
        <v>1998</v>
      </c>
      <c r="G1317" s="280" t="s">
        <v>165</v>
      </c>
      <c r="H1317" s="281">
        <v>777.29999999999995</v>
      </c>
      <c r="I1317" s="282"/>
      <c r="J1317" s="283">
        <f>ROUND(I1317*H1317,2)</f>
        <v>0</v>
      </c>
      <c r="K1317" s="279" t="s">
        <v>166</v>
      </c>
      <c r="L1317" s="284"/>
      <c r="M1317" s="285" t="s">
        <v>32</v>
      </c>
      <c r="N1317" s="286" t="s">
        <v>48</v>
      </c>
      <c r="O1317" s="89"/>
      <c r="P1317" s="226">
        <f>O1317*H1317</f>
        <v>0</v>
      </c>
      <c r="Q1317" s="226">
        <v>0.0019</v>
      </c>
      <c r="R1317" s="226">
        <f>Q1317*H1317</f>
        <v>1.4768699999999999</v>
      </c>
      <c r="S1317" s="226">
        <v>0</v>
      </c>
      <c r="T1317" s="227">
        <f>S1317*H1317</f>
        <v>0</v>
      </c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R1317" s="228" t="s">
        <v>782</v>
      </c>
      <c r="AT1317" s="228" t="s">
        <v>670</v>
      </c>
      <c r="AU1317" s="228" t="s">
        <v>93</v>
      </c>
      <c r="AY1317" s="21" t="s">
        <v>159</v>
      </c>
      <c r="BE1317" s="229">
        <f>IF(N1317="základní",J1317,0)</f>
        <v>0</v>
      </c>
      <c r="BF1317" s="229">
        <f>IF(N1317="snížená",J1317,0)</f>
        <v>0</v>
      </c>
      <c r="BG1317" s="229">
        <f>IF(N1317="zákl. přenesená",J1317,0)</f>
        <v>0</v>
      </c>
      <c r="BH1317" s="229">
        <f>IF(N1317="sníž. přenesená",J1317,0)</f>
        <v>0</v>
      </c>
      <c r="BI1317" s="229">
        <f>IF(N1317="nulová",J1317,0)</f>
        <v>0</v>
      </c>
      <c r="BJ1317" s="21" t="s">
        <v>91</v>
      </c>
      <c r="BK1317" s="229">
        <f>ROUND(I1317*H1317,2)</f>
        <v>0</v>
      </c>
      <c r="BL1317" s="21" t="s">
        <v>663</v>
      </c>
      <c r="BM1317" s="228" t="s">
        <v>1999</v>
      </c>
    </row>
    <row r="1318" s="14" customFormat="1">
      <c r="A1318" s="14"/>
      <c r="B1318" s="246"/>
      <c r="C1318" s="247"/>
      <c r="D1318" s="237" t="s">
        <v>170</v>
      </c>
      <c r="E1318" s="247"/>
      <c r="F1318" s="249" t="s">
        <v>2000</v>
      </c>
      <c r="G1318" s="247"/>
      <c r="H1318" s="250">
        <v>777.29999999999995</v>
      </c>
      <c r="I1318" s="251"/>
      <c r="J1318" s="247"/>
      <c r="K1318" s="247"/>
      <c r="L1318" s="252"/>
      <c r="M1318" s="253"/>
      <c r="N1318" s="254"/>
      <c r="O1318" s="254"/>
      <c r="P1318" s="254"/>
      <c r="Q1318" s="254"/>
      <c r="R1318" s="254"/>
      <c r="S1318" s="254"/>
      <c r="T1318" s="255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6" t="s">
        <v>170</v>
      </c>
      <c r="AU1318" s="256" t="s">
        <v>93</v>
      </c>
      <c r="AV1318" s="14" t="s">
        <v>91</v>
      </c>
      <c r="AW1318" s="14" t="s">
        <v>4</v>
      </c>
      <c r="AX1318" s="14" t="s">
        <v>84</v>
      </c>
      <c r="AY1318" s="256" t="s">
        <v>159</v>
      </c>
    </row>
    <row r="1319" s="2" customFormat="1" ht="33" customHeight="1">
      <c r="A1319" s="43"/>
      <c r="B1319" s="44"/>
      <c r="C1319" s="217" t="s">
        <v>2001</v>
      </c>
      <c r="D1319" s="217" t="s">
        <v>162</v>
      </c>
      <c r="E1319" s="218" t="s">
        <v>2002</v>
      </c>
      <c r="F1319" s="219" t="s">
        <v>2003</v>
      </c>
      <c r="G1319" s="220" t="s">
        <v>165</v>
      </c>
      <c r="H1319" s="221">
        <v>1479.252</v>
      </c>
      <c r="I1319" s="222"/>
      <c r="J1319" s="223">
        <f>ROUND(I1319*H1319,2)</f>
        <v>0</v>
      </c>
      <c r="K1319" s="219" t="s">
        <v>166</v>
      </c>
      <c r="L1319" s="49"/>
      <c r="M1319" s="224" t="s">
        <v>32</v>
      </c>
      <c r="N1319" s="225" t="s">
        <v>48</v>
      </c>
      <c r="O1319" s="89"/>
      <c r="P1319" s="226">
        <f>O1319*H1319</f>
        <v>0</v>
      </c>
      <c r="Q1319" s="226">
        <v>0</v>
      </c>
      <c r="R1319" s="226">
        <f>Q1319*H1319</f>
        <v>0</v>
      </c>
      <c r="S1319" s="226">
        <v>0</v>
      </c>
      <c r="T1319" s="227">
        <f>S1319*H1319</f>
        <v>0</v>
      </c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R1319" s="228" t="s">
        <v>663</v>
      </c>
      <c r="AT1319" s="228" t="s">
        <v>162</v>
      </c>
      <c r="AU1319" s="228" t="s">
        <v>93</v>
      </c>
      <c r="AY1319" s="21" t="s">
        <v>159</v>
      </c>
      <c r="BE1319" s="229">
        <f>IF(N1319="základní",J1319,0)</f>
        <v>0</v>
      </c>
      <c r="BF1319" s="229">
        <f>IF(N1319="snížená",J1319,0)</f>
        <v>0</v>
      </c>
      <c r="BG1319" s="229">
        <f>IF(N1319="zákl. přenesená",J1319,0)</f>
        <v>0</v>
      </c>
      <c r="BH1319" s="229">
        <f>IF(N1319="sníž. přenesená",J1319,0)</f>
        <v>0</v>
      </c>
      <c r="BI1319" s="229">
        <f>IF(N1319="nulová",J1319,0)</f>
        <v>0</v>
      </c>
      <c r="BJ1319" s="21" t="s">
        <v>91</v>
      </c>
      <c r="BK1319" s="229">
        <f>ROUND(I1319*H1319,2)</f>
        <v>0</v>
      </c>
      <c r="BL1319" s="21" t="s">
        <v>663</v>
      </c>
      <c r="BM1319" s="228" t="s">
        <v>2004</v>
      </c>
    </row>
    <row r="1320" s="2" customFormat="1">
      <c r="A1320" s="43"/>
      <c r="B1320" s="44"/>
      <c r="C1320" s="45"/>
      <c r="D1320" s="230" t="s">
        <v>168</v>
      </c>
      <c r="E1320" s="45"/>
      <c r="F1320" s="231" t="s">
        <v>2005</v>
      </c>
      <c r="G1320" s="45"/>
      <c r="H1320" s="45"/>
      <c r="I1320" s="232"/>
      <c r="J1320" s="45"/>
      <c r="K1320" s="45"/>
      <c r="L1320" s="49"/>
      <c r="M1320" s="233"/>
      <c r="N1320" s="234"/>
      <c r="O1320" s="89"/>
      <c r="P1320" s="89"/>
      <c r="Q1320" s="89"/>
      <c r="R1320" s="89"/>
      <c r="S1320" s="89"/>
      <c r="T1320" s="90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T1320" s="21" t="s">
        <v>168</v>
      </c>
      <c r="AU1320" s="21" t="s">
        <v>93</v>
      </c>
    </row>
    <row r="1321" s="13" customFormat="1">
      <c r="A1321" s="13"/>
      <c r="B1321" s="235"/>
      <c r="C1321" s="236"/>
      <c r="D1321" s="237" t="s">
        <v>170</v>
      </c>
      <c r="E1321" s="238" t="s">
        <v>32</v>
      </c>
      <c r="F1321" s="239" t="s">
        <v>2006</v>
      </c>
      <c r="G1321" s="236"/>
      <c r="H1321" s="238" t="s">
        <v>32</v>
      </c>
      <c r="I1321" s="240"/>
      <c r="J1321" s="236"/>
      <c r="K1321" s="236"/>
      <c r="L1321" s="241"/>
      <c r="M1321" s="242"/>
      <c r="N1321" s="243"/>
      <c r="O1321" s="243"/>
      <c r="P1321" s="243"/>
      <c r="Q1321" s="243"/>
      <c r="R1321" s="243"/>
      <c r="S1321" s="243"/>
      <c r="T1321" s="244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5" t="s">
        <v>170</v>
      </c>
      <c r="AU1321" s="245" t="s">
        <v>93</v>
      </c>
      <c r="AV1321" s="13" t="s">
        <v>84</v>
      </c>
      <c r="AW1321" s="13" t="s">
        <v>38</v>
      </c>
      <c r="AX1321" s="13" t="s">
        <v>76</v>
      </c>
      <c r="AY1321" s="245" t="s">
        <v>159</v>
      </c>
    </row>
    <row r="1322" s="14" customFormat="1">
      <c r="A1322" s="14"/>
      <c r="B1322" s="246"/>
      <c r="C1322" s="247"/>
      <c r="D1322" s="237" t="s">
        <v>170</v>
      </c>
      <c r="E1322" s="248" t="s">
        <v>32</v>
      </c>
      <c r="F1322" s="249" t="s">
        <v>399</v>
      </c>
      <c r="G1322" s="247"/>
      <c r="H1322" s="250">
        <v>56.939999999999998</v>
      </c>
      <c r="I1322" s="251"/>
      <c r="J1322" s="247"/>
      <c r="K1322" s="247"/>
      <c r="L1322" s="252"/>
      <c r="M1322" s="253"/>
      <c r="N1322" s="254"/>
      <c r="O1322" s="254"/>
      <c r="P1322" s="254"/>
      <c r="Q1322" s="254"/>
      <c r="R1322" s="254"/>
      <c r="S1322" s="254"/>
      <c r="T1322" s="255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6" t="s">
        <v>170</v>
      </c>
      <c r="AU1322" s="256" t="s">
        <v>93</v>
      </c>
      <c r="AV1322" s="14" t="s">
        <v>91</v>
      </c>
      <c r="AW1322" s="14" t="s">
        <v>38</v>
      </c>
      <c r="AX1322" s="14" t="s">
        <v>76</v>
      </c>
      <c r="AY1322" s="256" t="s">
        <v>159</v>
      </c>
    </row>
    <row r="1323" s="14" customFormat="1">
      <c r="A1323" s="14"/>
      <c r="B1323" s="246"/>
      <c r="C1323" s="247"/>
      <c r="D1323" s="237" t="s">
        <v>170</v>
      </c>
      <c r="E1323" s="248" t="s">
        <v>32</v>
      </c>
      <c r="F1323" s="249" t="s">
        <v>411</v>
      </c>
      <c r="G1323" s="247"/>
      <c r="H1323" s="250">
        <v>251.24000000000001</v>
      </c>
      <c r="I1323" s="251"/>
      <c r="J1323" s="247"/>
      <c r="K1323" s="247"/>
      <c r="L1323" s="252"/>
      <c r="M1323" s="253"/>
      <c r="N1323" s="254"/>
      <c r="O1323" s="254"/>
      <c r="P1323" s="254"/>
      <c r="Q1323" s="254"/>
      <c r="R1323" s="254"/>
      <c r="S1323" s="254"/>
      <c r="T1323" s="255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6" t="s">
        <v>170</v>
      </c>
      <c r="AU1323" s="256" t="s">
        <v>93</v>
      </c>
      <c r="AV1323" s="14" t="s">
        <v>91</v>
      </c>
      <c r="AW1323" s="14" t="s">
        <v>38</v>
      </c>
      <c r="AX1323" s="14" t="s">
        <v>76</v>
      </c>
      <c r="AY1323" s="256" t="s">
        <v>159</v>
      </c>
    </row>
    <row r="1324" s="14" customFormat="1">
      <c r="A1324" s="14"/>
      <c r="B1324" s="246"/>
      <c r="C1324" s="247"/>
      <c r="D1324" s="237" t="s">
        <v>170</v>
      </c>
      <c r="E1324" s="248" t="s">
        <v>32</v>
      </c>
      <c r="F1324" s="249" t="s">
        <v>417</v>
      </c>
      <c r="G1324" s="247"/>
      <c r="H1324" s="250">
        <v>19.739000000000001</v>
      </c>
      <c r="I1324" s="251"/>
      <c r="J1324" s="247"/>
      <c r="K1324" s="247"/>
      <c r="L1324" s="252"/>
      <c r="M1324" s="253"/>
      <c r="N1324" s="254"/>
      <c r="O1324" s="254"/>
      <c r="P1324" s="254"/>
      <c r="Q1324" s="254"/>
      <c r="R1324" s="254"/>
      <c r="S1324" s="254"/>
      <c r="T1324" s="255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6" t="s">
        <v>170</v>
      </c>
      <c r="AU1324" s="256" t="s">
        <v>93</v>
      </c>
      <c r="AV1324" s="14" t="s">
        <v>91</v>
      </c>
      <c r="AW1324" s="14" t="s">
        <v>38</v>
      </c>
      <c r="AX1324" s="14" t="s">
        <v>76</v>
      </c>
      <c r="AY1324" s="256" t="s">
        <v>159</v>
      </c>
    </row>
    <row r="1325" s="14" customFormat="1">
      <c r="A1325" s="14"/>
      <c r="B1325" s="246"/>
      <c r="C1325" s="247"/>
      <c r="D1325" s="237" t="s">
        <v>170</v>
      </c>
      <c r="E1325" s="248" t="s">
        <v>32</v>
      </c>
      <c r="F1325" s="249" t="s">
        <v>422</v>
      </c>
      <c r="G1325" s="247"/>
      <c r="H1325" s="250">
        <v>41.020000000000003</v>
      </c>
      <c r="I1325" s="251"/>
      <c r="J1325" s="247"/>
      <c r="K1325" s="247"/>
      <c r="L1325" s="252"/>
      <c r="M1325" s="253"/>
      <c r="N1325" s="254"/>
      <c r="O1325" s="254"/>
      <c r="P1325" s="254"/>
      <c r="Q1325" s="254"/>
      <c r="R1325" s="254"/>
      <c r="S1325" s="254"/>
      <c r="T1325" s="255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6" t="s">
        <v>170</v>
      </c>
      <c r="AU1325" s="256" t="s">
        <v>93</v>
      </c>
      <c r="AV1325" s="14" t="s">
        <v>91</v>
      </c>
      <c r="AW1325" s="14" t="s">
        <v>38</v>
      </c>
      <c r="AX1325" s="14" t="s">
        <v>76</v>
      </c>
      <c r="AY1325" s="256" t="s">
        <v>159</v>
      </c>
    </row>
    <row r="1326" s="14" customFormat="1">
      <c r="A1326" s="14"/>
      <c r="B1326" s="246"/>
      <c r="C1326" s="247"/>
      <c r="D1326" s="237" t="s">
        <v>170</v>
      </c>
      <c r="E1326" s="248" t="s">
        <v>32</v>
      </c>
      <c r="F1326" s="249" t="s">
        <v>430</v>
      </c>
      <c r="G1326" s="247"/>
      <c r="H1326" s="250">
        <v>173.19200000000001</v>
      </c>
      <c r="I1326" s="251"/>
      <c r="J1326" s="247"/>
      <c r="K1326" s="247"/>
      <c r="L1326" s="252"/>
      <c r="M1326" s="253"/>
      <c r="N1326" s="254"/>
      <c r="O1326" s="254"/>
      <c r="P1326" s="254"/>
      <c r="Q1326" s="254"/>
      <c r="R1326" s="254"/>
      <c r="S1326" s="254"/>
      <c r="T1326" s="255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6" t="s">
        <v>170</v>
      </c>
      <c r="AU1326" s="256" t="s">
        <v>93</v>
      </c>
      <c r="AV1326" s="14" t="s">
        <v>91</v>
      </c>
      <c r="AW1326" s="14" t="s">
        <v>38</v>
      </c>
      <c r="AX1326" s="14" t="s">
        <v>76</v>
      </c>
      <c r="AY1326" s="256" t="s">
        <v>159</v>
      </c>
    </row>
    <row r="1327" s="14" customFormat="1">
      <c r="A1327" s="14"/>
      <c r="B1327" s="246"/>
      <c r="C1327" s="247"/>
      <c r="D1327" s="237" t="s">
        <v>170</v>
      </c>
      <c r="E1327" s="248" t="s">
        <v>32</v>
      </c>
      <c r="F1327" s="249" t="s">
        <v>438</v>
      </c>
      <c r="G1327" s="247"/>
      <c r="H1327" s="250">
        <v>125.07899999999999</v>
      </c>
      <c r="I1327" s="251"/>
      <c r="J1327" s="247"/>
      <c r="K1327" s="247"/>
      <c r="L1327" s="252"/>
      <c r="M1327" s="253"/>
      <c r="N1327" s="254"/>
      <c r="O1327" s="254"/>
      <c r="P1327" s="254"/>
      <c r="Q1327" s="254"/>
      <c r="R1327" s="254"/>
      <c r="S1327" s="254"/>
      <c r="T1327" s="255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6" t="s">
        <v>170</v>
      </c>
      <c r="AU1327" s="256" t="s">
        <v>93</v>
      </c>
      <c r="AV1327" s="14" t="s">
        <v>91</v>
      </c>
      <c r="AW1327" s="14" t="s">
        <v>38</v>
      </c>
      <c r="AX1327" s="14" t="s">
        <v>76</v>
      </c>
      <c r="AY1327" s="256" t="s">
        <v>159</v>
      </c>
    </row>
    <row r="1328" s="13" customFormat="1">
      <c r="A1328" s="13"/>
      <c r="B1328" s="235"/>
      <c r="C1328" s="236"/>
      <c r="D1328" s="237" t="s">
        <v>170</v>
      </c>
      <c r="E1328" s="238" t="s">
        <v>32</v>
      </c>
      <c r="F1328" s="239" t="s">
        <v>1956</v>
      </c>
      <c r="G1328" s="236"/>
      <c r="H1328" s="238" t="s">
        <v>32</v>
      </c>
      <c r="I1328" s="240"/>
      <c r="J1328" s="236"/>
      <c r="K1328" s="236"/>
      <c r="L1328" s="241"/>
      <c r="M1328" s="242"/>
      <c r="N1328" s="243"/>
      <c r="O1328" s="243"/>
      <c r="P1328" s="243"/>
      <c r="Q1328" s="243"/>
      <c r="R1328" s="243"/>
      <c r="S1328" s="243"/>
      <c r="T1328" s="244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5" t="s">
        <v>170</v>
      </c>
      <c r="AU1328" s="245" t="s">
        <v>93</v>
      </c>
      <c r="AV1328" s="13" t="s">
        <v>84</v>
      </c>
      <c r="AW1328" s="13" t="s">
        <v>38</v>
      </c>
      <c r="AX1328" s="13" t="s">
        <v>76</v>
      </c>
      <c r="AY1328" s="245" t="s">
        <v>159</v>
      </c>
    </row>
    <row r="1329" s="14" customFormat="1">
      <c r="A1329" s="14"/>
      <c r="B1329" s="246"/>
      <c r="C1329" s="247"/>
      <c r="D1329" s="237" t="s">
        <v>170</v>
      </c>
      <c r="E1329" s="248" t="s">
        <v>32</v>
      </c>
      <c r="F1329" s="249" t="s">
        <v>2007</v>
      </c>
      <c r="G1329" s="247"/>
      <c r="H1329" s="250">
        <v>24.824999999999999</v>
      </c>
      <c r="I1329" s="251"/>
      <c r="J1329" s="247"/>
      <c r="K1329" s="247"/>
      <c r="L1329" s="252"/>
      <c r="M1329" s="253"/>
      <c r="N1329" s="254"/>
      <c r="O1329" s="254"/>
      <c r="P1329" s="254"/>
      <c r="Q1329" s="254"/>
      <c r="R1329" s="254"/>
      <c r="S1329" s="254"/>
      <c r="T1329" s="255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6" t="s">
        <v>170</v>
      </c>
      <c r="AU1329" s="256" t="s">
        <v>93</v>
      </c>
      <c r="AV1329" s="14" t="s">
        <v>91</v>
      </c>
      <c r="AW1329" s="14" t="s">
        <v>38</v>
      </c>
      <c r="AX1329" s="14" t="s">
        <v>76</v>
      </c>
      <c r="AY1329" s="256" t="s">
        <v>159</v>
      </c>
    </row>
    <row r="1330" s="14" customFormat="1">
      <c r="A1330" s="14"/>
      <c r="B1330" s="246"/>
      <c r="C1330" s="247"/>
      <c r="D1330" s="237" t="s">
        <v>170</v>
      </c>
      <c r="E1330" s="248" t="s">
        <v>32</v>
      </c>
      <c r="F1330" s="249" t="s">
        <v>2008</v>
      </c>
      <c r="G1330" s="247"/>
      <c r="H1330" s="250">
        <v>2.9249999999999998</v>
      </c>
      <c r="I1330" s="251"/>
      <c r="J1330" s="247"/>
      <c r="K1330" s="247"/>
      <c r="L1330" s="252"/>
      <c r="M1330" s="253"/>
      <c r="N1330" s="254"/>
      <c r="O1330" s="254"/>
      <c r="P1330" s="254"/>
      <c r="Q1330" s="254"/>
      <c r="R1330" s="254"/>
      <c r="S1330" s="254"/>
      <c r="T1330" s="255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6" t="s">
        <v>170</v>
      </c>
      <c r="AU1330" s="256" t="s">
        <v>93</v>
      </c>
      <c r="AV1330" s="14" t="s">
        <v>91</v>
      </c>
      <c r="AW1330" s="14" t="s">
        <v>38</v>
      </c>
      <c r="AX1330" s="14" t="s">
        <v>76</v>
      </c>
      <c r="AY1330" s="256" t="s">
        <v>159</v>
      </c>
    </row>
    <row r="1331" s="14" customFormat="1">
      <c r="A1331" s="14"/>
      <c r="B1331" s="246"/>
      <c r="C1331" s="247"/>
      <c r="D1331" s="237" t="s">
        <v>170</v>
      </c>
      <c r="E1331" s="248" t="s">
        <v>32</v>
      </c>
      <c r="F1331" s="249" t="s">
        <v>2009</v>
      </c>
      <c r="G1331" s="247"/>
      <c r="H1331" s="250">
        <v>48.600000000000001</v>
      </c>
      <c r="I1331" s="251"/>
      <c r="J1331" s="247"/>
      <c r="K1331" s="247"/>
      <c r="L1331" s="252"/>
      <c r="M1331" s="253"/>
      <c r="N1331" s="254"/>
      <c r="O1331" s="254"/>
      <c r="P1331" s="254"/>
      <c r="Q1331" s="254"/>
      <c r="R1331" s="254"/>
      <c r="S1331" s="254"/>
      <c r="T1331" s="255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6" t="s">
        <v>170</v>
      </c>
      <c r="AU1331" s="256" t="s">
        <v>93</v>
      </c>
      <c r="AV1331" s="14" t="s">
        <v>91</v>
      </c>
      <c r="AW1331" s="14" t="s">
        <v>38</v>
      </c>
      <c r="AX1331" s="14" t="s">
        <v>76</v>
      </c>
      <c r="AY1331" s="256" t="s">
        <v>159</v>
      </c>
    </row>
    <row r="1332" s="14" customFormat="1">
      <c r="A1332" s="14"/>
      <c r="B1332" s="246"/>
      <c r="C1332" s="247"/>
      <c r="D1332" s="237" t="s">
        <v>170</v>
      </c>
      <c r="E1332" s="248" t="s">
        <v>32</v>
      </c>
      <c r="F1332" s="249" t="s">
        <v>2010</v>
      </c>
      <c r="G1332" s="247"/>
      <c r="H1332" s="250">
        <v>11.528000000000001</v>
      </c>
      <c r="I1332" s="251"/>
      <c r="J1332" s="247"/>
      <c r="K1332" s="247"/>
      <c r="L1332" s="252"/>
      <c r="M1332" s="253"/>
      <c r="N1332" s="254"/>
      <c r="O1332" s="254"/>
      <c r="P1332" s="254"/>
      <c r="Q1332" s="254"/>
      <c r="R1332" s="254"/>
      <c r="S1332" s="254"/>
      <c r="T1332" s="255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6" t="s">
        <v>170</v>
      </c>
      <c r="AU1332" s="256" t="s">
        <v>93</v>
      </c>
      <c r="AV1332" s="14" t="s">
        <v>91</v>
      </c>
      <c r="AW1332" s="14" t="s">
        <v>38</v>
      </c>
      <c r="AX1332" s="14" t="s">
        <v>76</v>
      </c>
      <c r="AY1332" s="256" t="s">
        <v>159</v>
      </c>
    </row>
    <row r="1333" s="14" customFormat="1">
      <c r="A1333" s="14"/>
      <c r="B1333" s="246"/>
      <c r="C1333" s="247"/>
      <c r="D1333" s="237" t="s">
        <v>170</v>
      </c>
      <c r="E1333" s="248" t="s">
        <v>32</v>
      </c>
      <c r="F1333" s="249" t="s">
        <v>2011</v>
      </c>
      <c r="G1333" s="247"/>
      <c r="H1333" s="250">
        <v>11.912000000000001</v>
      </c>
      <c r="I1333" s="251"/>
      <c r="J1333" s="247"/>
      <c r="K1333" s="247"/>
      <c r="L1333" s="252"/>
      <c r="M1333" s="253"/>
      <c r="N1333" s="254"/>
      <c r="O1333" s="254"/>
      <c r="P1333" s="254"/>
      <c r="Q1333" s="254"/>
      <c r="R1333" s="254"/>
      <c r="S1333" s="254"/>
      <c r="T1333" s="255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6" t="s">
        <v>170</v>
      </c>
      <c r="AU1333" s="256" t="s">
        <v>93</v>
      </c>
      <c r="AV1333" s="14" t="s">
        <v>91</v>
      </c>
      <c r="AW1333" s="14" t="s">
        <v>38</v>
      </c>
      <c r="AX1333" s="14" t="s">
        <v>76</v>
      </c>
      <c r="AY1333" s="256" t="s">
        <v>159</v>
      </c>
    </row>
    <row r="1334" s="14" customFormat="1">
      <c r="A1334" s="14"/>
      <c r="B1334" s="246"/>
      <c r="C1334" s="247"/>
      <c r="D1334" s="237" t="s">
        <v>170</v>
      </c>
      <c r="E1334" s="248" t="s">
        <v>32</v>
      </c>
      <c r="F1334" s="249" t="s">
        <v>2012</v>
      </c>
      <c r="G1334" s="247"/>
      <c r="H1334" s="250">
        <v>6.0439999999999996</v>
      </c>
      <c r="I1334" s="251"/>
      <c r="J1334" s="247"/>
      <c r="K1334" s="247"/>
      <c r="L1334" s="252"/>
      <c r="M1334" s="253"/>
      <c r="N1334" s="254"/>
      <c r="O1334" s="254"/>
      <c r="P1334" s="254"/>
      <c r="Q1334" s="254"/>
      <c r="R1334" s="254"/>
      <c r="S1334" s="254"/>
      <c r="T1334" s="255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6" t="s">
        <v>170</v>
      </c>
      <c r="AU1334" s="256" t="s">
        <v>93</v>
      </c>
      <c r="AV1334" s="14" t="s">
        <v>91</v>
      </c>
      <c r="AW1334" s="14" t="s">
        <v>38</v>
      </c>
      <c r="AX1334" s="14" t="s">
        <v>76</v>
      </c>
      <c r="AY1334" s="256" t="s">
        <v>159</v>
      </c>
    </row>
    <row r="1335" s="14" customFormat="1">
      <c r="A1335" s="14"/>
      <c r="B1335" s="246"/>
      <c r="C1335" s="247"/>
      <c r="D1335" s="237" t="s">
        <v>170</v>
      </c>
      <c r="E1335" s="248" t="s">
        <v>32</v>
      </c>
      <c r="F1335" s="249" t="s">
        <v>2013</v>
      </c>
      <c r="G1335" s="247"/>
      <c r="H1335" s="250">
        <v>45.698</v>
      </c>
      <c r="I1335" s="251"/>
      <c r="J1335" s="247"/>
      <c r="K1335" s="247"/>
      <c r="L1335" s="252"/>
      <c r="M1335" s="253"/>
      <c r="N1335" s="254"/>
      <c r="O1335" s="254"/>
      <c r="P1335" s="254"/>
      <c r="Q1335" s="254"/>
      <c r="R1335" s="254"/>
      <c r="S1335" s="254"/>
      <c r="T1335" s="255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6" t="s">
        <v>170</v>
      </c>
      <c r="AU1335" s="256" t="s">
        <v>93</v>
      </c>
      <c r="AV1335" s="14" t="s">
        <v>91</v>
      </c>
      <c r="AW1335" s="14" t="s">
        <v>38</v>
      </c>
      <c r="AX1335" s="14" t="s">
        <v>76</v>
      </c>
      <c r="AY1335" s="256" t="s">
        <v>159</v>
      </c>
    </row>
    <row r="1336" s="14" customFormat="1">
      <c r="A1336" s="14"/>
      <c r="B1336" s="246"/>
      <c r="C1336" s="247"/>
      <c r="D1336" s="237" t="s">
        <v>170</v>
      </c>
      <c r="E1336" s="248" t="s">
        <v>32</v>
      </c>
      <c r="F1336" s="249" t="s">
        <v>2014</v>
      </c>
      <c r="G1336" s="247"/>
      <c r="H1336" s="250">
        <v>34.32</v>
      </c>
      <c r="I1336" s="251"/>
      <c r="J1336" s="247"/>
      <c r="K1336" s="247"/>
      <c r="L1336" s="252"/>
      <c r="M1336" s="253"/>
      <c r="N1336" s="254"/>
      <c r="O1336" s="254"/>
      <c r="P1336" s="254"/>
      <c r="Q1336" s="254"/>
      <c r="R1336" s="254"/>
      <c r="S1336" s="254"/>
      <c r="T1336" s="255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6" t="s">
        <v>170</v>
      </c>
      <c r="AU1336" s="256" t="s">
        <v>93</v>
      </c>
      <c r="AV1336" s="14" t="s">
        <v>91</v>
      </c>
      <c r="AW1336" s="14" t="s">
        <v>38</v>
      </c>
      <c r="AX1336" s="14" t="s">
        <v>76</v>
      </c>
      <c r="AY1336" s="256" t="s">
        <v>159</v>
      </c>
    </row>
    <row r="1337" s="13" customFormat="1">
      <c r="A1337" s="13"/>
      <c r="B1337" s="235"/>
      <c r="C1337" s="236"/>
      <c r="D1337" s="237" t="s">
        <v>170</v>
      </c>
      <c r="E1337" s="238" t="s">
        <v>32</v>
      </c>
      <c r="F1337" s="239" t="s">
        <v>2015</v>
      </c>
      <c r="G1337" s="236"/>
      <c r="H1337" s="238" t="s">
        <v>32</v>
      </c>
      <c r="I1337" s="240"/>
      <c r="J1337" s="236"/>
      <c r="K1337" s="236"/>
      <c r="L1337" s="241"/>
      <c r="M1337" s="242"/>
      <c r="N1337" s="243"/>
      <c r="O1337" s="243"/>
      <c r="P1337" s="243"/>
      <c r="Q1337" s="243"/>
      <c r="R1337" s="243"/>
      <c r="S1337" s="243"/>
      <c r="T1337" s="244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5" t="s">
        <v>170</v>
      </c>
      <c r="AU1337" s="245" t="s">
        <v>93</v>
      </c>
      <c r="AV1337" s="13" t="s">
        <v>84</v>
      </c>
      <c r="AW1337" s="13" t="s">
        <v>38</v>
      </c>
      <c r="AX1337" s="13" t="s">
        <v>76</v>
      </c>
      <c r="AY1337" s="245" t="s">
        <v>159</v>
      </c>
    </row>
    <row r="1338" s="14" customFormat="1">
      <c r="A1338" s="14"/>
      <c r="B1338" s="246"/>
      <c r="C1338" s="247"/>
      <c r="D1338" s="237" t="s">
        <v>170</v>
      </c>
      <c r="E1338" s="248" t="s">
        <v>32</v>
      </c>
      <c r="F1338" s="249" t="s">
        <v>399</v>
      </c>
      <c r="G1338" s="247"/>
      <c r="H1338" s="250">
        <v>56.939999999999998</v>
      </c>
      <c r="I1338" s="251"/>
      <c r="J1338" s="247"/>
      <c r="K1338" s="247"/>
      <c r="L1338" s="252"/>
      <c r="M1338" s="253"/>
      <c r="N1338" s="254"/>
      <c r="O1338" s="254"/>
      <c r="P1338" s="254"/>
      <c r="Q1338" s="254"/>
      <c r="R1338" s="254"/>
      <c r="S1338" s="254"/>
      <c r="T1338" s="255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6" t="s">
        <v>170</v>
      </c>
      <c r="AU1338" s="256" t="s">
        <v>93</v>
      </c>
      <c r="AV1338" s="14" t="s">
        <v>91</v>
      </c>
      <c r="AW1338" s="14" t="s">
        <v>38</v>
      </c>
      <c r="AX1338" s="14" t="s">
        <v>76</v>
      </c>
      <c r="AY1338" s="256" t="s">
        <v>159</v>
      </c>
    </row>
    <row r="1339" s="14" customFormat="1">
      <c r="A1339" s="14"/>
      <c r="B1339" s="246"/>
      <c r="C1339" s="247"/>
      <c r="D1339" s="237" t="s">
        <v>170</v>
      </c>
      <c r="E1339" s="248" t="s">
        <v>32</v>
      </c>
      <c r="F1339" s="249" t="s">
        <v>411</v>
      </c>
      <c r="G1339" s="247"/>
      <c r="H1339" s="250">
        <v>251.24000000000001</v>
      </c>
      <c r="I1339" s="251"/>
      <c r="J1339" s="247"/>
      <c r="K1339" s="247"/>
      <c r="L1339" s="252"/>
      <c r="M1339" s="253"/>
      <c r="N1339" s="254"/>
      <c r="O1339" s="254"/>
      <c r="P1339" s="254"/>
      <c r="Q1339" s="254"/>
      <c r="R1339" s="254"/>
      <c r="S1339" s="254"/>
      <c r="T1339" s="255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6" t="s">
        <v>170</v>
      </c>
      <c r="AU1339" s="256" t="s">
        <v>93</v>
      </c>
      <c r="AV1339" s="14" t="s">
        <v>91</v>
      </c>
      <c r="AW1339" s="14" t="s">
        <v>38</v>
      </c>
      <c r="AX1339" s="14" t="s">
        <v>76</v>
      </c>
      <c r="AY1339" s="256" t="s">
        <v>159</v>
      </c>
    </row>
    <row r="1340" s="14" customFormat="1">
      <c r="A1340" s="14"/>
      <c r="B1340" s="246"/>
      <c r="C1340" s="247"/>
      <c r="D1340" s="237" t="s">
        <v>170</v>
      </c>
      <c r="E1340" s="248" t="s">
        <v>32</v>
      </c>
      <c r="F1340" s="249" t="s">
        <v>417</v>
      </c>
      <c r="G1340" s="247"/>
      <c r="H1340" s="250">
        <v>19.739000000000001</v>
      </c>
      <c r="I1340" s="251"/>
      <c r="J1340" s="247"/>
      <c r="K1340" s="247"/>
      <c r="L1340" s="252"/>
      <c r="M1340" s="253"/>
      <c r="N1340" s="254"/>
      <c r="O1340" s="254"/>
      <c r="P1340" s="254"/>
      <c r="Q1340" s="254"/>
      <c r="R1340" s="254"/>
      <c r="S1340" s="254"/>
      <c r="T1340" s="255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6" t="s">
        <v>170</v>
      </c>
      <c r="AU1340" s="256" t="s">
        <v>93</v>
      </c>
      <c r="AV1340" s="14" t="s">
        <v>91</v>
      </c>
      <c r="AW1340" s="14" t="s">
        <v>38</v>
      </c>
      <c r="AX1340" s="14" t="s">
        <v>76</v>
      </c>
      <c r="AY1340" s="256" t="s">
        <v>159</v>
      </c>
    </row>
    <row r="1341" s="14" customFormat="1">
      <c r="A1341" s="14"/>
      <c r="B1341" s="246"/>
      <c r="C1341" s="247"/>
      <c r="D1341" s="237" t="s">
        <v>170</v>
      </c>
      <c r="E1341" s="248" t="s">
        <v>32</v>
      </c>
      <c r="F1341" s="249" t="s">
        <v>430</v>
      </c>
      <c r="G1341" s="247"/>
      <c r="H1341" s="250">
        <v>173.19200000000001</v>
      </c>
      <c r="I1341" s="251"/>
      <c r="J1341" s="247"/>
      <c r="K1341" s="247"/>
      <c r="L1341" s="252"/>
      <c r="M1341" s="253"/>
      <c r="N1341" s="254"/>
      <c r="O1341" s="254"/>
      <c r="P1341" s="254"/>
      <c r="Q1341" s="254"/>
      <c r="R1341" s="254"/>
      <c r="S1341" s="254"/>
      <c r="T1341" s="255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6" t="s">
        <v>170</v>
      </c>
      <c r="AU1341" s="256" t="s">
        <v>93</v>
      </c>
      <c r="AV1341" s="14" t="s">
        <v>91</v>
      </c>
      <c r="AW1341" s="14" t="s">
        <v>38</v>
      </c>
      <c r="AX1341" s="14" t="s">
        <v>76</v>
      </c>
      <c r="AY1341" s="256" t="s">
        <v>159</v>
      </c>
    </row>
    <row r="1342" s="14" customFormat="1">
      <c r="A1342" s="14"/>
      <c r="B1342" s="246"/>
      <c r="C1342" s="247"/>
      <c r="D1342" s="237" t="s">
        <v>170</v>
      </c>
      <c r="E1342" s="248" t="s">
        <v>32</v>
      </c>
      <c r="F1342" s="249" t="s">
        <v>438</v>
      </c>
      <c r="G1342" s="247"/>
      <c r="H1342" s="250">
        <v>125.07899999999999</v>
      </c>
      <c r="I1342" s="251"/>
      <c r="J1342" s="247"/>
      <c r="K1342" s="247"/>
      <c r="L1342" s="252"/>
      <c r="M1342" s="253"/>
      <c r="N1342" s="254"/>
      <c r="O1342" s="254"/>
      <c r="P1342" s="254"/>
      <c r="Q1342" s="254"/>
      <c r="R1342" s="254"/>
      <c r="S1342" s="254"/>
      <c r="T1342" s="255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6" t="s">
        <v>170</v>
      </c>
      <c r="AU1342" s="256" t="s">
        <v>93</v>
      </c>
      <c r="AV1342" s="14" t="s">
        <v>91</v>
      </c>
      <c r="AW1342" s="14" t="s">
        <v>38</v>
      </c>
      <c r="AX1342" s="14" t="s">
        <v>76</v>
      </c>
      <c r="AY1342" s="256" t="s">
        <v>159</v>
      </c>
    </row>
    <row r="1343" s="15" customFormat="1">
      <c r="A1343" s="15"/>
      <c r="B1343" s="266"/>
      <c r="C1343" s="267"/>
      <c r="D1343" s="237" t="s">
        <v>170</v>
      </c>
      <c r="E1343" s="268" t="s">
        <v>32</v>
      </c>
      <c r="F1343" s="269" t="s">
        <v>583</v>
      </c>
      <c r="G1343" s="267"/>
      <c r="H1343" s="270">
        <v>1479.252</v>
      </c>
      <c r="I1343" s="271"/>
      <c r="J1343" s="267"/>
      <c r="K1343" s="267"/>
      <c r="L1343" s="272"/>
      <c r="M1343" s="273"/>
      <c r="N1343" s="274"/>
      <c r="O1343" s="274"/>
      <c r="P1343" s="274"/>
      <c r="Q1343" s="274"/>
      <c r="R1343" s="274"/>
      <c r="S1343" s="274"/>
      <c r="T1343" s="27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76" t="s">
        <v>170</v>
      </c>
      <c r="AU1343" s="276" t="s">
        <v>93</v>
      </c>
      <c r="AV1343" s="15" t="s">
        <v>96</v>
      </c>
      <c r="AW1343" s="15" t="s">
        <v>38</v>
      </c>
      <c r="AX1343" s="15" t="s">
        <v>84</v>
      </c>
      <c r="AY1343" s="276" t="s">
        <v>159</v>
      </c>
    </row>
    <row r="1344" s="2" customFormat="1" ht="16.5" customHeight="1">
      <c r="A1344" s="43"/>
      <c r="B1344" s="44"/>
      <c r="C1344" s="277" t="s">
        <v>2016</v>
      </c>
      <c r="D1344" s="277" t="s">
        <v>670</v>
      </c>
      <c r="E1344" s="278" t="s">
        <v>2017</v>
      </c>
      <c r="F1344" s="279" t="s">
        <v>2018</v>
      </c>
      <c r="G1344" s="280" t="s">
        <v>165</v>
      </c>
      <c r="H1344" s="281">
        <v>1479.252</v>
      </c>
      <c r="I1344" s="282"/>
      <c r="J1344" s="283">
        <f>ROUND(I1344*H1344,2)</f>
        <v>0</v>
      </c>
      <c r="K1344" s="279" t="s">
        <v>166</v>
      </c>
      <c r="L1344" s="284"/>
      <c r="M1344" s="285" t="s">
        <v>32</v>
      </c>
      <c r="N1344" s="286" t="s">
        <v>48</v>
      </c>
      <c r="O1344" s="89"/>
      <c r="P1344" s="226">
        <f>O1344*H1344</f>
        <v>0</v>
      </c>
      <c r="Q1344" s="226">
        <v>0.00029999999999999997</v>
      </c>
      <c r="R1344" s="226">
        <f>Q1344*H1344</f>
        <v>0.44377559999999994</v>
      </c>
      <c r="S1344" s="226">
        <v>0</v>
      </c>
      <c r="T1344" s="227">
        <f>S1344*H1344</f>
        <v>0</v>
      </c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R1344" s="228" t="s">
        <v>782</v>
      </c>
      <c r="AT1344" s="228" t="s">
        <v>670</v>
      </c>
      <c r="AU1344" s="228" t="s">
        <v>93</v>
      </c>
      <c r="AY1344" s="21" t="s">
        <v>159</v>
      </c>
      <c r="BE1344" s="229">
        <f>IF(N1344="základní",J1344,0)</f>
        <v>0</v>
      </c>
      <c r="BF1344" s="229">
        <f>IF(N1344="snížená",J1344,0)</f>
        <v>0</v>
      </c>
      <c r="BG1344" s="229">
        <f>IF(N1344="zákl. přenesená",J1344,0)</f>
        <v>0</v>
      </c>
      <c r="BH1344" s="229">
        <f>IF(N1344="sníž. přenesená",J1344,0)</f>
        <v>0</v>
      </c>
      <c r="BI1344" s="229">
        <f>IF(N1344="nulová",J1344,0)</f>
        <v>0</v>
      </c>
      <c r="BJ1344" s="21" t="s">
        <v>91</v>
      </c>
      <c r="BK1344" s="229">
        <f>ROUND(I1344*H1344,2)</f>
        <v>0</v>
      </c>
      <c r="BL1344" s="21" t="s">
        <v>663</v>
      </c>
      <c r="BM1344" s="228" t="s">
        <v>2019</v>
      </c>
    </row>
    <row r="1345" s="2" customFormat="1" ht="37.8" customHeight="1">
      <c r="A1345" s="43"/>
      <c r="B1345" s="44"/>
      <c r="C1345" s="217" t="s">
        <v>2020</v>
      </c>
      <c r="D1345" s="217" t="s">
        <v>162</v>
      </c>
      <c r="E1345" s="218" t="s">
        <v>2021</v>
      </c>
      <c r="F1345" s="219" t="s">
        <v>2022</v>
      </c>
      <c r="G1345" s="220" t="s">
        <v>165</v>
      </c>
      <c r="H1345" s="221">
        <v>196.81999999999999</v>
      </c>
      <c r="I1345" s="222"/>
      <c r="J1345" s="223">
        <f>ROUND(I1345*H1345,2)</f>
        <v>0</v>
      </c>
      <c r="K1345" s="219" t="s">
        <v>166</v>
      </c>
      <c r="L1345" s="49"/>
      <c r="M1345" s="224" t="s">
        <v>32</v>
      </c>
      <c r="N1345" s="225" t="s">
        <v>48</v>
      </c>
      <c r="O1345" s="89"/>
      <c r="P1345" s="226">
        <f>O1345*H1345</f>
        <v>0</v>
      </c>
      <c r="Q1345" s="226">
        <v>0.00050000000000000001</v>
      </c>
      <c r="R1345" s="226">
        <f>Q1345*H1345</f>
        <v>0.098409999999999997</v>
      </c>
      <c r="S1345" s="226">
        <v>0</v>
      </c>
      <c r="T1345" s="227">
        <f>S1345*H1345</f>
        <v>0</v>
      </c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R1345" s="228" t="s">
        <v>663</v>
      </c>
      <c r="AT1345" s="228" t="s">
        <v>162</v>
      </c>
      <c r="AU1345" s="228" t="s">
        <v>93</v>
      </c>
      <c r="AY1345" s="21" t="s">
        <v>159</v>
      </c>
      <c r="BE1345" s="229">
        <f>IF(N1345="základní",J1345,0)</f>
        <v>0</v>
      </c>
      <c r="BF1345" s="229">
        <f>IF(N1345="snížená",J1345,0)</f>
        <v>0</v>
      </c>
      <c r="BG1345" s="229">
        <f>IF(N1345="zákl. přenesená",J1345,0)</f>
        <v>0</v>
      </c>
      <c r="BH1345" s="229">
        <f>IF(N1345="sníž. přenesená",J1345,0)</f>
        <v>0</v>
      </c>
      <c r="BI1345" s="229">
        <f>IF(N1345="nulová",J1345,0)</f>
        <v>0</v>
      </c>
      <c r="BJ1345" s="21" t="s">
        <v>91</v>
      </c>
      <c r="BK1345" s="229">
        <f>ROUND(I1345*H1345,2)</f>
        <v>0</v>
      </c>
      <c r="BL1345" s="21" t="s">
        <v>663</v>
      </c>
      <c r="BM1345" s="228" t="s">
        <v>2023</v>
      </c>
    </row>
    <row r="1346" s="2" customFormat="1">
      <c r="A1346" s="43"/>
      <c r="B1346" s="44"/>
      <c r="C1346" s="45"/>
      <c r="D1346" s="230" t="s">
        <v>168</v>
      </c>
      <c r="E1346" s="45"/>
      <c r="F1346" s="231" t="s">
        <v>2024</v>
      </c>
      <c r="G1346" s="45"/>
      <c r="H1346" s="45"/>
      <c r="I1346" s="232"/>
      <c r="J1346" s="45"/>
      <c r="K1346" s="45"/>
      <c r="L1346" s="49"/>
      <c r="M1346" s="233"/>
      <c r="N1346" s="234"/>
      <c r="O1346" s="89"/>
      <c r="P1346" s="89"/>
      <c r="Q1346" s="89"/>
      <c r="R1346" s="89"/>
      <c r="S1346" s="89"/>
      <c r="T1346" s="90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T1346" s="21" t="s">
        <v>168</v>
      </c>
      <c r="AU1346" s="21" t="s">
        <v>93</v>
      </c>
    </row>
    <row r="1347" s="14" customFormat="1">
      <c r="A1347" s="14"/>
      <c r="B1347" s="246"/>
      <c r="C1347" s="247"/>
      <c r="D1347" s="237" t="s">
        <v>170</v>
      </c>
      <c r="E1347" s="248" t="s">
        <v>32</v>
      </c>
      <c r="F1347" s="249" t="s">
        <v>2025</v>
      </c>
      <c r="G1347" s="247"/>
      <c r="H1347" s="250">
        <v>28.135000000000002</v>
      </c>
      <c r="I1347" s="251"/>
      <c r="J1347" s="247"/>
      <c r="K1347" s="247"/>
      <c r="L1347" s="252"/>
      <c r="M1347" s="253"/>
      <c r="N1347" s="254"/>
      <c r="O1347" s="254"/>
      <c r="P1347" s="254"/>
      <c r="Q1347" s="254"/>
      <c r="R1347" s="254"/>
      <c r="S1347" s="254"/>
      <c r="T1347" s="255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6" t="s">
        <v>170</v>
      </c>
      <c r="AU1347" s="256" t="s">
        <v>93</v>
      </c>
      <c r="AV1347" s="14" t="s">
        <v>91</v>
      </c>
      <c r="AW1347" s="14" t="s">
        <v>38</v>
      </c>
      <c r="AX1347" s="14" t="s">
        <v>76</v>
      </c>
      <c r="AY1347" s="256" t="s">
        <v>159</v>
      </c>
    </row>
    <row r="1348" s="14" customFormat="1">
      <c r="A1348" s="14"/>
      <c r="B1348" s="246"/>
      <c r="C1348" s="247"/>
      <c r="D1348" s="237" t="s">
        <v>170</v>
      </c>
      <c r="E1348" s="248" t="s">
        <v>32</v>
      </c>
      <c r="F1348" s="249" t="s">
        <v>2026</v>
      </c>
      <c r="G1348" s="247"/>
      <c r="H1348" s="250">
        <v>1.5600000000000001</v>
      </c>
      <c r="I1348" s="251"/>
      <c r="J1348" s="247"/>
      <c r="K1348" s="247"/>
      <c r="L1348" s="252"/>
      <c r="M1348" s="253"/>
      <c r="N1348" s="254"/>
      <c r="O1348" s="254"/>
      <c r="P1348" s="254"/>
      <c r="Q1348" s="254"/>
      <c r="R1348" s="254"/>
      <c r="S1348" s="254"/>
      <c r="T1348" s="255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6" t="s">
        <v>170</v>
      </c>
      <c r="AU1348" s="256" t="s">
        <v>93</v>
      </c>
      <c r="AV1348" s="14" t="s">
        <v>91</v>
      </c>
      <c r="AW1348" s="14" t="s">
        <v>38</v>
      </c>
      <c r="AX1348" s="14" t="s">
        <v>76</v>
      </c>
      <c r="AY1348" s="256" t="s">
        <v>159</v>
      </c>
    </row>
    <row r="1349" s="14" customFormat="1">
      <c r="A1349" s="14"/>
      <c r="B1349" s="246"/>
      <c r="C1349" s="247"/>
      <c r="D1349" s="237" t="s">
        <v>170</v>
      </c>
      <c r="E1349" s="248" t="s">
        <v>32</v>
      </c>
      <c r="F1349" s="249" t="s">
        <v>2027</v>
      </c>
      <c r="G1349" s="247"/>
      <c r="H1349" s="250">
        <v>55.079999999999998</v>
      </c>
      <c r="I1349" s="251"/>
      <c r="J1349" s="247"/>
      <c r="K1349" s="247"/>
      <c r="L1349" s="252"/>
      <c r="M1349" s="253"/>
      <c r="N1349" s="254"/>
      <c r="O1349" s="254"/>
      <c r="P1349" s="254"/>
      <c r="Q1349" s="254"/>
      <c r="R1349" s="254"/>
      <c r="S1349" s="254"/>
      <c r="T1349" s="255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6" t="s">
        <v>170</v>
      </c>
      <c r="AU1349" s="256" t="s">
        <v>93</v>
      </c>
      <c r="AV1349" s="14" t="s">
        <v>91</v>
      </c>
      <c r="AW1349" s="14" t="s">
        <v>38</v>
      </c>
      <c r="AX1349" s="14" t="s">
        <v>76</v>
      </c>
      <c r="AY1349" s="256" t="s">
        <v>159</v>
      </c>
    </row>
    <row r="1350" s="14" customFormat="1">
      <c r="A1350" s="14"/>
      <c r="B1350" s="246"/>
      <c r="C1350" s="247"/>
      <c r="D1350" s="237" t="s">
        <v>170</v>
      </c>
      <c r="E1350" s="248" t="s">
        <v>32</v>
      </c>
      <c r="F1350" s="249" t="s">
        <v>2028</v>
      </c>
      <c r="G1350" s="247"/>
      <c r="H1350" s="250">
        <v>4.6109999999999998</v>
      </c>
      <c r="I1350" s="251"/>
      <c r="J1350" s="247"/>
      <c r="K1350" s="247"/>
      <c r="L1350" s="252"/>
      <c r="M1350" s="253"/>
      <c r="N1350" s="254"/>
      <c r="O1350" s="254"/>
      <c r="P1350" s="254"/>
      <c r="Q1350" s="254"/>
      <c r="R1350" s="254"/>
      <c r="S1350" s="254"/>
      <c r="T1350" s="255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6" t="s">
        <v>170</v>
      </c>
      <c r="AU1350" s="256" t="s">
        <v>93</v>
      </c>
      <c r="AV1350" s="14" t="s">
        <v>91</v>
      </c>
      <c r="AW1350" s="14" t="s">
        <v>38</v>
      </c>
      <c r="AX1350" s="14" t="s">
        <v>76</v>
      </c>
      <c r="AY1350" s="256" t="s">
        <v>159</v>
      </c>
    </row>
    <row r="1351" s="14" customFormat="1">
      <c r="A1351" s="14"/>
      <c r="B1351" s="246"/>
      <c r="C1351" s="247"/>
      <c r="D1351" s="237" t="s">
        <v>170</v>
      </c>
      <c r="E1351" s="248" t="s">
        <v>32</v>
      </c>
      <c r="F1351" s="249" t="s">
        <v>2011</v>
      </c>
      <c r="G1351" s="247"/>
      <c r="H1351" s="250">
        <v>11.912000000000001</v>
      </c>
      <c r="I1351" s="251"/>
      <c r="J1351" s="247"/>
      <c r="K1351" s="247"/>
      <c r="L1351" s="252"/>
      <c r="M1351" s="253"/>
      <c r="N1351" s="254"/>
      <c r="O1351" s="254"/>
      <c r="P1351" s="254"/>
      <c r="Q1351" s="254"/>
      <c r="R1351" s="254"/>
      <c r="S1351" s="254"/>
      <c r="T1351" s="255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6" t="s">
        <v>170</v>
      </c>
      <c r="AU1351" s="256" t="s">
        <v>93</v>
      </c>
      <c r="AV1351" s="14" t="s">
        <v>91</v>
      </c>
      <c r="AW1351" s="14" t="s">
        <v>38</v>
      </c>
      <c r="AX1351" s="14" t="s">
        <v>76</v>
      </c>
      <c r="AY1351" s="256" t="s">
        <v>159</v>
      </c>
    </row>
    <row r="1352" s="14" customFormat="1">
      <c r="A1352" s="14"/>
      <c r="B1352" s="246"/>
      <c r="C1352" s="247"/>
      <c r="D1352" s="237" t="s">
        <v>170</v>
      </c>
      <c r="E1352" s="248" t="s">
        <v>32</v>
      </c>
      <c r="F1352" s="249" t="s">
        <v>2029</v>
      </c>
      <c r="G1352" s="247"/>
      <c r="H1352" s="250">
        <v>4.835</v>
      </c>
      <c r="I1352" s="251"/>
      <c r="J1352" s="247"/>
      <c r="K1352" s="247"/>
      <c r="L1352" s="252"/>
      <c r="M1352" s="253"/>
      <c r="N1352" s="254"/>
      <c r="O1352" s="254"/>
      <c r="P1352" s="254"/>
      <c r="Q1352" s="254"/>
      <c r="R1352" s="254"/>
      <c r="S1352" s="254"/>
      <c r="T1352" s="255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6" t="s">
        <v>170</v>
      </c>
      <c r="AU1352" s="256" t="s">
        <v>93</v>
      </c>
      <c r="AV1352" s="14" t="s">
        <v>91</v>
      </c>
      <c r="AW1352" s="14" t="s">
        <v>38</v>
      </c>
      <c r="AX1352" s="14" t="s">
        <v>76</v>
      </c>
      <c r="AY1352" s="256" t="s">
        <v>159</v>
      </c>
    </row>
    <row r="1353" s="14" customFormat="1">
      <c r="A1353" s="14"/>
      <c r="B1353" s="246"/>
      <c r="C1353" s="247"/>
      <c r="D1353" s="237" t="s">
        <v>170</v>
      </c>
      <c r="E1353" s="248" t="s">
        <v>32</v>
      </c>
      <c r="F1353" s="249" t="s">
        <v>2030</v>
      </c>
      <c r="G1353" s="247"/>
      <c r="H1353" s="250">
        <v>51.790999999999997</v>
      </c>
      <c r="I1353" s="251"/>
      <c r="J1353" s="247"/>
      <c r="K1353" s="247"/>
      <c r="L1353" s="252"/>
      <c r="M1353" s="253"/>
      <c r="N1353" s="254"/>
      <c r="O1353" s="254"/>
      <c r="P1353" s="254"/>
      <c r="Q1353" s="254"/>
      <c r="R1353" s="254"/>
      <c r="S1353" s="254"/>
      <c r="T1353" s="255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6" t="s">
        <v>170</v>
      </c>
      <c r="AU1353" s="256" t="s">
        <v>93</v>
      </c>
      <c r="AV1353" s="14" t="s">
        <v>91</v>
      </c>
      <c r="AW1353" s="14" t="s">
        <v>38</v>
      </c>
      <c r="AX1353" s="14" t="s">
        <v>76</v>
      </c>
      <c r="AY1353" s="256" t="s">
        <v>159</v>
      </c>
    </row>
    <row r="1354" s="14" customFormat="1">
      <c r="A1354" s="14"/>
      <c r="B1354" s="246"/>
      <c r="C1354" s="247"/>
      <c r="D1354" s="237" t="s">
        <v>170</v>
      </c>
      <c r="E1354" s="248" t="s">
        <v>32</v>
      </c>
      <c r="F1354" s="249" t="s">
        <v>2031</v>
      </c>
      <c r="G1354" s="247"/>
      <c r="H1354" s="250">
        <v>38.896000000000001</v>
      </c>
      <c r="I1354" s="251"/>
      <c r="J1354" s="247"/>
      <c r="K1354" s="247"/>
      <c r="L1354" s="252"/>
      <c r="M1354" s="253"/>
      <c r="N1354" s="254"/>
      <c r="O1354" s="254"/>
      <c r="P1354" s="254"/>
      <c r="Q1354" s="254"/>
      <c r="R1354" s="254"/>
      <c r="S1354" s="254"/>
      <c r="T1354" s="255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6" t="s">
        <v>170</v>
      </c>
      <c r="AU1354" s="256" t="s">
        <v>93</v>
      </c>
      <c r="AV1354" s="14" t="s">
        <v>91</v>
      </c>
      <c r="AW1354" s="14" t="s">
        <v>38</v>
      </c>
      <c r="AX1354" s="14" t="s">
        <v>76</v>
      </c>
      <c r="AY1354" s="256" t="s">
        <v>159</v>
      </c>
    </row>
    <row r="1355" s="15" customFormat="1">
      <c r="A1355" s="15"/>
      <c r="B1355" s="266"/>
      <c r="C1355" s="267"/>
      <c r="D1355" s="237" t="s">
        <v>170</v>
      </c>
      <c r="E1355" s="268" t="s">
        <v>32</v>
      </c>
      <c r="F1355" s="269" t="s">
        <v>583</v>
      </c>
      <c r="G1355" s="267"/>
      <c r="H1355" s="270">
        <v>196.81999999999999</v>
      </c>
      <c r="I1355" s="271"/>
      <c r="J1355" s="267"/>
      <c r="K1355" s="267"/>
      <c r="L1355" s="272"/>
      <c r="M1355" s="273"/>
      <c r="N1355" s="274"/>
      <c r="O1355" s="274"/>
      <c r="P1355" s="274"/>
      <c r="Q1355" s="274"/>
      <c r="R1355" s="274"/>
      <c r="S1355" s="274"/>
      <c r="T1355" s="27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76" t="s">
        <v>170</v>
      </c>
      <c r="AU1355" s="276" t="s">
        <v>93</v>
      </c>
      <c r="AV1355" s="15" t="s">
        <v>96</v>
      </c>
      <c r="AW1355" s="15" t="s">
        <v>38</v>
      </c>
      <c r="AX1355" s="15" t="s">
        <v>84</v>
      </c>
      <c r="AY1355" s="276" t="s">
        <v>159</v>
      </c>
    </row>
    <row r="1356" s="2" customFormat="1" ht="24.15" customHeight="1">
      <c r="A1356" s="43"/>
      <c r="B1356" s="44"/>
      <c r="C1356" s="277" t="s">
        <v>2032</v>
      </c>
      <c r="D1356" s="277" t="s">
        <v>670</v>
      </c>
      <c r="E1356" s="278" t="s">
        <v>2033</v>
      </c>
      <c r="F1356" s="279" t="s">
        <v>2034</v>
      </c>
      <c r="G1356" s="280" t="s">
        <v>165</v>
      </c>
      <c r="H1356" s="281">
        <v>229.29499999999999</v>
      </c>
      <c r="I1356" s="282"/>
      <c r="J1356" s="283">
        <f>ROUND(I1356*H1356,2)</f>
        <v>0</v>
      </c>
      <c r="K1356" s="279" t="s">
        <v>166</v>
      </c>
      <c r="L1356" s="284"/>
      <c r="M1356" s="285" t="s">
        <v>32</v>
      </c>
      <c r="N1356" s="286" t="s">
        <v>48</v>
      </c>
      <c r="O1356" s="89"/>
      <c r="P1356" s="226">
        <f>O1356*H1356</f>
        <v>0</v>
      </c>
      <c r="Q1356" s="226">
        <v>0.0019</v>
      </c>
      <c r="R1356" s="226">
        <f>Q1356*H1356</f>
        <v>0.43566049999999995</v>
      </c>
      <c r="S1356" s="226">
        <v>0</v>
      </c>
      <c r="T1356" s="227">
        <f>S1356*H1356</f>
        <v>0</v>
      </c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R1356" s="228" t="s">
        <v>782</v>
      </c>
      <c r="AT1356" s="228" t="s">
        <v>670</v>
      </c>
      <c r="AU1356" s="228" t="s">
        <v>93</v>
      </c>
      <c r="AY1356" s="21" t="s">
        <v>159</v>
      </c>
      <c r="BE1356" s="229">
        <f>IF(N1356="základní",J1356,0)</f>
        <v>0</v>
      </c>
      <c r="BF1356" s="229">
        <f>IF(N1356="snížená",J1356,0)</f>
        <v>0</v>
      </c>
      <c r="BG1356" s="229">
        <f>IF(N1356="zákl. přenesená",J1356,0)</f>
        <v>0</v>
      </c>
      <c r="BH1356" s="229">
        <f>IF(N1356="sníž. přenesená",J1356,0)</f>
        <v>0</v>
      </c>
      <c r="BI1356" s="229">
        <f>IF(N1356="nulová",J1356,0)</f>
        <v>0</v>
      </c>
      <c r="BJ1356" s="21" t="s">
        <v>91</v>
      </c>
      <c r="BK1356" s="229">
        <f>ROUND(I1356*H1356,2)</f>
        <v>0</v>
      </c>
      <c r="BL1356" s="21" t="s">
        <v>663</v>
      </c>
      <c r="BM1356" s="228" t="s">
        <v>2035</v>
      </c>
    </row>
    <row r="1357" s="14" customFormat="1">
      <c r="A1357" s="14"/>
      <c r="B1357" s="246"/>
      <c r="C1357" s="247"/>
      <c r="D1357" s="237" t="s">
        <v>170</v>
      </c>
      <c r="E1357" s="247"/>
      <c r="F1357" s="249" t="s">
        <v>2036</v>
      </c>
      <c r="G1357" s="247"/>
      <c r="H1357" s="250">
        <v>229.29499999999999</v>
      </c>
      <c r="I1357" s="251"/>
      <c r="J1357" s="247"/>
      <c r="K1357" s="247"/>
      <c r="L1357" s="252"/>
      <c r="M1357" s="253"/>
      <c r="N1357" s="254"/>
      <c r="O1357" s="254"/>
      <c r="P1357" s="254"/>
      <c r="Q1357" s="254"/>
      <c r="R1357" s="254"/>
      <c r="S1357" s="254"/>
      <c r="T1357" s="255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6" t="s">
        <v>170</v>
      </c>
      <c r="AU1357" s="256" t="s">
        <v>93</v>
      </c>
      <c r="AV1357" s="14" t="s">
        <v>91</v>
      </c>
      <c r="AW1357" s="14" t="s">
        <v>4</v>
      </c>
      <c r="AX1357" s="14" t="s">
        <v>84</v>
      </c>
      <c r="AY1357" s="256" t="s">
        <v>159</v>
      </c>
    </row>
    <row r="1358" s="12" customFormat="1" ht="20.88" customHeight="1">
      <c r="A1358" s="12"/>
      <c r="B1358" s="201"/>
      <c r="C1358" s="202"/>
      <c r="D1358" s="203" t="s">
        <v>75</v>
      </c>
      <c r="E1358" s="215" t="s">
        <v>2037</v>
      </c>
      <c r="F1358" s="215" t="s">
        <v>2038</v>
      </c>
      <c r="G1358" s="202"/>
      <c r="H1358" s="202"/>
      <c r="I1358" s="205"/>
      <c r="J1358" s="216">
        <f>BK1358</f>
        <v>0</v>
      </c>
      <c r="K1358" s="202"/>
      <c r="L1358" s="207"/>
      <c r="M1358" s="208"/>
      <c r="N1358" s="209"/>
      <c r="O1358" s="209"/>
      <c r="P1358" s="210">
        <f>SUM(P1359:P1383)</f>
        <v>0</v>
      </c>
      <c r="Q1358" s="209"/>
      <c r="R1358" s="210">
        <f>SUM(R1359:R1383)</f>
        <v>79.738900999999998</v>
      </c>
      <c r="S1358" s="209"/>
      <c r="T1358" s="211">
        <f>SUM(T1359:T1383)</f>
        <v>0</v>
      </c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R1358" s="212" t="s">
        <v>91</v>
      </c>
      <c r="AT1358" s="213" t="s">
        <v>75</v>
      </c>
      <c r="AU1358" s="213" t="s">
        <v>91</v>
      </c>
      <c r="AY1358" s="212" t="s">
        <v>159</v>
      </c>
      <c r="BK1358" s="214">
        <f>SUM(BK1359:BK1383)</f>
        <v>0</v>
      </c>
    </row>
    <row r="1359" s="2" customFormat="1" ht="33" customHeight="1">
      <c r="A1359" s="43"/>
      <c r="B1359" s="44"/>
      <c r="C1359" s="217" t="s">
        <v>2039</v>
      </c>
      <c r="D1359" s="217" t="s">
        <v>162</v>
      </c>
      <c r="E1359" s="218" t="s">
        <v>2040</v>
      </c>
      <c r="F1359" s="219" t="s">
        <v>2041</v>
      </c>
      <c r="G1359" s="220" t="s">
        <v>165</v>
      </c>
      <c r="H1359" s="221">
        <v>349.74799999999999</v>
      </c>
      <c r="I1359" s="222"/>
      <c r="J1359" s="223">
        <f>ROUND(I1359*H1359,2)</f>
        <v>0</v>
      </c>
      <c r="K1359" s="219" t="s">
        <v>166</v>
      </c>
      <c r="L1359" s="49"/>
      <c r="M1359" s="224" t="s">
        <v>32</v>
      </c>
      <c r="N1359" s="225" t="s">
        <v>48</v>
      </c>
      <c r="O1359" s="89"/>
      <c r="P1359" s="226">
        <f>O1359*H1359</f>
        <v>0</v>
      </c>
      <c r="Q1359" s="226">
        <v>0</v>
      </c>
      <c r="R1359" s="226">
        <f>Q1359*H1359</f>
        <v>0</v>
      </c>
      <c r="S1359" s="226">
        <v>0</v>
      </c>
      <c r="T1359" s="227">
        <f>S1359*H1359</f>
        <v>0</v>
      </c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R1359" s="228" t="s">
        <v>663</v>
      </c>
      <c r="AT1359" s="228" t="s">
        <v>162</v>
      </c>
      <c r="AU1359" s="228" t="s">
        <v>93</v>
      </c>
      <c r="AY1359" s="21" t="s">
        <v>159</v>
      </c>
      <c r="BE1359" s="229">
        <f>IF(N1359="základní",J1359,0)</f>
        <v>0</v>
      </c>
      <c r="BF1359" s="229">
        <f>IF(N1359="snížená",J1359,0)</f>
        <v>0</v>
      </c>
      <c r="BG1359" s="229">
        <f>IF(N1359="zákl. přenesená",J1359,0)</f>
        <v>0</v>
      </c>
      <c r="BH1359" s="229">
        <f>IF(N1359="sníž. přenesená",J1359,0)</f>
        <v>0</v>
      </c>
      <c r="BI1359" s="229">
        <f>IF(N1359="nulová",J1359,0)</f>
        <v>0</v>
      </c>
      <c r="BJ1359" s="21" t="s">
        <v>91</v>
      </c>
      <c r="BK1359" s="229">
        <f>ROUND(I1359*H1359,2)</f>
        <v>0</v>
      </c>
      <c r="BL1359" s="21" t="s">
        <v>663</v>
      </c>
      <c r="BM1359" s="228" t="s">
        <v>2042</v>
      </c>
    </row>
    <row r="1360" s="2" customFormat="1">
      <c r="A1360" s="43"/>
      <c r="B1360" s="44"/>
      <c r="C1360" s="45"/>
      <c r="D1360" s="230" t="s">
        <v>168</v>
      </c>
      <c r="E1360" s="45"/>
      <c r="F1360" s="231" t="s">
        <v>2043</v>
      </c>
      <c r="G1360" s="45"/>
      <c r="H1360" s="45"/>
      <c r="I1360" s="232"/>
      <c r="J1360" s="45"/>
      <c r="K1360" s="45"/>
      <c r="L1360" s="49"/>
      <c r="M1360" s="233"/>
      <c r="N1360" s="234"/>
      <c r="O1360" s="89"/>
      <c r="P1360" s="89"/>
      <c r="Q1360" s="89"/>
      <c r="R1360" s="89"/>
      <c r="S1360" s="89"/>
      <c r="T1360" s="90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T1360" s="21" t="s">
        <v>168</v>
      </c>
      <c r="AU1360" s="21" t="s">
        <v>93</v>
      </c>
    </row>
    <row r="1361" s="14" customFormat="1">
      <c r="A1361" s="14"/>
      <c r="B1361" s="246"/>
      <c r="C1361" s="247"/>
      <c r="D1361" s="237" t="s">
        <v>170</v>
      </c>
      <c r="E1361" s="248" t="s">
        <v>32</v>
      </c>
      <c r="F1361" s="249" t="s">
        <v>324</v>
      </c>
      <c r="G1361" s="247"/>
      <c r="H1361" s="250">
        <v>297.34199999999998</v>
      </c>
      <c r="I1361" s="251"/>
      <c r="J1361" s="247"/>
      <c r="K1361" s="247"/>
      <c r="L1361" s="252"/>
      <c r="M1361" s="253"/>
      <c r="N1361" s="254"/>
      <c r="O1361" s="254"/>
      <c r="P1361" s="254"/>
      <c r="Q1361" s="254"/>
      <c r="R1361" s="254"/>
      <c r="S1361" s="254"/>
      <c r="T1361" s="255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6" t="s">
        <v>170</v>
      </c>
      <c r="AU1361" s="256" t="s">
        <v>93</v>
      </c>
      <c r="AV1361" s="14" t="s">
        <v>91</v>
      </c>
      <c r="AW1361" s="14" t="s">
        <v>38</v>
      </c>
      <c r="AX1361" s="14" t="s">
        <v>76</v>
      </c>
      <c r="AY1361" s="256" t="s">
        <v>159</v>
      </c>
    </row>
    <row r="1362" s="14" customFormat="1">
      <c r="A1362" s="14"/>
      <c r="B1362" s="246"/>
      <c r="C1362" s="247"/>
      <c r="D1362" s="237" t="s">
        <v>170</v>
      </c>
      <c r="E1362" s="248" t="s">
        <v>32</v>
      </c>
      <c r="F1362" s="249" t="s">
        <v>251</v>
      </c>
      <c r="G1362" s="247"/>
      <c r="H1362" s="250">
        <v>52.405999999999999</v>
      </c>
      <c r="I1362" s="251"/>
      <c r="J1362" s="247"/>
      <c r="K1362" s="247"/>
      <c r="L1362" s="252"/>
      <c r="M1362" s="253"/>
      <c r="N1362" s="254"/>
      <c r="O1362" s="254"/>
      <c r="P1362" s="254"/>
      <c r="Q1362" s="254"/>
      <c r="R1362" s="254"/>
      <c r="S1362" s="254"/>
      <c r="T1362" s="255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6" t="s">
        <v>170</v>
      </c>
      <c r="AU1362" s="256" t="s">
        <v>93</v>
      </c>
      <c r="AV1362" s="14" t="s">
        <v>91</v>
      </c>
      <c r="AW1362" s="14" t="s">
        <v>38</v>
      </c>
      <c r="AX1362" s="14" t="s">
        <v>76</v>
      </c>
      <c r="AY1362" s="256" t="s">
        <v>159</v>
      </c>
    </row>
    <row r="1363" s="15" customFormat="1">
      <c r="A1363" s="15"/>
      <c r="B1363" s="266"/>
      <c r="C1363" s="267"/>
      <c r="D1363" s="237" t="s">
        <v>170</v>
      </c>
      <c r="E1363" s="268" t="s">
        <v>32</v>
      </c>
      <c r="F1363" s="269" t="s">
        <v>583</v>
      </c>
      <c r="G1363" s="267"/>
      <c r="H1363" s="270">
        <v>349.74799999999999</v>
      </c>
      <c r="I1363" s="271"/>
      <c r="J1363" s="267"/>
      <c r="K1363" s="267"/>
      <c r="L1363" s="272"/>
      <c r="M1363" s="273"/>
      <c r="N1363" s="274"/>
      <c r="O1363" s="274"/>
      <c r="P1363" s="274"/>
      <c r="Q1363" s="274"/>
      <c r="R1363" s="274"/>
      <c r="S1363" s="274"/>
      <c r="T1363" s="27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76" t="s">
        <v>170</v>
      </c>
      <c r="AU1363" s="276" t="s">
        <v>93</v>
      </c>
      <c r="AV1363" s="15" t="s">
        <v>96</v>
      </c>
      <c r="AW1363" s="15" t="s">
        <v>38</v>
      </c>
      <c r="AX1363" s="15" t="s">
        <v>84</v>
      </c>
      <c r="AY1363" s="276" t="s">
        <v>159</v>
      </c>
    </row>
    <row r="1364" s="2" customFormat="1" ht="16.5" customHeight="1">
      <c r="A1364" s="43"/>
      <c r="B1364" s="44"/>
      <c r="C1364" s="277" t="s">
        <v>2044</v>
      </c>
      <c r="D1364" s="277" t="s">
        <v>670</v>
      </c>
      <c r="E1364" s="278" t="s">
        <v>2045</v>
      </c>
      <c r="F1364" s="279" t="s">
        <v>2046</v>
      </c>
      <c r="G1364" s="280" t="s">
        <v>181</v>
      </c>
      <c r="H1364" s="281">
        <v>79.679000000000002</v>
      </c>
      <c r="I1364" s="282"/>
      <c r="J1364" s="283">
        <f>ROUND(I1364*H1364,2)</f>
        <v>0</v>
      </c>
      <c r="K1364" s="279" t="s">
        <v>166</v>
      </c>
      <c r="L1364" s="284"/>
      <c r="M1364" s="285" t="s">
        <v>32</v>
      </c>
      <c r="N1364" s="286" t="s">
        <v>48</v>
      </c>
      <c r="O1364" s="89"/>
      <c r="P1364" s="226">
        <f>O1364*H1364</f>
        <v>0</v>
      </c>
      <c r="Q1364" s="226">
        <v>1</v>
      </c>
      <c r="R1364" s="226">
        <f>Q1364*H1364</f>
        <v>79.679000000000002</v>
      </c>
      <c r="S1364" s="226">
        <v>0</v>
      </c>
      <c r="T1364" s="227">
        <f>S1364*H1364</f>
        <v>0</v>
      </c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R1364" s="228" t="s">
        <v>782</v>
      </c>
      <c r="AT1364" s="228" t="s">
        <v>670</v>
      </c>
      <c r="AU1364" s="228" t="s">
        <v>93</v>
      </c>
      <c r="AY1364" s="21" t="s">
        <v>159</v>
      </c>
      <c r="BE1364" s="229">
        <f>IF(N1364="základní",J1364,0)</f>
        <v>0</v>
      </c>
      <c r="BF1364" s="229">
        <f>IF(N1364="snížená",J1364,0)</f>
        <v>0</v>
      </c>
      <c r="BG1364" s="229">
        <f>IF(N1364="zákl. přenesená",J1364,0)</f>
        <v>0</v>
      </c>
      <c r="BH1364" s="229">
        <f>IF(N1364="sníž. přenesená",J1364,0)</f>
        <v>0</v>
      </c>
      <c r="BI1364" s="229">
        <f>IF(N1364="nulová",J1364,0)</f>
        <v>0</v>
      </c>
      <c r="BJ1364" s="21" t="s">
        <v>91</v>
      </c>
      <c r="BK1364" s="229">
        <f>ROUND(I1364*H1364,2)</f>
        <v>0</v>
      </c>
      <c r="BL1364" s="21" t="s">
        <v>663</v>
      </c>
      <c r="BM1364" s="228" t="s">
        <v>2047</v>
      </c>
    </row>
    <row r="1365" s="13" customFormat="1">
      <c r="A1365" s="13"/>
      <c r="B1365" s="235"/>
      <c r="C1365" s="236"/>
      <c r="D1365" s="237" t="s">
        <v>170</v>
      </c>
      <c r="E1365" s="238" t="s">
        <v>32</v>
      </c>
      <c r="F1365" s="239" t="s">
        <v>2048</v>
      </c>
      <c r="G1365" s="236"/>
      <c r="H1365" s="238" t="s">
        <v>32</v>
      </c>
      <c r="I1365" s="240"/>
      <c r="J1365" s="236"/>
      <c r="K1365" s="236"/>
      <c r="L1365" s="241"/>
      <c r="M1365" s="242"/>
      <c r="N1365" s="243"/>
      <c r="O1365" s="243"/>
      <c r="P1365" s="243"/>
      <c r="Q1365" s="243"/>
      <c r="R1365" s="243"/>
      <c r="S1365" s="243"/>
      <c r="T1365" s="244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5" t="s">
        <v>170</v>
      </c>
      <c r="AU1365" s="245" t="s">
        <v>93</v>
      </c>
      <c r="AV1365" s="13" t="s">
        <v>84</v>
      </c>
      <c r="AW1365" s="13" t="s">
        <v>38</v>
      </c>
      <c r="AX1365" s="13" t="s">
        <v>76</v>
      </c>
      <c r="AY1365" s="245" t="s">
        <v>159</v>
      </c>
    </row>
    <row r="1366" s="14" customFormat="1">
      <c r="A1366" s="14"/>
      <c r="B1366" s="246"/>
      <c r="C1366" s="247"/>
      <c r="D1366" s="237" t="s">
        <v>170</v>
      </c>
      <c r="E1366" s="248" t="s">
        <v>32</v>
      </c>
      <c r="F1366" s="249" t="s">
        <v>2049</v>
      </c>
      <c r="G1366" s="247"/>
      <c r="H1366" s="250">
        <v>25.838999999999999</v>
      </c>
      <c r="I1366" s="251"/>
      <c r="J1366" s="247"/>
      <c r="K1366" s="247"/>
      <c r="L1366" s="252"/>
      <c r="M1366" s="253"/>
      <c r="N1366" s="254"/>
      <c r="O1366" s="254"/>
      <c r="P1366" s="254"/>
      <c r="Q1366" s="254"/>
      <c r="R1366" s="254"/>
      <c r="S1366" s="254"/>
      <c r="T1366" s="255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6" t="s">
        <v>170</v>
      </c>
      <c r="AU1366" s="256" t="s">
        <v>93</v>
      </c>
      <c r="AV1366" s="14" t="s">
        <v>91</v>
      </c>
      <c r="AW1366" s="14" t="s">
        <v>38</v>
      </c>
      <c r="AX1366" s="14" t="s">
        <v>76</v>
      </c>
      <c r="AY1366" s="256" t="s">
        <v>159</v>
      </c>
    </row>
    <row r="1367" s="13" customFormat="1">
      <c r="A1367" s="13"/>
      <c r="B1367" s="235"/>
      <c r="C1367" s="236"/>
      <c r="D1367" s="237" t="s">
        <v>170</v>
      </c>
      <c r="E1367" s="238" t="s">
        <v>32</v>
      </c>
      <c r="F1367" s="239" t="s">
        <v>2050</v>
      </c>
      <c r="G1367" s="236"/>
      <c r="H1367" s="238" t="s">
        <v>32</v>
      </c>
      <c r="I1367" s="240"/>
      <c r="J1367" s="236"/>
      <c r="K1367" s="236"/>
      <c r="L1367" s="241"/>
      <c r="M1367" s="242"/>
      <c r="N1367" s="243"/>
      <c r="O1367" s="243"/>
      <c r="P1367" s="243"/>
      <c r="Q1367" s="243"/>
      <c r="R1367" s="243"/>
      <c r="S1367" s="243"/>
      <c r="T1367" s="244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5" t="s">
        <v>170</v>
      </c>
      <c r="AU1367" s="245" t="s">
        <v>93</v>
      </c>
      <c r="AV1367" s="13" t="s">
        <v>84</v>
      </c>
      <c r="AW1367" s="13" t="s">
        <v>38</v>
      </c>
      <c r="AX1367" s="13" t="s">
        <v>76</v>
      </c>
      <c r="AY1367" s="245" t="s">
        <v>159</v>
      </c>
    </row>
    <row r="1368" s="14" customFormat="1">
      <c r="A1368" s="14"/>
      <c r="B1368" s="246"/>
      <c r="C1368" s="247"/>
      <c r="D1368" s="237" t="s">
        <v>170</v>
      </c>
      <c r="E1368" s="248" t="s">
        <v>32</v>
      </c>
      <c r="F1368" s="249" t="s">
        <v>2051</v>
      </c>
      <c r="G1368" s="247"/>
      <c r="H1368" s="250">
        <v>14.759</v>
      </c>
      <c r="I1368" s="251"/>
      <c r="J1368" s="247"/>
      <c r="K1368" s="247"/>
      <c r="L1368" s="252"/>
      <c r="M1368" s="253"/>
      <c r="N1368" s="254"/>
      <c r="O1368" s="254"/>
      <c r="P1368" s="254"/>
      <c r="Q1368" s="254"/>
      <c r="R1368" s="254"/>
      <c r="S1368" s="254"/>
      <c r="T1368" s="255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6" t="s">
        <v>170</v>
      </c>
      <c r="AU1368" s="256" t="s">
        <v>93</v>
      </c>
      <c r="AV1368" s="14" t="s">
        <v>91</v>
      </c>
      <c r="AW1368" s="14" t="s">
        <v>38</v>
      </c>
      <c r="AX1368" s="14" t="s">
        <v>76</v>
      </c>
      <c r="AY1368" s="256" t="s">
        <v>159</v>
      </c>
    </row>
    <row r="1369" s="14" customFormat="1">
      <c r="A1369" s="14"/>
      <c r="B1369" s="246"/>
      <c r="C1369" s="247"/>
      <c r="D1369" s="237" t="s">
        <v>170</v>
      </c>
      <c r="E1369" s="248" t="s">
        <v>32</v>
      </c>
      <c r="F1369" s="249" t="s">
        <v>2052</v>
      </c>
      <c r="G1369" s="247"/>
      <c r="H1369" s="250">
        <v>3.6680000000000001</v>
      </c>
      <c r="I1369" s="251"/>
      <c r="J1369" s="247"/>
      <c r="K1369" s="247"/>
      <c r="L1369" s="252"/>
      <c r="M1369" s="253"/>
      <c r="N1369" s="254"/>
      <c r="O1369" s="254"/>
      <c r="P1369" s="254"/>
      <c r="Q1369" s="254"/>
      <c r="R1369" s="254"/>
      <c r="S1369" s="254"/>
      <c r="T1369" s="255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6" t="s">
        <v>170</v>
      </c>
      <c r="AU1369" s="256" t="s">
        <v>93</v>
      </c>
      <c r="AV1369" s="14" t="s">
        <v>91</v>
      </c>
      <c r="AW1369" s="14" t="s">
        <v>38</v>
      </c>
      <c r="AX1369" s="14" t="s">
        <v>76</v>
      </c>
      <c r="AY1369" s="256" t="s">
        <v>159</v>
      </c>
    </row>
    <row r="1370" s="15" customFormat="1">
      <c r="A1370" s="15"/>
      <c r="B1370" s="266"/>
      <c r="C1370" s="267"/>
      <c r="D1370" s="237" t="s">
        <v>170</v>
      </c>
      <c r="E1370" s="268" t="s">
        <v>32</v>
      </c>
      <c r="F1370" s="269" t="s">
        <v>583</v>
      </c>
      <c r="G1370" s="267"/>
      <c r="H1370" s="270">
        <v>44.265999999999998</v>
      </c>
      <c r="I1370" s="271"/>
      <c r="J1370" s="267"/>
      <c r="K1370" s="267"/>
      <c r="L1370" s="272"/>
      <c r="M1370" s="273"/>
      <c r="N1370" s="274"/>
      <c r="O1370" s="274"/>
      <c r="P1370" s="274"/>
      <c r="Q1370" s="274"/>
      <c r="R1370" s="274"/>
      <c r="S1370" s="274"/>
      <c r="T1370" s="27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76" t="s">
        <v>170</v>
      </c>
      <c r="AU1370" s="276" t="s">
        <v>93</v>
      </c>
      <c r="AV1370" s="15" t="s">
        <v>96</v>
      </c>
      <c r="AW1370" s="15" t="s">
        <v>38</v>
      </c>
      <c r="AX1370" s="15" t="s">
        <v>84</v>
      </c>
      <c r="AY1370" s="276" t="s">
        <v>159</v>
      </c>
    </row>
    <row r="1371" s="14" customFormat="1">
      <c r="A1371" s="14"/>
      <c r="B1371" s="246"/>
      <c r="C1371" s="247"/>
      <c r="D1371" s="237" t="s">
        <v>170</v>
      </c>
      <c r="E1371" s="247"/>
      <c r="F1371" s="249" t="s">
        <v>2053</v>
      </c>
      <c r="G1371" s="247"/>
      <c r="H1371" s="250">
        <v>79.679000000000002</v>
      </c>
      <c r="I1371" s="251"/>
      <c r="J1371" s="247"/>
      <c r="K1371" s="247"/>
      <c r="L1371" s="252"/>
      <c r="M1371" s="253"/>
      <c r="N1371" s="254"/>
      <c r="O1371" s="254"/>
      <c r="P1371" s="254"/>
      <c r="Q1371" s="254"/>
      <c r="R1371" s="254"/>
      <c r="S1371" s="254"/>
      <c r="T1371" s="255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6" t="s">
        <v>170</v>
      </c>
      <c r="AU1371" s="256" t="s">
        <v>93</v>
      </c>
      <c r="AV1371" s="14" t="s">
        <v>91</v>
      </c>
      <c r="AW1371" s="14" t="s">
        <v>4</v>
      </c>
      <c r="AX1371" s="14" t="s">
        <v>84</v>
      </c>
      <c r="AY1371" s="256" t="s">
        <v>159</v>
      </c>
    </row>
    <row r="1372" s="2" customFormat="1" ht="33" customHeight="1">
      <c r="A1372" s="43"/>
      <c r="B1372" s="44"/>
      <c r="C1372" s="217" t="s">
        <v>2054</v>
      </c>
      <c r="D1372" s="217" t="s">
        <v>162</v>
      </c>
      <c r="E1372" s="218" t="s">
        <v>2055</v>
      </c>
      <c r="F1372" s="219" t="s">
        <v>2056</v>
      </c>
      <c r="G1372" s="220" t="s">
        <v>785</v>
      </c>
      <c r="H1372" s="221">
        <v>108.911</v>
      </c>
      <c r="I1372" s="222"/>
      <c r="J1372" s="223">
        <f>ROUND(I1372*H1372,2)</f>
        <v>0</v>
      </c>
      <c r="K1372" s="219" t="s">
        <v>166</v>
      </c>
      <c r="L1372" s="49"/>
      <c r="M1372" s="224" t="s">
        <v>32</v>
      </c>
      <c r="N1372" s="225" t="s">
        <v>48</v>
      </c>
      <c r="O1372" s="89"/>
      <c r="P1372" s="226">
        <f>O1372*H1372</f>
        <v>0</v>
      </c>
      <c r="Q1372" s="226">
        <v>0</v>
      </c>
      <c r="R1372" s="226">
        <f>Q1372*H1372</f>
        <v>0</v>
      </c>
      <c r="S1372" s="226">
        <v>0</v>
      </c>
      <c r="T1372" s="227">
        <f>S1372*H1372</f>
        <v>0</v>
      </c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R1372" s="228" t="s">
        <v>663</v>
      </c>
      <c r="AT1372" s="228" t="s">
        <v>162</v>
      </c>
      <c r="AU1372" s="228" t="s">
        <v>93</v>
      </c>
      <c r="AY1372" s="21" t="s">
        <v>159</v>
      </c>
      <c r="BE1372" s="229">
        <f>IF(N1372="základní",J1372,0)</f>
        <v>0</v>
      </c>
      <c r="BF1372" s="229">
        <f>IF(N1372="snížená",J1372,0)</f>
        <v>0</v>
      </c>
      <c r="BG1372" s="229">
        <f>IF(N1372="zákl. přenesená",J1372,0)</f>
        <v>0</v>
      </c>
      <c r="BH1372" s="229">
        <f>IF(N1372="sníž. přenesená",J1372,0)</f>
        <v>0</v>
      </c>
      <c r="BI1372" s="229">
        <f>IF(N1372="nulová",J1372,0)</f>
        <v>0</v>
      </c>
      <c r="BJ1372" s="21" t="s">
        <v>91</v>
      </c>
      <c r="BK1372" s="229">
        <f>ROUND(I1372*H1372,2)</f>
        <v>0</v>
      </c>
      <c r="BL1372" s="21" t="s">
        <v>663</v>
      </c>
      <c r="BM1372" s="228" t="s">
        <v>2057</v>
      </c>
    </row>
    <row r="1373" s="2" customFormat="1">
      <c r="A1373" s="43"/>
      <c r="B1373" s="44"/>
      <c r="C1373" s="45"/>
      <c r="D1373" s="230" t="s">
        <v>168</v>
      </c>
      <c r="E1373" s="45"/>
      <c r="F1373" s="231" t="s">
        <v>2058</v>
      </c>
      <c r="G1373" s="45"/>
      <c r="H1373" s="45"/>
      <c r="I1373" s="232"/>
      <c r="J1373" s="45"/>
      <c r="K1373" s="45"/>
      <c r="L1373" s="49"/>
      <c r="M1373" s="233"/>
      <c r="N1373" s="234"/>
      <c r="O1373" s="89"/>
      <c r="P1373" s="89"/>
      <c r="Q1373" s="89"/>
      <c r="R1373" s="89"/>
      <c r="S1373" s="89"/>
      <c r="T1373" s="90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T1373" s="21" t="s">
        <v>168</v>
      </c>
      <c r="AU1373" s="21" t="s">
        <v>93</v>
      </c>
    </row>
    <row r="1374" s="13" customFormat="1">
      <c r="A1374" s="13"/>
      <c r="B1374" s="235"/>
      <c r="C1374" s="236"/>
      <c r="D1374" s="237" t="s">
        <v>170</v>
      </c>
      <c r="E1374" s="238" t="s">
        <v>32</v>
      </c>
      <c r="F1374" s="239" t="s">
        <v>2059</v>
      </c>
      <c r="G1374" s="236"/>
      <c r="H1374" s="238" t="s">
        <v>32</v>
      </c>
      <c r="I1374" s="240"/>
      <c r="J1374" s="236"/>
      <c r="K1374" s="236"/>
      <c r="L1374" s="241"/>
      <c r="M1374" s="242"/>
      <c r="N1374" s="243"/>
      <c r="O1374" s="243"/>
      <c r="P1374" s="243"/>
      <c r="Q1374" s="243"/>
      <c r="R1374" s="243"/>
      <c r="S1374" s="243"/>
      <c r="T1374" s="244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5" t="s">
        <v>170</v>
      </c>
      <c r="AU1374" s="245" t="s">
        <v>93</v>
      </c>
      <c r="AV1374" s="13" t="s">
        <v>84</v>
      </c>
      <c r="AW1374" s="13" t="s">
        <v>38</v>
      </c>
      <c r="AX1374" s="13" t="s">
        <v>76</v>
      </c>
      <c r="AY1374" s="245" t="s">
        <v>159</v>
      </c>
    </row>
    <row r="1375" s="14" customFormat="1">
      <c r="A1375" s="14"/>
      <c r="B1375" s="246"/>
      <c r="C1375" s="247"/>
      <c r="D1375" s="237" t="s">
        <v>170</v>
      </c>
      <c r="E1375" s="248" t="s">
        <v>32</v>
      </c>
      <c r="F1375" s="249" t="s">
        <v>2060</v>
      </c>
      <c r="G1375" s="247"/>
      <c r="H1375" s="250">
        <v>12.1</v>
      </c>
      <c r="I1375" s="251"/>
      <c r="J1375" s="247"/>
      <c r="K1375" s="247"/>
      <c r="L1375" s="252"/>
      <c r="M1375" s="253"/>
      <c r="N1375" s="254"/>
      <c r="O1375" s="254"/>
      <c r="P1375" s="254"/>
      <c r="Q1375" s="254"/>
      <c r="R1375" s="254"/>
      <c r="S1375" s="254"/>
      <c r="T1375" s="255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6" t="s">
        <v>170</v>
      </c>
      <c r="AU1375" s="256" t="s">
        <v>93</v>
      </c>
      <c r="AV1375" s="14" t="s">
        <v>91</v>
      </c>
      <c r="AW1375" s="14" t="s">
        <v>38</v>
      </c>
      <c r="AX1375" s="14" t="s">
        <v>76</v>
      </c>
      <c r="AY1375" s="256" t="s">
        <v>159</v>
      </c>
    </row>
    <row r="1376" s="13" customFormat="1">
      <c r="A1376" s="13"/>
      <c r="B1376" s="235"/>
      <c r="C1376" s="236"/>
      <c r="D1376" s="237" t="s">
        <v>170</v>
      </c>
      <c r="E1376" s="238" t="s">
        <v>32</v>
      </c>
      <c r="F1376" s="239" t="s">
        <v>2061</v>
      </c>
      <c r="G1376" s="236"/>
      <c r="H1376" s="238" t="s">
        <v>32</v>
      </c>
      <c r="I1376" s="240"/>
      <c r="J1376" s="236"/>
      <c r="K1376" s="236"/>
      <c r="L1376" s="241"/>
      <c r="M1376" s="242"/>
      <c r="N1376" s="243"/>
      <c r="O1376" s="243"/>
      <c r="P1376" s="243"/>
      <c r="Q1376" s="243"/>
      <c r="R1376" s="243"/>
      <c r="S1376" s="243"/>
      <c r="T1376" s="24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5" t="s">
        <v>170</v>
      </c>
      <c r="AU1376" s="245" t="s">
        <v>93</v>
      </c>
      <c r="AV1376" s="13" t="s">
        <v>84</v>
      </c>
      <c r="AW1376" s="13" t="s">
        <v>38</v>
      </c>
      <c r="AX1376" s="13" t="s">
        <v>76</v>
      </c>
      <c r="AY1376" s="245" t="s">
        <v>159</v>
      </c>
    </row>
    <row r="1377" s="13" customFormat="1">
      <c r="A1377" s="13"/>
      <c r="B1377" s="235"/>
      <c r="C1377" s="236"/>
      <c r="D1377" s="237" t="s">
        <v>170</v>
      </c>
      <c r="E1377" s="238" t="s">
        <v>32</v>
      </c>
      <c r="F1377" s="239" t="s">
        <v>2062</v>
      </c>
      <c r="G1377" s="236"/>
      <c r="H1377" s="238" t="s">
        <v>32</v>
      </c>
      <c r="I1377" s="240"/>
      <c r="J1377" s="236"/>
      <c r="K1377" s="236"/>
      <c r="L1377" s="241"/>
      <c r="M1377" s="242"/>
      <c r="N1377" s="243"/>
      <c r="O1377" s="243"/>
      <c r="P1377" s="243"/>
      <c r="Q1377" s="243"/>
      <c r="R1377" s="243"/>
      <c r="S1377" s="243"/>
      <c r="T1377" s="244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5" t="s">
        <v>170</v>
      </c>
      <c r="AU1377" s="245" t="s">
        <v>93</v>
      </c>
      <c r="AV1377" s="13" t="s">
        <v>84</v>
      </c>
      <c r="AW1377" s="13" t="s">
        <v>38</v>
      </c>
      <c r="AX1377" s="13" t="s">
        <v>76</v>
      </c>
      <c r="AY1377" s="245" t="s">
        <v>159</v>
      </c>
    </row>
    <row r="1378" s="14" customFormat="1">
      <c r="A1378" s="14"/>
      <c r="B1378" s="246"/>
      <c r="C1378" s="247"/>
      <c r="D1378" s="237" t="s">
        <v>170</v>
      </c>
      <c r="E1378" s="248" t="s">
        <v>32</v>
      </c>
      <c r="F1378" s="249" t="s">
        <v>2063</v>
      </c>
      <c r="G1378" s="247"/>
      <c r="H1378" s="250">
        <v>62.470999999999997</v>
      </c>
      <c r="I1378" s="251"/>
      <c r="J1378" s="247"/>
      <c r="K1378" s="247"/>
      <c r="L1378" s="252"/>
      <c r="M1378" s="253"/>
      <c r="N1378" s="254"/>
      <c r="O1378" s="254"/>
      <c r="P1378" s="254"/>
      <c r="Q1378" s="254"/>
      <c r="R1378" s="254"/>
      <c r="S1378" s="254"/>
      <c r="T1378" s="255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6" t="s">
        <v>170</v>
      </c>
      <c r="AU1378" s="256" t="s">
        <v>93</v>
      </c>
      <c r="AV1378" s="14" t="s">
        <v>91</v>
      </c>
      <c r="AW1378" s="14" t="s">
        <v>38</v>
      </c>
      <c r="AX1378" s="14" t="s">
        <v>76</v>
      </c>
      <c r="AY1378" s="256" t="s">
        <v>159</v>
      </c>
    </row>
    <row r="1379" s="13" customFormat="1">
      <c r="A1379" s="13"/>
      <c r="B1379" s="235"/>
      <c r="C1379" s="236"/>
      <c r="D1379" s="237" t="s">
        <v>170</v>
      </c>
      <c r="E1379" s="238" t="s">
        <v>32</v>
      </c>
      <c r="F1379" s="239" t="s">
        <v>2064</v>
      </c>
      <c r="G1379" s="236"/>
      <c r="H1379" s="238" t="s">
        <v>32</v>
      </c>
      <c r="I1379" s="240"/>
      <c r="J1379" s="236"/>
      <c r="K1379" s="236"/>
      <c r="L1379" s="241"/>
      <c r="M1379" s="242"/>
      <c r="N1379" s="243"/>
      <c r="O1379" s="243"/>
      <c r="P1379" s="243"/>
      <c r="Q1379" s="243"/>
      <c r="R1379" s="243"/>
      <c r="S1379" s="243"/>
      <c r="T1379" s="244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5" t="s">
        <v>170</v>
      </c>
      <c r="AU1379" s="245" t="s">
        <v>93</v>
      </c>
      <c r="AV1379" s="13" t="s">
        <v>84</v>
      </c>
      <c r="AW1379" s="13" t="s">
        <v>38</v>
      </c>
      <c r="AX1379" s="13" t="s">
        <v>76</v>
      </c>
      <c r="AY1379" s="245" t="s">
        <v>159</v>
      </c>
    </row>
    <row r="1380" s="14" customFormat="1">
      <c r="A1380" s="14"/>
      <c r="B1380" s="246"/>
      <c r="C1380" s="247"/>
      <c r="D1380" s="237" t="s">
        <v>170</v>
      </c>
      <c r="E1380" s="248" t="s">
        <v>32</v>
      </c>
      <c r="F1380" s="249" t="s">
        <v>2065</v>
      </c>
      <c r="G1380" s="247"/>
      <c r="H1380" s="250">
        <v>34.340000000000003</v>
      </c>
      <c r="I1380" s="251"/>
      <c r="J1380" s="247"/>
      <c r="K1380" s="247"/>
      <c r="L1380" s="252"/>
      <c r="M1380" s="253"/>
      <c r="N1380" s="254"/>
      <c r="O1380" s="254"/>
      <c r="P1380" s="254"/>
      <c r="Q1380" s="254"/>
      <c r="R1380" s="254"/>
      <c r="S1380" s="254"/>
      <c r="T1380" s="255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6" t="s">
        <v>170</v>
      </c>
      <c r="AU1380" s="256" t="s">
        <v>93</v>
      </c>
      <c r="AV1380" s="14" t="s">
        <v>91</v>
      </c>
      <c r="AW1380" s="14" t="s">
        <v>38</v>
      </c>
      <c r="AX1380" s="14" t="s">
        <v>76</v>
      </c>
      <c r="AY1380" s="256" t="s">
        <v>159</v>
      </c>
    </row>
    <row r="1381" s="15" customFormat="1">
      <c r="A1381" s="15"/>
      <c r="B1381" s="266"/>
      <c r="C1381" s="267"/>
      <c r="D1381" s="237" t="s">
        <v>170</v>
      </c>
      <c r="E1381" s="268" t="s">
        <v>32</v>
      </c>
      <c r="F1381" s="269" t="s">
        <v>583</v>
      </c>
      <c r="G1381" s="267"/>
      <c r="H1381" s="270">
        <v>108.911</v>
      </c>
      <c r="I1381" s="271"/>
      <c r="J1381" s="267"/>
      <c r="K1381" s="267"/>
      <c r="L1381" s="272"/>
      <c r="M1381" s="273"/>
      <c r="N1381" s="274"/>
      <c r="O1381" s="274"/>
      <c r="P1381" s="274"/>
      <c r="Q1381" s="274"/>
      <c r="R1381" s="274"/>
      <c r="S1381" s="274"/>
      <c r="T1381" s="27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76" t="s">
        <v>170</v>
      </c>
      <c r="AU1381" s="276" t="s">
        <v>93</v>
      </c>
      <c r="AV1381" s="15" t="s">
        <v>96</v>
      </c>
      <c r="AW1381" s="15" t="s">
        <v>38</v>
      </c>
      <c r="AX1381" s="15" t="s">
        <v>84</v>
      </c>
      <c r="AY1381" s="276" t="s">
        <v>159</v>
      </c>
    </row>
    <row r="1382" s="2" customFormat="1" ht="16.5" customHeight="1">
      <c r="A1382" s="43"/>
      <c r="B1382" s="44"/>
      <c r="C1382" s="277" t="s">
        <v>2066</v>
      </c>
      <c r="D1382" s="277" t="s">
        <v>670</v>
      </c>
      <c r="E1382" s="278" t="s">
        <v>2067</v>
      </c>
      <c r="F1382" s="279" t="s">
        <v>2068</v>
      </c>
      <c r="G1382" s="280" t="s">
        <v>785</v>
      </c>
      <c r="H1382" s="281">
        <v>119.80200000000001</v>
      </c>
      <c r="I1382" s="282"/>
      <c r="J1382" s="283">
        <f>ROUND(I1382*H1382,2)</f>
        <v>0</v>
      </c>
      <c r="K1382" s="279" t="s">
        <v>166</v>
      </c>
      <c r="L1382" s="284"/>
      <c r="M1382" s="285" t="s">
        <v>32</v>
      </c>
      <c r="N1382" s="286" t="s">
        <v>48</v>
      </c>
      <c r="O1382" s="89"/>
      <c r="P1382" s="226">
        <f>O1382*H1382</f>
        <v>0</v>
      </c>
      <c r="Q1382" s="226">
        <v>0.00050000000000000001</v>
      </c>
      <c r="R1382" s="226">
        <f>Q1382*H1382</f>
        <v>0.059901000000000003</v>
      </c>
      <c r="S1382" s="226">
        <v>0</v>
      </c>
      <c r="T1382" s="227">
        <f>S1382*H1382</f>
        <v>0</v>
      </c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R1382" s="228" t="s">
        <v>782</v>
      </c>
      <c r="AT1382" s="228" t="s">
        <v>670</v>
      </c>
      <c r="AU1382" s="228" t="s">
        <v>93</v>
      </c>
      <c r="AY1382" s="21" t="s">
        <v>159</v>
      </c>
      <c r="BE1382" s="229">
        <f>IF(N1382="základní",J1382,0)</f>
        <v>0</v>
      </c>
      <c r="BF1382" s="229">
        <f>IF(N1382="snížená",J1382,0)</f>
        <v>0</v>
      </c>
      <c r="BG1382" s="229">
        <f>IF(N1382="zákl. přenesená",J1382,0)</f>
        <v>0</v>
      </c>
      <c r="BH1382" s="229">
        <f>IF(N1382="sníž. přenesená",J1382,0)</f>
        <v>0</v>
      </c>
      <c r="BI1382" s="229">
        <f>IF(N1382="nulová",J1382,0)</f>
        <v>0</v>
      </c>
      <c r="BJ1382" s="21" t="s">
        <v>91</v>
      </c>
      <c r="BK1382" s="229">
        <f>ROUND(I1382*H1382,2)</f>
        <v>0</v>
      </c>
      <c r="BL1382" s="21" t="s">
        <v>663</v>
      </c>
      <c r="BM1382" s="228" t="s">
        <v>2069</v>
      </c>
    </row>
    <row r="1383" s="14" customFormat="1">
      <c r="A1383" s="14"/>
      <c r="B1383" s="246"/>
      <c r="C1383" s="247"/>
      <c r="D1383" s="237" t="s">
        <v>170</v>
      </c>
      <c r="E1383" s="247"/>
      <c r="F1383" s="249" t="s">
        <v>2070</v>
      </c>
      <c r="G1383" s="247"/>
      <c r="H1383" s="250">
        <v>119.80200000000001</v>
      </c>
      <c r="I1383" s="251"/>
      <c r="J1383" s="247"/>
      <c r="K1383" s="247"/>
      <c r="L1383" s="252"/>
      <c r="M1383" s="253"/>
      <c r="N1383" s="254"/>
      <c r="O1383" s="254"/>
      <c r="P1383" s="254"/>
      <c r="Q1383" s="254"/>
      <c r="R1383" s="254"/>
      <c r="S1383" s="254"/>
      <c r="T1383" s="255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6" t="s">
        <v>170</v>
      </c>
      <c r="AU1383" s="256" t="s">
        <v>93</v>
      </c>
      <c r="AV1383" s="14" t="s">
        <v>91</v>
      </c>
      <c r="AW1383" s="14" t="s">
        <v>4</v>
      </c>
      <c r="AX1383" s="14" t="s">
        <v>84</v>
      </c>
      <c r="AY1383" s="256" t="s">
        <v>159</v>
      </c>
    </row>
    <row r="1384" s="12" customFormat="1" ht="20.88" customHeight="1">
      <c r="A1384" s="12"/>
      <c r="B1384" s="201"/>
      <c r="C1384" s="202"/>
      <c r="D1384" s="203" t="s">
        <v>75</v>
      </c>
      <c r="E1384" s="215" t="s">
        <v>2071</v>
      </c>
      <c r="F1384" s="215" t="s">
        <v>2072</v>
      </c>
      <c r="G1384" s="202"/>
      <c r="H1384" s="202"/>
      <c r="I1384" s="205"/>
      <c r="J1384" s="216">
        <f>BK1384</f>
        <v>0</v>
      </c>
      <c r="K1384" s="202"/>
      <c r="L1384" s="207"/>
      <c r="M1384" s="208"/>
      <c r="N1384" s="209"/>
      <c r="O1384" s="209"/>
      <c r="P1384" s="210">
        <f>SUM(P1385:P1416)</f>
        <v>0</v>
      </c>
      <c r="Q1384" s="209"/>
      <c r="R1384" s="210">
        <f>SUM(R1385:R1416)</f>
        <v>1.0323028000000001</v>
      </c>
      <c r="S1384" s="209"/>
      <c r="T1384" s="211">
        <f>SUM(T1385:T1416)</f>
        <v>0</v>
      </c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R1384" s="212" t="s">
        <v>91</v>
      </c>
      <c r="AT1384" s="213" t="s">
        <v>75</v>
      </c>
      <c r="AU1384" s="213" t="s">
        <v>91</v>
      </c>
      <c r="AY1384" s="212" t="s">
        <v>159</v>
      </c>
      <c r="BK1384" s="214">
        <f>SUM(BK1385:BK1416)</f>
        <v>0</v>
      </c>
    </row>
    <row r="1385" s="2" customFormat="1" ht="55.5" customHeight="1">
      <c r="A1385" s="43"/>
      <c r="B1385" s="44"/>
      <c r="C1385" s="217" t="s">
        <v>2073</v>
      </c>
      <c r="D1385" s="217" t="s">
        <v>162</v>
      </c>
      <c r="E1385" s="218" t="s">
        <v>2074</v>
      </c>
      <c r="F1385" s="219" t="s">
        <v>2075</v>
      </c>
      <c r="G1385" s="220" t="s">
        <v>212</v>
      </c>
      <c r="H1385" s="221">
        <v>47</v>
      </c>
      <c r="I1385" s="222"/>
      <c r="J1385" s="223">
        <f>ROUND(I1385*H1385,2)</f>
        <v>0</v>
      </c>
      <c r="K1385" s="219" t="s">
        <v>166</v>
      </c>
      <c r="L1385" s="49"/>
      <c r="M1385" s="224" t="s">
        <v>32</v>
      </c>
      <c r="N1385" s="225" t="s">
        <v>48</v>
      </c>
      <c r="O1385" s="89"/>
      <c r="P1385" s="226">
        <f>O1385*H1385</f>
        <v>0</v>
      </c>
      <c r="Q1385" s="226">
        <v>0.0074999999999999997</v>
      </c>
      <c r="R1385" s="226">
        <f>Q1385*H1385</f>
        <v>0.35249999999999998</v>
      </c>
      <c r="S1385" s="226">
        <v>0</v>
      </c>
      <c r="T1385" s="227">
        <f>S1385*H1385</f>
        <v>0</v>
      </c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R1385" s="228" t="s">
        <v>663</v>
      </c>
      <c r="AT1385" s="228" t="s">
        <v>162</v>
      </c>
      <c r="AU1385" s="228" t="s">
        <v>93</v>
      </c>
      <c r="AY1385" s="21" t="s">
        <v>159</v>
      </c>
      <c r="BE1385" s="229">
        <f>IF(N1385="základní",J1385,0)</f>
        <v>0</v>
      </c>
      <c r="BF1385" s="229">
        <f>IF(N1385="snížená",J1385,0)</f>
        <v>0</v>
      </c>
      <c r="BG1385" s="229">
        <f>IF(N1385="zákl. přenesená",J1385,0)</f>
        <v>0</v>
      </c>
      <c r="BH1385" s="229">
        <f>IF(N1385="sníž. přenesená",J1385,0)</f>
        <v>0</v>
      </c>
      <c r="BI1385" s="229">
        <f>IF(N1385="nulová",J1385,0)</f>
        <v>0</v>
      </c>
      <c r="BJ1385" s="21" t="s">
        <v>91</v>
      </c>
      <c r="BK1385" s="229">
        <f>ROUND(I1385*H1385,2)</f>
        <v>0</v>
      </c>
      <c r="BL1385" s="21" t="s">
        <v>663</v>
      </c>
      <c r="BM1385" s="228" t="s">
        <v>2076</v>
      </c>
    </row>
    <row r="1386" s="2" customFormat="1">
      <c r="A1386" s="43"/>
      <c r="B1386" s="44"/>
      <c r="C1386" s="45"/>
      <c r="D1386" s="230" t="s">
        <v>168</v>
      </c>
      <c r="E1386" s="45"/>
      <c r="F1386" s="231" t="s">
        <v>2077</v>
      </c>
      <c r="G1386" s="45"/>
      <c r="H1386" s="45"/>
      <c r="I1386" s="232"/>
      <c r="J1386" s="45"/>
      <c r="K1386" s="45"/>
      <c r="L1386" s="49"/>
      <c r="M1386" s="233"/>
      <c r="N1386" s="234"/>
      <c r="O1386" s="89"/>
      <c r="P1386" s="89"/>
      <c r="Q1386" s="89"/>
      <c r="R1386" s="89"/>
      <c r="S1386" s="89"/>
      <c r="T1386" s="90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T1386" s="21" t="s">
        <v>168</v>
      </c>
      <c r="AU1386" s="21" t="s">
        <v>93</v>
      </c>
    </row>
    <row r="1387" s="2" customFormat="1" ht="24.15" customHeight="1">
      <c r="A1387" s="43"/>
      <c r="B1387" s="44"/>
      <c r="C1387" s="277" t="s">
        <v>2078</v>
      </c>
      <c r="D1387" s="277" t="s">
        <v>670</v>
      </c>
      <c r="E1387" s="278" t="s">
        <v>2079</v>
      </c>
      <c r="F1387" s="279" t="s">
        <v>2080</v>
      </c>
      <c r="G1387" s="280" t="s">
        <v>212</v>
      </c>
      <c r="H1387" s="281">
        <v>29</v>
      </c>
      <c r="I1387" s="282"/>
      <c r="J1387" s="283">
        <f>ROUND(I1387*H1387,2)</f>
        <v>0</v>
      </c>
      <c r="K1387" s="279" t="s">
        <v>166</v>
      </c>
      <c r="L1387" s="284"/>
      <c r="M1387" s="285" t="s">
        <v>32</v>
      </c>
      <c r="N1387" s="286" t="s">
        <v>48</v>
      </c>
      <c r="O1387" s="89"/>
      <c r="P1387" s="226">
        <f>O1387*H1387</f>
        <v>0</v>
      </c>
      <c r="Q1387" s="226">
        <v>0.00010000000000000001</v>
      </c>
      <c r="R1387" s="226">
        <f>Q1387*H1387</f>
        <v>0.0029000000000000002</v>
      </c>
      <c r="S1387" s="226">
        <v>0</v>
      </c>
      <c r="T1387" s="227">
        <f>S1387*H1387</f>
        <v>0</v>
      </c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R1387" s="228" t="s">
        <v>782</v>
      </c>
      <c r="AT1387" s="228" t="s">
        <v>670</v>
      </c>
      <c r="AU1387" s="228" t="s">
        <v>93</v>
      </c>
      <c r="AY1387" s="21" t="s">
        <v>159</v>
      </c>
      <c r="BE1387" s="229">
        <f>IF(N1387="základní",J1387,0)</f>
        <v>0</v>
      </c>
      <c r="BF1387" s="229">
        <f>IF(N1387="snížená",J1387,0)</f>
        <v>0</v>
      </c>
      <c r="BG1387" s="229">
        <f>IF(N1387="zákl. přenesená",J1387,0)</f>
        <v>0</v>
      </c>
      <c r="BH1387" s="229">
        <f>IF(N1387="sníž. přenesená",J1387,0)</f>
        <v>0</v>
      </c>
      <c r="BI1387" s="229">
        <f>IF(N1387="nulová",J1387,0)</f>
        <v>0</v>
      </c>
      <c r="BJ1387" s="21" t="s">
        <v>91</v>
      </c>
      <c r="BK1387" s="229">
        <f>ROUND(I1387*H1387,2)</f>
        <v>0</v>
      </c>
      <c r="BL1387" s="21" t="s">
        <v>663</v>
      </c>
      <c r="BM1387" s="228" t="s">
        <v>2081</v>
      </c>
    </row>
    <row r="1388" s="2" customFormat="1" ht="24.15" customHeight="1">
      <c r="A1388" s="43"/>
      <c r="B1388" s="44"/>
      <c r="C1388" s="277" t="s">
        <v>2082</v>
      </c>
      <c r="D1388" s="277" t="s">
        <v>670</v>
      </c>
      <c r="E1388" s="278" t="s">
        <v>2083</v>
      </c>
      <c r="F1388" s="279" t="s">
        <v>2084</v>
      </c>
      <c r="G1388" s="280" t="s">
        <v>212</v>
      </c>
      <c r="H1388" s="281">
        <v>3</v>
      </c>
      <c r="I1388" s="282"/>
      <c r="J1388" s="283">
        <f>ROUND(I1388*H1388,2)</f>
        <v>0</v>
      </c>
      <c r="K1388" s="279" t="s">
        <v>166</v>
      </c>
      <c r="L1388" s="284"/>
      <c r="M1388" s="285" t="s">
        <v>32</v>
      </c>
      <c r="N1388" s="286" t="s">
        <v>48</v>
      </c>
      <c r="O1388" s="89"/>
      <c r="P1388" s="226">
        <f>O1388*H1388</f>
        <v>0</v>
      </c>
      <c r="Q1388" s="226">
        <v>0.00023000000000000001</v>
      </c>
      <c r="R1388" s="226">
        <f>Q1388*H1388</f>
        <v>0.00069000000000000008</v>
      </c>
      <c r="S1388" s="226">
        <v>0</v>
      </c>
      <c r="T1388" s="227">
        <f>S1388*H1388</f>
        <v>0</v>
      </c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R1388" s="228" t="s">
        <v>782</v>
      </c>
      <c r="AT1388" s="228" t="s">
        <v>670</v>
      </c>
      <c r="AU1388" s="228" t="s">
        <v>93</v>
      </c>
      <c r="AY1388" s="21" t="s">
        <v>159</v>
      </c>
      <c r="BE1388" s="229">
        <f>IF(N1388="základní",J1388,0)</f>
        <v>0</v>
      </c>
      <c r="BF1388" s="229">
        <f>IF(N1388="snížená",J1388,0)</f>
        <v>0</v>
      </c>
      <c r="BG1388" s="229">
        <f>IF(N1388="zákl. přenesená",J1388,0)</f>
        <v>0</v>
      </c>
      <c r="BH1388" s="229">
        <f>IF(N1388="sníž. přenesená",J1388,0)</f>
        <v>0</v>
      </c>
      <c r="BI1388" s="229">
        <f>IF(N1388="nulová",J1388,0)</f>
        <v>0</v>
      </c>
      <c r="BJ1388" s="21" t="s">
        <v>91</v>
      </c>
      <c r="BK1388" s="229">
        <f>ROUND(I1388*H1388,2)</f>
        <v>0</v>
      </c>
      <c r="BL1388" s="21" t="s">
        <v>663</v>
      </c>
      <c r="BM1388" s="228" t="s">
        <v>2085</v>
      </c>
    </row>
    <row r="1389" s="2" customFormat="1" ht="24.15" customHeight="1">
      <c r="A1389" s="43"/>
      <c r="B1389" s="44"/>
      <c r="C1389" s="277" t="s">
        <v>2086</v>
      </c>
      <c r="D1389" s="277" t="s">
        <v>670</v>
      </c>
      <c r="E1389" s="278" t="s">
        <v>2087</v>
      </c>
      <c r="F1389" s="279" t="s">
        <v>2088</v>
      </c>
      <c r="G1389" s="280" t="s">
        <v>212</v>
      </c>
      <c r="H1389" s="281">
        <v>4</v>
      </c>
      <c r="I1389" s="282"/>
      <c r="J1389" s="283">
        <f>ROUND(I1389*H1389,2)</f>
        <v>0</v>
      </c>
      <c r="K1389" s="279" t="s">
        <v>166</v>
      </c>
      <c r="L1389" s="284"/>
      <c r="M1389" s="285" t="s">
        <v>32</v>
      </c>
      <c r="N1389" s="286" t="s">
        <v>48</v>
      </c>
      <c r="O1389" s="89"/>
      <c r="P1389" s="226">
        <f>O1389*H1389</f>
        <v>0</v>
      </c>
      <c r="Q1389" s="226">
        <v>0.00025999999999999998</v>
      </c>
      <c r="R1389" s="226">
        <f>Q1389*H1389</f>
        <v>0.0010399999999999999</v>
      </c>
      <c r="S1389" s="226">
        <v>0</v>
      </c>
      <c r="T1389" s="227">
        <f>S1389*H1389</f>
        <v>0</v>
      </c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R1389" s="228" t="s">
        <v>782</v>
      </c>
      <c r="AT1389" s="228" t="s">
        <v>670</v>
      </c>
      <c r="AU1389" s="228" t="s">
        <v>93</v>
      </c>
      <c r="AY1389" s="21" t="s">
        <v>159</v>
      </c>
      <c r="BE1389" s="229">
        <f>IF(N1389="základní",J1389,0)</f>
        <v>0</v>
      </c>
      <c r="BF1389" s="229">
        <f>IF(N1389="snížená",J1389,0)</f>
        <v>0</v>
      </c>
      <c r="BG1389" s="229">
        <f>IF(N1389="zákl. přenesená",J1389,0)</f>
        <v>0</v>
      </c>
      <c r="BH1389" s="229">
        <f>IF(N1389="sníž. přenesená",J1389,0)</f>
        <v>0</v>
      </c>
      <c r="BI1389" s="229">
        <f>IF(N1389="nulová",J1389,0)</f>
        <v>0</v>
      </c>
      <c r="BJ1389" s="21" t="s">
        <v>91</v>
      </c>
      <c r="BK1389" s="229">
        <f>ROUND(I1389*H1389,2)</f>
        <v>0</v>
      </c>
      <c r="BL1389" s="21" t="s">
        <v>663</v>
      </c>
      <c r="BM1389" s="228" t="s">
        <v>2089</v>
      </c>
    </row>
    <row r="1390" s="2" customFormat="1" ht="24.15" customHeight="1">
      <c r="A1390" s="43"/>
      <c r="B1390" s="44"/>
      <c r="C1390" s="277" t="s">
        <v>2090</v>
      </c>
      <c r="D1390" s="277" t="s">
        <v>670</v>
      </c>
      <c r="E1390" s="278" t="s">
        <v>2091</v>
      </c>
      <c r="F1390" s="279" t="s">
        <v>2092</v>
      </c>
      <c r="G1390" s="280" t="s">
        <v>212</v>
      </c>
      <c r="H1390" s="281">
        <v>7</v>
      </c>
      <c r="I1390" s="282"/>
      <c r="J1390" s="283">
        <f>ROUND(I1390*H1390,2)</f>
        <v>0</v>
      </c>
      <c r="K1390" s="279" t="s">
        <v>166</v>
      </c>
      <c r="L1390" s="284"/>
      <c r="M1390" s="285" t="s">
        <v>32</v>
      </c>
      <c r="N1390" s="286" t="s">
        <v>48</v>
      </c>
      <c r="O1390" s="89"/>
      <c r="P1390" s="226">
        <f>O1390*H1390</f>
        <v>0</v>
      </c>
      <c r="Q1390" s="226">
        <v>0.0013600000000000001</v>
      </c>
      <c r="R1390" s="226">
        <f>Q1390*H1390</f>
        <v>0.0095200000000000007</v>
      </c>
      <c r="S1390" s="226">
        <v>0</v>
      </c>
      <c r="T1390" s="227">
        <f>S1390*H1390</f>
        <v>0</v>
      </c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R1390" s="228" t="s">
        <v>782</v>
      </c>
      <c r="AT1390" s="228" t="s">
        <v>670</v>
      </c>
      <c r="AU1390" s="228" t="s">
        <v>93</v>
      </c>
      <c r="AY1390" s="21" t="s">
        <v>159</v>
      </c>
      <c r="BE1390" s="229">
        <f>IF(N1390="základní",J1390,0)</f>
        <v>0</v>
      </c>
      <c r="BF1390" s="229">
        <f>IF(N1390="snížená",J1390,0)</f>
        <v>0</v>
      </c>
      <c r="BG1390" s="229">
        <f>IF(N1390="zákl. přenesená",J1390,0)</f>
        <v>0</v>
      </c>
      <c r="BH1390" s="229">
        <f>IF(N1390="sníž. přenesená",J1390,0)</f>
        <v>0</v>
      </c>
      <c r="BI1390" s="229">
        <f>IF(N1390="nulová",J1390,0)</f>
        <v>0</v>
      </c>
      <c r="BJ1390" s="21" t="s">
        <v>91</v>
      </c>
      <c r="BK1390" s="229">
        <f>ROUND(I1390*H1390,2)</f>
        <v>0</v>
      </c>
      <c r="BL1390" s="21" t="s">
        <v>663</v>
      </c>
      <c r="BM1390" s="228" t="s">
        <v>2093</v>
      </c>
    </row>
    <row r="1391" s="2" customFormat="1" ht="24.15" customHeight="1">
      <c r="A1391" s="43"/>
      <c r="B1391" s="44"/>
      <c r="C1391" s="277" t="s">
        <v>2094</v>
      </c>
      <c r="D1391" s="277" t="s">
        <v>670</v>
      </c>
      <c r="E1391" s="278" t="s">
        <v>2095</v>
      </c>
      <c r="F1391" s="279" t="s">
        <v>2096</v>
      </c>
      <c r="G1391" s="280" t="s">
        <v>212</v>
      </c>
      <c r="H1391" s="281">
        <v>4</v>
      </c>
      <c r="I1391" s="282"/>
      <c r="J1391" s="283">
        <f>ROUND(I1391*H1391,2)</f>
        <v>0</v>
      </c>
      <c r="K1391" s="279" t="s">
        <v>166</v>
      </c>
      <c r="L1391" s="284"/>
      <c r="M1391" s="285" t="s">
        <v>32</v>
      </c>
      <c r="N1391" s="286" t="s">
        <v>48</v>
      </c>
      <c r="O1391" s="89"/>
      <c r="P1391" s="226">
        <f>O1391*H1391</f>
        <v>0</v>
      </c>
      <c r="Q1391" s="226">
        <v>0.00142</v>
      </c>
      <c r="R1391" s="226">
        <f>Q1391*H1391</f>
        <v>0.0056800000000000002</v>
      </c>
      <c r="S1391" s="226">
        <v>0</v>
      </c>
      <c r="T1391" s="227">
        <f>S1391*H1391</f>
        <v>0</v>
      </c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R1391" s="228" t="s">
        <v>782</v>
      </c>
      <c r="AT1391" s="228" t="s">
        <v>670</v>
      </c>
      <c r="AU1391" s="228" t="s">
        <v>93</v>
      </c>
      <c r="AY1391" s="21" t="s">
        <v>159</v>
      </c>
      <c r="BE1391" s="229">
        <f>IF(N1391="základní",J1391,0)</f>
        <v>0</v>
      </c>
      <c r="BF1391" s="229">
        <f>IF(N1391="snížená",J1391,0)</f>
        <v>0</v>
      </c>
      <c r="BG1391" s="229">
        <f>IF(N1391="zákl. přenesená",J1391,0)</f>
        <v>0</v>
      </c>
      <c r="BH1391" s="229">
        <f>IF(N1391="sníž. přenesená",J1391,0)</f>
        <v>0</v>
      </c>
      <c r="BI1391" s="229">
        <f>IF(N1391="nulová",J1391,0)</f>
        <v>0</v>
      </c>
      <c r="BJ1391" s="21" t="s">
        <v>91</v>
      </c>
      <c r="BK1391" s="229">
        <f>ROUND(I1391*H1391,2)</f>
        <v>0</v>
      </c>
      <c r="BL1391" s="21" t="s">
        <v>663</v>
      </c>
      <c r="BM1391" s="228" t="s">
        <v>2097</v>
      </c>
    </row>
    <row r="1392" s="2" customFormat="1" ht="62.7" customHeight="1">
      <c r="A1392" s="43"/>
      <c r="B1392" s="44"/>
      <c r="C1392" s="217" t="s">
        <v>2098</v>
      </c>
      <c r="D1392" s="217" t="s">
        <v>162</v>
      </c>
      <c r="E1392" s="218" t="s">
        <v>2099</v>
      </c>
      <c r="F1392" s="219" t="s">
        <v>2100</v>
      </c>
      <c r="G1392" s="220" t="s">
        <v>212</v>
      </c>
      <c r="H1392" s="221">
        <v>1</v>
      </c>
      <c r="I1392" s="222"/>
      <c r="J1392" s="223">
        <f>ROUND(I1392*H1392,2)</f>
        <v>0</v>
      </c>
      <c r="K1392" s="219" t="s">
        <v>166</v>
      </c>
      <c r="L1392" s="49"/>
      <c r="M1392" s="224" t="s">
        <v>32</v>
      </c>
      <c r="N1392" s="225" t="s">
        <v>48</v>
      </c>
      <c r="O1392" s="89"/>
      <c r="P1392" s="226">
        <f>O1392*H1392</f>
        <v>0</v>
      </c>
      <c r="Q1392" s="226">
        <v>0.022499999999999999</v>
      </c>
      <c r="R1392" s="226">
        <f>Q1392*H1392</f>
        <v>0.022499999999999999</v>
      </c>
      <c r="S1392" s="226">
        <v>0</v>
      </c>
      <c r="T1392" s="227">
        <f>S1392*H1392</f>
        <v>0</v>
      </c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R1392" s="228" t="s">
        <v>663</v>
      </c>
      <c r="AT1392" s="228" t="s">
        <v>162</v>
      </c>
      <c r="AU1392" s="228" t="s">
        <v>93</v>
      </c>
      <c r="AY1392" s="21" t="s">
        <v>159</v>
      </c>
      <c r="BE1392" s="229">
        <f>IF(N1392="základní",J1392,0)</f>
        <v>0</v>
      </c>
      <c r="BF1392" s="229">
        <f>IF(N1392="snížená",J1392,0)</f>
        <v>0</v>
      </c>
      <c r="BG1392" s="229">
        <f>IF(N1392="zákl. přenesená",J1392,0)</f>
        <v>0</v>
      </c>
      <c r="BH1392" s="229">
        <f>IF(N1392="sníž. přenesená",J1392,0)</f>
        <v>0</v>
      </c>
      <c r="BI1392" s="229">
        <f>IF(N1392="nulová",J1392,0)</f>
        <v>0</v>
      </c>
      <c r="BJ1392" s="21" t="s">
        <v>91</v>
      </c>
      <c r="BK1392" s="229">
        <f>ROUND(I1392*H1392,2)</f>
        <v>0</v>
      </c>
      <c r="BL1392" s="21" t="s">
        <v>663</v>
      </c>
      <c r="BM1392" s="228" t="s">
        <v>2101</v>
      </c>
    </row>
    <row r="1393" s="2" customFormat="1">
      <c r="A1393" s="43"/>
      <c r="B1393" s="44"/>
      <c r="C1393" s="45"/>
      <c r="D1393" s="230" t="s">
        <v>168</v>
      </c>
      <c r="E1393" s="45"/>
      <c r="F1393" s="231" t="s">
        <v>2102</v>
      </c>
      <c r="G1393" s="45"/>
      <c r="H1393" s="45"/>
      <c r="I1393" s="232"/>
      <c r="J1393" s="45"/>
      <c r="K1393" s="45"/>
      <c r="L1393" s="49"/>
      <c r="M1393" s="233"/>
      <c r="N1393" s="234"/>
      <c r="O1393" s="89"/>
      <c r="P1393" s="89"/>
      <c r="Q1393" s="89"/>
      <c r="R1393" s="89"/>
      <c r="S1393" s="89"/>
      <c r="T1393" s="90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T1393" s="21" t="s">
        <v>168</v>
      </c>
      <c r="AU1393" s="21" t="s">
        <v>93</v>
      </c>
    </row>
    <row r="1394" s="2" customFormat="1" ht="62.7" customHeight="1">
      <c r="A1394" s="43"/>
      <c r="B1394" s="44"/>
      <c r="C1394" s="217" t="s">
        <v>2103</v>
      </c>
      <c r="D1394" s="217" t="s">
        <v>162</v>
      </c>
      <c r="E1394" s="218" t="s">
        <v>2104</v>
      </c>
      <c r="F1394" s="219" t="s">
        <v>2105</v>
      </c>
      <c r="G1394" s="220" t="s">
        <v>212</v>
      </c>
      <c r="H1394" s="221">
        <v>2</v>
      </c>
      <c r="I1394" s="222"/>
      <c r="J1394" s="223">
        <f>ROUND(I1394*H1394,2)</f>
        <v>0</v>
      </c>
      <c r="K1394" s="219" t="s">
        <v>166</v>
      </c>
      <c r="L1394" s="49"/>
      <c r="M1394" s="224" t="s">
        <v>32</v>
      </c>
      <c r="N1394" s="225" t="s">
        <v>48</v>
      </c>
      <c r="O1394" s="89"/>
      <c r="P1394" s="226">
        <f>O1394*H1394</f>
        <v>0</v>
      </c>
      <c r="Q1394" s="226">
        <v>0.025874999999999999</v>
      </c>
      <c r="R1394" s="226">
        <f>Q1394*H1394</f>
        <v>0.051749999999999997</v>
      </c>
      <c r="S1394" s="226">
        <v>0</v>
      </c>
      <c r="T1394" s="227">
        <f>S1394*H1394</f>
        <v>0</v>
      </c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R1394" s="228" t="s">
        <v>663</v>
      </c>
      <c r="AT1394" s="228" t="s">
        <v>162</v>
      </c>
      <c r="AU1394" s="228" t="s">
        <v>93</v>
      </c>
      <c r="AY1394" s="21" t="s">
        <v>159</v>
      </c>
      <c r="BE1394" s="229">
        <f>IF(N1394="základní",J1394,0)</f>
        <v>0</v>
      </c>
      <c r="BF1394" s="229">
        <f>IF(N1394="snížená",J1394,0)</f>
        <v>0</v>
      </c>
      <c r="BG1394" s="229">
        <f>IF(N1394="zákl. přenesená",J1394,0)</f>
        <v>0</v>
      </c>
      <c r="BH1394" s="229">
        <f>IF(N1394="sníž. přenesená",J1394,0)</f>
        <v>0</v>
      </c>
      <c r="BI1394" s="229">
        <f>IF(N1394="nulová",J1394,0)</f>
        <v>0</v>
      </c>
      <c r="BJ1394" s="21" t="s">
        <v>91</v>
      </c>
      <c r="BK1394" s="229">
        <f>ROUND(I1394*H1394,2)</f>
        <v>0</v>
      </c>
      <c r="BL1394" s="21" t="s">
        <v>663</v>
      </c>
      <c r="BM1394" s="228" t="s">
        <v>2106</v>
      </c>
    </row>
    <row r="1395" s="2" customFormat="1">
      <c r="A1395" s="43"/>
      <c r="B1395" s="44"/>
      <c r="C1395" s="45"/>
      <c r="D1395" s="230" t="s">
        <v>168</v>
      </c>
      <c r="E1395" s="45"/>
      <c r="F1395" s="231" t="s">
        <v>2107</v>
      </c>
      <c r="G1395" s="45"/>
      <c r="H1395" s="45"/>
      <c r="I1395" s="232"/>
      <c r="J1395" s="45"/>
      <c r="K1395" s="45"/>
      <c r="L1395" s="49"/>
      <c r="M1395" s="233"/>
      <c r="N1395" s="234"/>
      <c r="O1395" s="89"/>
      <c r="P1395" s="89"/>
      <c r="Q1395" s="89"/>
      <c r="R1395" s="89"/>
      <c r="S1395" s="89"/>
      <c r="T1395" s="90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T1395" s="21" t="s">
        <v>168</v>
      </c>
      <c r="AU1395" s="21" t="s">
        <v>93</v>
      </c>
    </row>
    <row r="1396" s="14" customFormat="1">
      <c r="A1396" s="14"/>
      <c r="B1396" s="246"/>
      <c r="C1396" s="247"/>
      <c r="D1396" s="237" t="s">
        <v>170</v>
      </c>
      <c r="E1396" s="248" t="s">
        <v>32</v>
      </c>
      <c r="F1396" s="249" t="s">
        <v>2108</v>
      </c>
      <c r="G1396" s="247"/>
      <c r="H1396" s="250">
        <v>2</v>
      </c>
      <c r="I1396" s="251"/>
      <c r="J1396" s="247"/>
      <c r="K1396" s="247"/>
      <c r="L1396" s="252"/>
      <c r="M1396" s="253"/>
      <c r="N1396" s="254"/>
      <c r="O1396" s="254"/>
      <c r="P1396" s="254"/>
      <c r="Q1396" s="254"/>
      <c r="R1396" s="254"/>
      <c r="S1396" s="254"/>
      <c r="T1396" s="255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6" t="s">
        <v>170</v>
      </c>
      <c r="AU1396" s="256" t="s">
        <v>93</v>
      </c>
      <c r="AV1396" s="14" t="s">
        <v>91</v>
      </c>
      <c r="AW1396" s="14" t="s">
        <v>38</v>
      </c>
      <c r="AX1396" s="14" t="s">
        <v>84</v>
      </c>
      <c r="AY1396" s="256" t="s">
        <v>159</v>
      </c>
    </row>
    <row r="1397" s="2" customFormat="1" ht="66.75" customHeight="1">
      <c r="A1397" s="43"/>
      <c r="B1397" s="44"/>
      <c r="C1397" s="217" t="s">
        <v>2109</v>
      </c>
      <c r="D1397" s="217" t="s">
        <v>162</v>
      </c>
      <c r="E1397" s="218" t="s">
        <v>2110</v>
      </c>
      <c r="F1397" s="219" t="s">
        <v>2111</v>
      </c>
      <c r="G1397" s="220" t="s">
        <v>212</v>
      </c>
      <c r="H1397" s="221">
        <v>26</v>
      </c>
      <c r="I1397" s="222"/>
      <c r="J1397" s="223">
        <f>ROUND(I1397*H1397,2)</f>
        <v>0</v>
      </c>
      <c r="K1397" s="219" t="s">
        <v>166</v>
      </c>
      <c r="L1397" s="49"/>
      <c r="M1397" s="224" t="s">
        <v>32</v>
      </c>
      <c r="N1397" s="225" t="s">
        <v>48</v>
      </c>
      <c r="O1397" s="89"/>
      <c r="P1397" s="226">
        <f>O1397*H1397</f>
        <v>0</v>
      </c>
      <c r="Q1397" s="226">
        <v>0</v>
      </c>
      <c r="R1397" s="226">
        <f>Q1397*H1397</f>
        <v>0</v>
      </c>
      <c r="S1397" s="226">
        <v>0</v>
      </c>
      <c r="T1397" s="227">
        <f>S1397*H1397</f>
        <v>0</v>
      </c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R1397" s="228" t="s">
        <v>663</v>
      </c>
      <c r="AT1397" s="228" t="s">
        <v>162</v>
      </c>
      <c r="AU1397" s="228" t="s">
        <v>93</v>
      </c>
      <c r="AY1397" s="21" t="s">
        <v>159</v>
      </c>
      <c r="BE1397" s="229">
        <f>IF(N1397="základní",J1397,0)</f>
        <v>0</v>
      </c>
      <c r="BF1397" s="229">
        <f>IF(N1397="snížená",J1397,0)</f>
        <v>0</v>
      </c>
      <c r="BG1397" s="229">
        <f>IF(N1397="zákl. přenesená",J1397,0)</f>
        <v>0</v>
      </c>
      <c r="BH1397" s="229">
        <f>IF(N1397="sníž. přenesená",J1397,0)</f>
        <v>0</v>
      </c>
      <c r="BI1397" s="229">
        <f>IF(N1397="nulová",J1397,0)</f>
        <v>0</v>
      </c>
      <c r="BJ1397" s="21" t="s">
        <v>91</v>
      </c>
      <c r="BK1397" s="229">
        <f>ROUND(I1397*H1397,2)</f>
        <v>0</v>
      </c>
      <c r="BL1397" s="21" t="s">
        <v>663</v>
      </c>
      <c r="BM1397" s="228" t="s">
        <v>2112</v>
      </c>
    </row>
    <row r="1398" s="2" customFormat="1">
      <c r="A1398" s="43"/>
      <c r="B1398" s="44"/>
      <c r="C1398" s="45"/>
      <c r="D1398" s="230" t="s">
        <v>168</v>
      </c>
      <c r="E1398" s="45"/>
      <c r="F1398" s="231" t="s">
        <v>2113</v>
      </c>
      <c r="G1398" s="45"/>
      <c r="H1398" s="45"/>
      <c r="I1398" s="232"/>
      <c r="J1398" s="45"/>
      <c r="K1398" s="45"/>
      <c r="L1398" s="49"/>
      <c r="M1398" s="233"/>
      <c r="N1398" s="234"/>
      <c r="O1398" s="89"/>
      <c r="P1398" s="89"/>
      <c r="Q1398" s="89"/>
      <c r="R1398" s="89"/>
      <c r="S1398" s="89"/>
      <c r="T1398" s="90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T1398" s="21" t="s">
        <v>168</v>
      </c>
      <c r="AU1398" s="21" t="s">
        <v>93</v>
      </c>
    </row>
    <row r="1399" s="2" customFormat="1" ht="16.5" customHeight="1">
      <c r="A1399" s="43"/>
      <c r="B1399" s="44"/>
      <c r="C1399" s="277" t="s">
        <v>2114</v>
      </c>
      <c r="D1399" s="277" t="s">
        <v>670</v>
      </c>
      <c r="E1399" s="278" t="s">
        <v>2115</v>
      </c>
      <c r="F1399" s="279" t="s">
        <v>2116</v>
      </c>
      <c r="G1399" s="280" t="s">
        <v>212</v>
      </c>
      <c r="H1399" s="281">
        <v>22</v>
      </c>
      <c r="I1399" s="282"/>
      <c r="J1399" s="283">
        <f>ROUND(I1399*H1399,2)</f>
        <v>0</v>
      </c>
      <c r="K1399" s="279" t="s">
        <v>166</v>
      </c>
      <c r="L1399" s="284"/>
      <c r="M1399" s="285" t="s">
        <v>32</v>
      </c>
      <c r="N1399" s="286" t="s">
        <v>48</v>
      </c>
      <c r="O1399" s="89"/>
      <c r="P1399" s="226">
        <f>O1399*H1399</f>
        <v>0</v>
      </c>
      <c r="Q1399" s="226">
        <v>0.00020000000000000001</v>
      </c>
      <c r="R1399" s="226">
        <f>Q1399*H1399</f>
        <v>0.0044000000000000003</v>
      </c>
      <c r="S1399" s="226">
        <v>0</v>
      </c>
      <c r="T1399" s="227">
        <f>S1399*H1399</f>
        <v>0</v>
      </c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R1399" s="228" t="s">
        <v>782</v>
      </c>
      <c r="AT1399" s="228" t="s">
        <v>670</v>
      </c>
      <c r="AU1399" s="228" t="s">
        <v>93</v>
      </c>
      <c r="AY1399" s="21" t="s">
        <v>159</v>
      </c>
      <c r="BE1399" s="229">
        <f>IF(N1399="základní",J1399,0)</f>
        <v>0</v>
      </c>
      <c r="BF1399" s="229">
        <f>IF(N1399="snížená",J1399,0)</f>
        <v>0</v>
      </c>
      <c r="BG1399" s="229">
        <f>IF(N1399="zákl. přenesená",J1399,0)</f>
        <v>0</v>
      </c>
      <c r="BH1399" s="229">
        <f>IF(N1399="sníž. přenesená",J1399,0)</f>
        <v>0</v>
      </c>
      <c r="BI1399" s="229">
        <f>IF(N1399="nulová",J1399,0)</f>
        <v>0</v>
      </c>
      <c r="BJ1399" s="21" t="s">
        <v>91</v>
      </c>
      <c r="BK1399" s="229">
        <f>ROUND(I1399*H1399,2)</f>
        <v>0</v>
      </c>
      <c r="BL1399" s="21" t="s">
        <v>663</v>
      </c>
      <c r="BM1399" s="228" t="s">
        <v>2117</v>
      </c>
    </row>
    <row r="1400" s="14" customFormat="1">
      <c r="A1400" s="14"/>
      <c r="B1400" s="246"/>
      <c r="C1400" s="247"/>
      <c r="D1400" s="237" t="s">
        <v>170</v>
      </c>
      <c r="E1400" s="248" t="s">
        <v>32</v>
      </c>
      <c r="F1400" s="249" t="s">
        <v>2118</v>
      </c>
      <c r="G1400" s="247"/>
      <c r="H1400" s="250">
        <v>22</v>
      </c>
      <c r="I1400" s="251"/>
      <c r="J1400" s="247"/>
      <c r="K1400" s="247"/>
      <c r="L1400" s="252"/>
      <c r="M1400" s="253"/>
      <c r="N1400" s="254"/>
      <c r="O1400" s="254"/>
      <c r="P1400" s="254"/>
      <c r="Q1400" s="254"/>
      <c r="R1400" s="254"/>
      <c r="S1400" s="254"/>
      <c r="T1400" s="255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6" t="s">
        <v>170</v>
      </c>
      <c r="AU1400" s="256" t="s">
        <v>93</v>
      </c>
      <c r="AV1400" s="14" t="s">
        <v>91</v>
      </c>
      <c r="AW1400" s="14" t="s">
        <v>38</v>
      </c>
      <c r="AX1400" s="14" t="s">
        <v>84</v>
      </c>
      <c r="AY1400" s="256" t="s">
        <v>159</v>
      </c>
    </row>
    <row r="1401" s="2" customFormat="1" ht="16.5" customHeight="1">
      <c r="A1401" s="43"/>
      <c r="B1401" s="44"/>
      <c r="C1401" s="277" t="s">
        <v>2119</v>
      </c>
      <c r="D1401" s="277" t="s">
        <v>670</v>
      </c>
      <c r="E1401" s="278" t="s">
        <v>2120</v>
      </c>
      <c r="F1401" s="279" t="s">
        <v>2121</v>
      </c>
      <c r="G1401" s="280" t="s">
        <v>212</v>
      </c>
      <c r="H1401" s="281">
        <v>4</v>
      </c>
      <c r="I1401" s="282"/>
      <c r="J1401" s="283">
        <f>ROUND(I1401*H1401,2)</f>
        <v>0</v>
      </c>
      <c r="K1401" s="279" t="s">
        <v>166</v>
      </c>
      <c r="L1401" s="284"/>
      <c r="M1401" s="285" t="s">
        <v>32</v>
      </c>
      <c r="N1401" s="286" t="s">
        <v>48</v>
      </c>
      <c r="O1401" s="89"/>
      <c r="P1401" s="226">
        <f>O1401*H1401</f>
        <v>0</v>
      </c>
      <c r="Q1401" s="226">
        <v>0.00020000000000000001</v>
      </c>
      <c r="R1401" s="226">
        <f>Q1401*H1401</f>
        <v>0.00080000000000000004</v>
      </c>
      <c r="S1401" s="226">
        <v>0</v>
      </c>
      <c r="T1401" s="227">
        <f>S1401*H1401</f>
        <v>0</v>
      </c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R1401" s="228" t="s">
        <v>782</v>
      </c>
      <c r="AT1401" s="228" t="s">
        <v>670</v>
      </c>
      <c r="AU1401" s="228" t="s">
        <v>93</v>
      </c>
      <c r="AY1401" s="21" t="s">
        <v>159</v>
      </c>
      <c r="BE1401" s="229">
        <f>IF(N1401="základní",J1401,0)</f>
        <v>0</v>
      </c>
      <c r="BF1401" s="229">
        <f>IF(N1401="snížená",J1401,0)</f>
        <v>0</v>
      </c>
      <c r="BG1401" s="229">
        <f>IF(N1401="zákl. přenesená",J1401,0)</f>
        <v>0</v>
      </c>
      <c r="BH1401" s="229">
        <f>IF(N1401="sníž. přenesená",J1401,0)</f>
        <v>0</v>
      </c>
      <c r="BI1401" s="229">
        <f>IF(N1401="nulová",J1401,0)</f>
        <v>0</v>
      </c>
      <c r="BJ1401" s="21" t="s">
        <v>91</v>
      </c>
      <c r="BK1401" s="229">
        <f>ROUND(I1401*H1401,2)</f>
        <v>0</v>
      </c>
      <c r="BL1401" s="21" t="s">
        <v>663</v>
      </c>
      <c r="BM1401" s="228" t="s">
        <v>2122</v>
      </c>
    </row>
    <row r="1402" s="2" customFormat="1" ht="37.8" customHeight="1">
      <c r="A1402" s="43"/>
      <c r="B1402" s="44"/>
      <c r="C1402" s="217" t="s">
        <v>2123</v>
      </c>
      <c r="D1402" s="217" t="s">
        <v>162</v>
      </c>
      <c r="E1402" s="218" t="s">
        <v>2124</v>
      </c>
      <c r="F1402" s="219" t="s">
        <v>2125</v>
      </c>
      <c r="G1402" s="220" t="s">
        <v>785</v>
      </c>
      <c r="H1402" s="221">
        <v>282</v>
      </c>
      <c r="I1402" s="222"/>
      <c r="J1402" s="223">
        <f>ROUND(I1402*H1402,2)</f>
        <v>0</v>
      </c>
      <c r="K1402" s="219" t="s">
        <v>166</v>
      </c>
      <c r="L1402" s="49"/>
      <c r="M1402" s="224" t="s">
        <v>32</v>
      </c>
      <c r="N1402" s="225" t="s">
        <v>48</v>
      </c>
      <c r="O1402" s="89"/>
      <c r="P1402" s="226">
        <f>O1402*H1402</f>
        <v>0</v>
      </c>
      <c r="Q1402" s="226">
        <v>0.0011544000000000001</v>
      </c>
      <c r="R1402" s="226">
        <f>Q1402*H1402</f>
        <v>0.32554080000000002</v>
      </c>
      <c r="S1402" s="226">
        <v>0</v>
      </c>
      <c r="T1402" s="227">
        <f>S1402*H1402</f>
        <v>0</v>
      </c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R1402" s="228" t="s">
        <v>663</v>
      </c>
      <c r="AT1402" s="228" t="s">
        <v>162</v>
      </c>
      <c r="AU1402" s="228" t="s">
        <v>93</v>
      </c>
      <c r="AY1402" s="21" t="s">
        <v>159</v>
      </c>
      <c r="BE1402" s="229">
        <f>IF(N1402="základní",J1402,0)</f>
        <v>0</v>
      </c>
      <c r="BF1402" s="229">
        <f>IF(N1402="snížená",J1402,0)</f>
        <v>0</v>
      </c>
      <c r="BG1402" s="229">
        <f>IF(N1402="zákl. přenesená",J1402,0)</f>
        <v>0</v>
      </c>
      <c r="BH1402" s="229">
        <f>IF(N1402="sníž. přenesená",J1402,0)</f>
        <v>0</v>
      </c>
      <c r="BI1402" s="229">
        <f>IF(N1402="nulová",J1402,0)</f>
        <v>0</v>
      </c>
      <c r="BJ1402" s="21" t="s">
        <v>91</v>
      </c>
      <c r="BK1402" s="229">
        <f>ROUND(I1402*H1402,2)</f>
        <v>0</v>
      </c>
      <c r="BL1402" s="21" t="s">
        <v>663</v>
      </c>
      <c r="BM1402" s="228" t="s">
        <v>2126</v>
      </c>
    </row>
    <row r="1403" s="2" customFormat="1">
      <c r="A1403" s="43"/>
      <c r="B1403" s="44"/>
      <c r="C1403" s="45"/>
      <c r="D1403" s="230" t="s">
        <v>168</v>
      </c>
      <c r="E1403" s="45"/>
      <c r="F1403" s="231" t="s">
        <v>2127</v>
      </c>
      <c r="G1403" s="45"/>
      <c r="H1403" s="45"/>
      <c r="I1403" s="232"/>
      <c r="J1403" s="45"/>
      <c r="K1403" s="45"/>
      <c r="L1403" s="49"/>
      <c r="M1403" s="233"/>
      <c r="N1403" s="234"/>
      <c r="O1403" s="89"/>
      <c r="P1403" s="89"/>
      <c r="Q1403" s="89"/>
      <c r="R1403" s="89"/>
      <c r="S1403" s="89"/>
      <c r="T1403" s="90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T1403" s="21" t="s">
        <v>168</v>
      </c>
      <c r="AU1403" s="21" t="s">
        <v>93</v>
      </c>
    </row>
    <row r="1404" s="14" customFormat="1">
      <c r="A1404" s="14"/>
      <c r="B1404" s="246"/>
      <c r="C1404" s="247"/>
      <c r="D1404" s="237" t="s">
        <v>170</v>
      </c>
      <c r="E1404" s="248" t="s">
        <v>32</v>
      </c>
      <c r="F1404" s="249" t="s">
        <v>2128</v>
      </c>
      <c r="G1404" s="247"/>
      <c r="H1404" s="250">
        <v>282</v>
      </c>
      <c r="I1404" s="251"/>
      <c r="J1404" s="247"/>
      <c r="K1404" s="247"/>
      <c r="L1404" s="252"/>
      <c r="M1404" s="253"/>
      <c r="N1404" s="254"/>
      <c r="O1404" s="254"/>
      <c r="P1404" s="254"/>
      <c r="Q1404" s="254"/>
      <c r="R1404" s="254"/>
      <c r="S1404" s="254"/>
      <c r="T1404" s="255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6" t="s">
        <v>170</v>
      </c>
      <c r="AU1404" s="256" t="s">
        <v>93</v>
      </c>
      <c r="AV1404" s="14" t="s">
        <v>91</v>
      </c>
      <c r="AW1404" s="14" t="s">
        <v>38</v>
      </c>
      <c r="AX1404" s="14" t="s">
        <v>84</v>
      </c>
      <c r="AY1404" s="256" t="s">
        <v>159</v>
      </c>
    </row>
    <row r="1405" s="2" customFormat="1" ht="37.8" customHeight="1">
      <c r="A1405" s="43"/>
      <c r="B1405" s="44"/>
      <c r="C1405" s="217" t="s">
        <v>2129</v>
      </c>
      <c r="D1405" s="217" t="s">
        <v>162</v>
      </c>
      <c r="E1405" s="218" t="s">
        <v>2130</v>
      </c>
      <c r="F1405" s="219" t="s">
        <v>2131</v>
      </c>
      <c r="G1405" s="220" t="s">
        <v>785</v>
      </c>
      <c r="H1405" s="221">
        <v>204</v>
      </c>
      <c r="I1405" s="222"/>
      <c r="J1405" s="223">
        <f>ROUND(I1405*H1405,2)</f>
        <v>0</v>
      </c>
      <c r="K1405" s="219" t="s">
        <v>166</v>
      </c>
      <c r="L1405" s="49"/>
      <c r="M1405" s="224" t="s">
        <v>32</v>
      </c>
      <c r="N1405" s="225" t="s">
        <v>48</v>
      </c>
      <c r="O1405" s="89"/>
      <c r="P1405" s="226">
        <f>O1405*H1405</f>
        <v>0</v>
      </c>
      <c r="Q1405" s="226">
        <v>0.00062520000000000002</v>
      </c>
      <c r="R1405" s="226">
        <f>Q1405*H1405</f>
        <v>0.12754080000000001</v>
      </c>
      <c r="S1405" s="226">
        <v>0</v>
      </c>
      <c r="T1405" s="227">
        <f>S1405*H1405</f>
        <v>0</v>
      </c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R1405" s="228" t="s">
        <v>663</v>
      </c>
      <c r="AT1405" s="228" t="s">
        <v>162</v>
      </c>
      <c r="AU1405" s="228" t="s">
        <v>93</v>
      </c>
      <c r="AY1405" s="21" t="s">
        <v>159</v>
      </c>
      <c r="BE1405" s="229">
        <f>IF(N1405="základní",J1405,0)</f>
        <v>0</v>
      </c>
      <c r="BF1405" s="229">
        <f>IF(N1405="snížená",J1405,0)</f>
        <v>0</v>
      </c>
      <c r="BG1405" s="229">
        <f>IF(N1405="zákl. přenesená",J1405,0)</f>
        <v>0</v>
      </c>
      <c r="BH1405" s="229">
        <f>IF(N1405="sníž. přenesená",J1405,0)</f>
        <v>0</v>
      </c>
      <c r="BI1405" s="229">
        <f>IF(N1405="nulová",J1405,0)</f>
        <v>0</v>
      </c>
      <c r="BJ1405" s="21" t="s">
        <v>91</v>
      </c>
      <c r="BK1405" s="229">
        <f>ROUND(I1405*H1405,2)</f>
        <v>0</v>
      </c>
      <c r="BL1405" s="21" t="s">
        <v>663</v>
      </c>
      <c r="BM1405" s="228" t="s">
        <v>2132</v>
      </c>
    </row>
    <row r="1406" s="2" customFormat="1">
      <c r="A1406" s="43"/>
      <c r="B1406" s="44"/>
      <c r="C1406" s="45"/>
      <c r="D1406" s="230" t="s">
        <v>168</v>
      </c>
      <c r="E1406" s="45"/>
      <c r="F1406" s="231" t="s">
        <v>2133</v>
      </c>
      <c r="G1406" s="45"/>
      <c r="H1406" s="45"/>
      <c r="I1406" s="232"/>
      <c r="J1406" s="45"/>
      <c r="K1406" s="45"/>
      <c r="L1406" s="49"/>
      <c r="M1406" s="233"/>
      <c r="N1406" s="234"/>
      <c r="O1406" s="89"/>
      <c r="P1406" s="89"/>
      <c r="Q1406" s="89"/>
      <c r="R1406" s="89"/>
      <c r="S1406" s="89"/>
      <c r="T1406" s="90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T1406" s="21" t="s">
        <v>168</v>
      </c>
      <c r="AU1406" s="21" t="s">
        <v>93</v>
      </c>
    </row>
    <row r="1407" s="14" customFormat="1">
      <c r="A1407" s="14"/>
      <c r="B1407" s="246"/>
      <c r="C1407" s="247"/>
      <c r="D1407" s="237" t="s">
        <v>170</v>
      </c>
      <c r="E1407" s="248" t="s">
        <v>32</v>
      </c>
      <c r="F1407" s="249" t="s">
        <v>2134</v>
      </c>
      <c r="G1407" s="247"/>
      <c r="H1407" s="250">
        <v>204</v>
      </c>
      <c r="I1407" s="251"/>
      <c r="J1407" s="247"/>
      <c r="K1407" s="247"/>
      <c r="L1407" s="252"/>
      <c r="M1407" s="253"/>
      <c r="N1407" s="254"/>
      <c r="O1407" s="254"/>
      <c r="P1407" s="254"/>
      <c r="Q1407" s="254"/>
      <c r="R1407" s="254"/>
      <c r="S1407" s="254"/>
      <c r="T1407" s="255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6" t="s">
        <v>170</v>
      </c>
      <c r="AU1407" s="256" t="s">
        <v>93</v>
      </c>
      <c r="AV1407" s="14" t="s">
        <v>91</v>
      </c>
      <c r="AW1407" s="14" t="s">
        <v>38</v>
      </c>
      <c r="AX1407" s="14" t="s">
        <v>84</v>
      </c>
      <c r="AY1407" s="256" t="s">
        <v>159</v>
      </c>
    </row>
    <row r="1408" s="2" customFormat="1" ht="33" customHeight="1">
      <c r="A1408" s="43"/>
      <c r="B1408" s="44"/>
      <c r="C1408" s="217" t="s">
        <v>2135</v>
      </c>
      <c r="D1408" s="217" t="s">
        <v>162</v>
      </c>
      <c r="E1408" s="218" t="s">
        <v>2136</v>
      </c>
      <c r="F1408" s="219" t="s">
        <v>2137</v>
      </c>
      <c r="G1408" s="220" t="s">
        <v>785</v>
      </c>
      <c r="H1408" s="221">
        <v>299</v>
      </c>
      <c r="I1408" s="222"/>
      <c r="J1408" s="223">
        <f>ROUND(I1408*H1408,2)</f>
        <v>0</v>
      </c>
      <c r="K1408" s="219" t="s">
        <v>166</v>
      </c>
      <c r="L1408" s="49"/>
      <c r="M1408" s="224" t="s">
        <v>32</v>
      </c>
      <c r="N1408" s="225" t="s">
        <v>48</v>
      </c>
      <c r="O1408" s="89"/>
      <c r="P1408" s="226">
        <f>O1408*H1408</f>
        <v>0</v>
      </c>
      <c r="Q1408" s="226">
        <v>0.00032279999999999999</v>
      </c>
      <c r="R1408" s="226">
        <f>Q1408*H1408</f>
        <v>0.096517199999999997</v>
      </c>
      <c r="S1408" s="226">
        <v>0</v>
      </c>
      <c r="T1408" s="227">
        <f>S1408*H1408</f>
        <v>0</v>
      </c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R1408" s="228" t="s">
        <v>663</v>
      </c>
      <c r="AT1408" s="228" t="s">
        <v>162</v>
      </c>
      <c r="AU1408" s="228" t="s">
        <v>93</v>
      </c>
      <c r="AY1408" s="21" t="s">
        <v>159</v>
      </c>
      <c r="BE1408" s="229">
        <f>IF(N1408="základní",J1408,0)</f>
        <v>0</v>
      </c>
      <c r="BF1408" s="229">
        <f>IF(N1408="snížená",J1408,0)</f>
        <v>0</v>
      </c>
      <c r="BG1408" s="229">
        <f>IF(N1408="zákl. přenesená",J1408,0)</f>
        <v>0</v>
      </c>
      <c r="BH1408" s="229">
        <f>IF(N1408="sníž. přenesená",J1408,0)</f>
        <v>0</v>
      </c>
      <c r="BI1408" s="229">
        <f>IF(N1408="nulová",J1408,0)</f>
        <v>0</v>
      </c>
      <c r="BJ1408" s="21" t="s">
        <v>91</v>
      </c>
      <c r="BK1408" s="229">
        <f>ROUND(I1408*H1408,2)</f>
        <v>0</v>
      </c>
      <c r="BL1408" s="21" t="s">
        <v>663</v>
      </c>
      <c r="BM1408" s="228" t="s">
        <v>2138</v>
      </c>
    </row>
    <row r="1409" s="2" customFormat="1">
      <c r="A1409" s="43"/>
      <c r="B1409" s="44"/>
      <c r="C1409" s="45"/>
      <c r="D1409" s="230" t="s">
        <v>168</v>
      </c>
      <c r="E1409" s="45"/>
      <c r="F1409" s="231" t="s">
        <v>2139</v>
      </c>
      <c r="G1409" s="45"/>
      <c r="H1409" s="45"/>
      <c r="I1409" s="232"/>
      <c r="J1409" s="45"/>
      <c r="K1409" s="45"/>
      <c r="L1409" s="49"/>
      <c r="M1409" s="233"/>
      <c r="N1409" s="234"/>
      <c r="O1409" s="89"/>
      <c r="P1409" s="89"/>
      <c r="Q1409" s="89"/>
      <c r="R1409" s="89"/>
      <c r="S1409" s="89"/>
      <c r="T1409" s="90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T1409" s="21" t="s">
        <v>168</v>
      </c>
      <c r="AU1409" s="21" t="s">
        <v>93</v>
      </c>
    </row>
    <row r="1410" s="14" customFormat="1">
      <c r="A1410" s="14"/>
      <c r="B1410" s="246"/>
      <c r="C1410" s="247"/>
      <c r="D1410" s="237" t="s">
        <v>170</v>
      </c>
      <c r="E1410" s="248" t="s">
        <v>32</v>
      </c>
      <c r="F1410" s="249" t="s">
        <v>2140</v>
      </c>
      <c r="G1410" s="247"/>
      <c r="H1410" s="250">
        <v>299</v>
      </c>
      <c r="I1410" s="251"/>
      <c r="J1410" s="247"/>
      <c r="K1410" s="247"/>
      <c r="L1410" s="252"/>
      <c r="M1410" s="253"/>
      <c r="N1410" s="254"/>
      <c r="O1410" s="254"/>
      <c r="P1410" s="254"/>
      <c r="Q1410" s="254"/>
      <c r="R1410" s="254"/>
      <c r="S1410" s="254"/>
      <c r="T1410" s="255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6" t="s">
        <v>170</v>
      </c>
      <c r="AU1410" s="256" t="s">
        <v>93</v>
      </c>
      <c r="AV1410" s="14" t="s">
        <v>91</v>
      </c>
      <c r="AW1410" s="14" t="s">
        <v>38</v>
      </c>
      <c r="AX1410" s="14" t="s">
        <v>84</v>
      </c>
      <c r="AY1410" s="256" t="s">
        <v>159</v>
      </c>
    </row>
    <row r="1411" s="2" customFormat="1" ht="37.8" customHeight="1">
      <c r="A1411" s="43"/>
      <c r="B1411" s="44"/>
      <c r="C1411" s="217" t="s">
        <v>2141</v>
      </c>
      <c r="D1411" s="217" t="s">
        <v>162</v>
      </c>
      <c r="E1411" s="218" t="s">
        <v>2142</v>
      </c>
      <c r="F1411" s="219" t="s">
        <v>2143</v>
      </c>
      <c r="G1411" s="220" t="s">
        <v>785</v>
      </c>
      <c r="H1411" s="221">
        <v>53</v>
      </c>
      <c r="I1411" s="222"/>
      <c r="J1411" s="223">
        <f>ROUND(I1411*H1411,2)</f>
        <v>0</v>
      </c>
      <c r="K1411" s="219" t="s">
        <v>166</v>
      </c>
      <c r="L1411" s="49"/>
      <c r="M1411" s="224" t="s">
        <v>32</v>
      </c>
      <c r="N1411" s="225" t="s">
        <v>48</v>
      </c>
      <c r="O1411" s="89"/>
      <c r="P1411" s="226">
        <f>O1411*H1411</f>
        <v>0</v>
      </c>
      <c r="Q1411" s="226">
        <v>0.00045239999999999999</v>
      </c>
      <c r="R1411" s="226">
        <f>Q1411*H1411</f>
        <v>0.023977200000000001</v>
      </c>
      <c r="S1411" s="226">
        <v>0</v>
      </c>
      <c r="T1411" s="227">
        <f>S1411*H1411</f>
        <v>0</v>
      </c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R1411" s="228" t="s">
        <v>663</v>
      </c>
      <c r="AT1411" s="228" t="s">
        <v>162</v>
      </c>
      <c r="AU1411" s="228" t="s">
        <v>93</v>
      </c>
      <c r="AY1411" s="21" t="s">
        <v>159</v>
      </c>
      <c r="BE1411" s="229">
        <f>IF(N1411="základní",J1411,0)</f>
        <v>0</v>
      </c>
      <c r="BF1411" s="229">
        <f>IF(N1411="snížená",J1411,0)</f>
        <v>0</v>
      </c>
      <c r="BG1411" s="229">
        <f>IF(N1411="zákl. přenesená",J1411,0)</f>
        <v>0</v>
      </c>
      <c r="BH1411" s="229">
        <f>IF(N1411="sníž. přenesená",J1411,0)</f>
        <v>0</v>
      </c>
      <c r="BI1411" s="229">
        <f>IF(N1411="nulová",J1411,0)</f>
        <v>0</v>
      </c>
      <c r="BJ1411" s="21" t="s">
        <v>91</v>
      </c>
      <c r="BK1411" s="229">
        <f>ROUND(I1411*H1411,2)</f>
        <v>0</v>
      </c>
      <c r="BL1411" s="21" t="s">
        <v>663</v>
      </c>
      <c r="BM1411" s="228" t="s">
        <v>2144</v>
      </c>
    </row>
    <row r="1412" s="2" customFormat="1">
      <c r="A1412" s="43"/>
      <c r="B1412" s="44"/>
      <c r="C1412" s="45"/>
      <c r="D1412" s="230" t="s">
        <v>168</v>
      </c>
      <c r="E1412" s="45"/>
      <c r="F1412" s="231" t="s">
        <v>2145</v>
      </c>
      <c r="G1412" s="45"/>
      <c r="H1412" s="45"/>
      <c r="I1412" s="232"/>
      <c r="J1412" s="45"/>
      <c r="K1412" s="45"/>
      <c r="L1412" s="49"/>
      <c r="M1412" s="233"/>
      <c r="N1412" s="234"/>
      <c r="O1412" s="89"/>
      <c r="P1412" s="89"/>
      <c r="Q1412" s="89"/>
      <c r="R1412" s="89"/>
      <c r="S1412" s="89"/>
      <c r="T1412" s="90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T1412" s="21" t="s">
        <v>168</v>
      </c>
      <c r="AU1412" s="21" t="s">
        <v>93</v>
      </c>
    </row>
    <row r="1413" s="14" customFormat="1">
      <c r="A1413" s="14"/>
      <c r="B1413" s="246"/>
      <c r="C1413" s="247"/>
      <c r="D1413" s="237" t="s">
        <v>170</v>
      </c>
      <c r="E1413" s="248" t="s">
        <v>32</v>
      </c>
      <c r="F1413" s="249" t="s">
        <v>2146</v>
      </c>
      <c r="G1413" s="247"/>
      <c r="H1413" s="250">
        <v>53</v>
      </c>
      <c r="I1413" s="251"/>
      <c r="J1413" s="247"/>
      <c r="K1413" s="247"/>
      <c r="L1413" s="252"/>
      <c r="M1413" s="253"/>
      <c r="N1413" s="254"/>
      <c r="O1413" s="254"/>
      <c r="P1413" s="254"/>
      <c r="Q1413" s="254"/>
      <c r="R1413" s="254"/>
      <c r="S1413" s="254"/>
      <c r="T1413" s="255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6" t="s">
        <v>170</v>
      </c>
      <c r="AU1413" s="256" t="s">
        <v>93</v>
      </c>
      <c r="AV1413" s="14" t="s">
        <v>91</v>
      </c>
      <c r="AW1413" s="14" t="s">
        <v>38</v>
      </c>
      <c r="AX1413" s="14" t="s">
        <v>84</v>
      </c>
      <c r="AY1413" s="256" t="s">
        <v>159</v>
      </c>
    </row>
    <row r="1414" s="2" customFormat="1" ht="33" customHeight="1">
      <c r="A1414" s="43"/>
      <c r="B1414" s="44"/>
      <c r="C1414" s="217" t="s">
        <v>2147</v>
      </c>
      <c r="D1414" s="217" t="s">
        <v>162</v>
      </c>
      <c r="E1414" s="218" t="s">
        <v>2148</v>
      </c>
      <c r="F1414" s="219" t="s">
        <v>2149</v>
      </c>
      <c r="G1414" s="220" t="s">
        <v>785</v>
      </c>
      <c r="H1414" s="221">
        <v>7</v>
      </c>
      <c r="I1414" s="222"/>
      <c r="J1414" s="223">
        <f>ROUND(I1414*H1414,2)</f>
        <v>0</v>
      </c>
      <c r="K1414" s="219" t="s">
        <v>166</v>
      </c>
      <c r="L1414" s="49"/>
      <c r="M1414" s="224" t="s">
        <v>32</v>
      </c>
      <c r="N1414" s="225" t="s">
        <v>48</v>
      </c>
      <c r="O1414" s="89"/>
      <c r="P1414" s="226">
        <f>O1414*H1414</f>
        <v>0</v>
      </c>
      <c r="Q1414" s="226">
        <v>0.00099240000000000005</v>
      </c>
      <c r="R1414" s="226">
        <f>Q1414*H1414</f>
        <v>0.0069468000000000004</v>
      </c>
      <c r="S1414" s="226">
        <v>0</v>
      </c>
      <c r="T1414" s="227">
        <f>S1414*H1414</f>
        <v>0</v>
      </c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R1414" s="228" t="s">
        <v>663</v>
      </c>
      <c r="AT1414" s="228" t="s">
        <v>162</v>
      </c>
      <c r="AU1414" s="228" t="s">
        <v>93</v>
      </c>
      <c r="AY1414" s="21" t="s">
        <v>159</v>
      </c>
      <c r="BE1414" s="229">
        <f>IF(N1414="základní",J1414,0)</f>
        <v>0</v>
      </c>
      <c r="BF1414" s="229">
        <f>IF(N1414="snížená",J1414,0)</f>
        <v>0</v>
      </c>
      <c r="BG1414" s="229">
        <f>IF(N1414="zákl. přenesená",J1414,0)</f>
        <v>0</v>
      </c>
      <c r="BH1414" s="229">
        <f>IF(N1414="sníž. přenesená",J1414,0)</f>
        <v>0</v>
      </c>
      <c r="BI1414" s="229">
        <f>IF(N1414="nulová",J1414,0)</f>
        <v>0</v>
      </c>
      <c r="BJ1414" s="21" t="s">
        <v>91</v>
      </c>
      <c r="BK1414" s="229">
        <f>ROUND(I1414*H1414,2)</f>
        <v>0</v>
      </c>
      <c r="BL1414" s="21" t="s">
        <v>663</v>
      </c>
      <c r="BM1414" s="228" t="s">
        <v>2150</v>
      </c>
    </row>
    <row r="1415" s="2" customFormat="1">
      <c r="A1415" s="43"/>
      <c r="B1415" s="44"/>
      <c r="C1415" s="45"/>
      <c r="D1415" s="230" t="s">
        <v>168</v>
      </c>
      <c r="E1415" s="45"/>
      <c r="F1415" s="231" t="s">
        <v>2151</v>
      </c>
      <c r="G1415" s="45"/>
      <c r="H1415" s="45"/>
      <c r="I1415" s="232"/>
      <c r="J1415" s="45"/>
      <c r="K1415" s="45"/>
      <c r="L1415" s="49"/>
      <c r="M1415" s="233"/>
      <c r="N1415" s="234"/>
      <c r="O1415" s="89"/>
      <c r="P1415" s="89"/>
      <c r="Q1415" s="89"/>
      <c r="R1415" s="89"/>
      <c r="S1415" s="89"/>
      <c r="T1415" s="90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T1415" s="21" t="s">
        <v>168</v>
      </c>
      <c r="AU1415" s="21" t="s">
        <v>93</v>
      </c>
    </row>
    <row r="1416" s="14" customFormat="1">
      <c r="A1416" s="14"/>
      <c r="B1416" s="246"/>
      <c r="C1416" s="247"/>
      <c r="D1416" s="237" t="s">
        <v>170</v>
      </c>
      <c r="E1416" s="248" t="s">
        <v>32</v>
      </c>
      <c r="F1416" s="249" t="s">
        <v>2152</v>
      </c>
      <c r="G1416" s="247"/>
      <c r="H1416" s="250">
        <v>7</v>
      </c>
      <c r="I1416" s="251"/>
      <c r="J1416" s="247"/>
      <c r="K1416" s="247"/>
      <c r="L1416" s="252"/>
      <c r="M1416" s="253"/>
      <c r="N1416" s="254"/>
      <c r="O1416" s="254"/>
      <c r="P1416" s="254"/>
      <c r="Q1416" s="254"/>
      <c r="R1416" s="254"/>
      <c r="S1416" s="254"/>
      <c r="T1416" s="255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6" t="s">
        <v>170</v>
      </c>
      <c r="AU1416" s="256" t="s">
        <v>93</v>
      </c>
      <c r="AV1416" s="14" t="s">
        <v>91</v>
      </c>
      <c r="AW1416" s="14" t="s">
        <v>38</v>
      </c>
      <c r="AX1416" s="14" t="s">
        <v>84</v>
      </c>
      <c r="AY1416" s="256" t="s">
        <v>159</v>
      </c>
    </row>
    <row r="1417" s="12" customFormat="1" ht="20.88" customHeight="1">
      <c r="A1417" s="12"/>
      <c r="B1417" s="201"/>
      <c r="C1417" s="202"/>
      <c r="D1417" s="203" t="s">
        <v>75</v>
      </c>
      <c r="E1417" s="215" t="s">
        <v>2153</v>
      </c>
      <c r="F1417" s="215" t="s">
        <v>2154</v>
      </c>
      <c r="G1417" s="202"/>
      <c r="H1417" s="202"/>
      <c r="I1417" s="205"/>
      <c r="J1417" s="216">
        <f>BK1417</f>
        <v>0</v>
      </c>
      <c r="K1417" s="202"/>
      <c r="L1417" s="207"/>
      <c r="M1417" s="208"/>
      <c r="N1417" s="209"/>
      <c r="O1417" s="209"/>
      <c r="P1417" s="210">
        <f>SUM(P1418:P1439)</f>
        <v>0</v>
      </c>
      <c r="Q1417" s="209"/>
      <c r="R1417" s="210">
        <f>SUM(R1418:R1439)</f>
        <v>0.07114914</v>
      </c>
      <c r="S1417" s="209"/>
      <c r="T1417" s="211">
        <f>SUM(T1418:T1439)</f>
        <v>0</v>
      </c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R1417" s="212" t="s">
        <v>91</v>
      </c>
      <c r="AT1417" s="213" t="s">
        <v>75</v>
      </c>
      <c r="AU1417" s="213" t="s">
        <v>91</v>
      </c>
      <c r="AY1417" s="212" t="s">
        <v>159</v>
      </c>
      <c r="BK1417" s="214">
        <f>SUM(BK1418:BK1439)</f>
        <v>0</v>
      </c>
    </row>
    <row r="1418" s="2" customFormat="1" ht="33" customHeight="1">
      <c r="A1418" s="43"/>
      <c r="B1418" s="44"/>
      <c r="C1418" s="217" t="s">
        <v>2155</v>
      </c>
      <c r="D1418" s="217" t="s">
        <v>162</v>
      </c>
      <c r="E1418" s="218" t="s">
        <v>2156</v>
      </c>
      <c r="F1418" s="219" t="s">
        <v>2157</v>
      </c>
      <c r="G1418" s="220" t="s">
        <v>212</v>
      </c>
      <c r="H1418" s="221">
        <v>14</v>
      </c>
      <c r="I1418" s="222"/>
      <c r="J1418" s="223">
        <f>ROUND(I1418*H1418,2)</f>
        <v>0</v>
      </c>
      <c r="K1418" s="219" t="s">
        <v>166</v>
      </c>
      <c r="L1418" s="49"/>
      <c r="M1418" s="224" t="s">
        <v>32</v>
      </c>
      <c r="N1418" s="225" t="s">
        <v>48</v>
      </c>
      <c r="O1418" s="89"/>
      <c r="P1418" s="226">
        <f>O1418*H1418</f>
        <v>0</v>
      </c>
      <c r="Q1418" s="226">
        <v>0</v>
      </c>
      <c r="R1418" s="226">
        <f>Q1418*H1418</f>
        <v>0</v>
      </c>
      <c r="S1418" s="226">
        <v>0</v>
      </c>
      <c r="T1418" s="227">
        <f>S1418*H1418</f>
        <v>0</v>
      </c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R1418" s="228" t="s">
        <v>663</v>
      </c>
      <c r="AT1418" s="228" t="s">
        <v>162</v>
      </c>
      <c r="AU1418" s="228" t="s">
        <v>93</v>
      </c>
      <c r="AY1418" s="21" t="s">
        <v>159</v>
      </c>
      <c r="BE1418" s="229">
        <f>IF(N1418="základní",J1418,0)</f>
        <v>0</v>
      </c>
      <c r="BF1418" s="229">
        <f>IF(N1418="snížená",J1418,0)</f>
        <v>0</v>
      </c>
      <c r="BG1418" s="229">
        <f>IF(N1418="zákl. přenesená",J1418,0)</f>
        <v>0</v>
      </c>
      <c r="BH1418" s="229">
        <f>IF(N1418="sníž. přenesená",J1418,0)</f>
        <v>0</v>
      </c>
      <c r="BI1418" s="229">
        <f>IF(N1418="nulová",J1418,0)</f>
        <v>0</v>
      </c>
      <c r="BJ1418" s="21" t="s">
        <v>91</v>
      </c>
      <c r="BK1418" s="229">
        <f>ROUND(I1418*H1418,2)</f>
        <v>0</v>
      </c>
      <c r="BL1418" s="21" t="s">
        <v>663</v>
      </c>
      <c r="BM1418" s="228" t="s">
        <v>2158</v>
      </c>
    </row>
    <row r="1419" s="2" customFormat="1">
      <c r="A1419" s="43"/>
      <c r="B1419" s="44"/>
      <c r="C1419" s="45"/>
      <c r="D1419" s="230" t="s">
        <v>168</v>
      </c>
      <c r="E1419" s="45"/>
      <c r="F1419" s="231" t="s">
        <v>2159</v>
      </c>
      <c r="G1419" s="45"/>
      <c r="H1419" s="45"/>
      <c r="I1419" s="232"/>
      <c r="J1419" s="45"/>
      <c r="K1419" s="45"/>
      <c r="L1419" s="49"/>
      <c r="M1419" s="233"/>
      <c r="N1419" s="234"/>
      <c r="O1419" s="89"/>
      <c r="P1419" s="89"/>
      <c r="Q1419" s="89"/>
      <c r="R1419" s="89"/>
      <c r="S1419" s="89"/>
      <c r="T1419" s="90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T1419" s="21" t="s">
        <v>168</v>
      </c>
      <c r="AU1419" s="21" t="s">
        <v>93</v>
      </c>
    </row>
    <row r="1420" s="2" customFormat="1" ht="24.15" customHeight="1">
      <c r="A1420" s="43"/>
      <c r="B1420" s="44"/>
      <c r="C1420" s="277" t="s">
        <v>2160</v>
      </c>
      <c r="D1420" s="277" t="s">
        <v>670</v>
      </c>
      <c r="E1420" s="278" t="s">
        <v>2161</v>
      </c>
      <c r="F1420" s="279" t="s">
        <v>2162</v>
      </c>
      <c r="G1420" s="280" t="s">
        <v>212</v>
      </c>
      <c r="H1420" s="281">
        <v>3</v>
      </c>
      <c r="I1420" s="282"/>
      <c r="J1420" s="283">
        <f>ROUND(I1420*H1420,2)</f>
        <v>0</v>
      </c>
      <c r="K1420" s="279" t="s">
        <v>166</v>
      </c>
      <c r="L1420" s="284"/>
      <c r="M1420" s="285" t="s">
        <v>32</v>
      </c>
      <c r="N1420" s="286" t="s">
        <v>48</v>
      </c>
      <c r="O1420" s="89"/>
      <c r="P1420" s="226">
        <f>O1420*H1420</f>
        <v>0</v>
      </c>
      <c r="Q1420" s="226">
        <v>0.0025000000000000001</v>
      </c>
      <c r="R1420" s="226">
        <f>Q1420*H1420</f>
        <v>0.0074999999999999997</v>
      </c>
      <c r="S1420" s="226">
        <v>0</v>
      </c>
      <c r="T1420" s="227">
        <f>S1420*H1420</f>
        <v>0</v>
      </c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R1420" s="228" t="s">
        <v>782</v>
      </c>
      <c r="AT1420" s="228" t="s">
        <v>670</v>
      </c>
      <c r="AU1420" s="228" t="s">
        <v>93</v>
      </c>
      <c r="AY1420" s="21" t="s">
        <v>159</v>
      </c>
      <c r="BE1420" s="229">
        <f>IF(N1420="základní",J1420,0)</f>
        <v>0</v>
      </c>
      <c r="BF1420" s="229">
        <f>IF(N1420="snížená",J1420,0)</f>
        <v>0</v>
      </c>
      <c r="BG1420" s="229">
        <f>IF(N1420="zákl. přenesená",J1420,0)</f>
        <v>0</v>
      </c>
      <c r="BH1420" s="229">
        <f>IF(N1420="sníž. přenesená",J1420,0)</f>
        <v>0</v>
      </c>
      <c r="BI1420" s="229">
        <f>IF(N1420="nulová",J1420,0)</f>
        <v>0</v>
      </c>
      <c r="BJ1420" s="21" t="s">
        <v>91</v>
      </c>
      <c r="BK1420" s="229">
        <f>ROUND(I1420*H1420,2)</f>
        <v>0</v>
      </c>
      <c r="BL1420" s="21" t="s">
        <v>663</v>
      </c>
      <c r="BM1420" s="228" t="s">
        <v>2163</v>
      </c>
    </row>
    <row r="1421" s="14" customFormat="1">
      <c r="A1421" s="14"/>
      <c r="B1421" s="246"/>
      <c r="C1421" s="247"/>
      <c r="D1421" s="237" t="s">
        <v>170</v>
      </c>
      <c r="E1421" s="248" t="s">
        <v>32</v>
      </c>
      <c r="F1421" s="249" t="s">
        <v>2164</v>
      </c>
      <c r="G1421" s="247"/>
      <c r="H1421" s="250">
        <v>3</v>
      </c>
      <c r="I1421" s="251"/>
      <c r="J1421" s="247"/>
      <c r="K1421" s="247"/>
      <c r="L1421" s="252"/>
      <c r="M1421" s="253"/>
      <c r="N1421" s="254"/>
      <c r="O1421" s="254"/>
      <c r="P1421" s="254"/>
      <c r="Q1421" s="254"/>
      <c r="R1421" s="254"/>
      <c r="S1421" s="254"/>
      <c r="T1421" s="255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6" t="s">
        <v>170</v>
      </c>
      <c r="AU1421" s="256" t="s">
        <v>93</v>
      </c>
      <c r="AV1421" s="14" t="s">
        <v>91</v>
      </c>
      <c r="AW1421" s="14" t="s">
        <v>38</v>
      </c>
      <c r="AX1421" s="14" t="s">
        <v>84</v>
      </c>
      <c r="AY1421" s="256" t="s">
        <v>159</v>
      </c>
    </row>
    <row r="1422" s="2" customFormat="1" ht="24.15" customHeight="1">
      <c r="A1422" s="43"/>
      <c r="B1422" s="44"/>
      <c r="C1422" s="277" t="s">
        <v>2165</v>
      </c>
      <c r="D1422" s="277" t="s">
        <v>670</v>
      </c>
      <c r="E1422" s="278" t="s">
        <v>2166</v>
      </c>
      <c r="F1422" s="279" t="s">
        <v>2167</v>
      </c>
      <c r="G1422" s="280" t="s">
        <v>212</v>
      </c>
      <c r="H1422" s="281">
        <v>4</v>
      </c>
      <c r="I1422" s="282"/>
      <c r="J1422" s="283">
        <f>ROUND(I1422*H1422,2)</f>
        <v>0</v>
      </c>
      <c r="K1422" s="279" t="s">
        <v>166</v>
      </c>
      <c r="L1422" s="284"/>
      <c r="M1422" s="285" t="s">
        <v>32</v>
      </c>
      <c r="N1422" s="286" t="s">
        <v>48</v>
      </c>
      <c r="O1422" s="89"/>
      <c r="P1422" s="226">
        <f>O1422*H1422</f>
        <v>0</v>
      </c>
      <c r="Q1422" s="226">
        <v>0.00095</v>
      </c>
      <c r="R1422" s="226">
        <f>Q1422*H1422</f>
        <v>0.0038</v>
      </c>
      <c r="S1422" s="226">
        <v>0</v>
      </c>
      <c r="T1422" s="227">
        <f>S1422*H1422</f>
        <v>0</v>
      </c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R1422" s="228" t="s">
        <v>782</v>
      </c>
      <c r="AT1422" s="228" t="s">
        <v>670</v>
      </c>
      <c r="AU1422" s="228" t="s">
        <v>93</v>
      </c>
      <c r="AY1422" s="21" t="s">
        <v>159</v>
      </c>
      <c r="BE1422" s="229">
        <f>IF(N1422="základní",J1422,0)</f>
        <v>0</v>
      </c>
      <c r="BF1422" s="229">
        <f>IF(N1422="snížená",J1422,0)</f>
        <v>0</v>
      </c>
      <c r="BG1422" s="229">
        <f>IF(N1422="zákl. přenesená",J1422,0)</f>
        <v>0</v>
      </c>
      <c r="BH1422" s="229">
        <f>IF(N1422="sníž. přenesená",J1422,0)</f>
        <v>0</v>
      </c>
      <c r="BI1422" s="229">
        <f>IF(N1422="nulová",J1422,0)</f>
        <v>0</v>
      </c>
      <c r="BJ1422" s="21" t="s">
        <v>91</v>
      </c>
      <c r="BK1422" s="229">
        <f>ROUND(I1422*H1422,2)</f>
        <v>0</v>
      </c>
      <c r="BL1422" s="21" t="s">
        <v>663</v>
      </c>
      <c r="BM1422" s="228" t="s">
        <v>2168</v>
      </c>
    </row>
    <row r="1423" s="14" customFormat="1">
      <c r="A1423" s="14"/>
      <c r="B1423" s="246"/>
      <c r="C1423" s="247"/>
      <c r="D1423" s="237" t="s">
        <v>170</v>
      </c>
      <c r="E1423" s="248" t="s">
        <v>32</v>
      </c>
      <c r="F1423" s="249" t="s">
        <v>2169</v>
      </c>
      <c r="G1423" s="247"/>
      <c r="H1423" s="250">
        <v>4</v>
      </c>
      <c r="I1423" s="251"/>
      <c r="J1423" s="247"/>
      <c r="K1423" s="247"/>
      <c r="L1423" s="252"/>
      <c r="M1423" s="253"/>
      <c r="N1423" s="254"/>
      <c r="O1423" s="254"/>
      <c r="P1423" s="254"/>
      <c r="Q1423" s="254"/>
      <c r="R1423" s="254"/>
      <c r="S1423" s="254"/>
      <c r="T1423" s="255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6" t="s">
        <v>170</v>
      </c>
      <c r="AU1423" s="256" t="s">
        <v>93</v>
      </c>
      <c r="AV1423" s="14" t="s">
        <v>91</v>
      </c>
      <c r="AW1423" s="14" t="s">
        <v>38</v>
      </c>
      <c r="AX1423" s="14" t="s">
        <v>84</v>
      </c>
      <c r="AY1423" s="256" t="s">
        <v>159</v>
      </c>
    </row>
    <row r="1424" s="2" customFormat="1" ht="24.15" customHeight="1">
      <c r="A1424" s="43"/>
      <c r="B1424" s="44"/>
      <c r="C1424" s="277" t="s">
        <v>2170</v>
      </c>
      <c r="D1424" s="277" t="s">
        <v>670</v>
      </c>
      <c r="E1424" s="278" t="s">
        <v>2171</v>
      </c>
      <c r="F1424" s="279" t="s">
        <v>2172</v>
      </c>
      <c r="G1424" s="280" t="s">
        <v>212</v>
      </c>
      <c r="H1424" s="281">
        <v>7</v>
      </c>
      <c r="I1424" s="282"/>
      <c r="J1424" s="283">
        <f>ROUND(I1424*H1424,2)</f>
        <v>0</v>
      </c>
      <c r="K1424" s="279" t="s">
        <v>227</v>
      </c>
      <c r="L1424" s="284"/>
      <c r="M1424" s="285" t="s">
        <v>32</v>
      </c>
      <c r="N1424" s="286" t="s">
        <v>48</v>
      </c>
      <c r="O1424" s="89"/>
      <c r="P1424" s="226">
        <f>O1424*H1424</f>
        <v>0</v>
      </c>
      <c r="Q1424" s="226">
        <v>0.00095</v>
      </c>
      <c r="R1424" s="226">
        <f>Q1424*H1424</f>
        <v>0.0066499999999999997</v>
      </c>
      <c r="S1424" s="226">
        <v>0</v>
      </c>
      <c r="T1424" s="227">
        <f>S1424*H1424</f>
        <v>0</v>
      </c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R1424" s="228" t="s">
        <v>782</v>
      </c>
      <c r="AT1424" s="228" t="s">
        <v>670</v>
      </c>
      <c r="AU1424" s="228" t="s">
        <v>93</v>
      </c>
      <c r="AY1424" s="21" t="s">
        <v>159</v>
      </c>
      <c r="BE1424" s="229">
        <f>IF(N1424="základní",J1424,0)</f>
        <v>0</v>
      </c>
      <c r="BF1424" s="229">
        <f>IF(N1424="snížená",J1424,0)</f>
        <v>0</v>
      </c>
      <c r="BG1424" s="229">
        <f>IF(N1424="zákl. přenesená",J1424,0)</f>
        <v>0</v>
      </c>
      <c r="BH1424" s="229">
        <f>IF(N1424="sníž. přenesená",J1424,0)</f>
        <v>0</v>
      </c>
      <c r="BI1424" s="229">
        <f>IF(N1424="nulová",J1424,0)</f>
        <v>0</v>
      </c>
      <c r="BJ1424" s="21" t="s">
        <v>91</v>
      </c>
      <c r="BK1424" s="229">
        <f>ROUND(I1424*H1424,2)</f>
        <v>0</v>
      </c>
      <c r="BL1424" s="21" t="s">
        <v>663</v>
      </c>
      <c r="BM1424" s="228" t="s">
        <v>2173</v>
      </c>
    </row>
    <row r="1425" s="2" customFormat="1" ht="33" customHeight="1">
      <c r="A1425" s="43"/>
      <c r="B1425" s="44"/>
      <c r="C1425" s="217" t="s">
        <v>2174</v>
      </c>
      <c r="D1425" s="217" t="s">
        <v>162</v>
      </c>
      <c r="E1425" s="218" t="s">
        <v>2175</v>
      </c>
      <c r="F1425" s="219" t="s">
        <v>2176</v>
      </c>
      <c r="G1425" s="220" t="s">
        <v>212</v>
      </c>
      <c r="H1425" s="221">
        <v>14</v>
      </c>
      <c r="I1425" s="222"/>
      <c r="J1425" s="223">
        <f>ROUND(I1425*H1425,2)</f>
        <v>0</v>
      </c>
      <c r="K1425" s="219" t="s">
        <v>166</v>
      </c>
      <c r="L1425" s="49"/>
      <c r="M1425" s="224" t="s">
        <v>32</v>
      </c>
      <c r="N1425" s="225" t="s">
        <v>48</v>
      </c>
      <c r="O1425" s="89"/>
      <c r="P1425" s="226">
        <f>O1425*H1425</f>
        <v>0</v>
      </c>
      <c r="Q1425" s="226">
        <v>0</v>
      </c>
      <c r="R1425" s="226">
        <f>Q1425*H1425</f>
        <v>0</v>
      </c>
      <c r="S1425" s="226">
        <v>0</v>
      </c>
      <c r="T1425" s="227">
        <f>S1425*H1425</f>
        <v>0</v>
      </c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R1425" s="228" t="s">
        <v>663</v>
      </c>
      <c r="AT1425" s="228" t="s">
        <v>162</v>
      </c>
      <c r="AU1425" s="228" t="s">
        <v>93</v>
      </c>
      <c r="AY1425" s="21" t="s">
        <v>159</v>
      </c>
      <c r="BE1425" s="229">
        <f>IF(N1425="základní",J1425,0)</f>
        <v>0</v>
      </c>
      <c r="BF1425" s="229">
        <f>IF(N1425="snížená",J1425,0)</f>
        <v>0</v>
      </c>
      <c r="BG1425" s="229">
        <f>IF(N1425="zákl. přenesená",J1425,0)</f>
        <v>0</v>
      </c>
      <c r="BH1425" s="229">
        <f>IF(N1425="sníž. přenesená",J1425,0)</f>
        <v>0</v>
      </c>
      <c r="BI1425" s="229">
        <f>IF(N1425="nulová",J1425,0)</f>
        <v>0</v>
      </c>
      <c r="BJ1425" s="21" t="s">
        <v>91</v>
      </c>
      <c r="BK1425" s="229">
        <f>ROUND(I1425*H1425,2)</f>
        <v>0</v>
      </c>
      <c r="BL1425" s="21" t="s">
        <v>663</v>
      </c>
      <c r="BM1425" s="228" t="s">
        <v>2177</v>
      </c>
    </row>
    <row r="1426" s="2" customFormat="1">
      <c r="A1426" s="43"/>
      <c r="B1426" s="44"/>
      <c r="C1426" s="45"/>
      <c r="D1426" s="230" t="s">
        <v>168</v>
      </c>
      <c r="E1426" s="45"/>
      <c r="F1426" s="231" t="s">
        <v>2178</v>
      </c>
      <c r="G1426" s="45"/>
      <c r="H1426" s="45"/>
      <c r="I1426" s="232"/>
      <c r="J1426" s="45"/>
      <c r="K1426" s="45"/>
      <c r="L1426" s="49"/>
      <c r="M1426" s="233"/>
      <c r="N1426" s="234"/>
      <c r="O1426" s="89"/>
      <c r="P1426" s="89"/>
      <c r="Q1426" s="89"/>
      <c r="R1426" s="89"/>
      <c r="S1426" s="89"/>
      <c r="T1426" s="90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T1426" s="21" t="s">
        <v>168</v>
      </c>
      <c r="AU1426" s="21" t="s">
        <v>93</v>
      </c>
    </row>
    <row r="1427" s="2" customFormat="1" ht="24.15" customHeight="1">
      <c r="A1427" s="43"/>
      <c r="B1427" s="44"/>
      <c r="C1427" s="277" t="s">
        <v>2179</v>
      </c>
      <c r="D1427" s="277" t="s">
        <v>670</v>
      </c>
      <c r="E1427" s="278" t="s">
        <v>2180</v>
      </c>
      <c r="F1427" s="279" t="s">
        <v>2181</v>
      </c>
      <c r="G1427" s="280" t="s">
        <v>212</v>
      </c>
      <c r="H1427" s="281">
        <v>3</v>
      </c>
      <c r="I1427" s="282"/>
      <c r="J1427" s="283">
        <f>ROUND(I1427*H1427,2)</f>
        <v>0</v>
      </c>
      <c r="K1427" s="279" t="s">
        <v>166</v>
      </c>
      <c r="L1427" s="284"/>
      <c r="M1427" s="285" t="s">
        <v>32</v>
      </c>
      <c r="N1427" s="286" t="s">
        <v>48</v>
      </c>
      <c r="O1427" s="89"/>
      <c r="P1427" s="226">
        <f>O1427*H1427</f>
        <v>0</v>
      </c>
      <c r="Q1427" s="226">
        <v>0.00075000000000000002</v>
      </c>
      <c r="R1427" s="226">
        <f>Q1427*H1427</f>
        <v>0.0022500000000000003</v>
      </c>
      <c r="S1427" s="226">
        <v>0</v>
      </c>
      <c r="T1427" s="227">
        <f>S1427*H1427</f>
        <v>0</v>
      </c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R1427" s="228" t="s">
        <v>782</v>
      </c>
      <c r="AT1427" s="228" t="s">
        <v>670</v>
      </c>
      <c r="AU1427" s="228" t="s">
        <v>93</v>
      </c>
      <c r="AY1427" s="21" t="s">
        <v>159</v>
      </c>
      <c r="BE1427" s="229">
        <f>IF(N1427="základní",J1427,0)</f>
        <v>0</v>
      </c>
      <c r="BF1427" s="229">
        <f>IF(N1427="snížená",J1427,0)</f>
        <v>0</v>
      </c>
      <c r="BG1427" s="229">
        <f>IF(N1427="zákl. přenesená",J1427,0)</f>
        <v>0</v>
      </c>
      <c r="BH1427" s="229">
        <f>IF(N1427="sníž. přenesená",J1427,0)</f>
        <v>0</v>
      </c>
      <c r="BI1427" s="229">
        <f>IF(N1427="nulová",J1427,0)</f>
        <v>0</v>
      </c>
      <c r="BJ1427" s="21" t="s">
        <v>91</v>
      </c>
      <c r="BK1427" s="229">
        <f>ROUND(I1427*H1427,2)</f>
        <v>0</v>
      </c>
      <c r="BL1427" s="21" t="s">
        <v>663</v>
      </c>
      <c r="BM1427" s="228" t="s">
        <v>2182</v>
      </c>
    </row>
    <row r="1428" s="2" customFormat="1" ht="24.15" customHeight="1">
      <c r="A1428" s="43"/>
      <c r="B1428" s="44"/>
      <c r="C1428" s="277" t="s">
        <v>2183</v>
      </c>
      <c r="D1428" s="277" t="s">
        <v>670</v>
      </c>
      <c r="E1428" s="278" t="s">
        <v>2184</v>
      </c>
      <c r="F1428" s="279" t="s">
        <v>2185</v>
      </c>
      <c r="G1428" s="280" t="s">
        <v>212</v>
      </c>
      <c r="H1428" s="281">
        <v>4</v>
      </c>
      <c r="I1428" s="282"/>
      <c r="J1428" s="283">
        <f>ROUND(I1428*H1428,2)</f>
        <v>0</v>
      </c>
      <c r="K1428" s="279" t="s">
        <v>166</v>
      </c>
      <c r="L1428" s="284"/>
      <c r="M1428" s="285" t="s">
        <v>32</v>
      </c>
      <c r="N1428" s="286" t="s">
        <v>48</v>
      </c>
      <c r="O1428" s="89"/>
      <c r="P1428" s="226">
        <f>O1428*H1428</f>
        <v>0</v>
      </c>
      <c r="Q1428" s="226">
        <v>0.00044999999999999999</v>
      </c>
      <c r="R1428" s="226">
        <f>Q1428*H1428</f>
        <v>0.0018</v>
      </c>
      <c r="S1428" s="226">
        <v>0</v>
      </c>
      <c r="T1428" s="227">
        <f>S1428*H1428</f>
        <v>0</v>
      </c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R1428" s="228" t="s">
        <v>782</v>
      </c>
      <c r="AT1428" s="228" t="s">
        <v>670</v>
      </c>
      <c r="AU1428" s="228" t="s">
        <v>93</v>
      </c>
      <c r="AY1428" s="21" t="s">
        <v>159</v>
      </c>
      <c r="BE1428" s="229">
        <f>IF(N1428="základní",J1428,0)</f>
        <v>0</v>
      </c>
      <c r="BF1428" s="229">
        <f>IF(N1428="snížená",J1428,0)</f>
        <v>0</v>
      </c>
      <c r="BG1428" s="229">
        <f>IF(N1428="zákl. přenesená",J1428,0)</f>
        <v>0</v>
      </c>
      <c r="BH1428" s="229">
        <f>IF(N1428="sníž. přenesená",J1428,0)</f>
        <v>0</v>
      </c>
      <c r="BI1428" s="229">
        <f>IF(N1428="nulová",J1428,0)</f>
        <v>0</v>
      </c>
      <c r="BJ1428" s="21" t="s">
        <v>91</v>
      </c>
      <c r="BK1428" s="229">
        <f>ROUND(I1428*H1428,2)</f>
        <v>0</v>
      </c>
      <c r="BL1428" s="21" t="s">
        <v>663</v>
      </c>
      <c r="BM1428" s="228" t="s">
        <v>2186</v>
      </c>
    </row>
    <row r="1429" s="2" customFormat="1" ht="24.15" customHeight="1">
      <c r="A1429" s="43"/>
      <c r="B1429" s="44"/>
      <c r="C1429" s="277" t="s">
        <v>2187</v>
      </c>
      <c r="D1429" s="277" t="s">
        <v>670</v>
      </c>
      <c r="E1429" s="278" t="s">
        <v>2188</v>
      </c>
      <c r="F1429" s="279" t="s">
        <v>2189</v>
      </c>
      <c r="G1429" s="280" t="s">
        <v>212</v>
      </c>
      <c r="H1429" s="281">
        <v>7</v>
      </c>
      <c r="I1429" s="282"/>
      <c r="J1429" s="283">
        <f>ROUND(I1429*H1429,2)</f>
        <v>0</v>
      </c>
      <c r="K1429" s="279" t="s">
        <v>227</v>
      </c>
      <c r="L1429" s="284"/>
      <c r="M1429" s="285" t="s">
        <v>32</v>
      </c>
      <c r="N1429" s="286" t="s">
        <v>48</v>
      </c>
      <c r="O1429" s="89"/>
      <c r="P1429" s="226">
        <f>O1429*H1429</f>
        <v>0</v>
      </c>
      <c r="Q1429" s="226">
        <v>0.00044999999999999999</v>
      </c>
      <c r="R1429" s="226">
        <f>Q1429*H1429</f>
        <v>0.00315</v>
      </c>
      <c r="S1429" s="226">
        <v>0</v>
      </c>
      <c r="T1429" s="227">
        <f>S1429*H1429</f>
        <v>0</v>
      </c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R1429" s="228" t="s">
        <v>782</v>
      </c>
      <c r="AT1429" s="228" t="s">
        <v>670</v>
      </c>
      <c r="AU1429" s="228" t="s">
        <v>93</v>
      </c>
      <c r="AY1429" s="21" t="s">
        <v>159</v>
      </c>
      <c r="BE1429" s="229">
        <f>IF(N1429="základní",J1429,0)</f>
        <v>0</v>
      </c>
      <c r="BF1429" s="229">
        <f>IF(N1429="snížená",J1429,0)</f>
        <v>0</v>
      </c>
      <c r="BG1429" s="229">
        <f>IF(N1429="zákl. přenesená",J1429,0)</f>
        <v>0</v>
      </c>
      <c r="BH1429" s="229">
        <f>IF(N1429="sníž. přenesená",J1429,0)</f>
        <v>0</v>
      </c>
      <c r="BI1429" s="229">
        <f>IF(N1429="nulová",J1429,0)</f>
        <v>0</v>
      </c>
      <c r="BJ1429" s="21" t="s">
        <v>91</v>
      </c>
      <c r="BK1429" s="229">
        <f>ROUND(I1429*H1429,2)</f>
        <v>0</v>
      </c>
      <c r="BL1429" s="21" t="s">
        <v>663</v>
      </c>
      <c r="BM1429" s="228" t="s">
        <v>2190</v>
      </c>
    </row>
    <row r="1430" s="2" customFormat="1" ht="37.8" customHeight="1">
      <c r="A1430" s="43"/>
      <c r="B1430" s="44"/>
      <c r="C1430" s="217" t="s">
        <v>2191</v>
      </c>
      <c r="D1430" s="217" t="s">
        <v>162</v>
      </c>
      <c r="E1430" s="218" t="s">
        <v>2192</v>
      </c>
      <c r="F1430" s="219" t="s">
        <v>2193</v>
      </c>
      <c r="G1430" s="220" t="s">
        <v>212</v>
      </c>
      <c r="H1430" s="221">
        <v>7</v>
      </c>
      <c r="I1430" s="222"/>
      <c r="J1430" s="223">
        <f>ROUND(I1430*H1430,2)</f>
        <v>0</v>
      </c>
      <c r="K1430" s="219" t="s">
        <v>166</v>
      </c>
      <c r="L1430" s="49"/>
      <c r="M1430" s="224" t="s">
        <v>32</v>
      </c>
      <c r="N1430" s="225" t="s">
        <v>48</v>
      </c>
      <c r="O1430" s="89"/>
      <c r="P1430" s="226">
        <f>O1430*H1430</f>
        <v>0</v>
      </c>
      <c r="Q1430" s="226">
        <v>7.046E-05</v>
      </c>
      <c r="R1430" s="226">
        <f>Q1430*H1430</f>
        <v>0.00049321999999999994</v>
      </c>
      <c r="S1430" s="226">
        <v>0</v>
      </c>
      <c r="T1430" s="227">
        <f>S1430*H1430</f>
        <v>0</v>
      </c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R1430" s="228" t="s">
        <v>663</v>
      </c>
      <c r="AT1430" s="228" t="s">
        <v>162</v>
      </c>
      <c r="AU1430" s="228" t="s">
        <v>93</v>
      </c>
      <c r="AY1430" s="21" t="s">
        <v>159</v>
      </c>
      <c r="BE1430" s="229">
        <f>IF(N1430="základní",J1430,0)</f>
        <v>0</v>
      </c>
      <c r="BF1430" s="229">
        <f>IF(N1430="snížená",J1430,0)</f>
        <v>0</v>
      </c>
      <c r="BG1430" s="229">
        <f>IF(N1430="zákl. přenesená",J1430,0)</f>
        <v>0</v>
      </c>
      <c r="BH1430" s="229">
        <f>IF(N1430="sníž. přenesená",J1430,0)</f>
        <v>0</v>
      </c>
      <c r="BI1430" s="229">
        <f>IF(N1430="nulová",J1430,0)</f>
        <v>0</v>
      </c>
      <c r="BJ1430" s="21" t="s">
        <v>91</v>
      </c>
      <c r="BK1430" s="229">
        <f>ROUND(I1430*H1430,2)</f>
        <v>0</v>
      </c>
      <c r="BL1430" s="21" t="s">
        <v>663</v>
      </c>
      <c r="BM1430" s="228" t="s">
        <v>2194</v>
      </c>
    </row>
    <row r="1431" s="2" customFormat="1">
      <c r="A1431" s="43"/>
      <c r="B1431" s="44"/>
      <c r="C1431" s="45"/>
      <c r="D1431" s="230" t="s">
        <v>168</v>
      </c>
      <c r="E1431" s="45"/>
      <c r="F1431" s="231" t="s">
        <v>2195</v>
      </c>
      <c r="G1431" s="45"/>
      <c r="H1431" s="45"/>
      <c r="I1431" s="232"/>
      <c r="J1431" s="45"/>
      <c r="K1431" s="45"/>
      <c r="L1431" s="49"/>
      <c r="M1431" s="233"/>
      <c r="N1431" s="234"/>
      <c r="O1431" s="89"/>
      <c r="P1431" s="89"/>
      <c r="Q1431" s="89"/>
      <c r="R1431" s="89"/>
      <c r="S1431" s="89"/>
      <c r="T1431" s="90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T1431" s="21" t="s">
        <v>168</v>
      </c>
      <c r="AU1431" s="21" t="s">
        <v>93</v>
      </c>
    </row>
    <row r="1432" s="2" customFormat="1" ht="33" customHeight="1">
      <c r="A1432" s="43"/>
      <c r="B1432" s="44"/>
      <c r="C1432" s="277" t="s">
        <v>2196</v>
      </c>
      <c r="D1432" s="277" t="s">
        <v>670</v>
      </c>
      <c r="E1432" s="278" t="s">
        <v>2197</v>
      </c>
      <c r="F1432" s="279" t="s">
        <v>2198</v>
      </c>
      <c r="G1432" s="280" t="s">
        <v>212</v>
      </c>
      <c r="H1432" s="281">
        <v>7</v>
      </c>
      <c r="I1432" s="282"/>
      <c r="J1432" s="283">
        <f>ROUND(I1432*H1432,2)</f>
        <v>0</v>
      </c>
      <c r="K1432" s="279" t="s">
        <v>166</v>
      </c>
      <c r="L1432" s="284"/>
      <c r="M1432" s="285" t="s">
        <v>32</v>
      </c>
      <c r="N1432" s="286" t="s">
        <v>48</v>
      </c>
      <c r="O1432" s="89"/>
      <c r="P1432" s="226">
        <f>O1432*H1432</f>
        <v>0</v>
      </c>
      <c r="Q1432" s="226">
        <v>0.00164</v>
      </c>
      <c r="R1432" s="226">
        <f>Q1432*H1432</f>
        <v>0.011480000000000001</v>
      </c>
      <c r="S1432" s="226">
        <v>0</v>
      </c>
      <c r="T1432" s="227">
        <f>S1432*H1432</f>
        <v>0</v>
      </c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R1432" s="228" t="s">
        <v>782</v>
      </c>
      <c r="AT1432" s="228" t="s">
        <v>670</v>
      </c>
      <c r="AU1432" s="228" t="s">
        <v>93</v>
      </c>
      <c r="AY1432" s="21" t="s">
        <v>159</v>
      </c>
      <c r="BE1432" s="229">
        <f>IF(N1432="základní",J1432,0)</f>
        <v>0</v>
      </c>
      <c r="BF1432" s="229">
        <f>IF(N1432="snížená",J1432,0)</f>
        <v>0</v>
      </c>
      <c r="BG1432" s="229">
        <f>IF(N1432="zákl. přenesená",J1432,0)</f>
        <v>0</v>
      </c>
      <c r="BH1432" s="229">
        <f>IF(N1432="sníž. přenesená",J1432,0)</f>
        <v>0</v>
      </c>
      <c r="BI1432" s="229">
        <f>IF(N1432="nulová",J1432,0)</f>
        <v>0</v>
      </c>
      <c r="BJ1432" s="21" t="s">
        <v>91</v>
      </c>
      <c r="BK1432" s="229">
        <f>ROUND(I1432*H1432,2)</f>
        <v>0</v>
      </c>
      <c r="BL1432" s="21" t="s">
        <v>663</v>
      </c>
      <c r="BM1432" s="228" t="s">
        <v>2199</v>
      </c>
    </row>
    <row r="1433" s="2" customFormat="1" ht="44.25" customHeight="1">
      <c r="A1433" s="43"/>
      <c r="B1433" s="44"/>
      <c r="C1433" s="217" t="s">
        <v>2200</v>
      </c>
      <c r="D1433" s="217" t="s">
        <v>162</v>
      </c>
      <c r="E1433" s="218" t="s">
        <v>2201</v>
      </c>
      <c r="F1433" s="219" t="s">
        <v>2202</v>
      </c>
      <c r="G1433" s="220" t="s">
        <v>212</v>
      </c>
      <c r="H1433" s="221">
        <v>4</v>
      </c>
      <c r="I1433" s="222"/>
      <c r="J1433" s="223">
        <f>ROUND(I1433*H1433,2)</f>
        <v>0</v>
      </c>
      <c r="K1433" s="219" t="s">
        <v>166</v>
      </c>
      <c r="L1433" s="49"/>
      <c r="M1433" s="224" t="s">
        <v>32</v>
      </c>
      <c r="N1433" s="225" t="s">
        <v>48</v>
      </c>
      <c r="O1433" s="89"/>
      <c r="P1433" s="226">
        <f>O1433*H1433</f>
        <v>0</v>
      </c>
      <c r="Q1433" s="226">
        <v>5.1480000000000002E-05</v>
      </c>
      <c r="R1433" s="226">
        <f>Q1433*H1433</f>
        <v>0.00020592000000000001</v>
      </c>
      <c r="S1433" s="226">
        <v>0</v>
      </c>
      <c r="T1433" s="227">
        <f>S1433*H1433</f>
        <v>0</v>
      </c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R1433" s="228" t="s">
        <v>663</v>
      </c>
      <c r="AT1433" s="228" t="s">
        <v>162</v>
      </c>
      <c r="AU1433" s="228" t="s">
        <v>93</v>
      </c>
      <c r="AY1433" s="21" t="s">
        <v>159</v>
      </c>
      <c r="BE1433" s="229">
        <f>IF(N1433="základní",J1433,0)</f>
        <v>0</v>
      </c>
      <c r="BF1433" s="229">
        <f>IF(N1433="snížená",J1433,0)</f>
        <v>0</v>
      </c>
      <c r="BG1433" s="229">
        <f>IF(N1433="zákl. přenesená",J1433,0)</f>
        <v>0</v>
      </c>
      <c r="BH1433" s="229">
        <f>IF(N1433="sníž. přenesená",J1433,0)</f>
        <v>0</v>
      </c>
      <c r="BI1433" s="229">
        <f>IF(N1433="nulová",J1433,0)</f>
        <v>0</v>
      </c>
      <c r="BJ1433" s="21" t="s">
        <v>91</v>
      </c>
      <c r="BK1433" s="229">
        <f>ROUND(I1433*H1433,2)</f>
        <v>0</v>
      </c>
      <c r="BL1433" s="21" t="s">
        <v>663</v>
      </c>
      <c r="BM1433" s="228" t="s">
        <v>2203</v>
      </c>
    </row>
    <row r="1434" s="2" customFormat="1">
      <c r="A1434" s="43"/>
      <c r="B1434" s="44"/>
      <c r="C1434" s="45"/>
      <c r="D1434" s="230" t="s">
        <v>168</v>
      </c>
      <c r="E1434" s="45"/>
      <c r="F1434" s="231" t="s">
        <v>2204</v>
      </c>
      <c r="G1434" s="45"/>
      <c r="H1434" s="45"/>
      <c r="I1434" s="232"/>
      <c r="J1434" s="45"/>
      <c r="K1434" s="45"/>
      <c r="L1434" s="49"/>
      <c r="M1434" s="233"/>
      <c r="N1434" s="234"/>
      <c r="O1434" s="89"/>
      <c r="P1434" s="89"/>
      <c r="Q1434" s="89"/>
      <c r="R1434" s="89"/>
      <c r="S1434" s="89"/>
      <c r="T1434" s="90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T1434" s="21" t="s">
        <v>168</v>
      </c>
      <c r="AU1434" s="21" t="s">
        <v>93</v>
      </c>
    </row>
    <row r="1435" s="2" customFormat="1" ht="24.15" customHeight="1">
      <c r="A1435" s="43"/>
      <c r="B1435" s="44"/>
      <c r="C1435" s="277" t="s">
        <v>2205</v>
      </c>
      <c r="D1435" s="277" t="s">
        <v>670</v>
      </c>
      <c r="E1435" s="278" t="s">
        <v>2206</v>
      </c>
      <c r="F1435" s="279" t="s">
        <v>2207</v>
      </c>
      <c r="G1435" s="280" t="s">
        <v>212</v>
      </c>
      <c r="H1435" s="281">
        <v>4</v>
      </c>
      <c r="I1435" s="282"/>
      <c r="J1435" s="283">
        <f>ROUND(I1435*H1435,2)</f>
        <v>0</v>
      </c>
      <c r="K1435" s="279" t="s">
        <v>166</v>
      </c>
      <c r="L1435" s="284"/>
      <c r="M1435" s="285" t="s">
        <v>32</v>
      </c>
      <c r="N1435" s="286" t="s">
        <v>48</v>
      </c>
      <c r="O1435" s="89"/>
      <c r="P1435" s="226">
        <f>O1435*H1435</f>
        <v>0</v>
      </c>
      <c r="Q1435" s="226">
        <v>0.001</v>
      </c>
      <c r="R1435" s="226">
        <f>Q1435*H1435</f>
        <v>0.0040000000000000001</v>
      </c>
      <c r="S1435" s="226">
        <v>0</v>
      </c>
      <c r="T1435" s="227">
        <f>S1435*H1435</f>
        <v>0</v>
      </c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R1435" s="228" t="s">
        <v>782</v>
      </c>
      <c r="AT1435" s="228" t="s">
        <v>670</v>
      </c>
      <c r="AU1435" s="228" t="s">
        <v>93</v>
      </c>
      <c r="AY1435" s="21" t="s">
        <v>159</v>
      </c>
      <c r="BE1435" s="229">
        <f>IF(N1435="základní",J1435,0)</f>
        <v>0</v>
      </c>
      <c r="BF1435" s="229">
        <f>IF(N1435="snížená",J1435,0)</f>
        <v>0</v>
      </c>
      <c r="BG1435" s="229">
        <f>IF(N1435="zákl. přenesená",J1435,0)</f>
        <v>0</v>
      </c>
      <c r="BH1435" s="229">
        <f>IF(N1435="sníž. přenesená",J1435,0)</f>
        <v>0</v>
      </c>
      <c r="BI1435" s="229">
        <f>IF(N1435="nulová",J1435,0)</f>
        <v>0</v>
      </c>
      <c r="BJ1435" s="21" t="s">
        <v>91</v>
      </c>
      <c r="BK1435" s="229">
        <f>ROUND(I1435*H1435,2)</f>
        <v>0</v>
      </c>
      <c r="BL1435" s="21" t="s">
        <v>663</v>
      </c>
      <c r="BM1435" s="228" t="s">
        <v>2208</v>
      </c>
    </row>
    <row r="1436" s="2" customFormat="1" ht="24.15" customHeight="1">
      <c r="A1436" s="43"/>
      <c r="B1436" s="44"/>
      <c r="C1436" s="217" t="s">
        <v>2209</v>
      </c>
      <c r="D1436" s="217" t="s">
        <v>162</v>
      </c>
      <c r="E1436" s="218" t="s">
        <v>2210</v>
      </c>
      <c r="F1436" s="219" t="s">
        <v>2211</v>
      </c>
      <c r="G1436" s="220" t="s">
        <v>212</v>
      </c>
      <c r="H1436" s="221">
        <v>7</v>
      </c>
      <c r="I1436" s="222"/>
      <c r="J1436" s="223">
        <f>ROUND(I1436*H1436,2)</f>
        <v>0</v>
      </c>
      <c r="K1436" s="219" t="s">
        <v>166</v>
      </c>
      <c r="L1436" s="49"/>
      <c r="M1436" s="224" t="s">
        <v>32</v>
      </c>
      <c r="N1436" s="225" t="s">
        <v>48</v>
      </c>
      <c r="O1436" s="89"/>
      <c r="P1436" s="226">
        <f>O1436*H1436</f>
        <v>0</v>
      </c>
      <c r="Q1436" s="226">
        <v>0.00115</v>
      </c>
      <c r="R1436" s="226">
        <f>Q1436*H1436</f>
        <v>0.0080499999999999999</v>
      </c>
      <c r="S1436" s="226">
        <v>0</v>
      </c>
      <c r="T1436" s="227">
        <f>S1436*H1436</f>
        <v>0</v>
      </c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R1436" s="228" t="s">
        <v>663</v>
      </c>
      <c r="AT1436" s="228" t="s">
        <v>162</v>
      </c>
      <c r="AU1436" s="228" t="s">
        <v>93</v>
      </c>
      <c r="AY1436" s="21" t="s">
        <v>159</v>
      </c>
      <c r="BE1436" s="229">
        <f>IF(N1436="základní",J1436,0)</f>
        <v>0</v>
      </c>
      <c r="BF1436" s="229">
        <f>IF(N1436="snížená",J1436,0)</f>
        <v>0</v>
      </c>
      <c r="BG1436" s="229">
        <f>IF(N1436="zákl. přenesená",J1436,0)</f>
        <v>0</v>
      </c>
      <c r="BH1436" s="229">
        <f>IF(N1436="sníž. přenesená",J1436,0)</f>
        <v>0</v>
      </c>
      <c r="BI1436" s="229">
        <f>IF(N1436="nulová",J1436,0)</f>
        <v>0</v>
      </c>
      <c r="BJ1436" s="21" t="s">
        <v>91</v>
      </c>
      <c r="BK1436" s="229">
        <f>ROUND(I1436*H1436,2)</f>
        <v>0</v>
      </c>
      <c r="BL1436" s="21" t="s">
        <v>663</v>
      </c>
      <c r="BM1436" s="228" t="s">
        <v>2212</v>
      </c>
    </row>
    <row r="1437" s="2" customFormat="1">
      <c r="A1437" s="43"/>
      <c r="B1437" s="44"/>
      <c r="C1437" s="45"/>
      <c r="D1437" s="230" t="s">
        <v>168</v>
      </c>
      <c r="E1437" s="45"/>
      <c r="F1437" s="231" t="s">
        <v>2213</v>
      </c>
      <c r="G1437" s="45"/>
      <c r="H1437" s="45"/>
      <c r="I1437" s="232"/>
      <c r="J1437" s="45"/>
      <c r="K1437" s="45"/>
      <c r="L1437" s="49"/>
      <c r="M1437" s="233"/>
      <c r="N1437" s="234"/>
      <c r="O1437" s="89"/>
      <c r="P1437" s="89"/>
      <c r="Q1437" s="89"/>
      <c r="R1437" s="89"/>
      <c r="S1437" s="89"/>
      <c r="T1437" s="90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T1437" s="21" t="s">
        <v>168</v>
      </c>
      <c r="AU1437" s="21" t="s">
        <v>93</v>
      </c>
    </row>
    <row r="1438" s="14" customFormat="1">
      <c r="A1438" s="14"/>
      <c r="B1438" s="246"/>
      <c r="C1438" s="247"/>
      <c r="D1438" s="237" t="s">
        <v>170</v>
      </c>
      <c r="E1438" s="248" t="s">
        <v>32</v>
      </c>
      <c r="F1438" s="249" t="s">
        <v>2214</v>
      </c>
      <c r="G1438" s="247"/>
      <c r="H1438" s="250">
        <v>7</v>
      </c>
      <c r="I1438" s="251"/>
      <c r="J1438" s="247"/>
      <c r="K1438" s="247"/>
      <c r="L1438" s="252"/>
      <c r="M1438" s="253"/>
      <c r="N1438" s="254"/>
      <c r="O1438" s="254"/>
      <c r="P1438" s="254"/>
      <c r="Q1438" s="254"/>
      <c r="R1438" s="254"/>
      <c r="S1438" s="254"/>
      <c r="T1438" s="255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6" t="s">
        <v>170</v>
      </c>
      <c r="AU1438" s="256" t="s">
        <v>93</v>
      </c>
      <c r="AV1438" s="14" t="s">
        <v>91</v>
      </c>
      <c r="AW1438" s="14" t="s">
        <v>38</v>
      </c>
      <c r="AX1438" s="14" t="s">
        <v>84</v>
      </c>
      <c r="AY1438" s="256" t="s">
        <v>159</v>
      </c>
    </row>
    <row r="1439" s="2" customFormat="1" ht="37.8" customHeight="1">
      <c r="A1439" s="43"/>
      <c r="B1439" s="44"/>
      <c r="C1439" s="277" t="s">
        <v>2215</v>
      </c>
      <c r="D1439" s="277" t="s">
        <v>670</v>
      </c>
      <c r="E1439" s="278" t="s">
        <v>2216</v>
      </c>
      <c r="F1439" s="279" t="s">
        <v>2217</v>
      </c>
      <c r="G1439" s="280" t="s">
        <v>212</v>
      </c>
      <c r="H1439" s="281">
        <v>7</v>
      </c>
      <c r="I1439" s="282"/>
      <c r="J1439" s="283">
        <f>ROUND(I1439*H1439,2)</f>
        <v>0</v>
      </c>
      <c r="K1439" s="279" t="s">
        <v>166</v>
      </c>
      <c r="L1439" s="284"/>
      <c r="M1439" s="285" t="s">
        <v>32</v>
      </c>
      <c r="N1439" s="286" t="s">
        <v>48</v>
      </c>
      <c r="O1439" s="89"/>
      <c r="P1439" s="226">
        <f>O1439*H1439</f>
        <v>0</v>
      </c>
      <c r="Q1439" s="226">
        <v>0.0031099999999999999</v>
      </c>
      <c r="R1439" s="226">
        <f>Q1439*H1439</f>
        <v>0.021769999999999998</v>
      </c>
      <c r="S1439" s="226">
        <v>0</v>
      </c>
      <c r="T1439" s="227">
        <f>S1439*H1439</f>
        <v>0</v>
      </c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R1439" s="228" t="s">
        <v>782</v>
      </c>
      <c r="AT1439" s="228" t="s">
        <v>670</v>
      </c>
      <c r="AU1439" s="228" t="s">
        <v>93</v>
      </c>
      <c r="AY1439" s="21" t="s">
        <v>159</v>
      </c>
      <c r="BE1439" s="229">
        <f>IF(N1439="základní",J1439,0)</f>
        <v>0</v>
      </c>
      <c r="BF1439" s="229">
        <f>IF(N1439="snížená",J1439,0)</f>
        <v>0</v>
      </c>
      <c r="BG1439" s="229">
        <f>IF(N1439="zákl. přenesená",J1439,0)</f>
        <v>0</v>
      </c>
      <c r="BH1439" s="229">
        <f>IF(N1439="sníž. přenesená",J1439,0)</f>
        <v>0</v>
      </c>
      <c r="BI1439" s="229">
        <f>IF(N1439="nulová",J1439,0)</f>
        <v>0</v>
      </c>
      <c r="BJ1439" s="21" t="s">
        <v>91</v>
      </c>
      <c r="BK1439" s="229">
        <f>ROUND(I1439*H1439,2)</f>
        <v>0</v>
      </c>
      <c r="BL1439" s="21" t="s">
        <v>663</v>
      </c>
      <c r="BM1439" s="228" t="s">
        <v>2218</v>
      </c>
    </row>
    <row r="1440" s="12" customFormat="1" ht="20.88" customHeight="1">
      <c r="A1440" s="12"/>
      <c r="B1440" s="201"/>
      <c r="C1440" s="202"/>
      <c r="D1440" s="203" t="s">
        <v>75</v>
      </c>
      <c r="E1440" s="215" t="s">
        <v>2219</v>
      </c>
      <c r="F1440" s="215" t="s">
        <v>2220</v>
      </c>
      <c r="G1440" s="202"/>
      <c r="H1440" s="202"/>
      <c r="I1440" s="205"/>
      <c r="J1440" s="216">
        <f>BK1440</f>
        <v>0</v>
      </c>
      <c r="K1440" s="202"/>
      <c r="L1440" s="207"/>
      <c r="M1440" s="208"/>
      <c r="N1440" s="209"/>
      <c r="O1440" s="209"/>
      <c r="P1440" s="210">
        <f>SUM(P1441:P1468)</f>
        <v>0</v>
      </c>
      <c r="Q1440" s="209"/>
      <c r="R1440" s="210">
        <f>SUM(R1441:R1468)</f>
        <v>36.149426999999996</v>
      </c>
      <c r="S1440" s="209"/>
      <c r="T1440" s="211">
        <f>SUM(T1441:T1468)</f>
        <v>0</v>
      </c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R1440" s="212" t="s">
        <v>91</v>
      </c>
      <c r="AT1440" s="213" t="s">
        <v>75</v>
      </c>
      <c r="AU1440" s="213" t="s">
        <v>91</v>
      </c>
      <c r="AY1440" s="212" t="s">
        <v>159</v>
      </c>
      <c r="BK1440" s="214">
        <f>SUM(BK1441:BK1468)</f>
        <v>0</v>
      </c>
    </row>
    <row r="1441" s="2" customFormat="1" ht="37.8" customHeight="1">
      <c r="A1441" s="43"/>
      <c r="B1441" s="44"/>
      <c r="C1441" s="217" t="s">
        <v>2221</v>
      </c>
      <c r="D1441" s="217" t="s">
        <v>162</v>
      </c>
      <c r="E1441" s="218" t="s">
        <v>2222</v>
      </c>
      <c r="F1441" s="219" t="s">
        <v>2223</v>
      </c>
      <c r="G1441" s="220" t="s">
        <v>165</v>
      </c>
      <c r="H1441" s="221">
        <v>255.774</v>
      </c>
      <c r="I1441" s="222"/>
      <c r="J1441" s="223">
        <f>ROUND(I1441*H1441,2)</f>
        <v>0</v>
      </c>
      <c r="K1441" s="219" t="s">
        <v>166</v>
      </c>
      <c r="L1441" s="49"/>
      <c r="M1441" s="224" t="s">
        <v>32</v>
      </c>
      <c r="N1441" s="225" t="s">
        <v>48</v>
      </c>
      <c r="O1441" s="89"/>
      <c r="P1441" s="226">
        <f>O1441*H1441</f>
        <v>0</v>
      </c>
      <c r="Q1441" s="226">
        <v>0</v>
      </c>
      <c r="R1441" s="226">
        <f>Q1441*H1441</f>
        <v>0</v>
      </c>
      <c r="S1441" s="226">
        <v>0</v>
      </c>
      <c r="T1441" s="227">
        <f>S1441*H1441</f>
        <v>0</v>
      </c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R1441" s="228" t="s">
        <v>663</v>
      </c>
      <c r="AT1441" s="228" t="s">
        <v>162</v>
      </c>
      <c r="AU1441" s="228" t="s">
        <v>93</v>
      </c>
      <c r="AY1441" s="21" t="s">
        <v>159</v>
      </c>
      <c r="BE1441" s="229">
        <f>IF(N1441="základní",J1441,0)</f>
        <v>0</v>
      </c>
      <c r="BF1441" s="229">
        <f>IF(N1441="snížená",J1441,0)</f>
        <v>0</v>
      </c>
      <c r="BG1441" s="229">
        <f>IF(N1441="zákl. přenesená",J1441,0)</f>
        <v>0</v>
      </c>
      <c r="BH1441" s="229">
        <f>IF(N1441="sníž. přenesená",J1441,0)</f>
        <v>0</v>
      </c>
      <c r="BI1441" s="229">
        <f>IF(N1441="nulová",J1441,0)</f>
        <v>0</v>
      </c>
      <c r="BJ1441" s="21" t="s">
        <v>91</v>
      </c>
      <c r="BK1441" s="229">
        <f>ROUND(I1441*H1441,2)</f>
        <v>0</v>
      </c>
      <c r="BL1441" s="21" t="s">
        <v>663</v>
      </c>
      <c r="BM1441" s="228" t="s">
        <v>2224</v>
      </c>
    </row>
    <row r="1442" s="2" customFormat="1">
      <c r="A1442" s="43"/>
      <c r="B1442" s="44"/>
      <c r="C1442" s="45"/>
      <c r="D1442" s="230" t="s">
        <v>168</v>
      </c>
      <c r="E1442" s="45"/>
      <c r="F1442" s="231" t="s">
        <v>2225</v>
      </c>
      <c r="G1442" s="45"/>
      <c r="H1442" s="45"/>
      <c r="I1442" s="232"/>
      <c r="J1442" s="45"/>
      <c r="K1442" s="45"/>
      <c r="L1442" s="49"/>
      <c r="M1442" s="233"/>
      <c r="N1442" s="234"/>
      <c r="O1442" s="89"/>
      <c r="P1442" s="89"/>
      <c r="Q1442" s="89"/>
      <c r="R1442" s="89"/>
      <c r="S1442" s="89"/>
      <c r="T1442" s="90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T1442" s="21" t="s">
        <v>168</v>
      </c>
      <c r="AU1442" s="21" t="s">
        <v>93</v>
      </c>
    </row>
    <row r="1443" s="14" customFormat="1">
      <c r="A1443" s="14"/>
      <c r="B1443" s="246"/>
      <c r="C1443" s="247"/>
      <c r="D1443" s="237" t="s">
        <v>170</v>
      </c>
      <c r="E1443" s="248" t="s">
        <v>32</v>
      </c>
      <c r="F1443" s="249" t="s">
        <v>399</v>
      </c>
      <c r="G1443" s="247"/>
      <c r="H1443" s="250">
        <v>56.939999999999998</v>
      </c>
      <c r="I1443" s="251"/>
      <c r="J1443" s="247"/>
      <c r="K1443" s="247"/>
      <c r="L1443" s="252"/>
      <c r="M1443" s="253"/>
      <c r="N1443" s="254"/>
      <c r="O1443" s="254"/>
      <c r="P1443" s="254"/>
      <c r="Q1443" s="254"/>
      <c r="R1443" s="254"/>
      <c r="S1443" s="254"/>
      <c r="T1443" s="255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6" t="s">
        <v>170</v>
      </c>
      <c r="AU1443" s="256" t="s">
        <v>93</v>
      </c>
      <c r="AV1443" s="14" t="s">
        <v>91</v>
      </c>
      <c r="AW1443" s="14" t="s">
        <v>38</v>
      </c>
      <c r="AX1443" s="14" t="s">
        <v>76</v>
      </c>
      <c r="AY1443" s="256" t="s">
        <v>159</v>
      </c>
    </row>
    <row r="1444" s="14" customFormat="1">
      <c r="A1444" s="14"/>
      <c r="B1444" s="246"/>
      <c r="C1444" s="247"/>
      <c r="D1444" s="237" t="s">
        <v>170</v>
      </c>
      <c r="E1444" s="248" t="s">
        <v>32</v>
      </c>
      <c r="F1444" s="249" t="s">
        <v>411</v>
      </c>
      <c r="G1444" s="247"/>
      <c r="H1444" s="250">
        <v>251.24000000000001</v>
      </c>
      <c r="I1444" s="251"/>
      <c r="J1444" s="247"/>
      <c r="K1444" s="247"/>
      <c r="L1444" s="252"/>
      <c r="M1444" s="253"/>
      <c r="N1444" s="254"/>
      <c r="O1444" s="254"/>
      <c r="P1444" s="254"/>
      <c r="Q1444" s="254"/>
      <c r="R1444" s="254"/>
      <c r="S1444" s="254"/>
      <c r="T1444" s="255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6" t="s">
        <v>170</v>
      </c>
      <c r="AU1444" s="256" t="s">
        <v>93</v>
      </c>
      <c r="AV1444" s="14" t="s">
        <v>91</v>
      </c>
      <c r="AW1444" s="14" t="s">
        <v>38</v>
      </c>
      <c r="AX1444" s="14" t="s">
        <v>76</v>
      </c>
      <c r="AY1444" s="256" t="s">
        <v>159</v>
      </c>
    </row>
    <row r="1445" s="14" customFormat="1">
      <c r="A1445" s="14"/>
      <c r="B1445" s="246"/>
      <c r="C1445" s="247"/>
      <c r="D1445" s="237" t="s">
        <v>170</v>
      </c>
      <c r="E1445" s="248" t="s">
        <v>32</v>
      </c>
      <c r="F1445" s="249" t="s">
        <v>2226</v>
      </c>
      <c r="G1445" s="247"/>
      <c r="H1445" s="250">
        <v>-52.405999999999999</v>
      </c>
      <c r="I1445" s="251"/>
      <c r="J1445" s="247"/>
      <c r="K1445" s="247"/>
      <c r="L1445" s="252"/>
      <c r="M1445" s="253"/>
      <c r="N1445" s="254"/>
      <c r="O1445" s="254"/>
      <c r="P1445" s="254"/>
      <c r="Q1445" s="254"/>
      <c r="R1445" s="254"/>
      <c r="S1445" s="254"/>
      <c r="T1445" s="255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6" t="s">
        <v>170</v>
      </c>
      <c r="AU1445" s="256" t="s">
        <v>93</v>
      </c>
      <c r="AV1445" s="14" t="s">
        <v>91</v>
      </c>
      <c r="AW1445" s="14" t="s">
        <v>38</v>
      </c>
      <c r="AX1445" s="14" t="s">
        <v>76</v>
      </c>
      <c r="AY1445" s="256" t="s">
        <v>159</v>
      </c>
    </row>
    <row r="1446" s="15" customFormat="1">
      <c r="A1446" s="15"/>
      <c r="B1446" s="266"/>
      <c r="C1446" s="267"/>
      <c r="D1446" s="237" t="s">
        <v>170</v>
      </c>
      <c r="E1446" s="268" t="s">
        <v>32</v>
      </c>
      <c r="F1446" s="269" t="s">
        <v>583</v>
      </c>
      <c r="G1446" s="267"/>
      <c r="H1446" s="270">
        <v>255.774</v>
      </c>
      <c r="I1446" s="271"/>
      <c r="J1446" s="267"/>
      <c r="K1446" s="267"/>
      <c r="L1446" s="272"/>
      <c r="M1446" s="273"/>
      <c r="N1446" s="274"/>
      <c r="O1446" s="274"/>
      <c r="P1446" s="274"/>
      <c r="Q1446" s="274"/>
      <c r="R1446" s="274"/>
      <c r="S1446" s="274"/>
      <c r="T1446" s="27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76" t="s">
        <v>170</v>
      </c>
      <c r="AU1446" s="276" t="s">
        <v>93</v>
      </c>
      <c r="AV1446" s="15" t="s">
        <v>96</v>
      </c>
      <c r="AW1446" s="15" t="s">
        <v>38</v>
      </c>
      <c r="AX1446" s="15" t="s">
        <v>84</v>
      </c>
      <c r="AY1446" s="276" t="s">
        <v>159</v>
      </c>
    </row>
    <row r="1447" s="2" customFormat="1" ht="49.05" customHeight="1">
      <c r="A1447" s="43"/>
      <c r="B1447" s="44"/>
      <c r="C1447" s="277" t="s">
        <v>2227</v>
      </c>
      <c r="D1447" s="277" t="s">
        <v>670</v>
      </c>
      <c r="E1447" s="278" t="s">
        <v>2228</v>
      </c>
      <c r="F1447" s="279" t="s">
        <v>2229</v>
      </c>
      <c r="G1447" s="280" t="s">
        <v>165</v>
      </c>
      <c r="H1447" s="281">
        <v>294.13999999999999</v>
      </c>
      <c r="I1447" s="282"/>
      <c r="J1447" s="283">
        <f>ROUND(I1447*H1447,2)</f>
        <v>0</v>
      </c>
      <c r="K1447" s="279" t="s">
        <v>166</v>
      </c>
      <c r="L1447" s="284"/>
      <c r="M1447" s="285" t="s">
        <v>32</v>
      </c>
      <c r="N1447" s="286" t="s">
        <v>48</v>
      </c>
      <c r="O1447" s="89"/>
      <c r="P1447" s="226">
        <f>O1447*H1447</f>
        <v>0</v>
      </c>
      <c r="Q1447" s="226">
        <v>0.00059999999999999995</v>
      </c>
      <c r="R1447" s="226">
        <f>Q1447*H1447</f>
        <v>0.17648399999999997</v>
      </c>
      <c r="S1447" s="226">
        <v>0</v>
      </c>
      <c r="T1447" s="227">
        <f>S1447*H1447</f>
        <v>0</v>
      </c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R1447" s="228" t="s">
        <v>782</v>
      </c>
      <c r="AT1447" s="228" t="s">
        <v>670</v>
      </c>
      <c r="AU1447" s="228" t="s">
        <v>93</v>
      </c>
      <c r="AY1447" s="21" t="s">
        <v>159</v>
      </c>
      <c r="BE1447" s="229">
        <f>IF(N1447="základní",J1447,0)</f>
        <v>0</v>
      </c>
      <c r="BF1447" s="229">
        <f>IF(N1447="snížená",J1447,0)</f>
        <v>0</v>
      </c>
      <c r="BG1447" s="229">
        <f>IF(N1447="zákl. přenesená",J1447,0)</f>
        <v>0</v>
      </c>
      <c r="BH1447" s="229">
        <f>IF(N1447="sníž. přenesená",J1447,0)</f>
        <v>0</v>
      </c>
      <c r="BI1447" s="229">
        <f>IF(N1447="nulová",J1447,0)</f>
        <v>0</v>
      </c>
      <c r="BJ1447" s="21" t="s">
        <v>91</v>
      </c>
      <c r="BK1447" s="229">
        <f>ROUND(I1447*H1447,2)</f>
        <v>0</v>
      </c>
      <c r="BL1447" s="21" t="s">
        <v>663</v>
      </c>
      <c r="BM1447" s="228" t="s">
        <v>2230</v>
      </c>
    </row>
    <row r="1448" s="14" customFormat="1">
      <c r="A1448" s="14"/>
      <c r="B1448" s="246"/>
      <c r="C1448" s="247"/>
      <c r="D1448" s="237" t="s">
        <v>170</v>
      </c>
      <c r="E1448" s="247"/>
      <c r="F1448" s="249" t="s">
        <v>2231</v>
      </c>
      <c r="G1448" s="247"/>
      <c r="H1448" s="250">
        <v>294.13999999999999</v>
      </c>
      <c r="I1448" s="251"/>
      <c r="J1448" s="247"/>
      <c r="K1448" s="247"/>
      <c r="L1448" s="252"/>
      <c r="M1448" s="253"/>
      <c r="N1448" s="254"/>
      <c r="O1448" s="254"/>
      <c r="P1448" s="254"/>
      <c r="Q1448" s="254"/>
      <c r="R1448" s="254"/>
      <c r="S1448" s="254"/>
      <c r="T1448" s="255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6" t="s">
        <v>170</v>
      </c>
      <c r="AU1448" s="256" t="s">
        <v>93</v>
      </c>
      <c r="AV1448" s="14" t="s">
        <v>91</v>
      </c>
      <c r="AW1448" s="14" t="s">
        <v>4</v>
      </c>
      <c r="AX1448" s="14" t="s">
        <v>84</v>
      </c>
      <c r="AY1448" s="256" t="s">
        <v>159</v>
      </c>
    </row>
    <row r="1449" s="2" customFormat="1" ht="33" customHeight="1">
      <c r="A1449" s="43"/>
      <c r="B1449" s="44"/>
      <c r="C1449" s="217" t="s">
        <v>2232</v>
      </c>
      <c r="D1449" s="217" t="s">
        <v>162</v>
      </c>
      <c r="E1449" s="218" t="s">
        <v>2233</v>
      </c>
      <c r="F1449" s="219" t="s">
        <v>2234</v>
      </c>
      <c r="G1449" s="220" t="s">
        <v>561</v>
      </c>
      <c r="H1449" s="221">
        <v>42.643000000000001</v>
      </c>
      <c r="I1449" s="222"/>
      <c r="J1449" s="223">
        <f>ROUND(I1449*H1449,2)</f>
        <v>0</v>
      </c>
      <c r="K1449" s="219" t="s">
        <v>166</v>
      </c>
      <c r="L1449" s="49"/>
      <c r="M1449" s="224" t="s">
        <v>32</v>
      </c>
      <c r="N1449" s="225" t="s">
        <v>48</v>
      </c>
      <c r="O1449" s="89"/>
      <c r="P1449" s="226">
        <f>O1449*H1449</f>
        <v>0</v>
      </c>
      <c r="Q1449" s="226">
        <v>0</v>
      </c>
      <c r="R1449" s="226">
        <f>Q1449*H1449</f>
        <v>0</v>
      </c>
      <c r="S1449" s="226">
        <v>0</v>
      </c>
      <c r="T1449" s="227">
        <f>S1449*H1449</f>
        <v>0</v>
      </c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R1449" s="228" t="s">
        <v>663</v>
      </c>
      <c r="AT1449" s="228" t="s">
        <v>162</v>
      </c>
      <c r="AU1449" s="228" t="s">
        <v>93</v>
      </c>
      <c r="AY1449" s="21" t="s">
        <v>159</v>
      </c>
      <c r="BE1449" s="229">
        <f>IF(N1449="základní",J1449,0)</f>
        <v>0</v>
      </c>
      <c r="BF1449" s="229">
        <f>IF(N1449="snížená",J1449,0)</f>
        <v>0</v>
      </c>
      <c r="BG1449" s="229">
        <f>IF(N1449="zákl. přenesená",J1449,0)</f>
        <v>0</v>
      </c>
      <c r="BH1449" s="229">
        <f>IF(N1449="sníž. přenesená",J1449,0)</f>
        <v>0</v>
      </c>
      <c r="BI1449" s="229">
        <f>IF(N1449="nulová",J1449,0)</f>
        <v>0</v>
      </c>
      <c r="BJ1449" s="21" t="s">
        <v>91</v>
      </c>
      <c r="BK1449" s="229">
        <f>ROUND(I1449*H1449,2)</f>
        <v>0</v>
      </c>
      <c r="BL1449" s="21" t="s">
        <v>663</v>
      </c>
      <c r="BM1449" s="228" t="s">
        <v>2235</v>
      </c>
    </row>
    <row r="1450" s="2" customFormat="1">
      <c r="A1450" s="43"/>
      <c r="B1450" s="44"/>
      <c r="C1450" s="45"/>
      <c r="D1450" s="230" t="s">
        <v>168</v>
      </c>
      <c r="E1450" s="45"/>
      <c r="F1450" s="231" t="s">
        <v>2236</v>
      </c>
      <c r="G1450" s="45"/>
      <c r="H1450" s="45"/>
      <c r="I1450" s="232"/>
      <c r="J1450" s="45"/>
      <c r="K1450" s="45"/>
      <c r="L1450" s="49"/>
      <c r="M1450" s="233"/>
      <c r="N1450" s="234"/>
      <c r="O1450" s="89"/>
      <c r="P1450" s="89"/>
      <c r="Q1450" s="89"/>
      <c r="R1450" s="89"/>
      <c r="S1450" s="89"/>
      <c r="T1450" s="90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T1450" s="21" t="s">
        <v>168</v>
      </c>
      <c r="AU1450" s="21" t="s">
        <v>93</v>
      </c>
    </row>
    <row r="1451" s="14" customFormat="1">
      <c r="A1451" s="14"/>
      <c r="B1451" s="246"/>
      <c r="C1451" s="247"/>
      <c r="D1451" s="237" t="s">
        <v>170</v>
      </c>
      <c r="E1451" s="248" t="s">
        <v>32</v>
      </c>
      <c r="F1451" s="249" t="s">
        <v>2237</v>
      </c>
      <c r="G1451" s="247"/>
      <c r="H1451" s="250">
        <v>8.6259999999999994</v>
      </c>
      <c r="I1451" s="251"/>
      <c r="J1451" s="247"/>
      <c r="K1451" s="247"/>
      <c r="L1451" s="252"/>
      <c r="M1451" s="253"/>
      <c r="N1451" s="254"/>
      <c r="O1451" s="254"/>
      <c r="P1451" s="254"/>
      <c r="Q1451" s="254"/>
      <c r="R1451" s="254"/>
      <c r="S1451" s="254"/>
      <c r="T1451" s="255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6" t="s">
        <v>170</v>
      </c>
      <c r="AU1451" s="256" t="s">
        <v>93</v>
      </c>
      <c r="AV1451" s="14" t="s">
        <v>91</v>
      </c>
      <c r="AW1451" s="14" t="s">
        <v>38</v>
      </c>
      <c r="AX1451" s="14" t="s">
        <v>76</v>
      </c>
      <c r="AY1451" s="256" t="s">
        <v>159</v>
      </c>
    </row>
    <row r="1452" s="14" customFormat="1">
      <c r="A1452" s="14"/>
      <c r="B1452" s="246"/>
      <c r="C1452" s="247"/>
      <c r="D1452" s="237" t="s">
        <v>170</v>
      </c>
      <c r="E1452" s="248" t="s">
        <v>32</v>
      </c>
      <c r="F1452" s="249" t="s">
        <v>2238</v>
      </c>
      <c r="G1452" s="247"/>
      <c r="H1452" s="250">
        <v>41.957000000000001</v>
      </c>
      <c r="I1452" s="251"/>
      <c r="J1452" s="247"/>
      <c r="K1452" s="247"/>
      <c r="L1452" s="252"/>
      <c r="M1452" s="253"/>
      <c r="N1452" s="254"/>
      <c r="O1452" s="254"/>
      <c r="P1452" s="254"/>
      <c r="Q1452" s="254"/>
      <c r="R1452" s="254"/>
      <c r="S1452" s="254"/>
      <c r="T1452" s="255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6" t="s">
        <v>170</v>
      </c>
      <c r="AU1452" s="256" t="s">
        <v>93</v>
      </c>
      <c r="AV1452" s="14" t="s">
        <v>91</v>
      </c>
      <c r="AW1452" s="14" t="s">
        <v>38</v>
      </c>
      <c r="AX1452" s="14" t="s">
        <v>76</v>
      </c>
      <c r="AY1452" s="256" t="s">
        <v>159</v>
      </c>
    </row>
    <row r="1453" s="14" customFormat="1">
      <c r="A1453" s="14"/>
      <c r="B1453" s="246"/>
      <c r="C1453" s="247"/>
      <c r="D1453" s="237" t="s">
        <v>170</v>
      </c>
      <c r="E1453" s="248" t="s">
        <v>32</v>
      </c>
      <c r="F1453" s="249" t="s">
        <v>2239</v>
      </c>
      <c r="G1453" s="247"/>
      <c r="H1453" s="250">
        <v>-7.9400000000000004</v>
      </c>
      <c r="I1453" s="251"/>
      <c r="J1453" s="247"/>
      <c r="K1453" s="247"/>
      <c r="L1453" s="252"/>
      <c r="M1453" s="253"/>
      <c r="N1453" s="254"/>
      <c r="O1453" s="254"/>
      <c r="P1453" s="254"/>
      <c r="Q1453" s="254"/>
      <c r="R1453" s="254"/>
      <c r="S1453" s="254"/>
      <c r="T1453" s="255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6" t="s">
        <v>170</v>
      </c>
      <c r="AU1453" s="256" t="s">
        <v>93</v>
      </c>
      <c r="AV1453" s="14" t="s">
        <v>91</v>
      </c>
      <c r="AW1453" s="14" t="s">
        <v>38</v>
      </c>
      <c r="AX1453" s="14" t="s">
        <v>76</v>
      </c>
      <c r="AY1453" s="256" t="s">
        <v>159</v>
      </c>
    </row>
    <row r="1454" s="15" customFormat="1">
      <c r="A1454" s="15"/>
      <c r="B1454" s="266"/>
      <c r="C1454" s="267"/>
      <c r="D1454" s="237" t="s">
        <v>170</v>
      </c>
      <c r="E1454" s="268" t="s">
        <v>32</v>
      </c>
      <c r="F1454" s="269" t="s">
        <v>583</v>
      </c>
      <c r="G1454" s="267"/>
      <c r="H1454" s="270">
        <v>42.643000000000001</v>
      </c>
      <c r="I1454" s="271"/>
      <c r="J1454" s="267"/>
      <c r="K1454" s="267"/>
      <c r="L1454" s="272"/>
      <c r="M1454" s="273"/>
      <c r="N1454" s="274"/>
      <c r="O1454" s="274"/>
      <c r="P1454" s="274"/>
      <c r="Q1454" s="274"/>
      <c r="R1454" s="274"/>
      <c r="S1454" s="274"/>
      <c r="T1454" s="27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76" t="s">
        <v>170</v>
      </c>
      <c r="AU1454" s="276" t="s">
        <v>93</v>
      </c>
      <c r="AV1454" s="15" t="s">
        <v>96</v>
      </c>
      <c r="AW1454" s="15" t="s">
        <v>38</v>
      </c>
      <c r="AX1454" s="15" t="s">
        <v>84</v>
      </c>
      <c r="AY1454" s="276" t="s">
        <v>159</v>
      </c>
    </row>
    <row r="1455" s="2" customFormat="1" ht="24.15" customHeight="1">
      <c r="A1455" s="43"/>
      <c r="B1455" s="44"/>
      <c r="C1455" s="277" t="s">
        <v>2240</v>
      </c>
      <c r="D1455" s="277" t="s">
        <v>670</v>
      </c>
      <c r="E1455" s="278" t="s">
        <v>2241</v>
      </c>
      <c r="F1455" s="279" t="s">
        <v>2242</v>
      </c>
      <c r="G1455" s="280" t="s">
        <v>561</v>
      </c>
      <c r="H1455" s="281">
        <v>44.024999999999999</v>
      </c>
      <c r="I1455" s="282"/>
      <c r="J1455" s="283">
        <f>ROUND(I1455*H1455,2)</f>
        <v>0</v>
      </c>
      <c r="K1455" s="279" t="s">
        <v>166</v>
      </c>
      <c r="L1455" s="284"/>
      <c r="M1455" s="285" t="s">
        <v>32</v>
      </c>
      <c r="N1455" s="286" t="s">
        <v>48</v>
      </c>
      <c r="O1455" s="89"/>
      <c r="P1455" s="226">
        <f>O1455*H1455</f>
        <v>0</v>
      </c>
      <c r="Q1455" s="226">
        <v>0.75</v>
      </c>
      <c r="R1455" s="226">
        <f>Q1455*H1455</f>
        <v>33.018749999999997</v>
      </c>
      <c r="S1455" s="226">
        <v>0</v>
      </c>
      <c r="T1455" s="227">
        <f>S1455*H1455</f>
        <v>0</v>
      </c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R1455" s="228" t="s">
        <v>782</v>
      </c>
      <c r="AT1455" s="228" t="s">
        <v>670</v>
      </c>
      <c r="AU1455" s="228" t="s">
        <v>93</v>
      </c>
      <c r="AY1455" s="21" t="s">
        <v>159</v>
      </c>
      <c r="BE1455" s="229">
        <f>IF(N1455="základní",J1455,0)</f>
        <v>0</v>
      </c>
      <c r="BF1455" s="229">
        <f>IF(N1455="snížená",J1455,0)</f>
        <v>0</v>
      </c>
      <c r="BG1455" s="229">
        <f>IF(N1455="zákl. přenesená",J1455,0)</f>
        <v>0</v>
      </c>
      <c r="BH1455" s="229">
        <f>IF(N1455="sníž. přenesená",J1455,0)</f>
        <v>0</v>
      </c>
      <c r="BI1455" s="229">
        <f>IF(N1455="nulová",J1455,0)</f>
        <v>0</v>
      </c>
      <c r="BJ1455" s="21" t="s">
        <v>91</v>
      </c>
      <c r="BK1455" s="229">
        <f>ROUND(I1455*H1455,2)</f>
        <v>0</v>
      </c>
      <c r="BL1455" s="21" t="s">
        <v>663</v>
      </c>
      <c r="BM1455" s="228" t="s">
        <v>2243</v>
      </c>
    </row>
    <row r="1456" s="2" customFormat="1">
      <c r="A1456" s="43"/>
      <c r="B1456" s="44"/>
      <c r="C1456" s="45"/>
      <c r="D1456" s="237" t="s">
        <v>564</v>
      </c>
      <c r="E1456" s="45"/>
      <c r="F1456" s="265" t="s">
        <v>2244</v>
      </c>
      <c r="G1456" s="45"/>
      <c r="H1456" s="45"/>
      <c r="I1456" s="232"/>
      <c r="J1456" s="45"/>
      <c r="K1456" s="45"/>
      <c r="L1456" s="49"/>
      <c r="M1456" s="233"/>
      <c r="N1456" s="234"/>
      <c r="O1456" s="89"/>
      <c r="P1456" s="89"/>
      <c r="Q1456" s="89"/>
      <c r="R1456" s="89"/>
      <c r="S1456" s="89"/>
      <c r="T1456" s="90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T1456" s="21" t="s">
        <v>564</v>
      </c>
      <c r="AU1456" s="21" t="s">
        <v>93</v>
      </c>
    </row>
    <row r="1457" s="14" customFormat="1">
      <c r="A1457" s="14"/>
      <c r="B1457" s="246"/>
      <c r="C1457" s="247"/>
      <c r="D1457" s="237" t="s">
        <v>170</v>
      </c>
      <c r="E1457" s="248" t="s">
        <v>32</v>
      </c>
      <c r="F1457" s="249" t="s">
        <v>2237</v>
      </c>
      <c r="G1457" s="247"/>
      <c r="H1457" s="250">
        <v>8.6259999999999994</v>
      </c>
      <c r="I1457" s="251"/>
      <c r="J1457" s="247"/>
      <c r="K1457" s="247"/>
      <c r="L1457" s="252"/>
      <c r="M1457" s="253"/>
      <c r="N1457" s="254"/>
      <c r="O1457" s="254"/>
      <c r="P1457" s="254"/>
      <c r="Q1457" s="254"/>
      <c r="R1457" s="254"/>
      <c r="S1457" s="254"/>
      <c r="T1457" s="255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6" t="s">
        <v>170</v>
      </c>
      <c r="AU1457" s="256" t="s">
        <v>93</v>
      </c>
      <c r="AV1457" s="14" t="s">
        <v>91</v>
      </c>
      <c r="AW1457" s="14" t="s">
        <v>38</v>
      </c>
      <c r="AX1457" s="14" t="s">
        <v>76</v>
      </c>
      <c r="AY1457" s="256" t="s">
        <v>159</v>
      </c>
    </row>
    <row r="1458" s="14" customFormat="1">
      <c r="A1458" s="14"/>
      <c r="B1458" s="246"/>
      <c r="C1458" s="247"/>
      <c r="D1458" s="237" t="s">
        <v>170</v>
      </c>
      <c r="E1458" s="248" t="s">
        <v>32</v>
      </c>
      <c r="F1458" s="249" t="s">
        <v>2245</v>
      </c>
      <c r="G1458" s="247"/>
      <c r="H1458" s="250">
        <v>43.338999999999999</v>
      </c>
      <c r="I1458" s="251"/>
      <c r="J1458" s="247"/>
      <c r="K1458" s="247"/>
      <c r="L1458" s="252"/>
      <c r="M1458" s="253"/>
      <c r="N1458" s="254"/>
      <c r="O1458" s="254"/>
      <c r="P1458" s="254"/>
      <c r="Q1458" s="254"/>
      <c r="R1458" s="254"/>
      <c r="S1458" s="254"/>
      <c r="T1458" s="255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6" t="s">
        <v>170</v>
      </c>
      <c r="AU1458" s="256" t="s">
        <v>93</v>
      </c>
      <c r="AV1458" s="14" t="s">
        <v>91</v>
      </c>
      <c r="AW1458" s="14" t="s">
        <v>38</v>
      </c>
      <c r="AX1458" s="14" t="s">
        <v>76</v>
      </c>
      <c r="AY1458" s="256" t="s">
        <v>159</v>
      </c>
    </row>
    <row r="1459" s="14" customFormat="1">
      <c r="A1459" s="14"/>
      <c r="B1459" s="246"/>
      <c r="C1459" s="247"/>
      <c r="D1459" s="237" t="s">
        <v>170</v>
      </c>
      <c r="E1459" s="248" t="s">
        <v>32</v>
      </c>
      <c r="F1459" s="249" t="s">
        <v>2239</v>
      </c>
      <c r="G1459" s="247"/>
      <c r="H1459" s="250">
        <v>-7.9400000000000004</v>
      </c>
      <c r="I1459" s="251"/>
      <c r="J1459" s="247"/>
      <c r="K1459" s="247"/>
      <c r="L1459" s="252"/>
      <c r="M1459" s="253"/>
      <c r="N1459" s="254"/>
      <c r="O1459" s="254"/>
      <c r="P1459" s="254"/>
      <c r="Q1459" s="254"/>
      <c r="R1459" s="254"/>
      <c r="S1459" s="254"/>
      <c r="T1459" s="255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6" t="s">
        <v>170</v>
      </c>
      <c r="AU1459" s="256" t="s">
        <v>93</v>
      </c>
      <c r="AV1459" s="14" t="s">
        <v>91</v>
      </c>
      <c r="AW1459" s="14" t="s">
        <v>38</v>
      </c>
      <c r="AX1459" s="14" t="s">
        <v>76</v>
      </c>
      <c r="AY1459" s="256" t="s">
        <v>159</v>
      </c>
    </row>
    <row r="1460" s="15" customFormat="1">
      <c r="A1460" s="15"/>
      <c r="B1460" s="266"/>
      <c r="C1460" s="267"/>
      <c r="D1460" s="237" t="s">
        <v>170</v>
      </c>
      <c r="E1460" s="268" t="s">
        <v>32</v>
      </c>
      <c r="F1460" s="269" t="s">
        <v>583</v>
      </c>
      <c r="G1460" s="267"/>
      <c r="H1460" s="270">
        <v>44.024999999999999</v>
      </c>
      <c r="I1460" s="271"/>
      <c r="J1460" s="267"/>
      <c r="K1460" s="267"/>
      <c r="L1460" s="272"/>
      <c r="M1460" s="273"/>
      <c r="N1460" s="274"/>
      <c r="O1460" s="274"/>
      <c r="P1460" s="274"/>
      <c r="Q1460" s="274"/>
      <c r="R1460" s="274"/>
      <c r="S1460" s="274"/>
      <c r="T1460" s="27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76" t="s">
        <v>170</v>
      </c>
      <c r="AU1460" s="276" t="s">
        <v>93</v>
      </c>
      <c r="AV1460" s="15" t="s">
        <v>96</v>
      </c>
      <c r="AW1460" s="15" t="s">
        <v>38</v>
      </c>
      <c r="AX1460" s="15" t="s">
        <v>84</v>
      </c>
      <c r="AY1460" s="276" t="s">
        <v>159</v>
      </c>
    </row>
    <row r="1461" s="2" customFormat="1" ht="33" customHeight="1">
      <c r="A1461" s="43"/>
      <c r="B1461" s="44"/>
      <c r="C1461" s="217" t="s">
        <v>2246</v>
      </c>
      <c r="D1461" s="217" t="s">
        <v>162</v>
      </c>
      <c r="E1461" s="218" t="s">
        <v>2247</v>
      </c>
      <c r="F1461" s="219" t="s">
        <v>2248</v>
      </c>
      <c r="G1461" s="220" t="s">
        <v>165</v>
      </c>
      <c r="H1461" s="221">
        <v>255.774</v>
      </c>
      <c r="I1461" s="222"/>
      <c r="J1461" s="223">
        <f>ROUND(I1461*H1461,2)</f>
        <v>0</v>
      </c>
      <c r="K1461" s="219" t="s">
        <v>166</v>
      </c>
      <c r="L1461" s="49"/>
      <c r="M1461" s="224" t="s">
        <v>32</v>
      </c>
      <c r="N1461" s="225" t="s">
        <v>48</v>
      </c>
      <c r="O1461" s="89"/>
      <c r="P1461" s="226">
        <f>O1461*H1461</f>
        <v>0</v>
      </c>
      <c r="Q1461" s="226">
        <v>0</v>
      </c>
      <c r="R1461" s="226">
        <f>Q1461*H1461</f>
        <v>0</v>
      </c>
      <c r="S1461" s="226">
        <v>0</v>
      </c>
      <c r="T1461" s="227">
        <f>S1461*H1461</f>
        <v>0</v>
      </c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R1461" s="228" t="s">
        <v>663</v>
      </c>
      <c r="AT1461" s="228" t="s">
        <v>162</v>
      </c>
      <c r="AU1461" s="228" t="s">
        <v>93</v>
      </c>
      <c r="AY1461" s="21" t="s">
        <v>159</v>
      </c>
      <c r="BE1461" s="229">
        <f>IF(N1461="základní",J1461,0)</f>
        <v>0</v>
      </c>
      <c r="BF1461" s="229">
        <f>IF(N1461="snížená",J1461,0)</f>
        <v>0</v>
      </c>
      <c r="BG1461" s="229">
        <f>IF(N1461="zákl. přenesená",J1461,0)</f>
        <v>0</v>
      </c>
      <c r="BH1461" s="229">
        <f>IF(N1461="sníž. přenesená",J1461,0)</f>
        <v>0</v>
      </c>
      <c r="BI1461" s="229">
        <f>IF(N1461="nulová",J1461,0)</f>
        <v>0</v>
      </c>
      <c r="BJ1461" s="21" t="s">
        <v>91</v>
      </c>
      <c r="BK1461" s="229">
        <f>ROUND(I1461*H1461,2)</f>
        <v>0</v>
      </c>
      <c r="BL1461" s="21" t="s">
        <v>663</v>
      </c>
      <c r="BM1461" s="228" t="s">
        <v>2249</v>
      </c>
    </row>
    <row r="1462" s="2" customFormat="1">
      <c r="A1462" s="43"/>
      <c r="B1462" s="44"/>
      <c r="C1462" s="45"/>
      <c r="D1462" s="230" t="s">
        <v>168</v>
      </c>
      <c r="E1462" s="45"/>
      <c r="F1462" s="231" t="s">
        <v>2250</v>
      </c>
      <c r="G1462" s="45"/>
      <c r="H1462" s="45"/>
      <c r="I1462" s="232"/>
      <c r="J1462" s="45"/>
      <c r="K1462" s="45"/>
      <c r="L1462" s="49"/>
      <c r="M1462" s="233"/>
      <c r="N1462" s="234"/>
      <c r="O1462" s="89"/>
      <c r="P1462" s="89"/>
      <c r="Q1462" s="89"/>
      <c r="R1462" s="89"/>
      <c r="S1462" s="89"/>
      <c r="T1462" s="90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T1462" s="21" t="s">
        <v>168</v>
      </c>
      <c r="AU1462" s="21" t="s">
        <v>93</v>
      </c>
    </row>
    <row r="1463" s="14" customFormat="1">
      <c r="A1463" s="14"/>
      <c r="B1463" s="246"/>
      <c r="C1463" s="247"/>
      <c r="D1463" s="237" t="s">
        <v>170</v>
      </c>
      <c r="E1463" s="248" t="s">
        <v>32</v>
      </c>
      <c r="F1463" s="249" t="s">
        <v>399</v>
      </c>
      <c r="G1463" s="247"/>
      <c r="H1463" s="250">
        <v>56.939999999999998</v>
      </c>
      <c r="I1463" s="251"/>
      <c r="J1463" s="247"/>
      <c r="K1463" s="247"/>
      <c r="L1463" s="252"/>
      <c r="M1463" s="253"/>
      <c r="N1463" s="254"/>
      <c r="O1463" s="254"/>
      <c r="P1463" s="254"/>
      <c r="Q1463" s="254"/>
      <c r="R1463" s="254"/>
      <c r="S1463" s="254"/>
      <c r="T1463" s="255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6" t="s">
        <v>170</v>
      </c>
      <c r="AU1463" s="256" t="s">
        <v>93</v>
      </c>
      <c r="AV1463" s="14" t="s">
        <v>91</v>
      </c>
      <c r="AW1463" s="14" t="s">
        <v>38</v>
      </c>
      <c r="AX1463" s="14" t="s">
        <v>76</v>
      </c>
      <c r="AY1463" s="256" t="s">
        <v>159</v>
      </c>
    </row>
    <row r="1464" s="14" customFormat="1">
      <c r="A1464" s="14"/>
      <c r="B1464" s="246"/>
      <c r="C1464" s="247"/>
      <c r="D1464" s="237" t="s">
        <v>170</v>
      </c>
      <c r="E1464" s="248" t="s">
        <v>32</v>
      </c>
      <c r="F1464" s="249" t="s">
        <v>411</v>
      </c>
      <c r="G1464" s="247"/>
      <c r="H1464" s="250">
        <v>251.24000000000001</v>
      </c>
      <c r="I1464" s="251"/>
      <c r="J1464" s="247"/>
      <c r="K1464" s="247"/>
      <c r="L1464" s="252"/>
      <c r="M1464" s="253"/>
      <c r="N1464" s="254"/>
      <c r="O1464" s="254"/>
      <c r="P1464" s="254"/>
      <c r="Q1464" s="254"/>
      <c r="R1464" s="254"/>
      <c r="S1464" s="254"/>
      <c r="T1464" s="255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6" t="s">
        <v>170</v>
      </c>
      <c r="AU1464" s="256" t="s">
        <v>93</v>
      </c>
      <c r="AV1464" s="14" t="s">
        <v>91</v>
      </c>
      <c r="AW1464" s="14" t="s">
        <v>38</v>
      </c>
      <c r="AX1464" s="14" t="s">
        <v>76</v>
      </c>
      <c r="AY1464" s="256" t="s">
        <v>159</v>
      </c>
    </row>
    <row r="1465" s="14" customFormat="1">
      <c r="A1465" s="14"/>
      <c r="B1465" s="246"/>
      <c r="C1465" s="247"/>
      <c r="D1465" s="237" t="s">
        <v>170</v>
      </c>
      <c r="E1465" s="248" t="s">
        <v>32</v>
      </c>
      <c r="F1465" s="249" t="s">
        <v>2226</v>
      </c>
      <c r="G1465" s="247"/>
      <c r="H1465" s="250">
        <v>-52.405999999999999</v>
      </c>
      <c r="I1465" s="251"/>
      <c r="J1465" s="247"/>
      <c r="K1465" s="247"/>
      <c r="L1465" s="252"/>
      <c r="M1465" s="253"/>
      <c r="N1465" s="254"/>
      <c r="O1465" s="254"/>
      <c r="P1465" s="254"/>
      <c r="Q1465" s="254"/>
      <c r="R1465" s="254"/>
      <c r="S1465" s="254"/>
      <c r="T1465" s="255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6" t="s">
        <v>170</v>
      </c>
      <c r="AU1465" s="256" t="s">
        <v>93</v>
      </c>
      <c r="AV1465" s="14" t="s">
        <v>91</v>
      </c>
      <c r="AW1465" s="14" t="s">
        <v>38</v>
      </c>
      <c r="AX1465" s="14" t="s">
        <v>76</v>
      </c>
      <c r="AY1465" s="256" t="s">
        <v>159</v>
      </c>
    </row>
    <row r="1466" s="15" customFormat="1">
      <c r="A1466" s="15"/>
      <c r="B1466" s="266"/>
      <c r="C1466" s="267"/>
      <c r="D1466" s="237" t="s">
        <v>170</v>
      </c>
      <c r="E1466" s="268" t="s">
        <v>32</v>
      </c>
      <c r="F1466" s="269" t="s">
        <v>583</v>
      </c>
      <c r="G1466" s="267"/>
      <c r="H1466" s="270">
        <v>255.774</v>
      </c>
      <c r="I1466" s="271"/>
      <c r="J1466" s="267"/>
      <c r="K1466" s="267"/>
      <c r="L1466" s="272"/>
      <c r="M1466" s="273"/>
      <c r="N1466" s="274"/>
      <c r="O1466" s="274"/>
      <c r="P1466" s="274"/>
      <c r="Q1466" s="274"/>
      <c r="R1466" s="274"/>
      <c r="S1466" s="274"/>
      <c r="T1466" s="27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76" t="s">
        <v>170</v>
      </c>
      <c r="AU1466" s="276" t="s">
        <v>93</v>
      </c>
      <c r="AV1466" s="15" t="s">
        <v>96</v>
      </c>
      <c r="AW1466" s="15" t="s">
        <v>38</v>
      </c>
      <c r="AX1466" s="15" t="s">
        <v>84</v>
      </c>
      <c r="AY1466" s="276" t="s">
        <v>159</v>
      </c>
    </row>
    <row r="1467" s="2" customFormat="1" ht="16.5" customHeight="1">
      <c r="A1467" s="43"/>
      <c r="B1467" s="44"/>
      <c r="C1467" s="277" t="s">
        <v>2251</v>
      </c>
      <c r="D1467" s="277" t="s">
        <v>670</v>
      </c>
      <c r="E1467" s="278" t="s">
        <v>2252</v>
      </c>
      <c r="F1467" s="279" t="s">
        <v>2253</v>
      </c>
      <c r="G1467" s="280" t="s">
        <v>165</v>
      </c>
      <c r="H1467" s="281">
        <v>268.56299999999999</v>
      </c>
      <c r="I1467" s="282"/>
      <c r="J1467" s="283">
        <f>ROUND(I1467*H1467,2)</f>
        <v>0</v>
      </c>
      <c r="K1467" s="279" t="s">
        <v>166</v>
      </c>
      <c r="L1467" s="284"/>
      <c r="M1467" s="285" t="s">
        <v>32</v>
      </c>
      <c r="N1467" s="286" t="s">
        <v>48</v>
      </c>
      <c r="O1467" s="89"/>
      <c r="P1467" s="226">
        <f>O1467*H1467</f>
        <v>0</v>
      </c>
      <c r="Q1467" s="226">
        <v>0.010999999999999999</v>
      </c>
      <c r="R1467" s="226">
        <f>Q1467*H1467</f>
        <v>2.9541929999999996</v>
      </c>
      <c r="S1467" s="226">
        <v>0</v>
      </c>
      <c r="T1467" s="227">
        <f>S1467*H1467</f>
        <v>0</v>
      </c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R1467" s="228" t="s">
        <v>782</v>
      </c>
      <c r="AT1467" s="228" t="s">
        <v>670</v>
      </c>
      <c r="AU1467" s="228" t="s">
        <v>93</v>
      </c>
      <c r="AY1467" s="21" t="s">
        <v>159</v>
      </c>
      <c r="BE1467" s="229">
        <f>IF(N1467="základní",J1467,0)</f>
        <v>0</v>
      </c>
      <c r="BF1467" s="229">
        <f>IF(N1467="snížená",J1467,0)</f>
        <v>0</v>
      </c>
      <c r="BG1467" s="229">
        <f>IF(N1467="zákl. přenesená",J1467,0)</f>
        <v>0</v>
      </c>
      <c r="BH1467" s="229">
        <f>IF(N1467="sníž. přenesená",J1467,0)</f>
        <v>0</v>
      </c>
      <c r="BI1467" s="229">
        <f>IF(N1467="nulová",J1467,0)</f>
        <v>0</v>
      </c>
      <c r="BJ1467" s="21" t="s">
        <v>91</v>
      </c>
      <c r="BK1467" s="229">
        <f>ROUND(I1467*H1467,2)</f>
        <v>0</v>
      </c>
      <c r="BL1467" s="21" t="s">
        <v>663</v>
      </c>
      <c r="BM1467" s="228" t="s">
        <v>2254</v>
      </c>
    </row>
    <row r="1468" s="14" customFormat="1">
      <c r="A1468" s="14"/>
      <c r="B1468" s="246"/>
      <c r="C1468" s="247"/>
      <c r="D1468" s="237" t="s">
        <v>170</v>
      </c>
      <c r="E1468" s="247"/>
      <c r="F1468" s="249" t="s">
        <v>2255</v>
      </c>
      <c r="G1468" s="247"/>
      <c r="H1468" s="250">
        <v>268.56299999999999</v>
      </c>
      <c r="I1468" s="251"/>
      <c r="J1468" s="247"/>
      <c r="K1468" s="247"/>
      <c r="L1468" s="252"/>
      <c r="M1468" s="253"/>
      <c r="N1468" s="254"/>
      <c r="O1468" s="254"/>
      <c r="P1468" s="254"/>
      <c r="Q1468" s="254"/>
      <c r="R1468" s="254"/>
      <c r="S1468" s="254"/>
      <c r="T1468" s="255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6" t="s">
        <v>170</v>
      </c>
      <c r="AU1468" s="256" t="s">
        <v>93</v>
      </c>
      <c r="AV1468" s="14" t="s">
        <v>91</v>
      </c>
      <c r="AW1468" s="14" t="s">
        <v>4</v>
      </c>
      <c r="AX1468" s="14" t="s">
        <v>84</v>
      </c>
      <c r="AY1468" s="256" t="s">
        <v>159</v>
      </c>
    </row>
    <row r="1469" s="12" customFormat="1" ht="22.8" customHeight="1">
      <c r="A1469" s="12"/>
      <c r="B1469" s="201"/>
      <c r="C1469" s="202"/>
      <c r="D1469" s="203" t="s">
        <v>75</v>
      </c>
      <c r="E1469" s="215" t="s">
        <v>2256</v>
      </c>
      <c r="F1469" s="215" t="s">
        <v>2257</v>
      </c>
      <c r="G1469" s="202"/>
      <c r="H1469" s="202"/>
      <c r="I1469" s="205"/>
      <c r="J1469" s="216">
        <f>BK1469</f>
        <v>0</v>
      </c>
      <c r="K1469" s="202"/>
      <c r="L1469" s="207"/>
      <c r="M1469" s="208"/>
      <c r="N1469" s="209"/>
      <c r="O1469" s="209"/>
      <c r="P1469" s="210">
        <f>P1470+P1471+P1472+P1499+P1584</f>
        <v>0</v>
      </c>
      <c r="Q1469" s="209"/>
      <c r="R1469" s="210">
        <f>R1470+R1471+R1472+R1499+R1584</f>
        <v>22.629980095000001</v>
      </c>
      <c r="S1469" s="209"/>
      <c r="T1469" s="211">
        <f>T1470+T1471+T1472+T1499+T1584</f>
        <v>0</v>
      </c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R1469" s="212" t="s">
        <v>91</v>
      </c>
      <c r="AT1469" s="213" t="s">
        <v>75</v>
      </c>
      <c r="AU1469" s="213" t="s">
        <v>84</v>
      </c>
      <c r="AY1469" s="212" t="s">
        <v>159</v>
      </c>
      <c r="BK1469" s="214">
        <f>BK1470+BK1471+BK1472+BK1499+BK1584</f>
        <v>0</v>
      </c>
    </row>
    <row r="1470" s="2" customFormat="1" ht="55.5" customHeight="1">
      <c r="A1470" s="43"/>
      <c r="B1470" s="44"/>
      <c r="C1470" s="217" t="s">
        <v>2258</v>
      </c>
      <c r="D1470" s="217" t="s">
        <v>162</v>
      </c>
      <c r="E1470" s="218" t="s">
        <v>2259</v>
      </c>
      <c r="F1470" s="219" t="s">
        <v>2260</v>
      </c>
      <c r="G1470" s="220" t="s">
        <v>181</v>
      </c>
      <c r="H1470" s="221">
        <v>22.556000000000001</v>
      </c>
      <c r="I1470" s="222"/>
      <c r="J1470" s="223">
        <f>ROUND(I1470*H1470,2)</f>
        <v>0</v>
      </c>
      <c r="K1470" s="219" t="s">
        <v>166</v>
      </c>
      <c r="L1470" s="49"/>
      <c r="M1470" s="224" t="s">
        <v>32</v>
      </c>
      <c r="N1470" s="225" t="s">
        <v>48</v>
      </c>
      <c r="O1470" s="89"/>
      <c r="P1470" s="226">
        <f>O1470*H1470</f>
        <v>0</v>
      </c>
      <c r="Q1470" s="226">
        <v>0</v>
      </c>
      <c r="R1470" s="226">
        <f>Q1470*H1470</f>
        <v>0</v>
      </c>
      <c r="S1470" s="226">
        <v>0</v>
      </c>
      <c r="T1470" s="227">
        <f>S1470*H1470</f>
        <v>0</v>
      </c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R1470" s="228" t="s">
        <v>663</v>
      </c>
      <c r="AT1470" s="228" t="s">
        <v>162</v>
      </c>
      <c r="AU1470" s="228" t="s">
        <v>91</v>
      </c>
      <c r="AY1470" s="21" t="s">
        <v>159</v>
      </c>
      <c r="BE1470" s="229">
        <f>IF(N1470="základní",J1470,0)</f>
        <v>0</v>
      </c>
      <c r="BF1470" s="229">
        <f>IF(N1470="snížená",J1470,0)</f>
        <v>0</v>
      </c>
      <c r="BG1470" s="229">
        <f>IF(N1470="zákl. přenesená",J1470,0)</f>
        <v>0</v>
      </c>
      <c r="BH1470" s="229">
        <f>IF(N1470="sníž. přenesená",J1470,0)</f>
        <v>0</v>
      </c>
      <c r="BI1470" s="229">
        <f>IF(N1470="nulová",J1470,0)</f>
        <v>0</v>
      </c>
      <c r="BJ1470" s="21" t="s">
        <v>91</v>
      </c>
      <c r="BK1470" s="229">
        <f>ROUND(I1470*H1470,2)</f>
        <v>0</v>
      </c>
      <c r="BL1470" s="21" t="s">
        <v>663</v>
      </c>
      <c r="BM1470" s="228" t="s">
        <v>2261</v>
      </c>
    </row>
    <row r="1471" s="2" customFormat="1">
      <c r="A1471" s="43"/>
      <c r="B1471" s="44"/>
      <c r="C1471" s="45"/>
      <c r="D1471" s="230" t="s">
        <v>168</v>
      </c>
      <c r="E1471" s="45"/>
      <c r="F1471" s="231" t="s">
        <v>2262</v>
      </c>
      <c r="G1471" s="45"/>
      <c r="H1471" s="45"/>
      <c r="I1471" s="232"/>
      <c r="J1471" s="45"/>
      <c r="K1471" s="45"/>
      <c r="L1471" s="49"/>
      <c r="M1471" s="233"/>
      <c r="N1471" s="234"/>
      <c r="O1471" s="89"/>
      <c r="P1471" s="89"/>
      <c r="Q1471" s="89"/>
      <c r="R1471" s="89"/>
      <c r="S1471" s="89"/>
      <c r="T1471" s="90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T1471" s="21" t="s">
        <v>168</v>
      </c>
      <c r="AU1471" s="21" t="s">
        <v>91</v>
      </c>
    </row>
    <row r="1472" s="12" customFormat="1" ht="20.88" customHeight="1">
      <c r="A1472" s="12"/>
      <c r="B1472" s="201"/>
      <c r="C1472" s="202"/>
      <c r="D1472" s="203" t="s">
        <v>75</v>
      </c>
      <c r="E1472" s="215" t="s">
        <v>2263</v>
      </c>
      <c r="F1472" s="215" t="s">
        <v>2264</v>
      </c>
      <c r="G1472" s="202"/>
      <c r="H1472" s="202"/>
      <c r="I1472" s="205"/>
      <c r="J1472" s="216">
        <f>BK1472</f>
        <v>0</v>
      </c>
      <c r="K1472" s="202"/>
      <c r="L1472" s="207"/>
      <c r="M1472" s="208"/>
      <c r="N1472" s="209"/>
      <c r="O1472" s="209"/>
      <c r="P1472" s="210">
        <f>SUM(P1473:P1498)</f>
        <v>0</v>
      </c>
      <c r="Q1472" s="209"/>
      <c r="R1472" s="210">
        <f>SUM(R1473:R1498)</f>
        <v>3.4849992800000003</v>
      </c>
      <c r="S1472" s="209"/>
      <c r="T1472" s="211">
        <f>SUM(T1473:T1498)</f>
        <v>0</v>
      </c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R1472" s="212" t="s">
        <v>91</v>
      </c>
      <c r="AT1472" s="213" t="s">
        <v>75</v>
      </c>
      <c r="AU1472" s="213" t="s">
        <v>91</v>
      </c>
      <c r="AY1472" s="212" t="s">
        <v>159</v>
      </c>
      <c r="BK1472" s="214">
        <f>SUM(BK1473:BK1498)</f>
        <v>0</v>
      </c>
    </row>
    <row r="1473" s="2" customFormat="1" ht="37.8" customHeight="1">
      <c r="A1473" s="43"/>
      <c r="B1473" s="44"/>
      <c r="C1473" s="217" t="s">
        <v>2265</v>
      </c>
      <c r="D1473" s="217" t="s">
        <v>162</v>
      </c>
      <c r="E1473" s="218" t="s">
        <v>2266</v>
      </c>
      <c r="F1473" s="219" t="s">
        <v>2267</v>
      </c>
      <c r="G1473" s="220" t="s">
        <v>165</v>
      </c>
      <c r="H1473" s="221">
        <v>854.59000000000003</v>
      </c>
      <c r="I1473" s="222"/>
      <c r="J1473" s="223">
        <f>ROUND(I1473*H1473,2)</f>
        <v>0</v>
      </c>
      <c r="K1473" s="219" t="s">
        <v>166</v>
      </c>
      <c r="L1473" s="49"/>
      <c r="M1473" s="224" t="s">
        <v>32</v>
      </c>
      <c r="N1473" s="225" t="s">
        <v>48</v>
      </c>
      <c r="O1473" s="89"/>
      <c r="P1473" s="226">
        <f>O1473*H1473</f>
        <v>0</v>
      </c>
      <c r="Q1473" s="226">
        <v>0</v>
      </c>
      <c r="R1473" s="226">
        <f>Q1473*H1473</f>
        <v>0</v>
      </c>
      <c r="S1473" s="226">
        <v>0</v>
      </c>
      <c r="T1473" s="227">
        <f>S1473*H1473</f>
        <v>0</v>
      </c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R1473" s="228" t="s">
        <v>663</v>
      </c>
      <c r="AT1473" s="228" t="s">
        <v>162</v>
      </c>
      <c r="AU1473" s="228" t="s">
        <v>93</v>
      </c>
      <c r="AY1473" s="21" t="s">
        <v>159</v>
      </c>
      <c r="BE1473" s="229">
        <f>IF(N1473="základní",J1473,0)</f>
        <v>0</v>
      </c>
      <c r="BF1473" s="229">
        <f>IF(N1473="snížená",J1473,0)</f>
        <v>0</v>
      </c>
      <c r="BG1473" s="229">
        <f>IF(N1473="zákl. přenesená",J1473,0)</f>
        <v>0</v>
      </c>
      <c r="BH1473" s="229">
        <f>IF(N1473="sníž. přenesená",J1473,0)</f>
        <v>0</v>
      </c>
      <c r="BI1473" s="229">
        <f>IF(N1473="nulová",J1473,0)</f>
        <v>0</v>
      </c>
      <c r="BJ1473" s="21" t="s">
        <v>91</v>
      </c>
      <c r="BK1473" s="229">
        <f>ROUND(I1473*H1473,2)</f>
        <v>0</v>
      </c>
      <c r="BL1473" s="21" t="s">
        <v>663</v>
      </c>
      <c r="BM1473" s="228" t="s">
        <v>2268</v>
      </c>
    </row>
    <row r="1474" s="2" customFormat="1">
      <c r="A1474" s="43"/>
      <c r="B1474" s="44"/>
      <c r="C1474" s="45"/>
      <c r="D1474" s="230" t="s">
        <v>168</v>
      </c>
      <c r="E1474" s="45"/>
      <c r="F1474" s="231" t="s">
        <v>2269</v>
      </c>
      <c r="G1474" s="45"/>
      <c r="H1474" s="45"/>
      <c r="I1474" s="232"/>
      <c r="J1474" s="45"/>
      <c r="K1474" s="45"/>
      <c r="L1474" s="49"/>
      <c r="M1474" s="233"/>
      <c r="N1474" s="234"/>
      <c r="O1474" s="89"/>
      <c r="P1474" s="89"/>
      <c r="Q1474" s="89"/>
      <c r="R1474" s="89"/>
      <c r="S1474" s="89"/>
      <c r="T1474" s="90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T1474" s="21" t="s">
        <v>168</v>
      </c>
      <c r="AU1474" s="21" t="s">
        <v>93</v>
      </c>
    </row>
    <row r="1475" s="2" customFormat="1" ht="24.15" customHeight="1">
      <c r="A1475" s="43"/>
      <c r="B1475" s="44"/>
      <c r="C1475" s="277" t="s">
        <v>2270</v>
      </c>
      <c r="D1475" s="277" t="s">
        <v>670</v>
      </c>
      <c r="E1475" s="278" t="s">
        <v>2271</v>
      </c>
      <c r="F1475" s="279" t="s">
        <v>2272</v>
      </c>
      <c r="G1475" s="280" t="s">
        <v>165</v>
      </c>
      <c r="H1475" s="281">
        <v>448.66000000000002</v>
      </c>
      <c r="I1475" s="282"/>
      <c r="J1475" s="283">
        <f>ROUND(I1475*H1475,2)</f>
        <v>0</v>
      </c>
      <c r="K1475" s="279" t="s">
        <v>166</v>
      </c>
      <c r="L1475" s="284"/>
      <c r="M1475" s="285" t="s">
        <v>32</v>
      </c>
      <c r="N1475" s="286" t="s">
        <v>48</v>
      </c>
      <c r="O1475" s="89"/>
      <c r="P1475" s="226">
        <f>O1475*H1475</f>
        <v>0</v>
      </c>
      <c r="Q1475" s="226">
        <v>0.0028999999999999998</v>
      </c>
      <c r="R1475" s="226">
        <f>Q1475*H1475</f>
        <v>1.3011139999999999</v>
      </c>
      <c r="S1475" s="226">
        <v>0</v>
      </c>
      <c r="T1475" s="227">
        <f>S1475*H1475</f>
        <v>0</v>
      </c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R1475" s="228" t="s">
        <v>782</v>
      </c>
      <c r="AT1475" s="228" t="s">
        <v>670</v>
      </c>
      <c r="AU1475" s="228" t="s">
        <v>93</v>
      </c>
      <c r="AY1475" s="21" t="s">
        <v>159</v>
      </c>
      <c r="BE1475" s="229">
        <f>IF(N1475="základní",J1475,0)</f>
        <v>0</v>
      </c>
      <c r="BF1475" s="229">
        <f>IF(N1475="snížená",J1475,0)</f>
        <v>0</v>
      </c>
      <c r="BG1475" s="229">
        <f>IF(N1475="zákl. přenesená",J1475,0)</f>
        <v>0</v>
      </c>
      <c r="BH1475" s="229">
        <f>IF(N1475="sníž. přenesená",J1475,0)</f>
        <v>0</v>
      </c>
      <c r="BI1475" s="229">
        <f>IF(N1475="nulová",J1475,0)</f>
        <v>0</v>
      </c>
      <c r="BJ1475" s="21" t="s">
        <v>91</v>
      </c>
      <c r="BK1475" s="229">
        <f>ROUND(I1475*H1475,2)</f>
        <v>0</v>
      </c>
      <c r="BL1475" s="21" t="s">
        <v>663</v>
      </c>
      <c r="BM1475" s="228" t="s">
        <v>2273</v>
      </c>
    </row>
    <row r="1476" s="13" customFormat="1">
      <c r="A1476" s="13"/>
      <c r="B1476" s="235"/>
      <c r="C1476" s="236"/>
      <c r="D1476" s="237" t="s">
        <v>170</v>
      </c>
      <c r="E1476" s="238" t="s">
        <v>32</v>
      </c>
      <c r="F1476" s="239" t="s">
        <v>2274</v>
      </c>
      <c r="G1476" s="236"/>
      <c r="H1476" s="238" t="s">
        <v>32</v>
      </c>
      <c r="I1476" s="240"/>
      <c r="J1476" s="236"/>
      <c r="K1476" s="236"/>
      <c r="L1476" s="241"/>
      <c r="M1476" s="242"/>
      <c r="N1476" s="243"/>
      <c r="O1476" s="243"/>
      <c r="P1476" s="243"/>
      <c r="Q1476" s="243"/>
      <c r="R1476" s="243"/>
      <c r="S1476" s="243"/>
      <c r="T1476" s="244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5" t="s">
        <v>170</v>
      </c>
      <c r="AU1476" s="245" t="s">
        <v>93</v>
      </c>
      <c r="AV1476" s="13" t="s">
        <v>84</v>
      </c>
      <c r="AW1476" s="13" t="s">
        <v>38</v>
      </c>
      <c r="AX1476" s="13" t="s">
        <v>76</v>
      </c>
      <c r="AY1476" s="245" t="s">
        <v>159</v>
      </c>
    </row>
    <row r="1477" s="14" customFormat="1">
      <c r="A1477" s="14"/>
      <c r="B1477" s="246"/>
      <c r="C1477" s="247"/>
      <c r="D1477" s="237" t="s">
        <v>170</v>
      </c>
      <c r="E1477" s="248" t="s">
        <v>32</v>
      </c>
      <c r="F1477" s="249" t="s">
        <v>279</v>
      </c>
      <c r="G1477" s="247"/>
      <c r="H1477" s="250">
        <v>427.29500000000002</v>
      </c>
      <c r="I1477" s="251"/>
      <c r="J1477" s="247"/>
      <c r="K1477" s="247"/>
      <c r="L1477" s="252"/>
      <c r="M1477" s="253"/>
      <c r="N1477" s="254"/>
      <c r="O1477" s="254"/>
      <c r="P1477" s="254"/>
      <c r="Q1477" s="254"/>
      <c r="R1477" s="254"/>
      <c r="S1477" s="254"/>
      <c r="T1477" s="255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6" t="s">
        <v>170</v>
      </c>
      <c r="AU1477" s="256" t="s">
        <v>93</v>
      </c>
      <c r="AV1477" s="14" t="s">
        <v>91</v>
      </c>
      <c r="AW1477" s="14" t="s">
        <v>38</v>
      </c>
      <c r="AX1477" s="14" t="s">
        <v>76</v>
      </c>
      <c r="AY1477" s="256" t="s">
        <v>159</v>
      </c>
    </row>
    <row r="1478" s="15" customFormat="1">
      <c r="A1478" s="15"/>
      <c r="B1478" s="266"/>
      <c r="C1478" s="267"/>
      <c r="D1478" s="237" t="s">
        <v>170</v>
      </c>
      <c r="E1478" s="268" t="s">
        <v>32</v>
      </c>
      <c r="F1478" s="269" t="s">
        <v>583</v>
      </c>
      <c r="G1478" s="267"/>
      <c r="H1478" s="270">
        <v>427.29500000000002</v>
      </c>
      <c r="I1478" s="271"/>
      <c r="J1478" s="267"/>
      <c r="K1478" s="267"/>
      <c r="L1478" s="272"/>
      <c r="M1478" s="273"/>
      <c r="N1478" s="274"/>
      <c r="O1478" s="274"/>
      <c r="P1478" s="274"/>
      <c r="Q1478" s="274"/>
      <c r="R1478" s="274"/>
      <c r="S1478" s="274"/>
      <c r="T1478" s="27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76" t="s">
        <v>170</v>
      </c>
      <c r="AU1478" s="276" t="s">
        <v>93</v>
      </c>
      <c r="AV1478" s="15" t="s">
        <v>96</v>
      </c>
      <c r="AW1478" s="15" t="s">
        <v>38</v>
      </c>
      <c r="AX1478" s="15" t="s">
        <v>84</v>
      </c>
      <c r="AY1478" s="276" t="s">
        <v>159</v>
      </c>
    </row>
    <row r="1479" s="14" customFormat="1">
      <c r="A1479" s="14"/>
      <c r="B1479" s="246"/>
      <c r="C1479" s="247"/>
      <c r="D1479" s="237" t="s">
        <v>170</v>
      </c>
      <c r="E1479" s="247"/>
      <c r="F1479" s="249" t="s">
        <v>2275</v>
      </c>
      <c r="G1479" s="247"/>
      <c r="H1479" s="250">
        <v>448.66000000000002</v>
      </c>
      <c r="I1479" s="251"/>
      <c r="J1479" s="247"/>
      <c r="K1479" s="247"/>
      <c r="L1479" s="252"/>
      <c r="M1479" s="253"/>
      <c r="N1479" s="254"/>
      <c r="O1479" s="254"/>
      <c r="P1479" s="254"/>
      <c r="Q1479" s="254"/>
      <c r="R1479" s="254"/>
      <c r="S1479" s="254"/>
      <c r="T1479" s="255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6" t="s">
        <v>170</v>
      </c>
      <c r="AU1479" s="256" t="s">
        <v>93</v>
      </c>
      <c r="AV1479" s="14" t="s">
        <v>91</v>
      </c>
      <c r="AW1479" s="14" t="s">
        <v>4</v>
      </c>
      <c r="AX1479" s="14" t="s">
        <v>84</v>
      </c>
      <c r="AY1479" s="256" t="s">
        <v>159</v>
      </c>
    </row>
    <row r="1480" s="2" customFormat="1" ht="24.15" customHeight="1">
      <c r="A1480" s="43"/>
      <c r="B1480" s="44"/>
      <c r="C1480" s="277" t="s">
        <v>2276</v>
      </c>
      <c r="D1480" s="277" t="s">
        <v>670</v>
      </c>
      <c r="E1480" s="278" t="s">
        <v>2277</v>
      </c>
      <c r="F1480" s="279" t="s">
        <v>2278</v>
      </c>
      <c r="G1480" s="280" t="s">
        <v>165</v>
      </c>
      <c r="H1480" s="281">
        <v>448.66000000000002</v>
      </c>
      <c r="I1480" s="282"/>
      <c r="J1480" s="283">
        <f>ROUND(I1480*H1480,2)</f>
        <v>0</v>
      </c>
      <c r="K1480" s="279" t="s">
        <v>166</v>
      </c>
      <c r="L1480" s="284"/>
      <c r="M1480" s="285" t="s">
        <v>32</v>
      </c>
      <c r="N1480" s="286" t="s">
        <v>48</v>
      </c>
      <c r="O1480" s="89"/>
      <c r="P1480" s="226">
        <f>O1480*H1480</f>
        <v>0</v>
      </c>
      <c r="Q1480" s="226">
        <v>0.0041000000000000003</v>
      </c>
      <c r="R1480" s="226">
        <f>Q1480*H1480</f>
        <v>1.8395060000000003</v>
      </c>
      <c r="S1480" s="226">
        <v>0</v>
      </c>
      <c r="T1480" s="227">
        <f>S1480*H1480</f>
        <v>0</v>
      </c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R1480" s="228" t="s">
        <v>782</v>
      </c>
      <c r="AT1480" s="228" t="s">
        <v>670</v>
      </c>
      <c r="AU1480" s="228" t="s">
        <v>93</v>
      </c>
      <c r="AY1480" s="21" t="s">
        <v>159</v>
      </c>
      <c r="BE1480" s="229">
        <f>IF(N1480="základní",J1480,0)</f>
        <v>0</v>
      </c>
      <c r="BF1480" s="229">
        <f>IF(N1480="snížená",J1480,0)</f>
        <v>0</v>
      </c>
      <c r="BG1480" s="229">
        <f>IF(N1480="zákl. přenesená",J1480,0)</f>
        <v>0</v>
      </c>
      <c r="BH1480" s="229">
        <f>IF(N1480="sníž. přenesená",J1480,0)</f>
        <v>0</v>
      </c>
      <c r="BI1480" s="229">
        <f>IF(N1480="nulová",J1480,0)</f>
        <v>0</v>
      </c>
      <c r="BJ1480" s="21" t="s">
        <v>91</v>
      </c>
      <c r="BK1480" s="229">
        <f>ROUND(I1480*H1480,2)</f>
        <v>0</v>
      </c>
      <c r="BL1480" s="21" t="s">
        <v>663</v>
      </c>
      <c r="BM1480" s="228" t="s">
        <v>2279</v>
      </c>
    </row>
    <row r="1481" s="13" customFormat="1">
      <c r="A1481" s="13"/>
      <c r="B1481" s="235"/>
      <c r="C1481" s="236"/>
      <c r="D1481" s="237" t="s">
        <v>170</v>
      </c>
      <c r="E1481" s="238" t="s">
        <v>32</v>
      </c>
      <c r="F1481" s="239" t="s">
        <v>2274</v>
      </c>
      <c r="G1481" s="236"/>
      <c r="H1481" s="238" t="s">
        <v>32</v>
      </c>
      <c r="I1481" s="240"/>
      <c r="J1481" s="236"/>
      <c r="K1481" s="236"/>
      <c r="L1481" s="241"/>
      <c r="M1481" s="242"/>
      <c r="N1481" s="243"/>
      <c r="O1481" s="243"/>
      <c r="P1481" s="243"/>
      <c r="Q1481" s="243"/>
      <c r="R1481" s="243"/>
      <c r="S1481" s="243"/>
      <c r="T1481" s="244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5" t="s">
        <v>170</v>
      </c>
      <c r="AU1481" s="245" t="s">
        <v>93</v>
      </c>
      <c r="AV1481" s="13" t="s">
        <v>84</v>
      </c>
      <c r="AW1481" s="13" t="s">
        <v>38</v>
      </c>
      <c r="AX1481" s="13" t="s">
        <v>76</v>
      </c>
      <c r="AY1481" s="245" t="s">
        <v>159</v>
      </c>
    </row>
    <row r="1482" s="14" customFormat="1">
      <c r="A1482" s="14"/>
      <c r="B1482" s="246"/>
      <c r="C1482" s="247"/>
      <c r="D1482" s="237" t="s">
        <v>170</v>
      </c>
      <c r="E1482" s="248" t="s">
        <v>32</v>
      </c>
      <c r="F1482" s="249" t="s">
        <v>279</v>
      </c>
      <c r="G1482" s="247"/>
      <c r="H1482" s="250">
        <v>427.29500000000002</v>
      </c>
      <c r="I1482" s="251"/>
      <c r="J1482" s="247"/>
      <c r="K1482" s="247"/>
      <c r="L1482" s="252"/>
      <c r="M1482" s="253"/>
      <c r="N1482" s="254"/>
      <c r="O1482" s="254"/>
      <c r="P1482" s="254"/>
      <c r="Q1482" s="254"/>
      <c r="R1482" s="254"/>
      <c r="S1482" s="254"/>
      <c r="T1482" s="255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6" t="s">
        <v>170</v>
      </c>
      <c r="AU1482" s="256" t="s">
        <v>93</v>
      </c>
      <c r="AV1482" s="14" t="s">
        <v>91</v>
      </c>
      <c r="AW1482" s="14" t="s">
        <v>38</v>
      </c>
      <c r="AX1482" s="14" t="s">
        <v>76</v>
      </c>
      <c r="AY1482" s="256" t="s">
        <v>159</v>
      </c>
    </row>
    <row r="1483" s="15" customFormat="1">
      <c r="A1483" s="15"/>
      <c r="B1483" s="266"/>
      <c r="C1483" s="267"/>
      <c r="D1483" s="237" t="s">
        <v>170</v>
      </c>
      <c r="E1483" s="268" t="s">
        <v>32</v>
      </c>
      <c r="F1483" s="269" t="s">
        <v>583</v>
      </c>
      <c r="G1483" s="267"/>
      <c r="H1483" s="270">
        <v>427.29500000000002</v>
      </c>
      <c r="I1483" s="271"/>
      <c r="J1483" s="267"/>
      <c r="K1483" s="267"/>
      <c r="L1483" s="272"/>
      <c r="M1483" s="273"/>
      <c r="N1483" s="274"/>
      <c r="O1483" s="274"/>
      <c r="P1483" s="274"/>
      <c r="Q1483" s="274"/>
      <c r="R1483" s="274"/>
      <c r="S1483" s="274"/>
      <c r="T1483" s="27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T1483" s="276" t="s">
        <v>170</v>
      </c>
      <c r="AU1483" s="276" t="s">
        <v>93</v>
      </c>
      <c r="AV1483" s="15" t="s">
        <v>96</v>
      </c>
      <c r="AW1483" s="15" t="s">
        <v>38</v>
      </c>
      <c r="AX1483" s="15" t="s">
        <v>84</v>
      </c>
      <c r="AY1483" s="276" t="s">
        <v>159</v>
      </c>
    </row>
    <row r="1484" s="14" customFormat="1">
      <c r="A1484" s="14"/>
      <c r="B1484" s="246"/>
      <c r="C1484" s="247"/>
      <c r="D1484" s="237" t="s">
        <v>170</v>
      </c>
      <c r="E1484" s="247"/>
      <c r="F1484" s="249" t="s">
        <v>2275</v>
      </c>
      <c r="G1484" s="247"/>
      <c r="H1484" s="250">
        <v>448.66000000000002</v>
      </c>
      <c r="I1484" s="251"/>
      <c r="J1484" s="247"/>
      <c r="K1484" s="247"/>
      <c r="L1484" s="252"/>
      <c r="M1484" s="253"/>
      <c r="N1484" s="254"/>
      <c r="O1484" s="254"/>
      <c r="P1484" s="254"/>
      <c r="Q1484" s="254"/>
      <c r="R1484" s="254"/>
      <c r="S1484" s="254"/>
      <c r="T1484" s="255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6" t="s">
        <v>170</v>
      </c>
      <c r="AU1484" s="256" t="s">
        <v>93</v>
      </c>
      <c r="AV1484" s="14" t="s">
        <v>91</v>
      </c>
      <c r="AW1484" s="14" t="s">
        <v>4</v>
      </c>
      <c r="AX1484" s="14" t="s">
        <v>84</v>
      </c>
      <c r="AY1484" s="256" t="s">
        <v>159</v>
      </c>
    </row>
    <row r="1485" s="2" customFormat="1" ht="37.8" customHeight="1">
      <c r="A1485" s="43"/>
      <c r="B1485" s="44"/>
      <c r="C1485" s="217" t="s">
        <v>2280</v>
      </c>
      <c r="D1485" s="217" t="s">
        <v>162</v>
      </c>
      <c r="E1485" s="218" t="s">
        <v>2266</v>
      </c>
      <c r="F1485" s="219" t="s">
        <v>2267</v>
      </c>
      <c r="G1485" s="220" t="s">
        <v>165</v>
      </c>
      <c r="H1485" s="221">
        <v>556.40800000000002</v>
      </c>
      <c r="I1485" s="222"/>
      <c r="J1485" s="223">
        <f>ROUND(I1485*H1485,2)</f>
        <v>0</v>
      </c>
      <c r="K1485" s="219" t="s">
        <v>166</v>
      </c>
      <c r="L1485" s="49"/>
      <c r="M1485" s="224" t="s">
        <v>32</v>
      </c>
      <c r="N1485" s="225" t="s">
        <v>48</v>
      </c>
      <c r="O1485" s="89"/>
      <c r="P1485" s="226">
        <f>O1485*H1485</f>
        <v>0</v>
      </c>
      <c r="Q1485" s="226">
        <v>0</v>
      </c>
      <c r="R1485" s="226">
        <f>Q1485*H1485</f>
        <v>0</v>
      </c>
      <c r="S1485" s="226">
        <v>0</v>
      </c>
      <c r="T1485" s="227">
        <f>S1485*H1485</f>
        <v>0</v>
      </c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R1485" s="228" t="s">
        <v>96</v>
      </c>
      <c r="AT1485" s="228" t="s">
        <v>162</v>
      </c>
      <c r="AU1485" s="228" t="s">
        <v>93</v>
      </c>
      <c r="AY1485" s="21" t="s">
        <v>159</v>
      </c>
      <c r="BE1485" s="229">
        <f>IF(N1485="základní",J1485,0)</f>
        <v>0</v>
      </c>
      <c r="BF1485" s="229">
        <f>IF(N1485="snížená",J1485,0)</f>
        <v>0</v>
      </c>
      <c r="BG1485" s="229">
        <f>IF(N1485="zákl. přenesená",J1485,0)</f>
        <v>0</v>
      </c>
      <c r="BH1485" s="229">
        <f>IF(N1485="sníž. přenesená",J1485,0)</f>
        <v>0</v>
      </c>
      <c r="BI1485" s="229">
        <f>IF(N1485="nulová",J1485,0)</f>
        <v>0</v>
      </c>
      <c r="BJ1485" s="21" t="s">
        <v>91</v>
      </c>
      <c r="BK1485" s="229">
        <f>ROUND(I1485*H1485,2)</f>
        <v>0</v>
      </c>
      <c r="BL1485" s="21" t="s">
        <v>96</v>
      </c>
      <c r="BM1485" s="228" t="s">
        <v>2281</v>
      </c>
    </row>
    <row r="1486" s="2" customFormat="1">
      <c r="A1486" s="43"/>
      <c r="B1486" s="44"/>
      <c r="C1486" s="45"/>
      <c r="D1486" s="230" t="s">
        <v>168</v>
      </c>
      <c r="E1486" s="45"/>
      <c r="F1486" s="231" t="s">
        <v>2269</v>
      </c>
      <c r="G1486" s="45"/>
      <c r="H1486" s="45"/>
      <c r="I1486" s="232"/>
      <c r="J1486" s="45"/>
      <c r="K1486" s="45"/>
      <c r="L1486" s="49"/>
      <c r="M1486" s="233"/>
      <c r="N1486" s="234"/>
      <c r="O1486" s="89"/>
      <c r="P1486" s="89"/>
      <c r="Q1486" s="89"/>
      <c r="R1486" s="89"/>
      <c r="S1486" s="89"/>
      <c r="T1486" s="90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T1486" s="21" t="s">
        <v>168</v>
      </c>
      <c r="AU1486" s="21" t="s">
        <v>93</v>
      </c>
    </row>
    <row r="1487" s="2" customFormat="1" ht="24.15" customHeight="1">
      <c r="A1487" s="43"/>
      <c r="B1487" s="44"/>
      <c r="C1487" s="277" t="s">
        <v>2282</v>
      </c>
      <c r="D1487" s="277" t="s">
        <v>670</v>
      </c>
      <c r="E1487" s="278" t="s">
        <v>2283</v>
      </c>
      <c r="F1487" s="279" t="s">
        <v>2284</v>
      </c>
      <c r="G1487" s="280" t="s">
        <v>165</v>
      </c>
      <c r="H1487" s="281">
        <v>283.47800000000001</v>
      </c>
      <c r="I1487" s="282"/>
      <c r="J1487" s="283">
        <f>ROUND(I1487*H1487,2)</f>
        <v>0</v>
      </c>
      <c r="K1487" s="279" t="s">
        <v>166</v>
      </c>
      <c r="L1487" s="284"/>
      <c r="M1487" s="285" t="s">
        <v>32</v>
      </c>
      <c r="N1487" s="286" t="s">
        <v>48</v>
      </c>
      <c r="O1487" s="89"/>
      <c r="P1487" s="226">
        <f>O1487*H1487</f>
        <v>0</v>
      </c>
      <c r="Q1487" s="226">
        <v>0.00025999999999999998</v>
      </c>
      <c r="R1487" s="226">
        <f>Q1487*H1487</f>
        <v>0.073704279999999997</v>
      </c>
      <c r="S1487" s="226">
        <v>0</v>
      </c>
      <c r="T1487" s="227">
        <f>S1487*H1487</f>
        <v>0</v>
      </c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R1487" s="228" t="s">
        <v>108</v>
      </c>
      <c r="AT1487" s="228" t="s">
        <v>670</v>
      </c>
      <c r="AU1487" s="228" t="s">
        <v>93</v>
      </c>
      <c r="AY1487" s="21" t="s">
        <v>159</v>
      </c>
      <c r="BE1487" s="229">
        <f>IF(N1487="základní",J1487,0)</f>
        <v>0</v>
      </c>
      <c r="BF1487" s="229">
        <f>IF(N1487="snížená",J1487,0)</f>
        <v>0</v>
      </c>
      <c r="BG1487" s="229">
        <f>IF(N1487="zákl. přenesená",J1487,0)</f>
        <v>0</v>
      </c>
      <c r="BH1487" s="229">
        <f>IF(N1487="sníž. přenesená",J1487,0)</f>
        <v>0</v>
      </c>
      <c r="BI1487" s="229">
        <f>IF(N1487="nulová",J1487,0)</f>
        <v>0</v>
      </c>
      <c r="BJ1487" s="21" t="s">
        <v>91</v>
      </c>
      <c r="BK1487" s="229">
        <f>ROUND(I1487*H1487,2)</f>
        <v>0</v>
      </c>
      <c r="BL1487" s="21" t="s">
        <v>96</v>
      </c>
      <c r="BM1487" s="228" t="s">
        <v>2285</v>
      </c>
    </row>
    <row r="1488" s="13" customFormat="1">
      <c r="A1488" s="13"/>
      <c r="B1488" s="235"/>
      <c r="C1488" s="236"/>
      <c r="D1488" s="237" t="s">
        <v>170</v>
      </c>
      <c r="E1488" s="238" t="s">
        <v>32</v>
      </c>
      <c r="F1488" s="239" t="s">
        <v>2286</v>
      </c>
      <c r="G1488" s="236"/>
      <c r="H1488" s="238" t="s">
        <v>32</v>
      </c>
      <c r="I1488" s="240"/>
      <c r="J1488" s="236"/>
      <c r="K1488" s="236"/>
      <c r="L1488" s="241"/>
      <c r="M1488" s="242"/>
      <c r="N1488" s="243"/>
      <c r="O1488" s="243"/>
      <c r="P1488" s="243"/>
      <c r="Q1488" s="243"/>
      <c r="R1488" s="243"/>
      <c r="S1488" s="243"/>
      <c r="T1488" s="244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5" t="s">
        <v>170</v>
      </c>
      <c r="AU1488" s="245" t="s">
        <v>93</v>
      </c>
      <c r="AV1488" s="13" t="s">
        <v>84</v>
      </c>
      <c r="AW1488" s="13" t="s">
        <v>38</v>
      </c>
      <c r="AX1488" s="13" t="s">
        <v>76</v>
      </c>
      <c r="AY1488" s="245" t="s">
        <v>159</v>
      </c>
    </row>
    <row r="1489" s="14" customFormat="1">
      <c r="A1489" s="14"/>
      <c r="B1489" s="246"/>
      <c r="C1489" s="247"/>
      <c r="D1489" s="237" t="s">
        <v>170</v>
      </c>
      <c r="E1489" s="248" t="s">
        <v>32</v>
      </c>
      <c r="F1489" s="249" t="s">
        <v>291</v>
      </c>
      <c r="G1489" s="247"/>
      <c r="H1489" s="250">
        <v>269.97899999999998</v>
      </c>
      <c r="I1489" s="251"/>
      <c r="J1489" s="247"/>
      <c r="K1489" s="247"/>
      <c r="L1489" s="252"/>
      <c r="M1489" s="253"/>
      <c r="N1489" s="254"/>
      <c r="O1489" s="254"/>
      <c r="P1489" s="254"/>
      <c r="Q1489" s="254"/>
      <c r="R1489" s="254"/>
      <c r="S1489" s="254"/>
      <c r="T1489" s="255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6" t="s">
        <v>170</v>
      </c>
      <c r="AU1489" s="256" t="s">
        <v>93</v>
      </c>
      <c r="AV1489" s="14" t="s">
        <v>91</v>
      </c>
      <c r="AW1489" s="14" t="s">
        <v>38</v>
      </c>
      <c r="AX1489" s="14" t="s">
        <v>76</v>
      </c>
      <c r="AY1489" s="256" t="s">
        <v>159</v>
      </c>
    </row>
    <row r="1490" s="15" customFormat="1">
      <c r="A1490" s="15"/>
      <c r="B1490" s="266"/>
      <c r="C1490" s="267"/>
      <c r="D1490" s="237" t="s">
        <v>170</v>
      </c>
      <c r="E1490" s="268" t="s">
        <v>32</v>
      </c>
      <c r="F1490" s="269" t="s">
        <v>583</v>
      </c>
      <c r="G1490" s="267"/>
      <c r="H1490" s="270">
        <v>269.97899999999998</v>
      </c>
      <c r="I1490" s="271"/>
      <c r="J1490" s="267"/>
      <c r="K1490" s="267"/>
      <c r="L1490" s="272"/>
      <c r="M1490" s="273"/>
      <c r="N1490" s="274"/>
      <c r="O1490" s="274"/>
      <c r="P1490" s="274"/>
      <c r="Q1490" s="274"/>
      <c r="R1490" s="274"/>
      <c r="S1490" s="274"/>
      <c r="T1490" s="27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T1490" s="276" t="s">
        <v>170</v>
      </c>
      <c r="AU1490" s="276" t="s">
        <v>93</v>
      </c>
      <c r="AV1490" s="15" t="s">
        <v>96</v>
      </c>
      <c r="AW1490" s="15" t="s">
        <v>38</v>
      </c>
      <c r="AX1490" s="15" t="s">
        <v>84</v>
      </c>
      <c r="AY1490" s="276" t="s">
        <v>159</v>
      </c>
    </row>
    <row r="1491" s="14" customFormat="1">
      <c r="A1491" s="14"/>
      <c r="B1491" s="246"/>
      <c r="C1491" s="247"/>
      <c r="D1491" s="237" t="s">
        <v>170</v>
      </c>
      <c r="E1491" s="247"/>
      <c r="F1491" s="249" t="s">
        <v>2287</v>
      </c>
      <c r="G1491" s="247"/>
      <c r="H1491" s="250">
        <v>283.47800000000001</v>
      </c>
      <c r="I1491" s="251"/>
      <c r="J1491" s="247"/>
      <c r="K1491" s="247"/>
      <c r="L1491" s="252"/>
      <c r="M1491" s="253"/>
      <c r="N1491" s="254"/>
      <c r="O1491" s="254"/>
      <c r="P1491" s="254"/>
      <c r="Q1491" s="254"/>
      <c r="R1491" s="254"/>
      <c r="S1491" s="254"/>
      <c r="T1491" s="255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6" t="s">
        <v>170</v>
      </c>
      <c r="AU1491" s="256" t="s">
        <v>93</v>
      </c>
      <c r="AV1491" s="14" t="s">
        <v>91</v>
      </c>
      <c r="AW1491" s="14" t="s">
        <v>4</v>
      </c>
      <c r="AX1491" s="14" t="s">
        <v>84</v>
      </c>
      <c r="AY1491" s="256" t="s">
        <v>159</v>
      </c>
    </row>
    <row r="1492" s="2" customFormat="1" ht="24.15" customHeight="1">
      <c r="A1492" s="43"/>
      <c r="B1492" s="44"/>
      <c r="C1492" s="277" t="s">
        <v>2288</v>
      </c>
      <c r="D1492" s="277" t="s">
        <v>670</v>
      </c>
      <c r="E1492" s="278" t="s">
        <v>2289</v>
      </c>
      <c r="F1492" s="279" t="s">
        <v>2290</v>
      </c>
      <c r="G1492" s="280" t="s">
        <v>165</v>
      </c>
      <c r="H1492" s="281">
        <v>300.75</v>
      </c>
      <c r="I1492" s="282"/>
      <c r="J1492" s="283">
        <f>ROUND(I1492*H1492,2)</f>
        <v>0</v>
      </c>
      <c r="K1492" s="279" t="s">
        <v>166</v>
      </c>
      <c r="L1492" s="284"/>
      <c r="M1492" s="285" t="s">
        <v>32</v>
      </c>
      <c r="N1492" s="286" t="s">
        <v>48</v>
      </c>
      <c r="O1492" s="89"/>
      <c r="P1492" s="226">
        <f>O1492*H1492</f>
        <v>0</v>
      </c>
      <c r="Q1492" s="226">
        <v>0.00089999999999999998</v>
      </c>
      <c r="R1492" s="226">
        <f>Q1492*H1492</f>
        <v>0.270675</v>
      </c>
      <c r="S1492" s="226">
        <v>0</v>
      </c>
      <c r="T1492" s="227">
        <f>S1492*H1492</f>
        <v>0</v>
      </c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R1492" s="228" t="s">
        <v>782</v>
      </c>
      <c r="AT1492" s="228" t="s">
        <v>670</v>
      </c>
      <c r="AU1492" s="228" t="s">
        <v>93</v>
      </c>
      <c r="AY1492" s="21" t="s">
        <v>159</v>
      </c>
      <c r="BE1492" s="229">
        <f>IF(N1492="základní",J1492,0)</f>
        <v>0</v>
      </c>
      <c r="BF1492" s="229">
        <f>IF(N1492="snížená",J1492,0)</f>
        <v>0</v>
      </c>
      <c r="BG1492" s="229">
        <f>IF(N1492="zákl. přenesená",J1492,0)</f>
        <v>0</v>
      </c>
      <c r="BH1492" s="229">
        <f>IF(N1492="sníž. přenesená",J1492,0)</f>
        <v>0</v>
      </c>
      <c r="BI1492" s="229">
        <f>IF(N1492="nulová",J1492,0)</f>
        <v>0</v>
      </c>
      <c r="BJ1492" s="21" t="s">
        <v>91</v>
      </c>
      <c r="BK1492" s="229">
        <f>ROUND(I1492*H1492,2)</f>
        <v>0</v>
      </c>
      <c r="BL1492" s="21" t="s">
        <v>663</v>
      </c>
      <c r="BM1492" s="228" t="s">
        <v>2291</v>
      </c>
    </row>
    <row r="1493" s="13" customFormat="1">
      <c r="A1493" s="13"/>
      <c r="B1493" s="235"/>
      <c r="C1493" s="236"/>
      <c r="D1493" s="237" t="s">
        <v>170</v>
      </c>
      <c r="E1493" s="238" t="s">
        <v>32</v>
      </c>
      <c r="F1493" s="239" t="s">
        <v>2286</v>
      </c>
      <c r="G1493" s="236"/>
      <c r="H1493" s="238" t="s">
        <v>32</v>
      </c>
      <c r="I1493" s="240"/>
      <c r="J1493" s="236"/>
      <c r="K1493" s="236"/>
      <c r="L1493" s="241"/>
      <c r="M1493" s="242"/>
      <c r="N1493" s="243"/>
      <c r="O1493" s="243"/>
      <c r="P1493" s="243"/>
      <c r="Q1493" s="243"/>
      <c r="R1493" s="243"/>
      <c r="S1493" s="243"/>
      <c r="T1493" s="244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5" t="s">
        <v>170</v>
      </c>
      <c r="AU1493" s="245" t="s">
        <v>93</v>
      </c>
      <c r="AV1493" s="13" t="s">
        <v>84</v>
      </c>
      <c r="AW1493" s="13" t="s">
        <v>38</v>
      </c>
      <c r="AX1493" s="13" t="s">
        <v>76</v>
      </c>
      <c r="AY1493" s="245" t="s">
        <v>159</v>
      </c>
    </row>
    <row r="1494" s="14" customFormat="1">
      <c r="A1494" s="14"/>
      <c r="B1494" s="246"/>
      <c r="C1494" s="247"/>
      <c r="D1494" s="237" t="s">
        <v>170</v>
      </c>
      <c r="E1494" s="248" t="s">
        <v>32</v>
      </c>
      <c r="F1494" s="249" t="s">
        <v>291</v>
      </c>
      <c r="G1494" s="247"/>
      <c r="H1494" s="250">
        <v>269.97899999999998</v>
      </c>
      <c r="I1494" s="251"/>
      <c r="J1494" s="247"/>
      <c r="K1494" s="247"/>
      <c r="L1494" s="252"/>
      <c r="M1494" s="253"/>
      <c r="N1494" s="254"/>
      <c r="O1494" s="254"/>
      <c r="P1494" s="254"/>
      <c r="Q1494" s="254"/>
      <c r="R1494" s="254"/>
      <c r="S1494" s="254"/>
      <c r="T1494" s="255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6" t="s">
        <v>170</v>
      </c>
      <c r="AU1494" s="256" t="s">
        <v>93</v>
      </c>
      <c r="AV1494" s="14" t="s">
        <v>91</v>
      </c>
      <c r="AW1494" s="14" t="s">
        <v>38</v>
      </c>
      <c r="AX1494" s="14" t="s">
        <v>76</v>
      </c>
      <c r="AY1494" s="256" t="s">
        <v>159</v>
      </c>
    </row>
    <row r="1495" s="13" customFormat="1">
      <c r="A1495" s="13"/>
      <c r="B1495" s="235"/>
      <c r="C1495" s="236"/>
      <c r="D1495" s="237" t="s">
        <v>170</v>
      </c>
      <c r="E1495" s="238" t="s">
        <v>32</v>
      </c>
      <c r="F1495" s="239" t="s">
        <v>2292</v>
      </c>
      <c r="G1495" s="236"/>
      <c r="H1495" s="238" t="s">
        <v>32</v>
      </c>
      <c r="I1495" s="240"/>
      <c r="J1495" s="236"/>
      <c r="K1495" s="236"/>
      <c r="L1495" s="241"/>
      <c r="M1495" s="242"/>
      <c r="N1495" s="243"/>
      <c r="O1495" s="243"/>
      <c r="P1495" s="243"/>
      <c r="Q1495" s="243"/>
      <c r="R1495" s="243"/>
      <c r="S1495" s="243"/>
      <c r="T1495" s="244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5" t="s">
        <v>170</v>
      </c>
      <c r="AU1495" s="245" t="s">
        <v>93</v>
      </c>
      <c r="AV1495" s="13" t="s">
        <v>84</v>
      </c>
      <c r="AW1495" s="13" t="s">
        <v>38</v>
      </c>
      <c r="AX1495" s="13" t="s">
        <v>76</v>
      </c>
      <c r="AY1495" s="245" t="s">
        <v>159</v>
      </c>
    </row>
    <row r="1496" s="14" customFormat="1">
      <c r="A1496" s="14"/>
      <c r="B1496" s="246"/>
      <c r="C1496" s="247"/>
      <c r="D1496" s="237" t="s">
        <v>170</v>
      </c>
      <c r="E1496" s="248" t="s">
        <v>32</v>
      </c>
      <c r="F1496" s="249" t="s">
        <v>2293</v>
      </c>
      <c r="G1496" s="247"/>
      <c r="H1496" s="250">
        <v>16.449999999999999</v>
      </c>
      <c r="I1496" s="251"/>
      <c r="J1496" s="247"/>
      <c r="K1496" s="247"/>
      <c r="L1496" s="252"/>
      <c r="M1496" s="253"/>
      <c r="N1496" s="254"/>
      <c r="O1496" s="254"/>
      <c r="P1496" s="254"/>
      <c r="Q1496" s="254"/>
      <c r="R1496" s="254"/>
      <c r="S1496" s="254"/>
      <c r="T1496" s="255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6" t="s">
        <v>170</v>
      </c>
      <c r="AU1496" s="256" t="s">
        <v>93</v>
      </c>
      <c r="AV1496" s="14" t="s">
        <v>91</v>
      </c>
      <c r="AW1496" s="14" t="s">
        <v>38</v>
      </c>
      <c r="AX1496" s="14" t="s">
        <v>76</v>
      </c>
      <c r="AY1496" s="256" t="s">
        <v>159</v>
      </c>
    </row>
    <row r="1497" s="15" customFormat="1">
      <c r="A1497" s="15"/>
      <c r="B1497" s="266"/>
      <c r="C1497" s="267"/>
      <c r="D1497" s="237" t="s">
        <v>170</v>
      </c>
      <c r="E1497" s="268" t="s">
        <v>32</v>
      </c>
      <c r="F1497" s="269" t="s">
        <v>583</v>
      </c>
      <c r="G1497" s="267"/>
      <c r="H1497" s="270">
        <v>286.42899999999997</v>
      </c>
      <c r="I1497" s="271"/>
      <c r="J1497" s="267"/>
      <c r="K1497" s="267"/>
      <c r="L1497" s="272"/>
      <c r="M1497" s="273"/>
      <c r="N1497" s="274"/>
      <c r="O1497" s="274"/>
      <c r="P1497" s="274"/>
      <c r="Q1497" s="274"/>
      <c r="R1497" s="274"/>
      <c r="S1497" s="274"/>
      <c r="T1497" s="27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76" t="s">
        <v>170</v>
      </c>
      <c r="AU1497" s="276" t="s">
        <v>93</v>
      </c>
      <c r="AV1497" s="15" t="s">
        <v>96</v>
      </c>
      <c r="AW1497" s="15" t="s">
        <v>38</v>
      </c>
      <c r="AX1497" s="15" t="s">
        <v>84</v>
      </c>
      <c r="AY1497" s="276" t="s">
        <v>159</v>
      </c>
    </row>
    <row r="1498" s="14" customFormat="1">
      <c r="A1498" s="14"/>
      <c r="B1498" s="246"/>
      <c r="C1498" s="247"/>
      <c r="D1498" s="237" t="s">
        <v>170</v>
      </c>
      <c r="E1498" s="247"/>
      <c r="F1498" s="249" t="s">
        <v>2294</v>
      </c>
      <c r="G1498" s="247"/>
      <c r="H1498" s="250">
        <v>300.75</v>
      </c>
      <c r="I1498" s="251"/>
      <c r="J1498" s="247"/>
      <c r="K1498" s="247"/>
      <c r="L1498" s="252"/>
      <c r="M1498" s="253"/>
      <c r="N1498" s="254"/>
      <c r="O1498" s="254"/>
      <c r="P1498" s="254"/>
      <c r="Q1498" s="254"/>
      <c r="R1498" s="254"/>
      <c r="S1498" s="254"/>
      <c r="T1498" s="255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6" t="s">
        <v>170</v>
      </c>
      <c r="AU1498" s="256" t="s">
        <v>93</v>
      </c>
      <c r="AV1498" s="14" t="s">
        <v>91</v>
      </c>
      <c r="AW1498" s="14" t="s">
        <v>4</v>
      </c>
      <c r="AX1498" s="14" t="s">
        <v>84</v>
      </c>
      <c r="AY1498" s="256" t="s">
        <v>159</v>
      </c>
    </row>
    <row r="1499" s="12" customFormat="1" ht="20.88" customHeight="1">
      <c r="A1499" s="12"/>
      <c r="B1499" s="201"/>
      <c r="C1499" s="202"/>
      <c r="D1499" s="203" t="s">
        <v>75</v>
      </c>
      <c r="E1499" s="215" t="s">
        <v>2295</v>
      </c>
      <c r="F1499" s="215" t="s">
        <v>2296</v>
      </c>
      <c r="G1499" s="202"/>
      <c r="H1499" s="202"/>
      <c r="I1499" s="205"/>
      <c r="J1499" s="216">
        <f>BK1499</f>
        <v>0</v>
      </c>
      <c r="K1499" s="202"/>
      <c r="L1499" s="207"/>
      <c r="M1499" s="208"/>
      <c r="N1499" s="209"/>
      <c r="O1499" s="209"/>
      <c r="P1499" s="210">
        <f>SUM(P1500:P1583)</f>
        <v>0</v>
      </c>
      <c r="Q1499" s="209"/>
      <c r="R1499" s="210">
        <f>SUM(R1500:R1583)</f>
        <v>8.1570128149999999</v>
      </c>
      <c r="S1499" s="209"/>
      <c r="T1499" s="211">
        <f>SUM(T1500:T1583)</f>
        <v>0</v>
      </c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R1499" s="212" t="s">
        <v>91</v>
      </c>
      <c r="AT1499" s="213" t="s">
        <v>75</v>
      </c>
      <c r="AU1499" s="213" t="s">
        <v>91</v>
      </c>
      <c r="AY1499" s="212" t="s">
        <v>159</v>
      </c>
      <c r="BK1499" s="214">
        <f>SUM(BK1500:BK1583)</f>
        <v>0</v>
      </c>
    </row>
    <row r="1500" s="2" customFormat="1" ht="49.05" customHeight="1">
      <c r="A1500" s="43"/>
      <c r="B1500" s="44"/>
      <c r="C1500" s="217" t="s">
        <v>2297</v>
      </c>
      <c r="D1500" s="217" t="s">
        <v>162</v>
      </c>
      <c r="E1500" s="218" t="s">
        <v>2298</v>
      </c>
      <c r="F1500" s="219" t="s">
        <v>2299</v>
      </c>
      <c r="G1500" s="220" t="s">
        <v>165</v>
      </c>
      <c r="H1500" s="221">
        <v>1252.3800000000001</v>
      </c>
      <c r="I1500" s="222"/>
      <c r="J1500" s="223">
        <f>ROUND(I1500*H1500,2)</f>
        <v>0</v>
      </c>
      <c r="K1500" s="219" t="s">
        <v>166</v>
      </c>
      <c r="L1500" s="49"/>
      <c r="M1500" s="224" t="s">
        <v>32</v>
      </c>
      <c r="N1500" s="225" t="s">
        <v>48</v>
      </c>
      <c r="O1500" s="89"/>
      <c r="P1500" s="226">
        <f>O1500*H1500</f>
        <v>0</v>
      </c>
      <c r="Q1500" s="226">
        <v>0.000121</v>
      </c>
      <c r="R1500" s="226">
        <f>Q1500*H1500</f>
        <v>0.15153798000000002</v>
      </c>
      <c r="S1500" s="226">
        <v>0</v>
      </c>
      <c r="T1500" s="227">
        <f>S1500*H1500</f>
        <v>0</v>
      </c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R1500" s="228" t="s">
        <v>663</v>
      </c>
      <c r="AT1500" s="228" t="s">
        <v>162</v>
      </c>
      <c r="AU1500" s="228" t="s">
        <v>93</v>
      </c>
      <c r="AY1500" s="21" t="s">
        <v>159</v>
      </c>
      <c r="BE1500" s="229">
        <f>IF(N1500="základní",J1500,0)</f>
        <v>0</v>
      </c>
      <c r="BF1500" s="229">
        <f>IF(N1500="snížená",J1500,0)</f>
        <v>0</v>
      </c>
      <c r="BG1500" s="229">
        <f>IF(N1500="zákl. přenesená",J1500,0)</f>
        <v>0</v>
      </c>
      <c r="BH1500" s="229">
        <f>IF(N1500="sníž. přenesená",J1500,0)</f>
        <v>0</v>
      </c>
      <c r="BI1500" s="229">
        <f>IF(N1500="nulová",J1500,0)</f>
        <v>0</v>
      </c>
      <c r="BJ1500" s="21" t="s">
        <v>91</v>
      </c>
      <c r="BK1500" s="229">
        <f>ROUND(I1500*H1500,2)</f>
        <v>0</v>
      </c>
      <c r="BL1500" s="21" t="s">
        <v>663</v>
      </c>
      <c r="BM1500" s="228" t="s">
        <v>2300</v>
      </c>
    </row>
    <row r="1501" s="2" customFormat="1">
      <c r="A1501" s="43"/>
      <c r="B1501" s="44"/>
      <c r="C1501" s="45"/>
      <c r="D1501" s="230" t="s">
        <v>168</v>
      </c>
      <c r="E1501" s="45"/>
      <c r="F1501" s="231" t="s">
        <v>2301</v>
      </c>
      <c r="G1501" s="45"/>
      <c r="H1501" s="45"/>
      <c r="I1501" s="232"/>
      <c r="J1501" s="45"/>
      <c r="K1501" s="45"/>
      <c r="L1501" s="49"/>
      <c r="M1501" s="233"/>
      <c r="N1501" s="234"/>
      <c r="O1501" s="89"/>
      <c r="P1501" s="89"/>
      <c r="Q1501" s="89"/>
      <c r="R1501" s="89"/>
      <c r="S1501" s="89"/>
      <c r="T1501" s="90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  <c r="AT1501" s="21" t="s">
        <v>168</v>
      </c>
      <c r="AU1501" s="21" t="s">
        <v>93</v>
      </c>
    </row>
    <row r="1502" s="2" customFormat="1" ht="24.15" customHeight="1">
      <c r="A1502" s="43"/>
      <c r="B1502" s="44"/>
      <c r="C1502" s="277" t="s">
        <v>2302</v>
      </c>
      <c r="D1502" s="277" t="s">
        <v>670</v>
      </c>
      <c r="E1502" s="278" t="s">
        <v>2271</v>
      </c>
      <c r="F1502" s="279" t="s">
        <v>2272</v>
      </c>
      <c r="G1502" s="280" t="s">
        <v>165</v>
      </c>
      <c r="H1502" s="281">
        <v>1314.999</v>
      </c>
      <c r="I1502" s="282"/>
      <c r="J1502" s="283">
        <f>ROUND(I1502*H1502,2)</f>
        <v>0</v>
      </c>
      <c r="K1502" s="279" t="s">
        <v>166</v>
      </c>
      <c r="L1502" s="284"/>
      <c r="M1502" s="285" t="s">
        <v>32</v>
      </c>
      <c r="N1502" s="286" t="s">
        <v>48</v>
      </c>
      <c r="O1502" s="89"/>
      <c r="P1502" s="226">
        <f>O1502*H1502</f>
        <v>0</v>
      </c>
      <c r="Q1502" s="226">
        <v>0.0028999999999999998</v>
      </c>
      <c r="R1502" s="226">
        <f>Q1502*H1502</f>
        <v>3.8134970999999998</v>
      </c>
      <c r="S1502" s="226">
        <v>0</v>
      </c>
      <c r="T1502" s="227">
        <f>S1502*H1502</f>
        <v>0</v>
      </c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  <c r="AR1502" s="228" t="s">
        <v>782</v>
      </c>
      <c r="AT1502" s="228" t="s">
        <v>670</v>
      </c>
      <c r="AU1502" s="228" t="s">
        <v>93</v>
      </c>
      <c r="AY1502" s="21" t="s">
        <v>159</v>
      </c>
      <c r="BE1502" s="229">
        <f>IF(N1502="základní",J1502,0)</f>
        <v>0</v>
      </c>
      <c r="BF1502" s="229">
        <f>IF(N1502="snížená",J1502,0)</f>
        <v>0</v>
      </c>
      <c r="BG1502" s="229">
        <f>IF(N1502="zákl. přenesená",J1502,0)</f>
        <v>0</v>
      </c>
      <c r="BH1502" s="229">
        <f>IF(N1502="sníž. přenesená",J1502,0)</f>
        <v>0</v>
      </c>
      <c r="BI1502" s="229">
        <f>IF(N1502="nulová",J1502,0)</f>
        <v>0</v>
      </c>
      <c r="BJ1502" s="21" t="s">
        <v>91</v>
      </c>
      <c r="BK1502" s="229">
        <f>ROUND(I1502*H1502,2)</f>
        <v>0</v>
      </c>
      <c r="BL1502" s="21" t="s">
        <v>663</v>
      </c>
      <c r="BM1502" s="228" t="s">
        <v>2303</v>
      </c>
    </row>
    <row r="1503" s="14" customFormat="1">
      <c r="A1503" s="14"/>
      <c r="B1503" s="246"/>
      <c r="C1503" s="247"/>
      <c r="D1503" s="237" t="s">
        <v>170</v>
      </c>
      <c r="E1503" s="248" t="s">
        <v>32</v>
      </c>
      <c r="F1503" s="249" t="s">
        <v>2304</v>
      </c>
      <c r="G1503" s="247"/>
      <c r="H1503" s="250">
        <v>113.88</v>
      </c>
      <c r="I1503" s="251"/>
      <c r="J1503" s="247"/>
      <c r="K1503" s="247"/>
      <c r="L1503" s="252"/>
      <c r="M1503" s="253"/>
      <c r="N1503" s="254"/>
      <c r="O1503" s="254"/>
      <c r="P1503" s="254"/>
      <c r="Q1503" s="254"/>
      <c r="R1503" s="254"/>
      <c r="S1503" s="254"/>
      <c r="T1503" s="255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6" t="s">
        <v>170</v>
      </c>
      <c r="AU1503" s="256" t="s">
        <v>93</v>
      </c>
      <c r="AV1503" s="14" t="s">
        <v>91</v>
      </c>
      <c r="AW1503" s="14" t="s">
        <v>38</v>
      </c>
      <c r="AX1503" s="14" t="s">
        <v>76</v>
      </c>
      <c r="AY1503" s="256" t="s">
        <v>159</v>
      </c>
    </row>
    <row r="1504" s="14" customFormat="1">
      <c r="A1504" s="14"/>
      <c r="B1504" s="246"/>
      <c r="C1504" s="247"/>
      <c r="D1504" s="237" t="s">
        <v>170</v>
      </c>
      <c r="E1504" s="248" t="s">
        <v>32</v>
      </c>
      <c r="F1504" s="249" t="s">
        <v>2305</v>
      </c>
      <c r="G1504" s="247"/>
      <c r="H1504" s="250">
        <v>502.48000000000002</v>
      </c>
      <c r="I1504" s="251"/>
      <c r="J1504" s="247"/>
      <c r="K1504" s="247"/>
      <c r="L1504" s="252"/>
      <c r="M1504" s="253"/>
      <c r="N1504" s="254"/>
      <c r="O1504" s="254"/>
      <c r="P1504" s="254"/>
      <c r="Q1504" s="254"/>
      <c r="R1504" s="254"/>
      <c r="S1504" s="254"/>
      <c r="T1504" s="255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6" t="s">
        <v>170</v>
      </c>
      <c r="AU1504" s="256" t="s">
        <v>93</v>
      </c>
      <c r="AV1504" s="14" t="s">
        <v>91</v>
      </c>
      <c r="AW1504" s="14" t="s">
        <v>38</v>
      </c>
      <c r="AX1504" s="14" t="s">
        <v>76</v>
      </c>
      <c r="AY1504" s="256" t="s">
        <v>159</v>
      </c>
    </row>
    <row r="1505" s="14" customFormat="1">
      <c r="A1505" s="14"/>
      <c r="B1505" s="246"/>
      <c r="C1505" s="247"/>
      <c r="D1505" s="237" t="s">
        <v>170</v>
      </c>
      <c r="E1505" s="248" t="s">
        <v>32</v>
      </c>
      <c r="F1505" s="249" t="s">
        <v>2306</v>
      </c>
      <c r="G1505" s="247"/>
      <c r="H1505" s="250">
        <v>39.478000000000002</v>
      </c>
      <c r="I1505" s="251"/>
      <c r="J1505" s="247"/>
      <c r="K1505" s="247"/>
      <c r="L1505" s="252"/>
      <c r="M1505" s="253"/>
      <c r="N1505" s="254"/>
      <c r="O1505" s="254"/>
      <c r="P1505" s="254"/>
      <c r="Q1505" s="254"/>
      <c r="R1505" s="254"/>
      <c r="S1505" s="254"/>
      <c r="T1505" s="255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6" t="s">
        <v>170</v>
      </c>
      <c r="AU1505" s="256" t="s">
        <v>93</v>
      </c>
      <c r="AV1505" s="14" t="s">
        <v>91</v>
      </c>
      <c r="AW1505" s="14" t="s">
        <v>38</v>
      </c>
      <c r="AX1505" s="14" t="s">
        <v>76</v>
      </c>
      <c r="AY1505" s="256" t="s">
        <v>159</v>
      </c>
    </row>
    <row r="1506" s="14" customFormat="1">
      <c r="A1506" s="14"/>
      <c r="B1506" s="246"/>
      <c r="C1506" s="247"/>
      <c r="D1506" s="237" t="s">
        <v>170</v>
      </c>
      <c r="E1506" s="248" t="s">
        <v>32</v>
      </c>
      <c r="F1506" s="249" t="s">
        <v>2307</v>
      </c>
      <c r="G1506" s="247"/>
      <c r="H1506" s="250">
        <v>346.38400000000001</v>
      </c>
      <c r="I1506" s="251"/>
      <c r="J1506" s="247"/>
      <c r="K1506" s="247"/>
      <c r="L1506" s="252"/>
      <c r="M1506" s="253"/>
      <c r="N1506" s="254"/>
      <c r="O1506" s="254"/>
      <c r="P1506" s="254"/>
      <c r="Q1506" s="254"/>
      <c r="R1506" s="254"/>
      <c r="S1506" s="254"/>
      <c r="T1506" s="255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6" t="s">
        <v>170</v>
      </c>
      <c r="AU1506" s="256" t="s">
        <v>93</v>
      </c>
      <c r="AV1506" s="14" t="s">
        <v>91</v>
      </c>
      <c r="AW1506" s="14" t="s">
        <v>38</v>
      </c>
      <c r="AX1506" s="14" t="s">
        <v>76</v>
      </c>
      <c r="AY1506" s="256" t="s">
        <v>159</v>
      </c>
    </row>
    <row r="1507" s="14" customFormat="1">
      <c r="A1507" s="14"/>
      <c r="B1507" s="246"/>
      <c r="C1507" s="247"/>
      <c r="D1507" s="237" t="s">
        <v>170</v>
      </c>
      <c r="E1507" s="248" t="s">
        <v>32</v>
      </c>
      <c r="F1507" s="249" t="s">
        <v>2308</v>
      </c>
      <c r="G1507" s="247"/>
      <c r="H1507" s="250">
        <v>250.15799999999999</v>
      </c>
      <c r="I1507" s="251"/>
      <c r="J1507" s="247"/>
      <c r="K1507" s="247"/>
      <c r="L1507" s="252"/>
      <c r="M1507" s="253"/>
      <c r="N1507" s="254"/>
      <c r="O1507" s="254"/>
      <c r="P1507" s="254"/>
      <c r="Q1507" s="254"/>
      <c r="R1507" s="254"/>
      <c r="S1507" s="254"/>
      <c r="T1507" s="255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6" t="s">
        <v>170</v>
      </c>
      <c r="AU1507" s="256" t="s">
        <v>93</v>
      </c>
      <c r="AV1507" s="14" t="s">
        <v>91</v>
      </c>
      <c r="AW1507" s="14" t="s">
        <v>38</v>
      </c>
      <c r="AX1507" s="14" t="s">
        <v>76</v>
      </c>
      <c r="AY1507" s="256" t="s">
        <v>159</v>
      </c>
    </row>
    <row r="1508" s="15" customFormat="1">
      <c r="A1508" s="15"/>
      <c r="B1508" s="266"/>
      <c r="C1508" s="267"/>
      <c r="D1508" s="237" t="s">
        <v>170</v>
      </c>
      <c r="E1508" s="268" t="s">
        <v>32</v>
      </c>
      <c r="F1508" s="269" t="s">
        <v>583</v>
      </c>
      <c r="G1508" s="267"/>
      <c r="H1508" s="270">
        <v>1252.3800000000001</v>
      </c>
      <c r="I1508" s="271"/>
      <c r="J1508" s="267"/>
      <c r="K1508" s="267"/>
      <c r="L1508" s="272"/>
      <c r="M1508" s="273"/>
      <c r="N1508" s="274"/>
      <c r="O1508" s="274"/>
      <c r="P1508" s="274"/>
      <c r="Q1508" s="274"/>
      <c r="R1508" s="274"/>
      <c r="S1508" s="274"/>
      <c r="T1508" s="27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T1508" s="276" t="s">
        <v>170</v>
      </c>
      <c r="AU1508" s="276" t="s">
        <v>93</v>
      </c>
      <c r="AV1508" s="15" t="s">
        <v>96</v>
      </c>
      <c r="AW1508" s="15" t="s">
        <v>38</v>
      </c>
      <c r="AX1508" s="15" t="s">
        <v>84</v>
      </c>
      <c r="AY1508" s="276" t="s">
        <v>159</v>
      </c>
    </row>
    <row r="1509" s="14" customFormat="1">
      <c r="A1509" s="14"/>
      <c r="B1509" s="246"/>
      <c r="C1509" s="247"/>
      <c r="D1509" s="237" t="s">
        <v>170</v>
      </c>
      <c r="E1509" s="247"/>
      <c r="F1509" s="249" t="s">
        <v>2309</v>
      </c>
      <c r="G1509" s="247"/>
      <c r="H1509" s="250">
        <v>1314.999</v>
      </c>
      <c r="I1509" s="251"/>
      <c r="J1509" s="247"/>
      <c r="K1509" s="247"/>
      <c r="L1509" s="252"/>
      <c r="M1509" s="253"/>
      <c r="N1509" s="254"/>
      <c r="O1509" s="254"/>
      <c r="P1509" s="254"/>
      <c r="Q1509" s="254"/>
      <c r="R1509" s="254"/>
      <c r="S1509" s="254"/>
      <c r="T1509" s="255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6" t="s">
        <v>170</v>
      </c>
      <c r="AU1509" s="256" t="s">
        <v>93</v>
      </c>
      <c r="AV1509" s="14" t="s">
        <v>91</v>
      </c>
      <c r="AW1509" s="14" t="s">
        <v>4</v>
      </c>
      <c r="AX1509" s="14" t="s">
        <v>84</v>
      </c>
      <c r="AY1509" s="256" t="s">
        <v>159</v>
      </c>
    </row>
    <row r="1510" s="2" customFormat="1" ht="44.25" customHeight="1">
      <c r="A1510" s="43"/>
      <c r="B1510" s="44"/>
      <c r="C1510" s="217" t="s">
        <v>2310</v>
      </c>
      <c r="D1510" s="217" t="s">
        <v>162</v>
      </c>
      <c r="E1510" s="218" t="s">
        <v>2311</v>
      </c>
      <c r="F1510" s="219" t="s">
        <v>2312</v>
      </c>
      <c r="G1510" s="220" t="s">
        <v>785</v>
      </c>
      <c r="H1510" s="221">
        <v>231.06</v>
      </c>
      <c r="I1510" s="222"/>
      <c r="J1510" s="223">
        <f>ROUND(I1510*H1510,2)</f>
        <v>0</v>
      </c>
      <c r="K1510" s="219" t="s">
        <v>166</v>
      </c>
      <c r="L1510" s="49"/>
      <c r="M1510" s="224" t="s">
        <v>32</v>
      </c>
      <c r="N1510" s="225" t="s">
        <v>48</v>
      </c>
      <c r="O1510" s="89"/>
      <c r="P1510" s="226">
        <f>O1510*H1510</f>
        <v>0</v>
      </c>
      <c r="Q1510" s="226">
        <v>0.00019000000000000001</v>
      </c>
      <c r="R1510" s="226">
        <f>Q1510*H1510</f>
        <v>0.0439014</v>
      </c>
      <c r="S1510" s="226">
        <v>0</v>
      </c>
      <c r="T1510" s="227">
        <f>S1510*H1510</f>
        <v>0</v>
      </c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  <c r="AR1510" s="228" t="s">
        <v>663</v>
      </c>
      <c r="AT1510" s="228" t="s">
        <v>162</v>
      </c>
      <c r="AU1510" s="228" t="s">
        <v>93</v>
      </c>
      <c r="AY1510" s="21" t="s">
        <v>159</v>
      </c>
      <c r="BE1510" s="229">
        <f>IF(N1510="základní",J1510,0)</f>
        <v>0</v>
      </c>
      <c r="BF1510" s="229">
        <f>IF(N1510="snížená",J1510,0)</f>
        <v>0</v>
      </c>
      <c r="BG1510" s="229">
        <f>IF(N1510="zákl. přenesená",J1510,0)</f>
        <v>0</v>
      </c>
      <c r="BH1510" s="229">
        <f>IF(N1510="sníž. přenesená",J1510,0)</f>
        <v>0</v>
      </c>
      <c r="BI1510" s="229">
        <f>IF(N1510="nulová",J1510,0)</f>
        <v>0</v>
      </c>
      <c r="BJ1510" s="21" t="s">
        <v>91</v>
      </c>
      <c r="BK1510" s="229">
        <f>ROUND(I1510*H1510,2)</f>
        <v>0</v>
      </c>
      <c r="BL1510" s="21" t="s">
        <v>663</v>
      </c>
      <c r="BM1510" s="228" t="s">
        <v>2313</v>
      </c>
    </row>
    <row r="1511" s="2" customFormat="1">
      <c r="A1511" s="43"/>
      <c r="B1511" s="44"/>
      <c r="C1511" s="45"/>
      <c r="D1511" s="230" t="s">
        <v>168</v>
      </c>
      <c r="E1511" s="45"/>
      <c r="F1511" s="231" t="s">
        <v>2314</v>
      </c>
      <c r="G1511" s="45"/>
      <c r="H1511" s="45"/>
      <c r="I1511" s="232"/>
      <c r="J1511" s="45"/>
      <c r="K1511" s="45"/>
      <c r="L1511" s="49"/>
      <c r="M1511" s="233"/>
      <c r="N1511" s="234"/>
      <c r="O1511" s="89"/>
      <c r="P1511" s="89"/>
      <c r="Q1511" s="89"/>
      <c r="R1511" s="89"/>
      <c r="S1511" s="89"/>
      <c r="T1511" s="90"/>
      <c r="U1511" s="43"/>
      <c r="V1511" s="43"/>
      <c r="W1511" s="43"/>
      <c r="X1511" s="43"/>
      <c r="Y1511" s="43"/>
      <c r="Z1511" s="43"/>
      <c r="AA1511" s="43"/>
      <c r="AB1511" s="43"/>
      <c r="AC1511" s="43"/>
      <c r="AD1511" s="43"/>
      <c r="AE1511" s="43"/>
      <c r="AT1511" s="21" t="s">
        <v>168</v>
      </c>
      <c r="AU1511" s="21" t="s">
        <v>93</v>
      </c>
    </row>
    <row r="1512" s="13" customFormat="1">
      <c r="A1512" s="13"/>
      <c r="B1512" s="235"/>
      <c r="C1512" s="236"/>
      <c r="D1512" s="237" t="s">
        <v>170</v>
      </c>
      <c r="E1512" s="238" t="s">
        <v>32</v>
      </c>
      <c r="F1512" s="239" t="s">
        <v>2315</v>
      </c>
      <c r="G1512" s="236"/>
      <c r="H1512" s="238" t="s">
        <v>32</v>
      </c>
      <c r="I1512" s="240"/>
      <c r="J1512" s="236"/>
      <c r="K1512" s="236"/>
      <c r="L1512" s="241"/>
      <c r="M1512" s="242"/>
      <c r="N1512" s="243"/>
      <c r="O1512" s="243"/>
      <c r="P1512" s="243"/>
      <c r="Q1512" s="243"/>
      <c r="R1512" s="243"/>
      <c r="S1512" s="243"/>
      <c r="T1512" s="244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5" t="s">
        <v>170</v>
      </c>
      <c r="AU1512" s="245" t="s">
        <v>93</v>
      </c>
      <c r="AV1512" s="13" t="s">
        <v>84</v>
      </c>
      <c r="AW1512" s="13" t="s">
        <v>38</v>
      </c>
      <c r="AX1512" s="13" t="s">
        <v>76</v>
      </c>
      <c r="AY1512" s="245" t="s">
        <v>159</v>
      </c>
    </row>
    <row r="1513" s="14" customFormat="1">
      <c r="A1513" s="14"/>
      <c r="B1513" s="246"/>
      <c r="C1513" s="247"/>
      <c r="D1513" s="237" t="s">
        <v>170</v>
      </c>
      <c r="E1513" s="248" t="s">
        <v>32</v>
      </c>
      <c r="F1513" s="249" t="s">
        <v>402</v>
      </c>
      <c r="G1513" s="247"/>
      <c r="H1513" s="250">
        <v>33.100000000000001</v>
      </c>
      <c r="I1513" s="251"/>
      <c r="J1513" s="247"/>
      <c r="K1513" s="247"/>
      <c r="L1513" s="252"/>
      <c r="M1513" s="253"/>
      <c r="N1513" s="254"/>
      <c r="O1513" s="254"/>
      <c r="P1513" s="254"/>
      <c r="Q1513" s="254"/>
      <c r="R1513" s="254"/>
      <c r="S1513" s="254"/>
      <c r="T1513" s="255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6" t="s">
        <v>170</v>
      </c>
      <c r="AU1513" s="256" t="s">
        <v>93</v>
      </c>
      <c r="AV1513" s="14" t="s">
        <v>91</v>
      </c>
      <c r="AW1513" s="14" t="s">
        <v>38</v>
      </c>
      <c r="AX1513" s="14" t="s">
        <v>76</v>
      </c>
      <c r="AY1513" s="256" t="s">
        <v>159</v>
      </c>
    </row>
    <row r="1514" s="14" customFormat="1">
      <c r="A1514" s="14"/>
      <c r="B1514" s="246"/>
      <c r="C1514" s="247"/>
      <c r="D1514" s="237" t="s">
        <v>170</v>
      </c>
      <c r="E1514" s="248" t="s">
        <v>32</v>
      </c>
      <c r="F1514" s="249" t="s">
        <v>414</v>
      </c>
      <c r="G1514" s="247"/>
      <c r="H1514" s="250">
        <v>64.799999999999997</v>
      </c>
      <c r="I1514" s="251"/>
      <c r="J1514" s="247"/>
      <c r="K1514" s="247"/>
      <c r="L1514" s="252"/>
      <c r="M1514" s="253"/>
      <c r="N1514" s="254"/>
      <c r="O1514" s="254"/>
      <c r="P1514" s="254"/>
      <c r="Q1514" s="254"/>
      <c r="R1514" s="254"/>
      <c r="S1514" s="254"/>
      <c r="T1514" s="255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6" t="s">
        <v>170</v>
      </c>
      <c r="AU1514" s="256" t="s">
        <v>93</v>
      </c>
      <c r="AV1514" s="14" t="s">
        <v>91</v>
      </c>
      <c r="AW1514" s="14" t="s">
        <v>38</v>
      </c>
      <c r="AX1514" s="14" t="s">
        <v>76</v>
      </c>
      <c r="AY1514" s="256" t="s">
        <v>159</v>
      </c>
    </row>
    <row r="1515" s="14" customFormat="1">
      <c r="A1515" s="14"/>
      <c r="B1515" s="246"/>
      <c r="C1515" s="247"/>
      <c r="D1515" s="237" t="s">
        <v>170</v>
      </c>
      <c r="E1515" s="248" t="s">
        <v>32</v>
      </c>
      <c r="F1515" s="249" t="s">
        <v>425</v>
      </c>
      <c r="G1515" s="247"/>
      <c r="H1515" s="250">
        <v>26.469999999999999</v>
      </c>
      <c r="I1515" s="251"/>
      <c r="J1515" s="247"/>
      <c r="K1515" s="247"/>
      <c r="L1515" s="252"/>
      <c r="M1515" s="253"/>
      <c r="N1515" s="254"/>
      <c r="O1515" s="254"/>
      <c r="P1515" s="254"/>
      <c r="Q1515" s="254"/>
      <c r="R1515" s="254"/>
      <c r="S1515" s="254"/>
      <c r="T1515" s="255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6" t="s">
        <v>170</v>
      </c>
      <c r="AU1515" s="256" t="s">
        <v>93</v>
      </c>
      <c r="AV1515" s="14" t="s">
        <v>91</v>
      </c>
      <c r="AW1515" s="14" t="s">
        <v>38</v>
      </c>
      <c r="AX1515" s="14" t="s">
        <v>76</v>
      </c>
      <c r="AY1515" s="256" t="s">
        <v>159</v>
      </c>
    </row>
    <row r="1516" s="14" customFormat="1">
      <c r="A1516" s="14"/>
      <c r="B1516" s="246"/>
      <c r="C1516" s="247"/>
      <c r="D1516" s="237" t="s">
        <v>170</v>
      </c>
      <c r="E1516" s="248" t="s">
        <v>32</v>
      </c>
      <c r="F1516" s="249" t="s">
        <v>434</v>
      </c>
      <c r="G1516" s="247"/>
      <c r="H1516" s="250">
        <v>60.93</v>
      </c>
      <c r="I1516" s="251"/>
      <c r="J1516" s="247"/>
      <c r="K1516" s="247"/>
      <c r="L1516" s="252"/>
      <c r="M1516" s="253"/>
      <c r="N1516" s="254"/>
      <c r="O1516" s="254"/>
      <c r="P1516" s="254"/>
      <c r="Q1516" s="254"/>
      <c r="R1516" s="254"/>
      <c r="S1516" s="254"/>
      <c r="T1516" s="255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6" t="s">
        <v>170</v>
      </c>
      <c r="AU1516" s="256" t="s">
        <v>93</v>
      </c>
      <c r="AV1516" s="14" t="s">
        <v>91</v>
      </c>
      <c r="AW1516" s="14" t="s">
        <v>38</v>
      </c>
      <c r="AX1516" s="14" t="s">
        <v>76</v>
      </c>
      <c r="AY1516" s="256" t="s">
        <v>159</v>
      </c>
    </row>
    <row r="1517" s="14" customFormat="1">
      <c r="A1517" s="14"/>
      <c r="B1517" s="246"/>
      <c r="C1517" s="247"/>
      <c r="D1517" s="237" t="s">
        <v>170</v>
      </c>
      <c r="E1517" s="248" t="s">
        <v>32</v>
      </c>
      <c r="F1517" s="249" t="s">
        <v>442</v>
      </c>
      <c r="G1517" s="247"/>
      <c r="H1517" s="250">
        <v>45.759999999999998</v>
      </c>
      <c r="I1517" s="251"/>
      <c r="J1517" s="247"/>
      <c r="K1517" s="247"/>
      <c r="L1517" s="252"/>
      <c r="M1517" s="253"/>
      <c r="N1517" s="254"/>
      <c r="O1517" s="254"/>
      <c r="P1517" s="254"/>
      <c r="Q1517" s="254"/>
      <c r="R1517" s="254"/>
      <c r="S1517" s="254"/>
      <c r="T1517" s="255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6" t="s">
        <v>170</v>
      </c>
      <c r="AU1517" s="256" t="s">
        <v>93</v>
      </c>
      <c r="AV1517" s="14" t="s">
        <v>91</v>
      </c>
      <c r="AW1517" s="14" t="s">
        <v>38</v>
      </c>
      <c r="AX1517" s="14" t="s">
        <v>76</v>
      </c>
      <c r="AY1517" s="256" t="s">
        <v>159</v>
      </c>
    </row>
    <row r="1518" s="15" customFormat="1">
      <c r="A1518" s="15"/>
      <c r="B1518" s="266"/>
      <c r="C1518" s="267"/>
      <c r="D1518" s="237" t="s">
        <v>170</v>
      </c>
      <c r="E1518" s="268" t="s">
        <v>32</v>
      </c>
      <c r="F1518" s="269" t="s">
        <v>583</v>
      </c>
      <c r="G1518" s="267"/>
      <c r="H1518" s="270">
        <v>231.06</v>
      </c>
      <c r="I1518" s="271"/>
      <c r="J1518" s="267"/>
      <c r="K1518" s="267"/>
      <c r="L1518" s="272"/>
      <c r="M1518" s="273"/>
      <c r="N1518" s="274"/>
      <c r="O1518" s="274"/>
      <c r="P1518" s="274"/>
      <c r="Q1518" s="274"/>
      <c r="R1518" s="274"/>
      <c r="S1518" s="274"/>
      <c r="T1518" s="27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76" t="s">
        <v>170</v>
      </c>
      <c r="AU1518" s="276" t="s">
        <v>93</v>
      </c>
      <c r="AV1518" s="15" t="s">
        <v>96</v>
      </c>
      <c r="AW1518" s="15" t="s">
        <v>38</v>
      </c>
      <c r="AX1518" s="15" t="s">
        <v>84</v>
      </c>
      <c r="AY1518" s="276" t="s">
        <v>159</v>
      </c>
    </row>
    <row r="1519" s="2" customFormat="1" ht="16.5" customHeight="1">
      <c r="A1519" s="43"/>
      <c r="B1519" s="44"/>
      <c r="C1519" s="277" t="s">
        <v>2316</v>
      </c>
      <c r="D1519" s="277" t="s">
        <v>670</v>
      </c>
      <c r="E1519" s="278" t="s">
        <v>2317</v>
      </c>
      <c r="F1519" s="279" t="s">
        <v>2318</v>
      </c>
      <c r="G1519" s="280" t="s">
        <v>561</v>
      </c>
      <c r="H1519" s="281">
        <v>6.7969999999999997</v>
      </c>
      <c r="I1519" s="282"/>
      <c r="J1519" s="283">
        <f>ROUND(I1519*H1519,2)</f>
        <v>0</v>
      </c>
      <c r="K1519" s="279" t="s">
        <v>166</v>
      </c>
      <c r="L1519" s="284"/>
      <c r="M1519" s="285" t="s">
        <v>32</v>
      </c>
      <c r="N1519" s="286" t="s">
        <v>48</v>
      </c>
      <c r="O1519" s="89"/>
      <c r="P1519" s="226">
        <f>O1519*H1519</f>
        <v>0</v>
      </c>
      <c r="Q1519" s="226">
        <v>0.029999999999999999</v>
      </c>
      <c r="R1519" s="226">
        <f>Q1519*H1519</f>
        <v>0.20390999999999998</v>
      </c>
      <c r="S1519" s="226">
        <v>0</v>
      </c>
      <c r="T1519" s="227">
        <f>S1519*H1519</f>
        <v>0</v>
      </c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  <c r="AR1519" s="228" t="s">
        <v>782</v>
      </c>
      <c r="AT1519" s="228" t="s">
        <v>670</v>
      </c>
      <c r="AU1519" s="228" t="s">
        <v>93</v>
      </c>
      <c r="AY1519" s="21" t="s">
        <v>159</v>
      </c>
      <c r="BE1519" s="229">
        <f>IF(N1519="základní",J1519,0)</f>
        <v>0</v>
      </c>
      <c r="BF1519" s="229">
        <f>IF(N1519="snížená",J1519,0)</f>
        <v>0</v>
      </c>
      <c r="BG1519" s="229">
        <f>IF(N1519="zákl. přenesená",J1519,0)</f>
        <v>0</v>
      </c>
      <c r="BH1519" s="229">
        <f>IF(N1519="sníž. přenesená",J1519,0)</f>
        <v>0</v>
      </c>
      <c r="BI1519" s="229">
        <f>IF(N1519="nulová",J1519,0)</f>
        <v>0</v>
      </c>
      <c r="BJ1519" s="21" t="s">
        <v>91</v>
      </c>
      <c r="BK1519" s="229">
        <f>ROUND(I1519*H1519,2)</f>
        <v>0</v>
      </c>
      <c r="BL1519" s="21" t="s">
        <v>663</v>
      </c>
      <c r="BM1519" s="228" t="s">
        <v>2319</v>
      </c>
    </row>
    <row r="1520" s="2" customFormat="1">
      <c r="A1520" s="43"/>
      <c r="B1520" s="44"/>
      <c r="C1520" s="45"/>
      <c r="D1520" s="237" t="s">
        <v>564</v>
      </c>
      <c r="E1520" s="45"/>
      <c r="F1520" s="265" t="s">
        <v>2320</v>
      </c>
      <c r="G1520" s="45"/>
      <c r="H1520" s="45"/>
      <c r="I1520" s="232"/>
      <c r="J1520" s="45"/>
      <c r="K1520" s="45"/>
      <c r="L1520" s="49"/>
      <c r="M1520" s="233"/>
      <c r="N1520" s="234"/>
      <c r="O1520" s="89"/>
      <c r="P1520" s="89"/>
      <c r="Q1520" s="89"/>
      <c r="R1520" s="89"/>
      <c r="S1520" s="89"/>
      <c r="T1520" s="90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  <c r="AT1520" s="21" t="s">
        <v>564</v>
      </c>
      <c r="AU1520" s="21" t="s">
        <v>93</v>
      </c>
    </row>
    <row r="1521" s="13" customFormat="1">
      <c r="A1521" s="13"/>
      <c r="B1521" s="235"/>
      <c r="C1521" s="236"/>
      <c r="D1521" s="237" t="s">
        <v>170</v>
      </c>
      <c r="E1521" s="238" t="s">
        <v>32</v>
      </c>
      <c r="F1521" s="239" t="s">
        <v>2321</v>
      </c>
      <c r="G1521" s="236"/>
      <c r="H1521" s="238" t="s">
        <v>32</v>
      </c>
      <c r="I1521" s="240"/>
      <c r="J1521" s="236"/>
      <c r="K1521" s="236"/>
      <c r="L1521" s="241"/>
      <c r="M1521" s="242"/>
      <c r="N1521" s="243"/>
      <c r="O1521" s="243"/>
      <c r="P1521" s="243"/>
      <c r="Q1521" s="243"/>
      <c r="R1521" s="243"/>
      <c r="S1521" s="243"/>
      <c r="T1521" s="244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5" t="s">
        <v>170</v>
      </c>
      <c r="AU1521" s="245" t="s">
        <v>93</v>
      </c>
      <c r="AV1521" s="13" t="s">
        <v>84</v>
      </c>
      <c r="AW1521" s="13" t="s">
        <v>38</v>
      </c>
      <c r="AX1521" s="13" t="s">
        <v>76</v>
      </c>
      <c r="AY1521" s="245" t="s">
        <v>159</v>
      </c>
    </row>
    <row r="1522" s="14" customFormat="1">
      <c r="A1522" s="14"/>
      <c r="B1522" s="246"/>
      <c r="C1522" s="247"/>
      <c r="D1522" s="237" t="s">
        <v>170</v>
      </c>
      <c r="E1522" s="248" t="s">
        <v>32</v>
      </c>
      <c r="F1522" s="249" t="s">
        <v>2322</v>
      </c>
      <c r="G1522" s="247"/>
      <c r="H1522" s="250">
        <v>29.600000000000001</v>
      </c>
      <c r="I1522" s="251"/>
      <c r="J1522" s="247"/>
      <c r="K1522" s="247"/>
      <c r="L1522" s="252"/>
      <c r="M1522" s="253"/>
      <c r="N1522" s="254"/>
      <c r="O1522" s="254"/>
      <c r="P1522" s="254"/>
      <c r="Q1522" s="254"/>
      <c r="R1522" s="254"/>
      <c r="S1522" s="254"/>
      <c r="T1522" s="255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6" t="s">
        <v>170</v>
      </c>
      <c r="AU1522" s="256" t="s">
        <v>93</v>
      </c>
      <c r="AV1522" s="14" t="s">
        <v>91</v>
      </c>
      <c r="AW1522" s="14" t="s">
        <v>38</v>
      </c>
      <c r="AX1522" s="14" t="s">
        <v>76</v>
      </c>
      <c r="AY1522" s="256" t="s">
        <v>159</v>
      </c>
    </row>
    <row r="1523" s="14" customFormat="1">
      <c r="A1523" s="14"/>
      <c r="B1523" s="246"/>
      <c r="C1523" s="247"/>
      <c r="D1523" s="237" t="s">
        <v>170</v>
      </c>
      <c r="E1523" s="248" t="s">
        <v>32</v>
      </c>
      <c r="F1523" s="249" t="s">
        <v>2323</v>
      </c>
      <c r="G1523" s="247"/>
      <c r="H1523" s="250">
        <v>2.9750000000000001</v>
      </c>
      <c r="I1523" s="251"/>
      <c r="J1523" s="247"/>
      <c r="K1523" s="247"/>
      <c r="L1523" s="252"/>
      <c r="M1523" s="253"/>
      <c r="N1523" s="254"/>
      <c r="O1523" s="254"/>
      <c r="P1523" s="254"/>
      <c r="Q1523" s="254"/>
      <c r="R1523" s="254"/>
      <c r="S1523" s="254"/>
      <c r="T1523" s="255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6" t="s">
        <v>170</v>
      </c>
      <c r="AU1523" s="256" t="s">
        <v>93</v>
      </c>
      <c r="AV1523" s="14" t="s">
        <v>91</v>
      </c>
      <c r="AW1523" s="14" t="s">
        <v>38</v>
      </c>
      <c r="AX1523" s="14" t="s">
        <v>76</v>
      </c>
      <c r="AY1523" s="256" t="s">
        <v>159</v>
      </c>
    </row>
    <row r="1524" s="14" customFormat="1">
      <c r="A1524" s="14"/>
      <c r="B1524" s="246"/>
      <c r="C1524" s="247"/>
      <c r="D1524" s="237" t="s">
        <v>170</v>
      </c>
      <c r="E1524" s="248" t="s">
        <v>32</v>
      </c>
      <c r="F1524" s="249" t="s">
        <v>2324</v>
      </c>
      <c r="G1524" s="247"/>
      <c r="H1524" s="250">
        <v>3.8700000000000001</v>
      </c>
      <c r="I1524" s="251"/>
      <c r="J1524" s="247"/>
      <c r="K1524" s="247"/>
      <c r="L1524" s="252"/>
      <c r="M1524" s="253"/>
      <c r="N1524" s="254"/>
      <c r="O1524" s="254"/>
      <c r="P1524" s="254"/>
      <c r="Q1524" s="254"/>
      <c r="R1524" s="254"/>
      <c r="S1524" s="254"/>
      <c r="T1524" s="255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6" t="s">
        <v>170</v>
      </c>
      <c r="AU1524" s="256" t="s">
        <v>93</v>
      </c>
      <c r="AV1524" s="14" t="s">
        <v>91</v>
      </c>
      <c r="AW1524" s="14" t="s">
        <v>38</v>
      </c>
      <c r="AX1524" s="14" t="s">
        <v>76</v>
      </c>
      <c r="AY1524" s="256" t="s">
        <v>159</v>
      </c>
    </row>
    <row r="1525" s="14" customFormat="1">
      <c r="A1525" s="14"/>
      <c r="B1525" s="246"/>
      <c r="C1525" s="247"/>
      <c r="D1525" s="237" t="s">
        <v>170</v>
      </c>
      <c r="E1525" s="248" t="s">
        <v>32</v>
      </c>
      <c r="F1525" s="249" t="s">
        <v>2325</v>
      </c>
      <c r="G1525" s="247"/>
      <c r="H1525" s="250">
        <v>13.42</v>
      </c>
      <c r="I1525" s="251"/>
      <c r="J1525" s="247"/>
      <c r="K1525" s="247"/>
      <c r="L1525" s="252"/>
      <c r="M1525" s="253"/>
      <c r="N1525" s="254"/>
      <c r="O1525" s="254"/>
      <c r="P1525" s="254"/>
      <c r="Q1525" s="254"/>
      <c r="R1525" s="254"/>
      <c r="S1525" s="254"/>
      <c r="T1525" s="255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6" t="s">
        <v>170</v>
      </c>
      <c r="AU1525" s="256" t="s">
        <v>93</v>
      </c>
      <c r="AV1525" s="14" t="s">
        <v>91</v>
      </c>
      <c r="AW1525" s="14" t="s">
        <v>38</v>
      </c>
      <c r="AX1525" s="14" t="s">
        <v>76</v>
      </c>
      <c r="AY1525" s="256" t="s">
        <v>159</v>
      </c>
    </row>
    <row r="1526" s="14" customFormat="1">
      <c r="A1526" s="14"/>
      <c r="B1526" s="246"/>
      <c r="C1526" s="247"/>
      <c r="D1526" s="237" t="s">
        <v>170</v>
      </c>
      <c r="E1526" s="248" t="s">
        <v>32</v>
      </c>
      <c r="F1526" s="249" t="s">
        <v>2326</v>
      </c>
      <c r="G1526" s="247"/>
      <c r="H1526" s="250">
        <v>46.170000000000002</v>
      </c>
      <c r="I1526" s="251"/>
      <c r="J1526" s="247"/>
      <c r="K1526" s="247"/>
      <c r="L1526" s="252"/>
      <c r="M1526" s="253"/>
      <c r="N1526" s="254"/>
      <c r="O1526" s="254"/>
      <c r="P1526" s="254"/>
      <c r="Q1526" s="254"/>
      <c r="R1526" s="254"/>
      <c r="S1526" s="254"/>
      <c r="T1526" s="255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6" t="s">
        <v>170</v>
      </c>
      <c r="AU1526" s="256" t="s">
        <v>93</v>
      </c>
      <c r="AV1526" s="14" t="s">
        <v>91</v>
      </c>
      <c r="AW1526" s="14" t="s">
        <v>38</v>
      </c>
      <c r="AX1526" s="14" t="s">
        <v>76</v>
      </c>
      <c r="AY1526" s="256" t="s">
        <v>159</v>
      </c>
    </row>
    <row r="1527" s="14" customFormat="1">
      <c r="A1527" s="14"/>
      <c r="B1527" s="246"/>
      <c r="C1527" s="247"/>
      <c r="D1527" s="237" t="s">
        <v>170</v>
      </c>
      <c r="E1527" s="248" t="s">
        <v>32</v>
      </c>
      <c r="F1527" s="249" t="s">
        <v>2327</v>
      </c>
      <c r="G1527" s="247"/>
      <c r="H1527" s="250">
        <v>2.3999999999999999</v>
      </c>
      <c r="I1527" s="251"/>
      <c r="J1527" s="247"/>
      <c r="K1527" s="247"/>
      <c r="L1527" s="252"/>
      <c r="M1527" s="253"/>
      <c r="N1527" s="254"/>
      <c r="O1527" s="254"/>
      <c r="P1527" s="254"/>
      <c r="Q1527" s="254"/>
      <c r="R1527" s="254"/>
      <c r="S1527" s="254"/>
      <c r="T1527" s="255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6" t="s">
        <v>170</v>
      </c>
      <c r="AU1527" s="256" t="s">
        <v>93</v>
      </c>
      <c r="AV1527" s="14" t="s">
        <v>91</v>
      </c>
      <c r="AW1527" s="14" t="s">
        <v>38</v>
      </c>
      <c r="AX1527" s="14" t="s">
        <v>76</v>
      </c>
      <c r="AY1527" s="256" t="s">
        <v>159</v>
      </c>
    </row>
    <row r="1528" s="14" customFormat="1">
      <c r="A1528" s="14"/>
      <c r="B1528" s="246"/>
      <c r="C1528" s="247"/>
      <c r="D1528" s="237" t="s">
        <v>170</v>
      </c>
      <c r="E1528" s="248" t="s">
        <v>32</v>
      </c>
      <c r="F1528" s="249" t="s">
        <v>2328</v>
      </c>
      <c r="G1528" s="247"/>
      <c r="H1528" s="250">
        <v>1.6499999999999999</v>
      </c>
      <c r="I1528" s="251"/>
      <c r="J1528" s="247"/>
      <c r="K1528" s="247"/>
      <c r="L1528" s="252"/>
      <c r="M1528" s="253"/>
      <c r="N1528" s="254"/>
      <c r="O1528" s="254"/>
      <c r="P1528" s="254"/>
      <c r="Q1528" s="254"/>
      <c r="R1528" s="254"/>
      <c r="S1528" s="254"/>
      <c r="T1528" s="255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6" t="s">
        <v>170</v>
      </c>
      <c r="AU1528" s="256" t="s">
        <v>93</v>
      </c>
      <c r="AV1528" s="14" t="s">
        <v>91</v>
      </c>
      <c r="AW1528" s="14" t="s">
        <v>38</v>
      </c>
      <c r="AX1528" s="14" t="s">
        <v>76</v>
      </c>
      <c r="AY1528" s="256" t="s">
        <v>159</v>
      </c>
    </row>
    <row r="1529" s="14" customFormat="1">
      <c r="A1529" s="14"/>
      <c r="B1529" s="246"/>
      <c r="C1529" s="247"/>
      <c r="D1529" s="237" t="s">
        <v>170</v>
      </c>
      <c r="E1529" s="248" t="s">
        <v>32</v>
      </c>
      <c r="F1529" s="249" t="s">
        <v>2329</v>
      </c>
      <c r="G1529" s="247"/>
      <c r="H1529" s="250">
        <v>7.6500000000000004</v>
      </c>
      <c r="I1529" s="251"/>
      <c r="J1529" s="247"/>
      <c r="K1529" s="247"/>
      <c r="L1529" s="252"/>
      <c r="M1529" s="253"/>
      <c r="N1529" s="254"/>
      <c r="O1529" s="254"/>
      <c r="P1529" s="254"/>
      <c r="Q1529" s="254"/>
      <c r="R1529" s="254"/>
      <c r="S1529" s="254"/>
      <c r="T1529" s="255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6" t="s">
        <v>170</v>
      </c>
      <c r="AU1529" s="256" t="s">
        <v>93</v>
      </c>
      <c r="AV1529" s="14" t="s">
        <v>91</v>
      </c>
      <c r="AW1529" s="14" t="s">
        <v>38</v>
      </c>
      <c r="AX1529" s="14" t="s">
        <v>76</v>
      </c>
      <c r="AY1529" s="256" t="s">
        <v>159</v>
      </c>
    </row>
    <row r="1530" s="14" customFormat="1">
      <c r="A1530" s="14"/>
      <c r="B1530" s="246"/>
      <c r="C1530" s="247"/>
      <c r="D1530" s="237" t="s">
        <v>170</v>
      </c>
      <c r="E1530" s="248" t="s">
        <v>32</v>
      </c>
      <c r="F1530" s="249" t="s">
        <v>2330</v>
      </c>
      <c r="G1530" s="247"/>
      <c r="H1530" s="250">
        <v>5.3250000000000002</v>
      </c>
      <c r="I1530" s="251"/>
      <c r="J1530" s="247"/>
      <c r="K1530" s="247"/>
      <c r="L1530" s="252"/>
      <c r="M1530" s="253"/>
      <c r="N1530" s="254"/>
      <c r="O1530" s="254"/>
      <c r="P1530" s="254"/>
      <c r="Q1530" s="254"/>
      <c r="R1530" s="254"/>
      <c r="S1530" s="254"/>
      <c r="T1530" s="255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6" t="s">
        <v>170</v>
      </c>
      <c r="AU1530" s="256" t="s">
        <v>93</v>
      </c>
      <c r="AV1530" s="14" t="s">
        <v>91</v>
      </c>
      <c r="AW1530" s="14" t="s">
        <v>38</v>
      </c>
      <c r="AX1530" s="14" t="s">
        <v>76</v>
      </c>
      <c r="AY1530" s="256" t="s">
        <v>159</v>
      </c>
    </row>
    <row r="1531" s="14" customFormat="1">
      <c r="A1531" s="14"/>
      <c r="B1531" s="246"/>
      <c r="C1531" s="247"/>
      <c r="D1531" s="237" t="s">
        <v>170</v>
      </c>
      <c r="E1531" s="248" t="s">
        <v>32</v>
      </c>
      <c r="F1531" s="249" t="s">
        <v>2331</v>
      </c>
      <c r="G1531" s="247"/>
      <c r="H1531" s="250">
        <v>22.885000000000002</v>
      </c>
      <c r="I1531" s="251"/>
      <c r="J1531" s="247"/>
      <c r="K1531" s="247"/>
      <c r="L1531" s="252"/>
      <c r="M1531" s="253"/>
      <c r="N1531" s="254"/>
      <c r="O1531" s="254"/>
      <c r="P1531" s="254"/>
      <c r="Q1531" s="254"/>
      <c r="R1531" s="254"/>
      <c r="S1531" s="254"/>
      <c r="T1531" s="255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6" t="s">
        <v>170</v>
      </c>
      <c r="AU1531" s="256" t="s">
        <v>93</v>
      </c>
      <c r="AV1531" s="14" t="s">
        <v>91</v>
      </c>
      <c r="AW1531" s="14" t="s">
        <v>38</v>
      </c>
      <c r="AX1531" s="14" t="s">
        <v>76</v>
      </c>
      <c r="AY1531" s="256" t="s">
        <v>159</v>
      </c>
    </row>
    <row r="1532" s="15" customFormat="1">
      <c r="A1532" s="15"/>
      <c r="B1532" s="266"/>
      <c r="C1532" s="267"/>
      <c r="D1532" s="237" t="s">
        <v>170</v>
      </c>
      <c r="E1532" s="268" t="s">
        <v>32</v>
      </c>
      <c r="F1532" s="269" t="s">
        <v>583</v>
      </c>
      <c r="G1532" s="267"/>
      <c r="H1532" s="270">
        <v>135.94499999999999</v>
      </c>
      <c r="I1532" s="271"/>
      <c r="J1532" s="267"/>
      <c r="K1532" s="267"/>
      <c r="L1532" s="272"/>
      <c r="M1532" s="273"/>
      <c r="N1532" s="274"/>
      <c r="O1532" s="274"/>
      <c r="P1532" s="274"/>
      <c r="Q1532" s="274"/>
      <c r="R1532" s="274"/>
      <c r="S1532" s="274"/>
      <c r="T1532" s="27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76" t="s">
        <v>170</v>
      </c>
      <c r="AU1532" s="276" t="s">
        <v>93</v>
      </c>
      <c r="AV1532" s="15" t="s">
        <v>96</v>
      </c>
      <c r="AW1532" s="15" t="s">
        <v>38</v>
      </c>
      <c r="AX1532" s="15" t="s">
        <v>84</v>
      </c>
      <c r="AY1532" s="276" t="s">
        <v>159</v>
      </c>
    </row>
    <row r="1533" s="14" customFormat="1">
      <c r="A1533" s="14"/>
      <c r="B1533" s="246"/>
      <c r="C1533" s="247"/>
      <c r="D1533" s="237" t="s">
        <v>170</v>
      </c>
      <c r="E1533" s="247"/>
      <c r="F1533" s="249" t="s">
        <v>2332</v>
      </c>
      <c r="G1533" s="247"/>
      <c r="H1533" s="250">
        <v>6.7969999999999997</v>
      </c>
      <c r="I1533" s="251"/>
      <c r="J1533" s="247"/>
      <c r="K1533" s="247"/>
      <c r="L1533" s="252"/>
      <c r="M1533" s="253"/>
      <c r="N1533" s="254"/>
      <c r="O1533" s="254"/>
      <c r="P1533" s="254"/>
      <c r="Q1533" s="254"/>
      <c r="R1533" s="254"/>
      <c r="S1533" s="254"/>
      <c r="T1533" s="255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6" t="s">
        <v>170</v>
      </c>
      <c r="AU1533" s="256" t="s">
        <v>93</v>
      </c>
      <c r="AV1533" s="14" t="s">
        <v>91</v>
      </c>
      <c r="AW1533" s="14" t="s">
        <v>4</v>
      </c>
      <c r="AX1533" s="14" t="s">
        <v>84</v>
      </c>
      <c r="AY1533" s="256" t="s">
        <v>159</v>
      </c>
    </row>
    <row r="1534" s="2" customFormat="1" ht="33" customHeight="1">
      <c r="A1534" s="43"/>
      <c r="B1534" s="44"/>
      <c r="C1534" s="217" t="s">
        <v>2333</v>
      </c>
      <c r="D1534" s="217" t="s">
        <v>162</v>
      </c>
      <c r="E1534" s="218" t="s">
        <v>2334</v>
      </c>
      <c r="F1534" s="219" t="s">
        <v>2335</v>
      </c>
      <c r="G1534" s="220" t="s">
        <v>785</v>
      </c>
      <c r="H1534" s="221">
        <v>223.86000000000001</v>
      </c>
      <c r="I1534" s="222"/>
      <c r="J1534" s="223">
        <f>ROUND(I1534*H1534,2)</f>
        <v>0</v>
      </c>
      <c r="K1534" s="219" t="s">
        <v>166</v>
      </c>
      <c r="L1534" s="49"/>
      <c r="M1534" s="224" t="s">
        <v>32</v>
      </c>
      <c r="N1534" s="225" t="s">
        <v>48</v>
      </c>
      <c r="O1534" s="89"/>
      <c r="P1534" s="226">
        <f>O1534*H1534</f>
        <v>0</v>
      </c>
      <c r="Q1534" s="226">
        <v>2.7500000000000001E-05</v>
      </c>
      <c r="R1534" s="226">
        <f>Q1534*H1534</f>
        <v>0.0061561500000000009</v>
      </c>
      <c r="S1534" s="226">
        <v>0</v>
      </c>
      <c r="T1534" s="227">
        <f>S1534*H1534</f>
        <v>0</v>
      </c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  <c r="AR1534" s="228" t="s">
        <v>663</v>
      </c>
      <c r="AT1534" s="228" t="s">
        <v>162</v>
      </c>
      <c r="AU1534" s="228" t="s">
        <v>93</v>
      </c>
      <c r="AY1534" s="21" t="s">
        <v>159</v>
      </c>
      <c r="BE1534" s="229">
        <f>IF(N1534="základní",J1534,0)</f>
        <v>0</v>
      </c>
      <c r="BF1534" s="229">
        <f>IF(N1534="snížená",J1534,0)</f>
        <v>0</v>
      </c>
      <c r="BG1534" s="229">
        <f>IF(N1534="zákl. přenesená",J1534,0)</f>
        <v>0</v>
      </c>
      <c r="BH1534" s="229">
        <f>IF(N1534="sníž. přenesená",J1534,0)</f>
        <v>0</v>
      </c>
      <c r="BI1534" s="229">
        <f>IF(N1534="nulová",J1534,0)</f>
        <v>0</v>
      </c>
      <c r="BJ1534" s="21" t="s">
        <v>91</v>
      </c>
      <c r="BK1534" s="229">
        <f>ROUND(I1534*H1534,2)</f>
        <v>0</v>
      </c>
      <c r="BL1534" s="21" t="s">
        <v>663</v>
      </c>
      <c r="BM1534" s="228" t="s">
        <v>2336</v>
      </c>
    </row>
    <row r="1535" s="2" customFormat="1">
      <c r="A1535" s="43"/>
      <c r="B1535" s="44"/>
      <c r="C1535" s="45"/>
      <c r="D1535" s="230" t="s">
        <v>168</v>
      </c>
      <c r="E1535" s="45"/>
      <c r="F1535" s="231" t="s">
        <v>2337</v>
      </c>
      <c r="G1535" s="45"/>
      <c r="H1535" s="45"/>
      <c r="I1535" s="232"/>
      <c r="J1535" s="45"/>
      <c r="K1535" s="45"/>
      <c r="L1535" s="49"/>
      <c r="M1535" s="233"/>
      <c r="N1535" s="234"/>
      <c r="O1535" s="89"/>
      <c r="P1535" s="89"/>
      <c r="Q1535" s="89"/>
      <c r="R1535" s="89"/>
      <c r="S1535" s="89"/>
      <c r="T1535" s="90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  <c r="AT1535" s="21" t="s">
        <v>168</v>
      </c>
      <c r="AU1535" s="21" t="s">
        <v>93</v>
      </c>
    </row>
    <row r="1536" s="14" customFormat="1">
      <c r="A1536" s="14"/>
      <c r="B1536" s="246"/>
      <c r="C1536" s="247"/>
      <c r="D1536" s="237" t="s">
        <v>170</v>
      </c>
      <c r="E1536" s="248" t="s">
        <v>32</v>
      </c>
      <c r="F1536" s="249" t="s">
        <v>402</v>
      </c>
      <c r="G1536" s="247"/>
      <c r="H1536" s="250">
        <v>33.100000000000001</v>
      </c>
      <c r="I1536" s="251"/>
      <c r="J1536" s="247"/>
      <c r="K1536" s="247"/>
      <c r="L1536" s="252"/>
      <c r="M1536" s="253"/>
      <c r="N1536" s="254"/>
      <c r="O1536" s="254"/>
      <c r="P1536" s="254"/>
      <c r="Q1536" s="254"/>
      <c r="R1536" s="254"/>
      <c r="S1536" s="254"/>
      <c r="T1536" s="255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6" t="s">
        <v>170</v>
      </c>
      <c r="AU1536" s="256" t="s">
        <v>93</v>
      </c>
      <c r="AV1536" s="14" t="s">
        <v>91</v>
      </c>
      <c r="AW1536" s="14" t="s">
        <v>38</v>
      </c>
      <c r="AX1536" s="14" t="s">
        <v>76</v>
      </c>
      <c r="AY1536" s="256" t="s">
        <v>159</v>
      </c>
    </row>
    <row r="1537" s="14" customFormat="1">
      <c r="A1537" s="14"/>
      <c r="B1537" s="246"/>
      <c r="C1537" s="247"/>
      <c r="D1537" s="237" t="s">
        <v>170</v>
      </c>
      <c r="E1537" s="248" t="s">
        <v>32</v>
      </c>
      <c r="F1537" s="249" t="s">
        <v>405</v>
      </c>
      <c r="G1537" s="247"/>
      <c r="H1537" s="250">
        <v>3.8999999999999999</v>
      </c>
      <c r="I1537" s="251"/>
      <c r="J1537" s="247"/>
      <c r="K1537" s="247"/>
      <c r="L1537" s="252"/>
      <c r="M1537" s="253"/>
      <c r="N1537" s="254"/>
      <c r="O1537" s="254"/>
      <c r="P1537" s="254"/>
      <c r="Q1537" s="254"/>
      <c r="R1537" s="254"/>
      <c r="S1537" s="254"/>
      <c r="T1537" s="255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6" t="s">
        <v>170</v>
      </c>
      <c r="AU1537" s="256" t="s">
        <v>93</v>
      </c>
      <c r="AV1537" s="14" t="s">
        <v>91</v>
      </c>
      <c r="AW1537" s="14" t="s">
        <v>38</v>
      </c>
      <c r="AX1537" s="14" t="s">
        <v>76</v>
      </c>
      <c r="AY1537" s="256" t="s">
        <v>159</v>
      </c>
    </row>
    <row r="1538" s="14" customFormat="1">
      <c r="A1538" s="14"/>
      <c r="B1538" s="246"/>
      <c r="C1538" s="247"/>
      <c r="D1538" s="237" t="s">
        <v>170</v>
      </c>
      <c r="E1538" s="248" t="s">
        <v>32</v>
      </c>
      <c r="F1538" s="249" t="s">
        <v>414</v>
      </c>
      <c r="G1538" s="247"/>
      <c r="H1538" s="250">
        <v>64.799999999999997</v>
      </c>
      <c r="I1538" s="251"/>
      <c r="J1538" s="247"/>
      <c r="K1538" s="247"/>
      <c r="L1538" s="252"/>
      <c r="M1538" s="253"/>
      <c r="N1538" s="254"/>
      <c r="O1538" s="254"/>
      <c r="P1538" s="254"/>
      <c r="Q1538" s="254"/>
      <c r="R1538" s="254"/>
      <c r="S1538" s="254"/>
      <c r="T1538" s="255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6" t="s">
        <v>170</v>
      </c>
      <c r="AU1538" s="256" t="s">
        <v>93</v>
      </c>
      <c r="AV1538" s="14" t="s">
        <v>91</v>
      </c>
      <c r="AW1538" s="14" t="s">
        <v>38</v>
      </c>
      <c r="AX1538" s="14" t="s">
        <v>76</v>
      </c>
      <c r="AY1538" s="256" t="s">
        <v>159</v>
      </c>
    </row>
    <row r="1539" s="14" customFormat="1">
      <c r="A1539" s="14"/>
      <c r="B1539" s="246"/>
      <c r="C1539" s="247"/>
      <c r="D1539" s="237" t="s">
        <v>170</v>
      </c>
      <c r="E1539" s="248" t="s">
        <v>32</v>
      </c>
      <c r="F1539" s="249" t="s">
        <v>420</v>
      </c>
      <c r="G1539" s="247"/>
      <c r="H1539" s="250">
        <v>15.369999999999999</v>
      </c>
      <c r="I1539" s="251"/>
      <c r="J1539" s="247"/>
      <c r="K1539" s="247"/>
      <c r="L1539" s="252"/>
      <c r="M1539" s="253"/>
      <c r="N1539" s="254"/>
      <c r="O1539" s="254"/>
      <c r="P1539" s="254"/>
      <c r="Q1539" s="254"/>
      <c r="R1539" s="254"/>
      <c r="S1539" s="254"/>
      <c r="T1539" s="255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6" t="s">
        <v>170</v>
      </c>
      <c r="AU1539" s="256" t="s">
        <v>93</v>
      </c>
      <c r="AV1539" s="14" t="s">
        <v>91</v>
      </c>
      <c r="AW1539" s="14" t="s">
        <v>38</v>
      </c>
      <c r="AX1539" s="14" t="s">
        <v>76</v>
      </c>
      <c r="AY1539" s="256" t="s">
        <v>159</v>
      </c>
    </row>
    <row r="1540" s="14" customFormat="1">
      <c r="A1540" s="14"/>
      <c r="B1540" s="246"/>
      <c r="C1540" s="247"/>
      <c r="D1540" s="237" t="s">
        <v>170</v>
      </c>
      <c r="E1540" s="248" t="s">
        <v>32</v>
      </c>
      <c r="F1540" s="249" t="s">
        <v>434</v>
      </c>
      <c r="G1540" s="247"/>
      <c r="H1540" s="250">
        <v>60.93</v>
      </c>
      <c r="I1540" s="251"/>
      <c r="J1540" s="247"/>
      <c r="K1540" s="247"/>
      <c r="L1540" s="252"/>
      <c r="M1540" s="253"/>
      <c r="N1540" s="254"/>
      <c r="O1540" s="254"/>
      <c r="P1540" s="254"/>
      <c r="Q1540" s="254"/>
      <c r="R1540" s="254"/>
      <c r="S1540" s="254"/>
      <c r="T1540" s="255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6" t="s">
        <v>170</v>
      </c>
      <c r="AU1540" s="256" t="s">
        <v>93</v>
      </c>
      <c r="AV1540" s="14" t="s">
        <v>91</v>
      </c>
      <c r="AW1540" s="14" t="s">
        <v>38</v>
      </c>
      <c r="AX1540" s="14" t="s">
        <v>76</v>
      </c>
      <c r="AY1540" s="256" t="s">
        <v>159</v>
      </c>
    </row>
    <row r="1541" s="14" customFormat="1">
      <c r="A1541" s="14"/>
      <c r="B1541" s="246"/>
      <c r="C1541" s="247"/>
      <c r="D1541" s="237" t="s">
        <v>170</v>
      </c>
      <c r="E1541" s="248" t="s">
        <v>32</v>
      </c>
      <c r="F1541" s="249" t="s">
        <v>442</v>
      </c>
      <c r="G1541" s="247"/>
      <c r="H1541" s="250">
        <v>45.759999999999998</v>
      </c>
      <c r="I1541" s="251"/>
      <c r="J1541" s="247"/>
      <c r="K1541" s="247"/>
      <c r="L1541" s="252"/>
      <c r="M1541" s="253"/>
      <c r="N1541" s="254"/>
      <c r="O1541" s="254"/>
      <c r="P1541" s="254"/>
      <c r="Q1541" s="254"/>
      <c r="R1541" s="254"/>
      <c r="S1541" s="254"/>
      <c r="T1541" s="255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6" t="s">
        <v>170</v>
      </c>
      <c r="AU1541" s="256" t="s">
        <v>93</v>
      </c>
      <c r="AV1541" s="14" t="s">
        <v>91</v>
      </c>
      <c r="AW1541" s="14" t="s">
        <v>38</v>
      </c>
      <c r="AX1541" s="14" t="s">
        <v>76</v>
      </c>
      <c r="AY1541" s="256" t="s">
        <v>159</v>
      </c>
    </row>
    <row r="1542" s="15" customFormat="1">
      <c r="A1542" s="15"/>
      <c r="B1542" s="266"/>
      <c r="C1542" s="267"/>
      <c r="D1542" s="237" t="s">
        <v>170</v>
      </c>
      <c r="E1542" s="268" t="s">
        <v>32</v>
      </c>
      <c r="F1542" s="269" t="s">
        <v>583</v>
      </c>
      <c r="G1542" s="267"/>
      <c r="H1542" s="270">
        <v>223.86000000000001</v>
      </c>
      <c r="I1542" s="271"/>
      <c r="J1542" s="267"/>
      <c r="K1542" s="267"/>
      <c r="L1542" s="272"/>
      <c r="M1542" s="273"/>
      <c r="N1542" s="274"/>
      <c r="O1542" s="274"/>
      <c r="P1542" s="274"/>
      <c r="Q1542" s="274"/>
      <c r="R1542" s="274"/>
      <c r="S1542" s="274"/>
      <c r="T1542" s="27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76" t="s">
        <v>170</v>
      </c>
      <c r="AU1542" s="276" t="s">
        <v>93</v>
      </c>
      <c r="AV1542" s="15" t="s">
        <v>96</v>
      </c>
      <c r="AW1542" s="15" t="s">
        <v>38</v>
      </c>
      <c r="AX1542" s="15" t="s">
        <v>84</v>
      </c>
      <c r="AY1542" s="276" t="s">
        <v>159</v>
      </c>
    </row>
    <row r="1543" s="2" customFormat="1" ht="24.15" customHeight="1">
      <c r="A1543" s="43"/>
      <c r="B1543" s="44"/>
      <c r="C1543" s="277" t="s">
        <v>2338</v>
      </c>
      <c r="D1543" s="277" t="s">
        <v>670</v>
      </c>
      <c r="E1543" s="278" t="s">
        <v>2339</v>
      </c>
      <c r="F1543" s="279" t="s">
        <v>2340</v>
      </c>
      <c r="G1543" s="280" t="s">
        <v>785</v>
      </c>
      <c r="H1543" s="281">
        <v>235.053</v>
      </c>
      <c r="I1543" s="282"/>
      <c r="J1543" s="283">
        <f>ROUND(I1543*H1543,2)</f>
        <v>0</v>
      </c>
      <c r="K1543" s="279" t="s">
        <v>166</v>
      </c>
      <c r="L1543" s="284"/>
      <c r="M1543" s="285" t="s">
        <v>32</v>
      </c>
      <c r="N1543" s="286" t="s">
        <v>48</v>
      </c>
      <c r="O1543" s="89"/>
      <c r="P1543" s="226">
        <f>O1543*H1543</f>
        <v>0</v>
      </c>
      <c r="Q1543" s="226">
        <v>0.00055000000000000003</v>
      </c>
      <c r="R1543" s="226">
        <f>Q1543*H1543</f>
        <v>0.12927915000000001</v>
      </c>
      <c r="S1543" s="226">
        <v>0</v>
      </c>
      <c r="T1543" s="227">
        <f>S1543*H1543</f>
        <v>0</v>
      </c>
      <c r="U1543" s="43"/>
      <c r="V1543" s="43"/>
      <c r="W1543" s="43"/>
      <c r="X1543" s="43"/>
      <c r="Y1543" s="43"/>
      <c r="Z1543" s="43"/>
      <c r="AA1543" s="43"/>
      <c r="AB1543" s="43"/>
      <c r="AC1543" s="43"/>
      <c r="AD1543" s="43"/>
      <c r="AE1543" s="43"/>
      <c r="AR1543" s="228" t="s">
        <v>782</v>
      </c>
      <c r="AT1543" s="228" t="s">
        <v>670</v>
      </c>
      <c r="AU1543" s="228" t="s">
        <v>93</v>
      </c>
      <c r="AY1543" s="21" t="s">
        <v>159</v>
      </c>
      <c r="BE1543" s="229">
        <f>IF(N1543="základní",J1543,0)</f>
        <v>0</v>
      </c>
      <c r="BF1543" s="229">
        <f>IF(N1543="snížená",J1543,0)</f>
        <v>0</v>
      </c>
      <c r="BG1543" s="229">
        <f>IF(N1543="zákl. přenesená",J1543,0)</f>
        <v>0</v>
      </c>
      <c r="BH1543" s="229">
        <f>IF(N1543="sníž. přenesená",J1543,0)</f>
        <v>0</v>
      </c>
      <c r="BI1543" s="229">
        <f>IF(N1543="nulová",J1543,0)</f>
        <v>0</v>
      </c>
      <c r="BJ1543" s="21" t="s">
        <v>91</v>
      </c>
      <c r="BK1543" s="229">
        <f>ROUND(I1543*H1543,2)</f>
        <v>0</v>
      </c>
      <c r="BL1543" s="21" t="s">
        <v>663</v>
      </c>
      <c r="BM1543" s="228" t="s">
        <v>2341</v>
      </c>
    </row>
    <row r="1544" s="14" customFormat="1">
      <c r="A1544" s="14"/>
      <c r="B1544" s="246"/>
      <c r="C1544" s="247"/>
      <c r="D1544" s="237" t="s">
        <v>170</v>
      </c>
      <c r="E1544" s="247"/>
      <c r="F1544" s="249" t="s">
        <v>2342</v>
      </c>
      <c r="G1544" s="247"/>
      <c r="H1544" s="250">
        <v>235.053</v>
      </c>
      <c r="I1544" s="251"/>
      <c r="J1544" s="247"/>
      <c r="K1544" s="247"/>
      <c r="L1544" s="252"/>
      <c r="M1544" s="253"/>
      <c r="N1544" s="254"/>
      <c r="O1544" s="254"/>
      <c r="P1544" s="254"/>
      <c r="Q1544" s="254"/>
      <c r="R1544" s="254"/>
      <c r="S1544" s="254"/>
      <c r="T1544" s="255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6" t="s">
        <v>170</v>
      </c>
      <c r="AU1544" s="256" t="s">
        <v>93</v>
      </c>
      <c r="AV1544" s="14" t="s">
        <v>91</v>
      </c>
      <c r="AW1544" s="14" t="s">
        <v>4</v>
      </c>
      <c r="AX1544" s="14" t="s">
        <v>84</v>
      </c>
      <c r="AY1544" s="256" t="s">
        <v>159</v>
      </c>
    </row>
    <row r="1545" s="2" customFormat="1" ht="37.8" customHeight="1">
      <c r="A1545" s="43"/>
      <c r="B1545" s="44"/>
      <c r="C1545" s="217" t="s">
        <v>2343</v>
      </c>
      <c r="D1545" s="217" t="s">
        <v>162</v>
      </c>
      <c r="E1545" s="218" t="s">
        <v>2344</v>
      </c>
      <c r="F1545" s="219" t="s">
        <v>2345</v>
      </c>
      <c r="G1545" s="220" t="s">
        <v>165</v>
      </c>
      <c r="H1545" s="221">
        <v>667.21000000000004</v>
      </c>
      <c r="I1545" s="222"/>
      <c r="J1545" s="223">
        <f>ROUND(I1545*H1545,2)</f>
        <v>0</v>
      </c>
      <c r="K1545" s="219" t="s">
        <v>166</v>
      </c>
      <c r="L1545" s="49"/>
      <c r="M1545" s="224" t="s">
        <v>32</v>
      </c>
      <c r="N1545" s="225" t="s">
        <v>48</v>
      </c>
      <c r="O1545" s="89"/>
      <c r="P1545" s="226">
        <f>O1545*H1545</f>
        <v>0</v>
      </c>
      <c r="Q1545" s="226">
        <v>0.00012349999999999999</v>
      </c>
      <c r="R1545" s="226">
        <f>Q1545*H1545</f>
        <v>0.082400434999999994</v>
      </c>
      <c r="S1545" s="226">
        <v>0</v>
      </c>
      <c r="T1545" s="227">
        <f>S1545*H1545</f>
        <v>0</v>
      </c>
      <c r="U1545" s="43"/>
      <c r="V1545" s="43"/>
      <c r="W1545" s="43"/>
      <c r="X1545" s="43"/>
      <c r="Y1545" s="43"/>
      <c r="Z1545" s="43"/>
      <c r="AA1545" s="43"/>
      <c r="AB1545" s="43"/>
      <c r="AC1545" s="43"/>
      <c r="AD1545" s="43"/>
      <c r="AE1545" s="43"/>
      <c r="AR1545" s="228" t="s">
        <v>663</v>
      </c>
      <c r="AT1545" s="228" t="s">
        <v>162</v>
      </c>
      <c r="AU1545" s="228" t="s">
        <v>93</v>
      </c>
      <c r="AY1545" s="21" t="s">
        <v>159</v>
      </c>
      <c r="BE1545" s="229">
        <f>IF(N1545="základní",J1545,0)</f>
        <v>0</v>
      </c>
      <c r="BF1545" s="229">
        <f>IF(N1545="snížená",J1545,0)</f>
        <v>0</v>
      </c>
      <c r="BG1545" s="229">
        <f>IF(N1545="zákl. přenesená",J1545,0)</f>
        <v>0</v>
      </c>
      <c r="BH1545" s="229">
        <f>IF(N1545="sníž. přenesená",J1545,0)</f>
        <v>0</v>
      </c>
      <c r="BI1545" s="229">
        <f>IF(N1545="nulová",J1545,0)</f>
        <v>0</v>
      </c>
      <c r="BJ1545" s="21" t="s">
        <v>91</v>
      </c>
      <c r="BK1545" s="229">
        <f>ROUND(I1545*H1545,2)</f>
        <v>0</v>
      </c>
      <c r="BL1545" s="21" t="s">
        <v>663</v>
      </c>
      <c r="BM1545" s="228" t="s">
        <v>2346</v>
      </c>
    </row>
    <row r="1546" s="2" customFormat="1">
      <c r="A1546" s="43"/>
      <c r="B1546" s="44"/>
      <c r="C1546" s="45"/>
      <c r="D1546" s="230" t="s">
        <v>168</v>
      </c>
      <c r="E1546" s="45"/>
      <c r="F1546" s="231" t="s">
        <v>2347</v>
      </c>
      <c r="G1546" s="45"/>
      <c r="H1546" s="45"/>
      <c r="I1546" s="232"/>
      <c r="J1546" s="45"/>
      <c r="K1546" s="45"/>
      <c r="L1546" s="49"/>
      <c r="M1546" s="233"/>
      <c r="N1546" s="234"/>
      <c r="O1546" s="89"/>
      <c r="P1546" s="89"/>
      <c r="Q1546" s="89"/>
      <c r="R1546" s="89"/>
      <c r="S1546" s="89"/>
      <c r="T1546" s="90"/>
      <c r="U1546" s="43"/>
      <c r="V1546" s="43"/>
      <c r="W1546" s="43"/>
      <c r="X1546" s="43"/>
      <c r="Y1546" s="43"/>
      <c r="Z1546" s="43"/>
      <c r="AA1546" s="43"/>
      <c r="AB1546" s="43"/>
      <c r="AC1546" s="43"/>
      <c r="AD1546" s="43"/>
      <c r="AE1546" s="43"/>
      <c r="AT1546" s="21" t="s">
        <v>168</v>
      </c>
      <c r="AU1546" s="21" t="s">
        <v>93</v>
      </c>
    </row>
    <row r="1547" s="14" customFormat="1">
      <c r="A1547" s="14"/>
      <c r="B1547" s="246"/>
      <c r="C1547" s="247"/>
      <c r="D1547" s="237" t="s">
        <v>170</v>
      </c>
      <c r="E1547" s="248" t="s">
        <v>32</v>
      </c>
      <c r="F1547" s="249" t="s">
        <v>399</v>
      </c>
      <c r="G1547" s="247"/>
      <c r="H1547" s="250">
        <v>56.939999999999998</v>
      </c>
      <c r="I1547" s="251"/>
      <c r="J1547" s="247"/>
      <c r="K1547" s="247"/>
      <c r="L1547" s="252"/>
      <c r="M1547" s="253"/>
      <c r="N1547" s="254"/>
      <c r="O1547" s="254"/>
      <c r="P1547" s="254"/>
      <c r="Q1547" s="254"/>
      <c r="R1547" s="254"/>
      <c r="S1547" s="254"/>
      <c r="T1547" s="255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6" t="s">
        <v>170</v>
      </c>
      <c r="AU1547" s="256" t="s">
        <v>93</v>
      </c>
      <c r="AV1547" s="14" t="s">
        <v>91</v>
      </c>
      <c r="AW1547" s="14" t="s">
        <v>38</v>
      </c>
      <c r="AX1547" s="14" t="s">
        <v>76</v>
      </c>
      <c r="AY1547" s="256" t="s">
        <v>159</v>
      </c>
    </row>
    <row r="1548" s="14" customFormat="1">
      <c r="A1548" s="14"/>
      <c r="B1548" s="246"/>
      <c r="C1548" s="247"/>
      <c r="D1548" s="237" t="s">
        <v>170</v>
      </c>
      <c r="E1548" s="248" t="s">
        <v>32</v>
      </c>
      <c r="F1548" s="249" t="s">
        <v>411</v>
      </c>
      <c r="G1548" s="247"/>
      <c r="H1548" s="250">
        <v>251.24000000000001</v>
      </c>
      <c r="I1548" s="251"/>
      <c r="J1548" s="247"/>
      <c r="K1548" s="247"/>
      <c r="L1548" s="252"/>
      <c r="M1548" s="253"/>
      <c r="N1548" s="254"/>
      <c r="O1548" s="254"/>
      <c r="P1548" s="254"/>
      <c r="Q1548" s="254"/>
      <c r="R1548" s="254"/>
      <c r="S1548" s="254"/>
      <c r="T1548" s="255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6" t="s">
        <v>170</v>
      </c>
      <c r="AU1548" s="256" t="s">
        <v>93</v>
      </c>
      <c r="AV1548" s="14" t="s">
        <v>91</v>
      </c>
      <c r="AW1548" s="14" t="s">
        <v>38</v>
      </c>
      <c r="AX1548" s="14" t="s">
        <v>76</v>
      </c>
      <c r="AY1548" s="256" t="s">
        <v>159</v>
      </c>
    </row>
    <row r="1549" s="14" customFormat="1">
      <c r="A1549" s="14"/>
      <c r="B1549" s="246"/>
      <c r="C1549" s="247"/>
      <c r="D1549" s="237" t="s">
        <v>170</v>
      </c>
      <c r="E1549" s="248" t="s">
        <v>32</v>
      </c>
      <c r="F1549" s="249" t="s">
        <v>417</v>
      </c>
      <c r="G1549" s="247"/>
      <c r="H1549" s="250">
        <v>19.739000000000001</v>
      </c>
      <c r="I1549" s="251"/>
      <c r="J1549" s="247"/>
      <c r="K1549" s="247"/>
      <c r="L1549" s="252"/>
      <c r="M1549" s="253"/>
      <c r="N1549" s="254"/>
      <c r="O1549" s="254"/>
      <c r="P1549" s="254"/>
      <c r="Q1549" s="254"/>
      <c r="R1549" s="254"/>
      <c r="S1549" s="254"/>
      <c r="T1549" s="255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6" t="s">
        <v>170</v>
      </c>
      <c r="AU1549" s="256" t="s">
        <v>93</v>
      </c>
      <c r="AV1549" s="14" t="s">
        <v>91</v>
      </c>
      <c r="AW1549" s="14" t="s">
        <v>38</v>
      </c>
      <c r="AX1549" s="14" t="s">
        <v>76</v>
      </c>
      <c r="AY1549" s="256" t="s">
        <v>159</v>
      </c>
    </row>
    <row r="1550" s="14" customFormat="1">
      <c r="A1550" s="14"/>
      <c r="B1550" s="246"/>
      <c r="C1550" s="247"/>
      <c r="D1550" s="237" t="s">
        <v>170</v>
      </c>
      <c r="E1550" s="248" t="s">
        <v>32</v>
      </c>
      <c r="F1550" s="249" t="s">
        <v>422</v>
      </c>
      <c r="G1550" s="247"/>
      <c r="H1550" s="250">
        <v>41.020000000000003</v>
      </c>
      <c r="I1550" s="251"/>
      <c r="J1550" s="247"/>
      <c r="K1550" s="247"/>
      <c r="L1550" s="252"/>
      <c r="M1550" s="253"/>
      <c r="N1550" s="254"/>
      <c r="O1550" s="254"/>
      <c r="P1550" s="254"/>
      <c r="Q1550" s="254"/>
      <c r="R1550" s="254"/>
      <c r="S1550" s="254"/>
      <c r="T1550" s="255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6" t="s">
        <v>170</v>
      </c>
      <c r="AU1550" s="256" t="s">
        <v>93</v>
      </c>
      <c r="AV1550" s="14" t="s">
        <v>91</v>
      </c>
      <c r="AW1550" s="14" t="s">
        <v>38</v>
      </c>
      <c r="AX1550" s="14" t="s">
        <v>76</v>
      </c>
      <c r="AY1550" s="256" t="s">
        <v>159</v>
      </c>
    </row>
    <row r="1551" s="14" customFormat="1">
      <c r="A1551" s="14"/>
      <c r="B1551" s="246"/>
      <c r="C1551" s="247"/>
      <c r="D1551" s="237" t="s">
        <v>170</v>
      </c>
      <c r="E1551" s="248" t="s">
        <v>32</v>
      </c>
      <c r="F1551" s="249" t="s">
        <v>430</v>
      </c>
      <c r="G1551" s="247"/>
      <c r="H1551" s="250">
        <v>173.19200000000001</v>
      </c>
      <c r="I1551" s="251"/>
      <c r="J1551" s="247"/>
      <c r="K1551" s="247"/>
      <c r="L1551" s="252"/>
      <c r="M1551" s="253"/>
      <c r="N1551" s="254"/>
      <c r="O1551" s="254"/>
      <c r="P1551" s="254"/>
      <c r="Q1551" s="254"/>
      <c r="R1551" s="254"/>
      <c r="S1551" s="254"/>
      <c r="T1551" s="255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6" t="s">
        <v>170</v>
      </c>
      <c r="AU1551" s="256" t="s">
        <v>93</v>
      </c>
      <c r="AV1551" s="14" t="s">
        <v>91</v>
      </c>
      <c r="AW1551" s="14" t="s">
        <v>38</v>
      </c>
      <c r="AX1551" s="14" t="s">
        <v>76</v>
      </c>
      <c r="AY1551" s="256" t="s">
        <v>159</v>
      </c>
    </row>
    <row r="1552" s="14" customFormat="1">
      <c r="A1552" s="14"/>
      <c r="B1552" s="246"/>
      <c r="C1552" s="247"/>
      <c r="D1552" s="237" t="s">
        <v>170</v>
      </c>
      <c r="E1552" s="248" t="s">
        <v>32</v>
      </c>
      <c r="F1552" s="249" t="s">
        <v>438</v>
      </c>
      <c r="G1552" s="247"/>
      <c r="H1552" s="250">
        <v>125.07899999999999</v>
      </c>
      <c r="I1552" s="251"/>
      <c r="J1552" s="247"/>
      <c r="K1552" s="247"/>
      <c r="L1552" s="252"/>
      <c r="M1552" s="253"/>
      <c r="N1552" s="254"/>
      <c r="O1552" s="254"/>
      <c r="P1552" s="254"/>
      <c r="Q1552" s="254"/>
      <c r="R1552" s="254"/>
      <c r="S1552" s="254"/>
      <c r="T1552" s="255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6" t="s">
        <v>170</v>
      </c>
      <c r="AU1552" s="256" t="s">
        <v>93</v>
      </c>
      <c r="AV1552" s="14" t="s">
        <v>91</v>
      </c>
      <c r="AW1552" s="14" t="s">
        <v>38</v>
      </c>
      <c r="AX1552" s="14" t="s">
        <v>76</v>
      </c>
      <c r="AY1552" s="256" t="s">
        <v>159</v>
      </c>
    </row>
    <row r="1553" s="15" customFormat="1">
      <c r="A1553" s="15"/>
      <c r="B1553" s="266"/>
      <c r="C1553" s="267"/>
      <c r="D1553" s="237" t="s">
        <v>170</v>
      </c>
      <c r="E1553" s="268" t="s">
        <v>32</v>
      </c>
      <c r="F1553" s="269" t="s">
        <v>583</v>
      </c>
      <c r="G1553" s="267"/>
      <c r="H1553" s="270">
        <v>667.21000000000004</v>
      </c>
      <c r="I1553" s="271"/>
      <c r="J1553" s="267"/>
      <c r="K1553" s="267"/>
      <c r="L1553" s="272"/>
      <c r="M1553" s="273"/>
      <c r="N1553" s="274"/>
      <c r="O1553" s="274"/>
      <c r="P1553" s="274"/>
      <c r="Q1553" s="274"/>
      <c r="R1553" s="274"/>
      <c r="S1553" s="274"/>
      <c r="T1553" s="27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T1553" s="276" t="s">
        <v>170</v>
      </c>
      <c r="AU1553" s="276" t="s">
        <v>93</v>
      </c>
      <c r="AV1553" s="15" t="s">
        <v>96</v>
      </c>
      <c r="AW1553" s="15" t="s">
        <v>38</v>
      </c>
      <c r="AX1553" s="15" t="s">
        <v>84</v>
      </c>
      <c r="AY1553" s="276" t="s">
        <v>159</v>
      </c>
    </row>
    <row r="1554" s="2" customFormat="1" ht="16.5" customHeight="1">
      <c r="A1554" s="43"/>
      <c r="B1554" s="44"/>
      <c r="C1554" s="277" t="s">
        <v>2348</v>
      </c>
      <c r="D1554" s="277" t="s">
        <v>670</v>
      </c>
      <c r="E1554" s="278" t="s">
        <v>2349</v>
      </c>
      <c r="F1554" s="279" t="s">
        <v>2350</v>
      </c>
      <c r="G1554" s="280" t="s">
        <v>561</v>
      </c>
      <c r="H1554" s="281">
        <v>106.932</v>
      </c>
      <c r="I1554" s="282"/>
      <c r="J1554" s="283">
        <f>ROUND(I1554*H1554,2)</f>
        <v>0</v>
      </c>
      <c r="K1554" s="279" t="s">
        <v>166</v>
      </c>
      <c r="L1554" s="284"/>
      <c r="M1554" s="285" t="s">
        <v>32</v>
      </c>
      <c r="N1554" s="286" t="s">
        <v>48</v>
      </c>
      <c r="O1554" s="89"/>
      <c r="P1554" s="226">
        <f>O1554*H1554</f>
        <v>0</v>
      </c>
      <c r="Q1554" s="226">
        <v>0.025000000000000001</v>
      </c>
      <c r="R1554" s="226">
        <f>Q1554*H1554</f>
        <v>2.6733000000000002</v>
      </c>
      <c r="S1554" s="226">
        <v>0</v>
      </c>
      <c r="T1554" s="227">
        <f>S1554*H1554</f>
        <v>0</v>
      </c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  <c r="AR1554" s="228" t="s">
        <v>782</v>
      </c>
      <c r="AT1554" s="228" t="s">
        <v>670</v>
      </c>
      <c r="AU1554" s="228" t="s">
        <v>93</v>
      </c>
      <c r="AY1554" s="21" t="s">
        <v>159</v>
      </c>
      <c r="BE1554" s="229">
        <f>IF(N1554="základní",J1554,0)</f>
        <v>0</v>
      </c>
      <c r="BF1554" s="229">
        <f>IF(N1554="snížená",J1554,0)</f>
        <v>0</v>
      </c>
      <c r="BG1554" s="229">
        <f>IF(N1554="zákl. přenesená",J1554,0)</f>
        <v>0</v>
      </c>
      <c r="BH1554" s="229">
        <f>IF(N1554="sníž. přenesená",J1554,0)</f>
        <v>0</v>
      </c>
      <c r="BI1554" s="229">
        <f>IF(N1554="nulová",J1554,0)</f>
        <v>0</v>
      </c>
      <c r="BJ1554" s="21" t="s">
        <v>91</v>
      </c>
      <c r="BK1554" s="229">
        <f>ROUND(I1554*H1554,2)</f>
        <v>0</v>
      </c>
      <c r="BL1554" s="21" t="s">
        <v>663</v>
      </c>
      <c r="BM1554" s="228" t="s">
        <v>2351</v>
      </c>
    </row>
    <row r="1555" s="14" customFormat="1">
      <c r="A1555" s="14"/>
      <c r="B1555" s="246"/>
      <c r="C1555" s="247"/>
      <c r="D1555" s="237" t="s">
        <v>170</v>
      </c>
      <c r="E1555" s="248" t="s">
        <v>32</v>
      </c>
      <c r="F1555" s="249" t="s">
        <v>2352</v>
      </c>
      <c r="G1555" s="247"/>
      <c r="H1555" s="250">
        <v>8.5410000000000004</v>
      </c>
      <c r="I1555" s="251"/>
      <c r="J1555" s="247"/>
      <c r="K1555" s="247"/>
      <c r="L1555" s="252"/>
      <c r="M1555" s="253"/>
      <c r="N1555" s="254"/>
      <c r="O1555" s="254"/>
      <c r="P1555" s="254"/>
      <c r="Q1555" s="254"/>
      <c r="R1555" s="254"/>
      <c r="S1555" s="254"/>
      <c r="T1555" s="255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6" t="s">
        <v>170</v>
      </c>
      <c r="AU1555" s="256" t="s">
        <v>93</v>
      </c>
      <c r="AV1555" s="14" t="s">
        <v>91</v>
      </c>
      <c r="AW1555" s="14" t="s">
        <v>38</v>
      </c>
      <c r="AX1555" s="14" t="s">
        <v>76</v>
      </c>
      <c r="AY1555" s="256" t="s">
        <v>159</v>
      </c>
    </row>
    <row r="1556" s="14" customFormat="1">
      <c r="A1556" s="14"/>
      <c r="B1556" s="246"/>
      <c r="C1556" s="247"/>
      <c r="D1556" s="237" t="s">
        <v>170</v>
      </c>
      <c r="E1556" s="248" t="s">
        <v>32</v>
      </c>
      <c r="F1556" s="249" t="s">
        <v>2353</v>
      </c>
      <c r="G1556" s="247"/>
      <c r="H1556" s="250">
        <v>37.686</v>
      </c>
      <c r="I1556" s="251"/>
      <c r="J1556" s="247"/>
      <c r="K1556" s="247"/>
      <c r="L1556" s="252"/>
      <c r="M1556" s="253"/>
      <c r="N1556" s="254"/>
      <c r="O1556" s="254"/>
      <c r="P1556" s="254"/>
      <c r="Q1556" s="254"/>
      <c r="R1556" s="254"/>
      <c r="S1556" s="254"/>
      <c r="T1556" s="255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6" t="s">
        <v>170</v>
      </c>
      <c r="AU1556" s="256" t="s">
        <v>93</v>
      </c>
      <c r="AV1556" s="14" t="s">
        <v>91</v>
      </c>
      <c r="AW1556" s="14" t="s">
        <v>38</v>
      </c>
      <c r="AX1556" s="14" t="s">
        <v>76</v>
      </c>
      <c r="AY1556" s="256" t="s">
        <v>159</v>
      </c>
    </row>
    <row r="1557" s="14" customFormat="1">
      <c r="A1557" s="14"/>
      <c r="B1557" s="246"/>
      <c r="C1557" s="247"/>
      <c r="D1557" s="237" t="s">
        <v>170</v>
      </c>
      <c r="E1557" s="248" t="s">
        <v>32</v>
      </c>
      <c r="F1557" s="249" t="s">
        <v>2354</v>
      </c>
      <c r="G1557" s="247"/>
      <c r="H1557" s="250">
        <v>2.9609999999999999</v>
      </c>
      <c r="I1557" s="251"/>
      <c r="J1557" s="247"/>
      <c r="K1557" s="247"/>
      <c r="L1557" s="252"/>
      <c r="M1557" s="253"/>
      <c r="N1557" s="254"/>
      <c r="O1557" s="254"/>
      <c r="P1557" s="254"/>
      <c r="Q1557" s="254"/>
      <c r="R1557" s="254"/>
      <c r="S1557" s="254"/>
      <c r="T1557" s="255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6" t="s">
        <v>170</v>
      </c>
      <c r="AU1557" s="256" t="s">
        <v>93</v>
      </c>
      <c r="AV1557" s="14" t="s">
        <v>91</v>
      </c>
      <c r="AW1557" s="14" t="s">
        <v>38</v>
      </c>
      <c r="AX1557" s="14" t="s">
        <v>76</v>
      </c>
      <c r="AY1557" s="256" t="s">
        <v>159</v>
      </c>
    </row>
    <row r="1558" s="14" customFormat="1">
      <c r="A1558" s="14"/>
      <c r="B1558" s="246"/>
      <c r="C1558" s="247"/>
      <c r="D1558" s="237" t="s">
        <v>170</v>
      </c>
      <c r="E1558" s="248" t="s">
        <v>32</v>
      </c>
      <c r="F1558" s="249" t="s">
        <v>2355</v>
      </c>
      <c r="G1558" s="247"/>
      <c r="H1558" s="250">
        <v>3.282</v>
      </c>
      <c r="I1558" s="251"/>
      <c r="J1558" s="247"/>
      <c r="K1558" s="247"/>
      <c r="L1558" s="252"/>
      <c r="M1558" s="253"/>
      <c r="N1558" s="254"/>
      <c r="O1558" s="254"/>
      <c r="P1558" s="254"/>
      <c r="Q1558" s="254"/>
      <c r="R1558" s="254"/>
      <c r="S1558" s="254"/>
      <c r="T1558" s="255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6" t="s">
        <v>170</v>
      </c>
      <c r="AU1558" s="256" t="s">
        <v>93</v>
      </c>
      <c r="AV1558" s="14" t="s">
        <v>91</v>
      </c>
      <c r="AW1558" s="14" t="s">
        <v>38</v>
      </c>
      <c r="AX1558" s="14" t="s">
        <v>76</v>
      </c>
      <c r="AY1558" s="256" t="s">
        <v>159</v>
      </c>
    </row>
    <row r="1559" s="14" customFormat="1">
      <c r="A1559" s="14"/>
      <c r="B1559" s="246"/>
      <c r="C1559" s="247"/>
      <c r="D1559" s="237" t="s">
        <v>170</v>
      </c>
      <c r="E1559" s="248" t="s">
        <v>32</v>
      </c>
      <c r="F1559" s="249" t="s">
        <v>2356</v>
      </c>
      <c r="G1559" s="247"/>
      <c r="H1559" s="250">
        <v>25.978999999999999</v>
      </c>
      <c r="I1559" s="251"/>
      <c r="J1559" s="247"/>
      <c r="K1559" s="247"/>
      <c r="L1559" s="252"/>
      <c r="M1559" s="253"/>
      <c r="N1559" s="254"/>
      <c r="O1559" s="254"/>
      <c r="P1559" s="254"/>
      <c r="Q1559" s="254"/>
      <c r="R1559" s="254"/>
      <c r="S1559" s="254"/>
      <c r="T1559" s="255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6" t="s">
        <v>170</v>
      </c>
      <c r="AU1559" s="256" t="s">
        <v>93</v>
      </c>
      <c r="AV1559" s="14" t="s">
        <v>91</v>
      </c>
      <c r="AW1559" s="14" t="s">
        <v>38</v>
      </c>
      <c r="AX1559" s="14" t="s">
        <v>76</v>
      </c>
      <c r="AY1559" s="256" t="s">
        <v>159</v>
      </c>
    </row>
    <row r="1560" s="14" customFormat="1">
      <c r="A1560" s="14"/>
      <c r="B1560" s="246"/>
      <c r="C1560" s="247"/>
      <c r="D1560" s="237" t="s">
        <v>170</v>
      </c>
      <c r="E1560" s="248" t="s">
        <v>32</v>
      </c>
      <c r="F1560" s="249" t="s">
        <v>2357</v>
      </c>
      <c r="G1560" s="247"/>
      <c r="H1560" s="250">
        <v>18.762</v>
      </c>
      <c r="I1560" s="251"/>
      <c r="J1560" s="247"/>
      <c r="K1560" s="247"/>
      <c r="L1560" s="252"/>
      <c r="M1560" s="253"/>
      <c r="N1560" s="254"/>
      <c r="O1560" s="254"/>
      <c r="P1560" s="254"/>
      <c r="Q1560" s="254"/>
      <c r="R1560" s="254"/>
      <c r="S1560" s="254"/>
      <c r="T1560" s="255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6" t="s">
        <v>170</v>
      </c>
      <c r="AU1560" s="256" t="s">
        <v>93</v>
      </c>
      <c r="AV1560" s="14" t="s">
        <v>91</v>
      </c>
      <c r="AW1560" s="14" t="s">
        <v>38</v>
      </c>
      <c r="AX1560" s="14" t="s">
        <v>76</v>
      </c>
      <c r="AY1560" s="256" t="s">
        <v>159</v>
      </c>
    </row>
    <row r="1561" s="15" customFormat="1">
      <c r="A1561" s="15"/>
      <c r="B1561" s="266"/>
      <c r="C1561" s="267"/>
      <c r="D1561" s="237" t="s">
        <v>170</v>
      </c>
      <c r="E1561" s="268" t="s">
        <v>32</v>
      </c>
      <c r="F1561" s="269" t="s">
        <v>583</v>
      </c>
      <c r="G1561" s="267"/>
      <c r="H1561" s="270">
        <v>97.210999999999999</v>
      </c>
      <c r="I1561" s="271"/>
      <c r="J1561" s="267"/>
      <c r="K1561" s="267"/>
      <c r="L1561" s="272"/>
      <c r="M1561" s="273"/>
      <c r="N1561" s="274"/>
      <c r="O1561" s="274"/>
      <c r="P1561" s="274"/>
      <c r="Q1561" s="274"/>
      <c r="R1561" s="274"/>
      <c r="S1561" s="274"/>
      <c r="T1561" s="27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76" t="s">
        <v>170</v>
      </c>
      <c r="AU1561" s="276" t="s">
        <v>93</v>
      </c>
      <c r="AV1561" s="15" t="s">
        <v>96</v>
      </c>
      <c r="AW1561" s="15" t="s">
        <v>38</v>
      </c>
      <c r="AX1561" s="15" t="s">
        <v>84</v>
      </c>
      <c r="AY1561" s="276" t="s">
        <v>159</v>
      </c>
    </row>
    <row r="1562" s="14" customFormat="1">
      <c r="A1562" s="14"/>
      <c r="B1562" s="246"/>
      <c r="C1562" s="247"/>
      <c r="D1562" s="237" t="s">
        <v>170</v>
      </c>
      <c r="E1562" s="247"/>
      <c r="F1562" s="249" t="s">
        <v>2358</v>
      </c>
      <c r="G1562" s="247"/>
      <c r="H1562" s="250">
        <v>106.932</v>
      </c>
      <c r="I1562" s="251"/>
      <c r="J1562" s="247"/>
      <c r="K1562" s="247"/>
      <c r="L1562" s="252"/>
      <c r="M1562" s="253"/>
      <c r="N1562" s="254"/>
      <c r="O1562" s="254"/>
      <c r="P1562" s="254"/>
      <c r="Q1562" s="254"/>
      <c r="R1562" s="254"/>
      <c r="S1562" s="254"/>
      <c r="T1562" s="255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6" t="s">
        <v>170</v>
      </c>
      <c r="AU1562" s="256" t="s">
        <v>93</v>
      </c>
      <c r="AV1562" s="14" t="s">
        <v>91</v>
      </c>
      <c r="AW1562" s="14" t="s">
        <v>4</v>
      </c>
      <c r="AX1562" s="14" t="s">
        <v>84</v>
      </c>
      <c r="AY1562" s="256" t="s">
        <v>159</v>
      </c>
    </row>
    <row r="1563" s="2" customFormat="1" ht="44.25" customHeight="1">
      <c r="A1563" s="43"/>
      <c r="B1563" s="44"/>
      <c r="C1563" s="217" t="s">
        <v>2359</v>
      </c>
      <c r="D1563" s="217" t="s">
        <v>162</v>
      </c>
      <c r="E1563" s="218" t="s">
        <v>1498</v>
      </c>
      <c r="F1563" s="219" t="s">
        <v>1499</v>
      </c>
      <c r="G1563" s="220" t="s">
        <v>165</v>
      </c>
      <c r="H1563" s="221">
        <v>158.976</v>
      </c>
      <c r="I1563" s="222"/>
      <c r="J1563" s="223">
        <f>ROUND(I1563*H1563,2)</f>
        <v>0</v>
      </c>
      <c r="K1563" s="219" t="s">
        <v>166</v>
      </c>
      <c r="L1563" s="49"/>
      <c r="M1563" s="224" t="s">
        <v>32</v>
      </c>
      <c r="N1563" s="225" t="s">
        <v>48</v>
      </c>
      <c r="O1563" s="89"/>
      <c r="P1563" s="226">
        <f>O1563*H1563</f>
        <v>0</v>
      </c>
      <c r="Q1563" s="226">
        <v>0.0030000000000000001</v>
      </c>
      <c r="R1563" s="226">
        <f>Q1563*H1563</f>
        <v>0.47692800000000002</v>
      </c>
      <c r="S1563" s="226">
        <v>0</v>
      </c>
      <c r="T1563" s="227">
        <f>S1563*H1563</f>
        <v>0</v>
      </c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  <c r="AR1563" s="228" t="s">
        <v>663</v>
      </c>
      <c r="AT1563" s="228" t="s">
        <v>162</v>
      </c>
      <c r="AU1563" s="228" t="s">
        <v>93</v>
      </c>
      <c r="AY1563" s="21" t="s">
        <v>159</v>
      </c>
      <c r="BE1563" s="229">
        <f>IF(N1563="základní",J1563,0)</f>
        <v>0</v>
      </c>
      <c r="BF1563" s="229">
        <f>IF(N1563="snížená",J1563,0)</f>
        <v>0</v>
      </c>
      <c r="BG1563" s="229">
        <f>IF(N1563="zákl. přenesená",J1563,0)</f>
        <v>0</v>
      </c>
      <c r="BH1563" s="229">
        <f>IF(N1563="sníž. přenesená",J1563,0)</f>
        <v>0</v>
      </c>
      <c r="BI1563" s="229">
        <f>IF(N1563="nulová",J1563,0)</f>
        <v>0</v>
      </c>
      <c r="BJ1563" s="21" t="s">
        <v>91</v>
      </c>
      <c r="BK1563" s="229">
        <f>ROUND(I1563*H1563,2)</f>
        <v>0</v>
      </c>
      <c r="BL1563" s="21" t="s">
        <v>663</v>
      </c>
      <c r="BM1563" s="228" t="s">
        <v>2360</v>
      </c>
    </row>
    <row r="1564" s="2" customFormat="1">
      <c r="A1564" s="43"/>
      <c r="B1564" s="44"/>
      <c r="C1564" s="45"/>
      <c r="D1564" s="230" t="s">
        <v>168</v>
      </c>
      <c r="E1564" s="45"/>
      <c r="F1564" s="231" t="s">
        <v>1501</v>
      </c>
      <c r="G1564" s="45"/>
      <c r="H1564" s="45"/>
      <c r="I1564" s="232"/>
      <c r="J1564" s="45"/>
      <c r="K1564" s="45"/>
      <c r="L1564" s="49"/>
      <c r="M1564" s="233"/>
      <c r="N1564" s="234"/>
      <c r="O1564" s="89"/>
      <c r="P1564" s="89"/>
      <c r="Q1564" s="89"/>
      <c r="R1564" s="89"/>
      <c r="S1564" s="89"/>
      <c r="T1564" s="90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  <c r="AT1564" s="21" t="s">
        <v>168</v>
      </c>
      <c r="AU1564" s="21" t="s">
        <v>93</v>
      </c>
    </row>
    <row r="1565" s="2" customFormat="1" ht="24.15" customHeight="1">
      <c r="A1565" s="43"/>
      <c r="B1565" s="44"/>
      <c r="C1565" s="277" t="s">
        <v>2361</v>
      </c>
      <c r="D1565" s="277" t="s">
        <v>670</v>
      </c>
      <c r="E1565" s="278" t="s">
        <v>2362</v>
      </c>
      <c r="F1565" s="279" t="s">
        <v>2363</v>
      </c>
      <c r="G1565" s="280" t="s">
        <v>165</v>
      </c>
      <c r="H1565" s="281">
        <v>150.97800000000001</v>
      </c>
      <c r="I1565" s="282"/>
      <c r="J1565" s="283">
        <f>ROUND(I1565*H1565,2)</f>
        <v>0</v>
      </c>
      <c r="K1565" s="279" t="s">
        <v>166</v>
      </c>
      <c r="L1565" s="284"/>
      <c r="M1565" s="285" t="s">
        <v>32</v>
      </c>
      <c r="N1565" s="286" t="s">
        <v>48</v>
      </c>
      <c r="O1565" s="89"/>
      <c r="P1565" s="226">
        <f>O1565*H1565</f>
        <v>0</v>
      </c>
      <c r="Q1565" s="226">
        <v>0.0030000000000000001</v>
      </c>
      <c r="R1565" s="226">
        <f>Q1565*H1565</f>
        <v>0.45293400000000006</v>
      </c>
      <c r="S1565" s="226">
        <v>0</v>
      </c>
      <c r="T1565" s="227">
        <f>S1565*H1565</f>
        <v>0</v>
      </c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  <c r="AR1565" s="228" t="s">
        <v>782</v>
      </c>
      <c r="AT1565" s="228" t="s">
        <v>670</v>
      </c>
      <c r="AU1565" s="228" t="s">
        <v>93</v>
      </c>
      <c r="AY1565" s="21" t="s">
        <v>159</v>
      </c>
      <c r="BE1565" s="229">
        <f>IF(N1565="základní",J1565,0)</f>
        <v>0</v>
      </c>
      <c r="BF1565" s="229">
        <f>IF(N1565="snížená",J1565,0)</f>
        <v>0</v>
      </c>
      <c r="BG1565" s="229">
        <f>IF(N1565="zákl. přenesená",J1565,0)</f>
        <v>0</v>
      </c>
      <c r="BH1565" s="229">
        <f>IF(N1565="sníž. přenesená",J1565,0)</f>
        <v>0</v>
      </c>
      <c r="BI1565" s="229">
        <f>IF(N1565="nulová",J1565,0)</f>
        <v>0</v>
      </c>
      <c r="BJ1565" s="21" t="s">
        <v>91</v>
      </c>
      <c r="BK1565" s="229">
        <f>ROUND(I1565*H1565,2)</f>
        <v>0</v>
      </c>
      <c r="BL1565" s="21" t="s">
        <v>663</v>
      </c>
      <c r="BM1565" s="228" t="s">
        <v>2364</v>
      </c>
    </row>
    <row r="1566" s="13" customFormat="1">
      <c r="A1566" s="13"/>
      <c r="B1566" s="235"/>
      <c r="C1566" s="236"/>
      <c r="D1566" s="237" t="s">
        <v>170</v>
      </c>
      <c r="E1566" s="238" t="s">
        <v>32</v>
      </c>
      <c r="F1566" s="239" t="s">
        <v>2365</v>
      </c>
      <c r="G1566" s="236"/>
      <c r="H1566" s="238" t="s">
        <v>32</v>
      </c>
      <c r="I1566" s="240"/>
      <c r="J1566" s="236"/>
      <c r="K1566" s="236"/>
      <c r="L1566" s="241"/>
      <c r="M1566" s="242"/>
      <c r="N1566" s="243"/>
      <c r="O1566" s="243"/>
      <c r="P1566" s="243"/>
      <c r="Q1566" s="243"/>
      <c r="R1566" s="243"/>
      <c r="S1566" s="243"/>
      <c r="T1566" s="244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5" t="s">
        <v>170</v>
      </c>
      <c r="AU1566" s="245" t="s">
        <v>93</v>
      </c>
      <c r="AV1566" s="13" t="s">
        <v>84</v>
      </c>
      <c r="AW1566" s="13" t="s">
        <v>38</v>
      </c>
      <c r="AX1566" s="13" t="s">
        <v>76</v>
      </c>
      <c r="AY1566" s="245" t="s">
        <v>159</v>
      </c>
    </row>
    <row r="1567" s="14" customFormat="1">
      <c r="A1567" s="14"/>
      <c r="B1567" s="246"/>
      <c r="C1567" s="247"/>
      <c r="D1567" s="237" t="s">
        <v>170</v>
      </c>
      <c r="E1567" s="248" t="s">
        <v>32</v>
      </c>
      <c r="F1567" s="249" t="s">
        <v>1957</v>
      </c>
      <c r="G1567" s="247"/>
      <c r="H1567" s="250">
        <v>16.550000000000001</v>
      </c>
      <c r="I1567" s="251"/>
      <c r="J1567" s="247"/>
      <c r="K1567" s="247"/>
      <c r="L1567" s="252"/>
      <c r="M1567" s="253"/>
      <c r="N1567" s="254"/>
      <c r="O1567" s="254"/>
      <c r="P1567" s="254"/>
      <c r="Q1567" s="254"/>
      <c r="R1567" s="254"/>
      <c r="S1567" s="254"/>
      <c r="T1567" s="255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6" t="s">
        <v>170</v>
      </c>
      <c r="AU1567" s="256" t="s">
        <v>93</v>
      </c>
      <c r="AV1567" s="14" t="s">
        <v>91</v>
      </c>
      <c r="AW1567" s="14" t="s">
        <v>38</v>
      </c>
      <c r="AX1567" s="14" t="s">
        <v>76</v>
      </c>
      <c r="AY1567" s="256" t="s">
        <v>159</v>
      </c>
    </row>
    <row r="1568" s="14" customFormat="1">
      <c r="A1568" s="14"/>
      <c r="B1568" s="246"/>
      <c r="C1568" s="247"/>
      <c r="D1568" s="237" t="s">
        <v>170</v>
      </c>
      <c r="E1568" s="248" t="s">
        <v>32</v>
      </c>
      <c r="F1568" s="249" t="s">
        <v>1958</v>
      </c>
      <c r="G1568" s="247"/>
      <c r="H1568" s="250">
        <v>1.95</v>
      </c>
      <c r="I1568" s="251"/>
      <c r="J1568" s="247"/>
      <c r="K1568" s="247"/>
      <c r="L1568" s="252"/>
      <c r="M1568" s="253"/>
      <c r="N1568" s="254"/>
      <c r="O1568" s="254"/>
      <c r="P1568" s="254"/>
      <c r="Q1568" s="254"/>
      <c r="R1568" s="254"/>
      <c r="S1568" s="254"/>
      <c r="T1568" s="255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6" t="s">
        <v>170</v>
      </c>
      <c r="AU1568" s="256" t="s">
        <v>93</v>
      </c>
      <c r="AV1568" s="14" t="s">
        <v>91</v>
      </c>
      <c r="AW1568" s="14" t="s">
        <v>38</v>
      </c>
      <c r="AX1568" s="14" t="s">
        <v>76</v>
      </c>
      <c r="AY1568" s="256" t="s">
        <v>159</v>
      </c>
    </row>
    <row r="1569" s="14" customFormat="1">
      <c r="A1569" s="14"/>
      <c r="B1569" s="246"/>
      <c r="C1569" s="247"/>
      <c r="D1569" s="237" t="s">
        <v>170</v>
      </c>
      <c r="E1569" s="248" t="s">
        <v>32</v>
      </c>
      <c r="F1569" s="249" t="s">
        <v>1959</v>
      </c>
      <c r="G1569" s="247"/>
      <c r="H1569" s="250">
        <v>32.399999999999999</v>
      </c>
      <c r="I1569" s="251"/>
      <c r="J1569" s="247"/>
      <c r="K1569" s="247"/>
      <c r="L1569" s="252"/>
      <c r="M1569" s="253"/>
      <c r="N1569" s="254"/>
      <c r="O1569" s="254"/>
      <c r="P1569" s="254"/>
      <c r="Q1569" s="254"/>
      <c r="R1569" s="254"/>
      <c r="S1569" s="254"/>
      <c r="T1569" s="255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6" t="s">
        <v>170</v>
      </c>
      <c r="AU1569" s="256" t="s">
        <v>93</v>
      </c>
      <c r="AV1569" s="14" t="s">
        <v>91</v>
      </c>
      <c r="AW1569" s="14" t="s">
        <v>38</v>
      </c>
      <c r="AX1569" s="14" t="s">
        <v>76</v>
      </c>
      <c r="AY1569" s="256" t="s">
        <v>159</v>
      </c>
    </row>
    <row r="1570" s="14" customFormat="1">
      <c r="A1570" s="14"/>
      <c r="B1570" s="246"/>
      <c r="C1570" s="247"/>
      <c r="D1570" s="237" t="s">
        <v>170</v>
      </c>
      <c r="E1570" s="248" t="s">
        <v>32</v>
      </c>
      <c r="F1570" s="249" t="s">
        <v>1960</v>
      </c>
      <c r="G1570" s="247"/>
      <c r="H1570" s="250">
        <v>7.6849999999999996</v>
      </c>
      <c r="I1570" s="251"/>
      <c r="J1570" s="247"/>
      <c r="K1570" s="247"/>
      <c r="L1570" s="252"/>
      <c r="M1570" s="253"/>
      <c r="N1570" s="254"/>
      <c r="O1570" s="254"/>
      <c r="P1570" s="254"/>
      <c r="Q1570" s="254"/>
      <c r="R1570" s="254"/>
      <c r="S1570" s="254"/>
      <c r="T1570" s="255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6" t="s">
        <v>170</v>
      </c>
      <c r="AU1570" s="256" t="s">
        <v>93</v>
      </c>
      <c r="AV1570" s="14" t="s">
        <v>91</v>
      </c>
      <c r="AW1570" s="14" t="s">
        <v>38</v>
      </c>
      <c r="AX1570" s="14" t="s">
        <v>76</v>
      </c>
      <c r="AY1570" s="256" t="s">
        <v>159</v>
      </c>
    </row>
    <row r="1571" s="14" customFormat="1">
      <c r="A1571" s="14"/>
      <c r="B1571" s="246"/>
      <c r="C1571" s="247"/>
      <c r="D1571" s="237" t="s">
        <v>170</v>
      </c>
      <c r="E1571" s="248" t="s">
        <v>32</v>
      </c>
      <c r="F1571" s="249" t="s">
        <v>2366</v>
      </c>
      <c r="G1571" s="247"/>
      <c r="H1571" s="250">
        <v>13.234999999999999</v>
      </c>
      <c r="I1571" s="251"/>
      <c r="J1571" s="247"/>
      <c r="K1571" s="247"/>
      <c r="L1571" s="252"/>
      <c r="M1571" s="253"/>
      <c r="N1571" s="254"/>
      <c r="O1571" s="254"/>
      <c r="P1571" s="254"/>
      <c r="Q1571" s="254"/>
      <c r="R1571" s="254"/>
      <c r="S1571" s="254"/>
      <c r="T1571" s="255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6" t="s">
        <v>170</v>
      </c>
      <c r="AU1571" s="256" t="s">
        <v>93</v>
      </c>
      <c r="AV1571" s="14" t="s">
        <v>91</v>
      </c>
      <c r="AW1571" s="14" t="s">
        <v>38</v>
      </c>
      <c r="AX1571" s="14" t="s">
        <v>76</v>
      </c>
      <c r="AY1571" s="256" t="s">
        <v>159</v>
      </c>
    </row>
    <row r="1572" s="14" customFormat="1">
      <c r="A1572" s="14"/>
      <c r="B1572" s="246"/>
      <c r="C1572" s="247"/>
      <c r="D1572" s="237" t="s">
        <v>170</v>
      </c>
      <c r="E1572" s="248" t="s">
        <v>32</v>
      </c>
      <c r="F1572" s="249" t="s">
        <v>2367</v>
      </c>
      <c r="G1572" s="247"/>
      <c r="H1572" s="250">
        <v>12.087999999999999</v>
      </c>
      <c r="I1572" s="251"/>
      <c r="J1572" s="247"/>
      <c r="K1572" s="247"/>
      <c r="L1572" s="252"/>
      <c r="M1572" s="253"/>
      <c r="N1572" s="254"/>
      <c r="O1572" s="254"/>
      <c r="P1572" s="254"/>
      <c r="Q1572" s="254"/>
      <c r="R1572" s="254"/>
      <c r="S1572" s="254"/>
      <c r="T1572" s="255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6" t="s">
        <v>170</v>
      </c>
      <c r="AU1572" s="256" t="s">
        <v>93</v>
      </c>
      <c r="AV1572" s="14" t="s">
        <v>91</v>
      </c>
      <c r="AW1572" s="14" t="s">
        <v>38</v>
      </c>
      <c r="AX1572" s="14" t="s">
        <v>76</v>
      </c>
      <c r="AY1572" s="256" t="s">
        <v>159</v>
      </c>
    </row>
    <row r="1573" s="14" customFormat="1">
      <c r="A1573" s="14"/>
      <c r="B1573" s="246"/>
      <c r="C1573" s="247"/>
      <c r="D1573" s="237" t="s">
        <v>170</v>
      </c>
      <c r="E1573" s="248" t="s">
        <v>32</v>
      </c>
      <c r="F1573" s="249" t="s">
        <v>1961</v>
      </c>
      <c r="G1573" s="247"/>
      <c r="H1573" s="250">
        <v>30.465</v>
      </c>
      <c r="I1573" s="251"/>
      <c r="J1573" s="247"/>
      <c r="K1573" s="247"/>
      <c r="L1573" s="252"/>
      <c r="M1573" s="253"/>
      <c r="N1573" s="254"/>
      <c r="O1573" s="254"/>
      <c r="P1573" s="254"/>
      <c r="Q1573" s="254"/>
      <c r="R1573" s="254"/>
      <c r="S1573" s="254"/>
      <c r="T1573" s="255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6" t="s">
        <v>170</v>
      </c>
      <c r="AU1573" s="256" t="s">
        <v>93</v>
      </c>
      <c r="AV1573" s="14" t="s">
        <v>91</v>
      </c>
      <c r="AW1573" s="14" t="s">
        <v>38</v>
      </c>
      <c r="AX1573" s="14" t="s">
        <v>76</v>
      </c>
      <c r="AY1573" s="256" t="s">
        <v>159</v>
      </c>
    </row>
    <row r="1574" s="14" customFormat="1">
      <c r="A1574" s="14"/>
      <c r="B1574" s="246"/>
      <c r="C1574" s="247"/>
      <c r="D1574" s="237" t="s">
        <v>170</v>
      </c>
      <c r="E1574" s="248" t="s">
        <v>32</v>
      </c>
      <c r="F1574" s="249" t="s">
        <v>1962</v>
      </c>
      <c r="G1574" s="247"/>
      <c r="H1574" s="250">
        <v>22.879999999999999</v>
      </c>
      <c r="I1574" s="251"/>
      <c r="J1574" s="247"/>
      <c r="K1574" s="247"/>
      <c r="L1574" s="252"/>
      <c r="M1574" s="253"/>
      <c r="N1574" s="254"/>
      <c r="O1574" s="254"/>
      <c r="P1574" s="254"/>
      <c r="Q1574" s="254"/>
      <c r="R1574" s="254"/>
      <c r="S1574" s="254"/>
      <c r="T1574" s="255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6" t="s">
        <v>170</v>
      </c>
      <c r="AU1574" s="256" t="s">
        <v>93</v>
      </c>
      <c r="AV1574" s="14" t="s">
        <v>91</v>
      </c>
      <c r="AW1574" s="14" t="s">
        <v>38</v>
      </c>
      <c r="AX1574" s="14" t="s">
        <v>76</v>
      </c>
      <c r="AY1574" s="256" t="s">
        <v>159</v>
      </c>
    </row>
    <row r="1575" s="15" customFormat="1">
      <c r="A1575" s="15"/>
      <c r="B1575" s="266"/>
      <c r="C1575" s="267"/>
      <c r="D1575" s="237" t="s">
        <v>170</v>
      </c>
      <c r="E1575" s="268" t="s">
        <v>32</v>
      </c>
      <c r="F1575" s="269" t="s">
        <v>583</v>
      </c>
      <c r="G1575" s="267"/>
      <c r="H1575" s="270">
        <v>137.25299999999999</v>
      </c>
      <c r="I1575" s="271"/>
      <c r="J1575" s="267"/>
      <c r="K1575" s="267"/>
      <c r="L1575" s="272"/>
      <c r="M1575" s="273"/>
      <c r="N1575" s="274"/>
      <c r="O1575" s="274"/>
      <c r="P1575" s="274"/>
      <c r="Q1575" s="274"/>
      <c r="R1575" s="274"/>
      <c r="S1575" s="274"/>
      <c r="T1575" s="27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76" t="s">
        <v>170</v>
      </c>
      <c r="AU1575" s="276" t="s">
        <v>93</v>
      </c>
      <c r="AV1575" s="15" t="s">
        <v>96</v>
      </c>
      <c r="AW1575" s="15" t="s">
        <v>38</v>
      </c>
      <c r="AX1575" s="15" t="s">
        <v>84</v>
      </c>
      <c r="AY1575" s="276" t="s">
        <v>159</v>
      </c>
    </row>
    <row r="1576" s="14" customFormat="1">
      <c r="A1576" s="14"/>
      <c r="B1576" s="246"/>
      <c r="C1576" s="247"/>
      <c r="D1576" s="237" t="s">
        <v>170</v>
      </c>
      <c r="E1576" s="247"/>
      <c r="F1576" s="249" t="s">
        <v>2368</v>
      </c>
      <c r="G1576" s="247"/>
      <c r="H1576" s="250">
        <v>150.97800000000001</v>
      </c>
      <c r="I1576" s="251"/>
      <c r="J1576" s="247"/>
      <c r="K1576" s="247"/>
      <c r="L1576" s="252"/>
      <c r="M1576" s="253"/>
      <c r="N1576" s="254"/>
      <c r="O1576" s="254"/>
      <c r="P1576" s="254"/>
      <c r="Q1576" s="254"/>
      <c r="R1576" s="254"/>
      <c r="S1576" s="254"/>
      <c r="T1576" s="255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6" t="s">
        <v>170</v>
      </c>
      <c r="AU1576" s="256" t="s">
        <v>93</v>
      </c>
      <c r="AV1576" s="14" t="s">
        <v>91</v>
      </c>
      <c r="AW1576" s="14" t="s">
        <v>4</v>
      </c>
      <c r="AX1576" s="14" t="s">
        <v>84</v>
      </c>
      <c r="AY1576" s="256" t="s">
        <v>159</v>
      </c>
    </row>
    <row r="1577" s="2" customFormat="1" ht="24.15" customHeight="1">
      <c r="A1577" s="43"/>
      <c r="B1577" s="44"/>
      <c r="C1577" s="277" t="s">
        <v>2369</v>
      </c>
      <c r="D1577" s="277" t="s">
        <v>670</v>
      </c>
      <c r="E1577" s="278" t="s">
        <v>2370</v>
      </c>
      <c r="F1577" s="279" t="s">
        <v>2371</v>
      </c>
      <c r="G1577" s="280" t="s">
        <v>165</v>
      </c>
      <c r="H1577" s="281">
        <v>22.809000000000001</v>
      </c>
      <c r="I1577" s="282"/>
      <c r="J1577" s="283">
        <f>ROUND(I1577*H1577,2)</f>
        <v>0</v>
      </c>
      <c r="K1577" s="279" t="s">
        <v>166</v>
      </c>
      <c r="L1577" s="284"/>
      <c r="M1577" s="285" t="s">
        <v>32</v>
      </c>
      <c r="N1577" s="286" t="s">
        <v>48</v>
      </c>
      <c r="O1577" s="89"/>
      <c r="P1577" s="226">
        <f>O1577*H1577</f>
        <v>0</v>
      </c>
      <c r="Q1577" s="226">
        <v>0.0054000000000000003</v>
      </c>
      <c r="R1577" s="226">
        <f>Q1577*H1577</f>
        <v>0.12316860000000002</v>
      </c>
      <c r="S1577" s="226">
        <v>0</v>
      </c>
      <c r="T1577" s="227">
        <f>S1577*H1577</f>
        <v>0</v>
      </c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  <c r="AR1577" s="228" t="s">
        <v>782</v>
      </c>
      <c r="AT1577" s="228" t="s">
        <v>670</v>
      </c>
      <c r="AU1577" s="228" t="s">
        <v>93</v>
      </c>
      <c r="AY1577" s="21" t="s">
        <v>159</v>
      </c>
      <c r="BE1577" s="229">
        <f>IF(N1577="základní",J1577,0)</f>
        <v>0</v>
      </c>
      <c r="BF1577" s="229">
        <f>IF(N1577="snížená",J1577,0)</f>
        <v>0</v>
      </c>
      <c r="BG1577" s="229">
        <f>IF(N1577="zákl. přenesená",J1577,0)</f>
        <v>0</v>
      </c>
      <c r="BH1577" s="229">
        <f>IF(N1577="sníž. přenesená",J1577,0)</f>
        <v>0</v>
      </c>
      <c r="BI1577" s="229">
        <f>IF(N1577="nulová",J1577,0)</f>
        <v>0</v>
      </c>
      <c r="BJ1577" s="21" t="s">
        <v>91</v>
      </c>
      <c r="BK1577" s="229">
        <f>ROUND(I1577*H1577,2)</f>
        <v>0</v>
      </c>
      <c r="BL1577" s="21" t="s">
        <v>663</v>
      </c>
      <c r="BM1577" s="228" t="s">
        <v>2372</v>
      </c>
    </row>
    <row r="1578" s="13" customFormat="1">
      <c r="A1578" s="13"/>
      <c r="B1578" s="235"/>
      <c r="C1578" s="236"/>
      <c r="D1578" s="237" t="s">
        <v>170</v>
      </c>
      <c r="E1578" s="238" t="s">
        <v>32</v>
      </c>
      <c r="F1578" s="239" t="s">
        <v>2373</v>
      </c>
      <c r="G1578" s="236"/>
      <c r="H1578" s="238" t="s">
        <v>32</v>
      </c>
      <c r="I1578" s="240"/>
      <c r="J1578" s="236"/>
      <c r="K1578" s="236"/>
      <c r="L1578" s="241"/>
      <c r="M1578" s="242"/>
      <c r="N1578" s="243"/>
      <c r="O1578" s="243"/>
      <c r="P1578" s="243"/>
      <c r="Q1578" s="243"/>
      <c r="R1578" s="243"/>
      <c r="S1578" s="243"/>
      <c r="T1578" s="244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5" t="s">
        <v>170</v>
      </c>
      <c r="AU1578" s="245" t="s">
        <v>93</v>
      </c>
      <c r="AV1578" s="13" t="s">
        <v>84</v>
      </c>
      <c r="AW1578" s="13" t="s">
        <v>38</v>
      </c>
      <c r="AX1578" s="13" t="s">
        <v>76</v>
      </c>
      <c r="AY1578" s="245" t="s">
        <v>159</v>
      </c>
    </row>
    <row r="1579" s="14" customFormat="1">
      <c r="A1579" s="14"/>
      <c r="B1579" s="246"/>
      <c r="C1579" s="247"/>
      <c r="D1579" s="237" t="s">
        <v>170</v>
      </c>
      <c r="E1579" s="248" t="s">
        <v>32</v>
      </c>
      <c r="F1579" s="249" t="s">
        <v>1958</v>
      </c>
      <c r="G1579" s="247"/>
      <c r="H1579" s="250">
        <v>1.95</v>
      </c>
      <c r="I1579" s="251"/>
      <c r="J1579" s="247"/>
      <c r="K1579" s="247"/>
      <c r="L1579" s="252"/>
      <c r="M1579" s="253"/>
      <c r="N1579" s="254"/>
      <c r="O1579" s="254"/>
      <c r="P1579" s="254"/>
      <c r="Q1579" s="254"/>
      <c r="R1579" s="254"/>
      <c r="S1579" s="254"/>
      <c r="T1579" s="255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6" t="s">
        <v>170</v>
      </c>
      <c r="AU1579" s="256" t="s">
        <v>93</v>
      </c>
      <c r="AV1579" s="14" t="s">
        <v>91</v>
      </c>
      <c r="AW1579" s="14" t="s">
        <v>38</v>
      </c>
      <c r="AX1579" s="14" t="s">
        <v>76</v>
      </c>
      <c r="AY1579" s="256" t="s">
        <v>159</v>
      </c>
    </row>
    <row r="1580" s="14" customFormat="1">
      <c r="A1580" s="14"/>
      <c r="B1580" s="246"/>
      <c r="C1580" s="247"/>
      <c r="D1580" s="237" t="s">
        <v>170</v>
      </c>
      <c r="E1580" s="248" t="s">
        <v>32</v>
      </c>
      <c r="F1580" s="249" t="s">
        <v>1960</v>
      </c>
      <c r="G1580" s="247"/>
      <c r="H1580" s="250">
        <v>7.6849999999999996</v>
      </c>
      <c r="I1580" s="251"/>
      <c r="J1580" s="247"/>
      <c r="K1580" s="247"/>
      <c r="L1580" s="252"/>
      <c r="M1580" s="253"/>
      <c r="N1580" s="254"/>
      <c r="O1580" s="254"/>
      <c r="P1580" s="254"/>
      <c r="Q1580" s="254"/>
      <c r="R1580" s="254"/>
      <c r="S1580" s="254"/>
      <c r="T1580" s="255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6" t="s">
        <v>170</v>
      </c>
      <c r="AU1580" s="256" t="s">
        <v>93</v>
      </c>
      <c r="AV1580" s="14" t="s">
        <v>91</v>
      </c>
      <c r="AW1580" s="14" t="s">
        <v>38</v>
      </c>
      <c r="AX1580" s="14" t="s">
        <v>76</v>
      </c>
      <c r="AY1580" s="256" t="s">
        <v>159</v>
      </c>
    </row>
    <row r="1581" s="14" customFormat="1">
      <c r="A1581" s="14"/>
      <c r="B1581" s="246"/>
      <c r="C1581" s="247"/>
      <c r="D1581" s="237" t="s">
        <v>170</v>
      </c>
      <c r="E1581" s="248" t="s">
        <v>32</v>
      </c>
      <c r="F1581" s="249" t="s">
        <v>2367</v>
      </c>
      <c r="G1581" s="247"/>
      <c r="H1581" s="250">
        <v>12.087999999999999</v>
      </c>
      <c r="I1581" s="251"/>
      <c r="J1581" s="247"/>
      <c r="K1581" s="247"/>
      <c r="L1581" s="252"/>
      <c r="M1581" s="253"/>
      <c r="N1581" s="254"/>
      <c r="O1581" s="254"/>
      <c r="P1581" s="254"/>
      <c r="Q1581" s="254"/>
      <c r="R1581" s="254"/>
      <c r="S1581" s="254"/>
      <c r="T1581" s="255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6" t="s">
        <v>170</v>
      </c>
      <c r="AU1581" s="256" t="s">
        <v>93</v>
      </c>
      <c r="AV1581" s="14" t="s">
        <v>91</v>
      </c>
      <c r="AW1581" s="14" t="s">
        <v>38</v>
      </c>
      <c r="AX1581" s="14" t="s">
        <v>76</v>
      </c>
      <c r="AY1581" s="256" t="s">
        <v>159</v>
      </c>
    </row>
    <row r="1582" s="15" customFormat="1">
      <c r="A1582" s="15"/>
      <c r="B1582" s="266"/>
      <c r="C1582" s="267"/>
      <c r="D1582" s="237" t="s">
        <v>170</v>
      </c>
      <c r="E1582" s="268" t="s">
        <v>32</v>
      </c>
      <c r="F1582" s="269" t="s">
        <v>583</v>
      </c>
      <c r="G1582" s="267"/>
      <c r="H1582" s="270">
        <v>21.722999999999999</v>
      </c>
      <c r="I1582" s="271"/>
      <c r="J1582" s="267"/>
      <c r="K1582" s="267"/>
      <c r="L1582" s="272"/>
      <c r="M1582" s="273"/>
      <c r="N1582" s="274"/>
      <c r="O1582" s="274"/>
      <c r="P1582" s="274"/>
      <c r="Q1582" s="274"/>
      <c r="R1582" s="274"/>
      <c r="S1582" s="274"/>
      <c r="T1582" s="27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T1582" s="276" t="s">
        <v>170</v>
      </c>
      <c r="AU1582" s="276" t="s">
        <v>93</v>
      </c>
      <c r="AV1582" s="15" t="s">
        <v>96</v>
      </c>
      <c r="AW1582" s="15" t="s">
        <v>38</v>
      </c>
      <c r="AX1582" s="15" t="s">
        <v>84</v>
      </c>
      <c r="AY1582" s="276" t="s">
        <v>159</v>
      </c>
    </row>
    <row r="1583" s="14" customFormat="1">
      <c r="A1583" s="14"/>
      <c r="B1583" s="246"/>
      <c r="C1583" s="247"/>
      <c r="D1583" s="237" t="s">
        <v>170</v>
      </c>
      <c r="E1583" s="247"/>
      <c r="F1583" s="249" t="s">
        <v>2374</v>
      </c>
      <c r="G1583" s="247"/>
      <c r="H1583" s="250">
        <v>22.809000000000001</v>
      </c>
      <c r="I1583" s="251"/>
      <c r="J1583" s="247"/>
      <c r="K1583" s="247"/>
      <c r="L1583" s="252"/>
      <c r="M1583" s="253"/>
      <c r="N1583" s="254"/>
      <c r="O1583" s="254"/>
      <c r="P1583" s="254"/>
      <c r="Q1583" s="254"/>
      <c r="R1583" s="254"/>
      <c r="S1583" s="254"/>
      <c r="T1583" s="255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6" t="s">
        <v>170</v>
      </c>
      <c r="AU1583" s="256" t="s">
        <v>93</v>
      </c>
      <c r="AV1583" s="14" t="s">
        <v>91</v>
      </c>
      <c r="AW1583" s="14" t="s">
        <v>4</v>
      </c>
      <c r="AX1583" s="14" t="s">
        <v>84</v>
      </c>
      <c r="AY1583" s="256" t="s">
        <v>159</v>
      </c>
    </row>
    <row r="1584" s="12" customFormat="1" ht="20.88" customHeight="1">
      <c r="A1584" s="12"/>
      <c r="B1584" s="201"/>
      <c r="C1584" s="202"/>
      <c r="D1584" s="203" t="s">
        <v>75</v>
      </c>
      <c r="E1584" s="215" t="s">
        <v>2375</v>
      </c>
      <c r="F1584" s="215" t="s">
        <v>2376</v>
      </c>
      <c r="G1584" s="202"/>
      <c r="H1584" s="202"/>
      <c r="I1584" s="205"/>
      <c r="J1584" s="216">
        <f>BK1584</f>
        <v>0</v>
      </c>
      <c r="K1584" s="202"/>
      <c r="L1584" s="207"/>
      <c r="M1584" s="208"/>
      <c r="N1584" s="209"/>
      <c r="O1584" s="209"/>
      <c r="P1584" s="210">
        <f>SUM(P1585:P1589)</f>
        <v>0</v>
      </c>
      <c r="Q1584" s="209"/>
      <c r="R1584" s="210">
        <f>SUM(R1585:R1589)</f>
        <v>10.987967999999999</v>
      </c>
      <c r="S1584" s="209"/>
      <c r="T1584" s="211">
        <f>SUM(T1585:T1589)</f>
        <v>0</v>
      </c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R1584" s="212" t="s">
        <v>91</v>
      </c>
      <c r="AT1584" s="213" t="s">
        <v>75</v>
      </c>
      <c r="AU1584" s="213" t="s">
        <v>91</v>
      </c>
      <c r="AY1584" s="212" t="s">
        <v>159</v>
      </c>
      <c r="BK1584" s="214">
        <f>SUM(BK1585:BK1589)</f>
        <v>0</v>
      </c>
    </row>
    <row r="1585" s="2" customFormat="1" ht="44.25" customHeight="1">
      <c r="A1585" s="43"/>
      <c r="B1585" s="44"/>
      <c r="C1585" s="217" t="s">
        <v>2377</v>
      </c>
      <c r="D1585" s="217" t="s">
        <v>162</v>
      </c>
      <c r="E1585" s="218" t="s">
        <v>2378</v>
      </c>
      <c r="F1585" s="219" t="s">
        <v>2379</v>
      </c>
      <c r="G1585" s="220" t="s">
        <v>165</v>
      </c>
      <c r="H1585" s="221">
        <v>192.26499999999999</v>
      </c>
      <c r="I1585" s="222"/>
      <c r="J1585" s="223">
        <f>ROUND(I1585*H1585,2)</f>
        <v>0</v>
      </c>
      <c r="K1585" s="219" t="s">
        <v>166</v>
      </c>
      <c r="L1585" s="49"/>
      <c r="M1585" s="224" t="s">
        <v>32</v>
      </c>
      <c r="N1585" s="225" t="s">
        <v>48</v>
      </c>
      <c r="O1585" s="89"/>
      <c r="P1585" s="226">
        <f>O1585*H1585</f>
        <v>0</v>
      </c>
      <c r="Q1585" s="226">
        <v>0.0060000000000000001</v>
      </c>
      <c r="R1585" s="226">
        <f>Q1585*H1585</f>
        <v>1.1535899999999999</v>
      </c>
      <c r="S1585" s="226">
        <v>0</v>
      </c>
      <c r="T1585" s="227">
        <f>S1585*H1585</f>
        <v>0</v>
      </c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  <c r="AR1585" s="228" t="s">
        <v>663</v>
      </c>
      <c r="AT1585" s="228" t="s">
        <v>162</v>
      </c>
      <c r="AU1585" s="228" t="s">
        <v>93</v>
      </c>
      <c r="AY1585" s="21" t="s">
        <v>159</v>
      </c>
      <c r="BE1585" s="229">
        <f>IF(N1585="základní",J1585,0)</f>
        <v>0</v>
      </c>
      <c r="BF1585" s="229">
        <f>IF(N1585="snížená",J1585,0)</f>
        <v>0</v>
      </c>
      <c r="BG1585" s="229">
        <f>IF(N1585="zákl. přenesená",J1585,0)</f>
        <v>0</v>
      </c>
      <c r="BH1585" s="229">
        <f>IF(N1585="sníž. přenesená",J1585,0)</f>
        <v>0</v>
      </c>
      <c r="BI1585" s="229">
        <f>IF(N1585="nulová",J1585,0)</f>
        <v>0</v>
      </c>
      <c r="BJ1585" s="21" t="s">
        <v>91</v>
      </c>
      <c r="BK1585" s="229">
        <f>ROUND(I1585*H1585,2)</f>
        <v>0</v>
      </c>
      <c r="BL1585" s="21" t="s">
        <v>663</v>
      </c>
      <c r="BM1585" s="228" t="s">
        <v>2380</v>
      </c>
    </row>
    <row r="1586" s="2" customFormat="1">
      <c r="A1586" s="43"/>
      <c r="B1586" s="44"/>
      <c r="C1586" s="45"/>
      <c r="D1586" s="230" t="s">
        <v>168</v>
      </c>
      <c r="E1586" s="45"/>
      <c r="F1586" s="231" t="s">
        <v>2381</v>
      </c>
      <c r="G1586" s="45"/>
      <c r="H1586" s="45"/>
      <c r="I1586" s="232"/>
      <c r="J1586" s="45"/>
      <c r="K1586" s="45"/>
      <c r="L1586" s="49"/>
      <c r="M1586" s="233"/>
      <c r="N1586" s="234"/>
      <c r="O1586" s="89"/>
      <c r="P1586" s="89"/>
      <c r="Q1586" s="89"/>
      <c r="R1586" s="89"/>
      <c r="S1586" s="89"/>
      <c r="T1586" s="90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  <c r="AT1586" s="21" t="s">
        <v>168</v>
      </c>
      <c r="AU1586" s="21" t="s">
        <v>93</v>
      </c>
    </row>
    <row r="1587" s="14" customFormat="1">
      <c r="A1587" s="14"/>
      <c r="B1587" s="246"/>
      <c r="C1587" s="247"/>
      <c r="D1587" s="237" t="s">
        <v>170</v>
      </c>
      <c r="E1587" s="248" t="s">
        <v>32</v>
      </c>
      <c r="F1587" s="249" t="s">
        <v>303</v>
      </c>
      <c r="G1587" s="247"/>
      <c r="H1587" s="250">
        <v>192.26499999999999</v>
      </c>
      <c r="I1587" s="251"/>
      <c r="J1587" s="247"/>
      <c r="K1587" s="247"/>
      <c r="L1587" s="252"/>
      <c r="M1587" s="253"/>
      <c r="N1587" s="254"/>
      <c r="O1587" s="254"/>
      <c r="P1587" s="254"/>
      <c r="Q1587" s="254"/>
      <c r="R1587" s="254"/>
      <c r="S1587" s="254"/>
      <c r="T1587" s="255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6" t="s">
        <v>170</v>
      </c>
      <c r="AU1587" s="256" t="s">
        <v>93</v>
      </c>
      <c r="AV1587" s="14" t="s">
        <v>91</v>
      </c>
      <c r="AW1587" s="14" t="s">
        <v>38</v>
      </c>
      <c r="AX1587" s="14" t="s">
        <v>84</v>
      </c>
      <c r="AY1587" s="256" t="s">
        <v>159</v>
      </c>
    </row>
    <row r="1588" s="2" customFormat="1" ht="24.15" customHeight="1">
      <c r="A1588" s="43"/>
      <c r="B1588" s="44"/>
      <c r="C1588" s="277" t="s">
        <v>2382</v>
      </c>
      <c r="D1588" s="277" t="s">
        <v>670</v>
      </c>
      <c r="E1588" s="278" t="s">
        <v>1382</v>
      </c>
      <c r="F1588" s="279" t="s">
        <v>1383</v>
      </c>
      <c r="G1588" s="280" t="s">
        <v>165</v>
      </c>
      <c r="H1588" s="281">
        <v>211.49199999999999</v>
      </c>
      <c r="I1588" s="282"/>
      <c r="J1588" s="283">
        <f>ROUND(I1588*H1588,2)</f>
        <v>0</v>
      </c>
      <c r="K1588" s="279" t="s">
        <v>166</v>
      </c>
      <c r="L1588" s="284"/>
      <c r="M1588" s="285" t="s">
        <v>32</v>
      </c>
      <c r="N1588" s="286" t="s">
        <v>48</v>
      </c>
      <c r="O1588" s="89"/>
      <c r="P1588" s="226">
        <f>O1588*H1588</f>
        <v>0</v>
      </c>
      <c r="Q1588" s="226">
        <v>0.0465</v>
      </c>
      <c r="R1588" s="226">
        <f>Q1588*H1588</f>
        <v>9.8343779999999992</v>
      </c>
      <c r="S1588" s="226">
        <v>0</v>
      </c>
      <c r="T1588" s="227">
        <f>S1588*H1588</f>
        <v>0</v>
      </c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  <c r="AR1588" s="228" t="s">
        <v>782</v>
      </c>
      <c r="AT1588" s="228" t="s">
        <v>670</v>
      </c>
      <c r="AU1588" s="228" t="s">
        <v>93</v>
      </c>
      <c r="AY1588" s="21" t="s">
        <v>159</v>
      </c>
      <c r="BE1588" s="229">
        <f>IF(N1588="základní",J1588,0)</f>
        <v>0</v>
      </c>
      <c r="BF1588" s="229">
        <f>IF(N1588="snížená",J1588,0)</f>
        <v>0</v>
      </c>
      <c r="BG1588" s="229">
        <f>IF(N1588="zákl. přenesená",J1588,0)</f>
        <v>0</v>
      </c>
      <c r="BH1588" s="229">
        <f>IF(N1588="sníž. přenesená",J1588,0)</f>
        <v>0</v>
      </c>
      <c r="BI1588" s="229">
        <f>IF(N1588="nulová",J1588,0)</f>
        <v>0</v>
      </c>
      <c r="BJ1588" s="21" t="s">
        <v>91</v>
      </c>
      <c r="BK1588" s="229">
        <f>ROUND(I1588*H1588,2)</f>
        <v>0</v>
      </c>
      <c r="BL1588" s="21" t="s">
        <v>663</v>
      </c>
      <c r="BM1588" s="228" t="s">
        <v>2383</v>
      </c>
    </row>
    <row r="1589" s="14" customFormat="1">
      <c r="A1589" s="14"/>
      <c r="B1589" s="246"/>
      <c r="C1589" s="247"/>
      <c r="D1589" s="237" t="s">
        <v>170</v>
      </c>
      <c r="E1589" s="247"/>
      <c r="F1589" s="249" t="s">
        <v>2384</v>
      </c>
      <c r="G1589" s="247"/>
      <c r="H1589" s="250">
        <v>211.49199999999999</v>
      </c>
      <c r="I1589" s="251"/>
      <c r="J1589" s="247"/>
      <c r="K1589" s="247"/>
      <c r="L1589" s="252"/>
      <c r="M1589" s="253"/>
      <c r="N1589" s="254"/>
      <c r="O1589" s="254"/>
      <c r="P1589" s="254"/>
      <c r="Q1589" s="254"/>
      <c r="R1589" s="254"/>
      <c r="S1589" s="254"/>
      <c r="T1589" s="255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6" t="s">
        <v>170</v>
      </c>
      <c r="AU1589" s="256" t="s">
        <v>93</v>
      </c>
      <c r="AV1589" s="14" t="s">
        <v>91</v>
      </c>
      <c r="AW1589" s="14" t="s">
        <v>4</v>
      </c>
      <c r="AX1589" s="14" t="s">
        <v>84</v>
      </c>
      <c r="AY1589" s="256" t="s">
        <v>159</v>
      </c>
    </row>
    <row r="1590" s="12" customFormat="1" ht="22.8" customHeight="1">
      <c r="A1590" s="12"/>
      <c r="B1590" s="201"/>
      <c r="C1590" s="202"/>
      <c r="D1590" s="203" t="s">
        <v>75</v>
      </c>
      <c r="E1590" s="215" t="s">
        <v>2385</v>
      </c>
      <c r="F1590" s="215" t="s">
        <v>2386</v>
      </c>
      <c r="G1590" s="202"/>
      <c r="H1590" s="202"/>
      <c r="I1590" s="205"/>
      <c r="J1590" s="216">
        <f>BK1590</f>
        <v>0</v>
      </c>
      <c r="K1590" s="202"/>
      <c r="L1590" s="207"/>
      <c r="M1590" s="208"/>
      <c r="N1590" s="209"/>
      <c r="O1590" s="209"/>
      <c r="P1590" s="210">
        <f>SUM(P1591:P1592)</f>
        <v>0</v>
      </c>
      <c r="Q1590" s="209"/>
      <c r="R1590" s="210">
        <f>SUM(R1591:R1592)</f>
        <v>0.052414999999999996</v>
      </c>
      <c r="S1590" s="209"/>
      <c r="T1590" s="211">
        <f>SUM(T1591:T1592)</f>
        <v>0</v>
      </c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R1590" s="212" t="s">
        <v>91</v>
      </c>
      <c r="AT1590" s="213" t="s">
        <v>75</v>
      </c>
      <c r="AU1590" s="213" t="s">
        <v>84</v>
      </c>
      <c r="AY1590" s="212" t="s">
        <v>159</v>
      </c>
      <c r="BK1590" s="214">
        <f>SUM(BK1591:BK1592)</f>
        <v>0</v>
      </c>
    </row>
    <row r="1591" s="2" customFormat="1" ht="24.15" customHeight="1">
      <c r="A1591" s="43"/>
      <c r="B1591" s="44"/>
      <c r="C1591" s="217" t="s">
        <v>2387</v>
      </c>
      <c r="D1591" s="217" t="s">
        <v>162</v>
      </c>
      <c r="E1591" s="218" t="s">
        <v>2388</v>
      </c>
      <c r="F1591" s="219" t="s">
        <v>2389</v>
      </c>
      <c r="G1591" s="220" t="s">
        <v>212</v>
      </c>
      <c r="H1591" s="221">
        <v>10</v>
      </c>
      <c r="I1591" s="222"/>
      <c r="J1591" s="223">
        <f>ROUND(I1591*H1591,2)</f>
        <v>0</v>
      </c>
      <c r="K1591" s="219" t="s">
        <v>166</v>
      </c>
      <c r="L1591" s="49"/>
      <c r="M1591" s="224" t="s">
        <v>32</v>
      </c>
      <c r="N1591" s="225" t="s">
        <v>48</v>
      </c>
      <c r="O1591" s="89"/>
      <c r="P1591" s="226">
        <f>O1591*H1591</f>
        <v>0</v>
      </c>
      <c r="Q1591" s="226">
        <v>0.0052414999999999996</v>
      </c>
      <c r="R1591" s="226">
        <f>Q1591*H1591</f>
        <v>0.052414999999999996</v>
      </c>
      <c r="S1591" s="226">
        <v>0</v>
      </c>
      <c r="T1591" s="227">
        <f>S1591*H1591</f>
        <v>0</v>
      </c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  <c r="AR1591" s="228" t="s">
        <v>663</v>
      </c>
      <c r="AT1591" s="228" t="s">
        <v>162</v>
      </c>
      <c r="AU1591" s="228" t="s">
        <v>91</v>
      </c>
      <c r="AY1591" s="21" t="s">
        <v>159</v>
      </c>
      <c r="BE1591" s="229">
        <f>IF(N1591="základní",J1591,0)</f>
        <v>0</v>
      </c>
      <c r="BF1591" s="229">
        <f>IF(N1591="snížená",J1591,0)</f>
        <v>0</v>
      </c>
      <c r="BG1591" s="229">
        <f>IF(N1591="zákl. přenesená",J1591,0)</f>
        <v>0</v>
      </c>
      <c r="BH1591" s="229">
        <f>IF(N1591="sníž. přenesená",J1591,0)</f>
        <v>0</v>
      </c>
      <c r="BI1591" s="229">
        <f>IF(N1591="nulová",J1591,0)</f>
        <v>0</v>
      </c>
      <c r="BJ1591" s="21" t="s">
        <v>91</v>
      </c>
      <c r="BK1591" s="229">
        <f>ROUND(I1591*H1591,2)</f>
        <v>0</v>
      </c>
      <c r="BL1591" s="21" t="s">
        <v>663</v>
      </c>
      <c r="BM1591" s="228" t="s">
        <v>2390</v>
      </c>
    </row>
    <row r="1592" s="2" customFormat="1">
      <c r="A1592" s="43"/>
      <c r="B1592" s="44"/>
      <c r="C1592" s="45"/>
      <c r="D1592" s="230" t="s">
        <v>168</v>
      </c>
      <c r="E1592" s="45"/>
      <c r="F1592" s="231" t="s">
        <v>2391</v>
      </c>
      <c r="G1592" s="45"/>
      <c r="H1592" s="45"/>
      <c r="I1592" s="232"/>
      <c r="J1592" s="45"/>
      <c r="K1592" s="45"/>
      <c r="L1592" s="49"/>
      <c r="M1592" s="233"/>
      <c r="N1592" s="234"/>
      <c r="O1592" s="89"/>
      <c r="P1592" s="89"/>
      <c r="Q1592" s="89"/>
      <c r="R1592" s="89"/>
      <c r="S1592" s="89"/>
      <c r="T1592" s="90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  <c r="AT1592" s="21" t="s">
        <v>168</v>
      </c>
      <c r="AU1592" s="21" t="s">
        <v>91</v>
      </c>
    </row>
    <row r="1593" s="12" customFormat="1" ht="22.8" customHeight="1">
      <c r="A1593" s="12"/>
      <c r="B1593" s="201"/>
      <c r="C1593" s="202"/>
      <c r="D1593" s="203" t="s">
        <v>75</v>
      </c>
      <c r="E1593" s="215" t="s">
        <v>2392</v>
      </c>
      <c r="F1593" s="215" t="s">
        <v>2393</v>
      </c>
      <c r="G1593" s="202"/>
      <c r="H1593" s="202"/>
      <c r="I1593" s="205"/>
      <c r="J1593" s="216">
        <f>BK1593</f>
        <v>0</v>
      </c>
      <c r="K1593" s="202"/>
      <c r="L1593" s="207"/>
      <c r="M1593" s="208"/>
      <c r="N1593" s="209"/>
      <c r="O1593" s="209"/>
      <c r="P1593" s="210">
        <f>SUM(P1594:P1634)</f>
        <v>0</v>
      </c>
      <c r="Q1593" s="209"/>
      <c r="R1593" s="210">
        <f>SUM(R1594:R1634)</f>
        <v>0.066349999999999992</v>
      </c>
      <c r="S1593" s="209"/>
      <c r="T1593" s="211">
        <f>SUM(T1594:T1634)</f>
        <v>0</v>
      </c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R1593" s="212" t="s">
        <v>91</v>
      </c>
      <c r="AT1593" s="213" t="s">
        <v>75</v>
      </c>
      <c r="AU1593" s="213" t="s">
        <v>84</v>
      </c>
      <c r="AY1593" s="212" t="s">
        <v>159</v>
      </c>
      <c r="BK1593" s="214">
        <f>SUM(BK1594:BK1634)</f>
        <v>0</v>
      </c>
    </row>
    <row r="1594" s="2" customFormat="1" ht="49.05" customHeight="1">
      <c r="A1594" s="43"/>
      <c r="B1594" s="44"/>
      <c r="C1594" s="217" t="s">
        <v>2394</v>
      </c>
      <c r="D1594" s="217" t="s">
        <v>162</v>
      </c>
      <c r="E1594" s="218" t="s">
        <v>2395</v>
      </c>
      <c r="F1594" s="219" t="s">
        <v>2396</v>
      </c>
      <c r="G1594" s="220" t="s">
        <v>181</v>
      </c>
      <c r="H1594" s="221">
        <v>0.066000000000000003</v>
      </c>
      <c r="I1594" s="222"/>
      <c r="J1594" s="223">
        <f>ROUND(I1594*H1594,2)</f>
        <v>0</v>
      </c>
      <c r="K1594" s="219" t="s">
        <v>166</v>
      </c>
      <c r="L1594" s="49"/>
      <c r="M1594" s="224" t="s">
        <v>32</v>
      </c>
      <c r="N1594" s="225" t="s">
        <v>48</v>
      </c>
      <c r="O1594" s="89"/>
      <c r="P1594" s="226">
        <f>O1594*H1594</f>
        <v>0</v>
      </c>
      <c r="Q1594" s="226">
        <v>0</v>
      </c>
      <c r="R1594" s="226">
        <f>Q1594*H1594</f>
        <v>0</v>
      </c>
      <c r="S1594" s="226">
        <v>0</v>
      </c>
      <c r="T1594" s="227">
        <f>S1594*H1594</f>
        <v>0</v>
      </c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  <c r="AR1594" s="228" t="s">
        <v>663</v>
      </c>
      <c r="AT1594" s="228" t="s">
        <v>162</v>
      </c>
      <c r="AU1594" s="228" t="s">
        <v>91</v>
      </c>
      <c r="AY1594" s="21" t="s">
        <v>159</v>
      </c>
      <c r="BE1594" s="229">
        <f>IF(N1594="základní",J1594,0)</f>
        <v>0</v>
      </c>
      <c r="BF1594" s="229">
        <f>IF(N1594="snížená",J1594,0)</f>
        <v>0</v>
      </c>
      <c r="BG1594" s="229">
        <f>IF(N1594="zákl. přenesená",J1594,0)</f>
        <v>0</v>
      </c>
      <c r="BH1594" s="229">
        <f>IF(N1594="sníž. přenesená",J1594,0)</f>
        <v>0</v>
      </c>
      <c r="BI1594" s="229">
        <f>IF(N1594="nulová",J1594,0)</f>
        <v>0</v>
      </c>
      <c r="BJ1594" s="21" t="s">
        <v>91</v>
      </c>
      <c r="BK1594" s="229">
        <f>ROUND(I1594*H1594,2)</f>
        <v>0</v>
      </c>
      <c r="BL1594" s="21" t="s">
        <v>663</v>
      </c>
      <c r="BM1594" s="228" t="s">
        <v>2397</v>
      </c>
    </row>
    <row r="1595" s="2" customFormat="1">
      <c r="A1595" s="43"/>
      <c r="B1595" s="44"/>
      <c r="C1595" s="45"/>
      <c r="D1595" s="230" t="s">
        <v>168</v>
      </c>
      <c r="E1595" s="45"/>
      <c r="F1595" s="231" t="s">
        <v>2398</v>
      </c>
      <c r="G1595" s="45"/>
      <c r="H1595" s="45"/>
      <c r="I1595" s="232"/>
      <c r="J1595" s="45"/>
      <c r="K1595" s="45"/>
      <c r="L1595" s="49"/>
      <c r="M1595" s="233"/>
      <c r="N1595" s="234"/>
      <c r="O1595" s="89"/>
      <c r="P1595" s="89"/>
      <c r="Q1595" s="89"/>
      <c r="R1595" s="89"/>
      <c r="S1595" s="89"/>
      <c r="T1595" s="90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  <c r="AT1595" s="21" t="s">
        <v>168</v>
      </c>
      <c r="AU1595" s="21" t="s">
        <v>91</v>
      </c>
    </row>
    <row r="1596" s="2" customFormat="1" ht="24.15" customHeight="1">
      <c r="A1596" s="43"/>
      <c r="B1596" s="44"/>
      <c r="C1596" s="217" t="s">
        <v>2399</v>
      </c>
      <c r="D1596" s="217" t="s">
        <v>162</v>
      </c>
      <c r="E1596" s="218" t="s">
        <v>2400</v>
      </c>
      <c r="F1596" s="219" t="s">
        <v>2401</v>
      </c>
      <c r="G1596" s="220" t="s">
        <v>212</v>
      </c>
      <c r="H1596" s="221">
        <v>3</v>
      </c>
      <c r="I1596" s="222"/>
      <c r="J1596" s="223">
        <f>ROUND(I1596*H1596,2)</f>
        <v>0</v>
      </c>
      <c r="K1596" s="219" t="s">
        <v>166</v>
      </c>
      <c r="L1596" s="49"/>
      <c r="M1596" s="224" t="s">
        <v>32</v>
      </c>
      <c r="N1596" s="225" t="s">
        <v>48</v>
      </c>
      <c r="O1596" s="89"/>
      <c r="P1596" s="226">
        <f>O1596*H1596</f>
        <v>0</v>
      </c>
      <c r="Q1596" s="226">
        <v>0</v>
      </c>
      <c r="R1596" s="226">
        <f>Q1596*H1596</f>
        <v>0</v>
      </c>
      <c r="S1596" s="226">
        <v>0</v>
      </c>
      <c r="T1596" s="227">
        <f>S1596*H1596</f>
        <v>0</v>
      </c>
      <c r="U1596" s="43"/>
      <c r="V1596" s="43"/>
      <c r="W1596" s="43"/>
      <c r="X1596" s="43"/>
      <c r="Y1596" s="43"/>
      <c r="Z1596" s="43"/>
      <c r="AA1596" s="43"/>
      <c r="AB1596" s="43"/>
      <c r="AC1596" s="43"/>
      <c r="AD1596" s="43"/>
      <c r="AE1596" s="43"/>
      <c r="AR1596" s="228" t="s">
        <v>663</v>
      </c>
      <c r="AT1596" s="228" t="s">
        <v>162</v>
      </c>
      <c r="AU1596" s="228" t="s">
        <v>91</v>
      </c>
      <c r="AY1596" s="21" t="s">
        <v>159</v>
      </c>
      <c r="BE1596" s="229">
        <f>IF(N1596="základní",J1596,0)</f>
        <v>0</v>
      </c>
      <c r="BF1596" s="229">
        <f>IF(N1596="snížená",J1596,0)</f>
        <v>0</v>
      </c>
      <c r="BG1596" s="229">
        <f>IF(N1596="zákl. přenesená",J1596,0)</f>
        <v>0</v>
      </c>
      <c r="BH1596" s="229">
        <f>IF(N1596="sníž. přenesená",J1596,0)</f>
        <v>0</v>
      </c>
      <c r="BI1596" s="229">
        <f>IF(N1596="nulová",J1596,0)</f>
        <v>0</v>
      </c>
      <c r="BJ1596" s="21" t="s">
        <v>91</v>
      </c>
      <c r="BK1596" s="229">
        <f>ROUND(I1596*H1596,2)</f>
        <v>0</v>
      </c>
      <c r="BL1596" s="21" t="s">
        <v>663</v>
      </c>
      <c r="BM1596" s="228" t="s">
        <v>2402</v>
      </c>
    </row>
    <row r="1597" s="2" customFormat="1">
      <c r="A1597" s="43"/>
      <c r="B1597" s="44"/>
      <c r="C1597" s="45"/>
      <c r="D1597" s="230" t="s">
        <v>168</v>
      </c>
      <c r="E1597" s="45"/>
      <c r="F1597" s="231" t="s">
        <v>2403</v>
      </c>
      <c r="G1597" s="45"/>
      <c r="H1597" s="45"/>
      <c r="I1597" s="232"/>
      <c r="J1597" s="45"/>
      <c r="K1597" s="45"/>
      <c r="L1597" s="49"/>
      <c r="M1597" s="233"/>
      <c r="N1597" s="234"/>
      <c r="O1597" s="89"/>
      <c r="P1597" s="89"/>
      <c r="Q1597" s="89"/>
      <c r="R1597" s="89"/>
      <c r="S1597" s="89"/>
      <c r="T1597" s="90"/>
      <c r="U1597" s="43"/>
      <c r="V1597" s="43"/>
      <c r="W1597" s="43"/>
      <c r="X1597" s="43"/>
      <c r="Y1597" s="43"/>
      <c r="Z1597" s="43"/>
      <c r="AA1597" s="43"/>
      <c r="AB1597" s="43"/>
      <c r="AC1597" s="43"/>
      <c r="AD1597" s="43"/>
      <c r="AE1597" s="43"/>
      <c r="AT1597" s="21" t="s">
        <v>168</v>
      </c>
      <c r="AU1597" s="21" t="s">
        <v>91</v>
      </c>
    </row>
    <row r="1598" s="2" customFormat="1" ht="16.5" customHeight="1">
      <c r="A1598" s="43"/>
      <c r="B1598" s="44"/>
      <c r="C1598" s="277" t="s">
        <v>2404</v>
      </c>
      <c r="D1598" s="277" t="s">
        <v>670</v>
      </c>
      <c r="E1598" s="278" t="s">
        <v>2405</v>
      </c>
      <c r="F1598" s="279" t="s">
        <v>2406</v>
      </c>
      <c r="G1598" s="280" t="s">
        <v>212</v>
      </c>
      <c r="H1598" s="281">
        <v>3</v>
      </c>
      <c r="I1598" s="282"/>
      <c r="J1598" s="283">
        <f>ROUND(I1598*H1598,2)</f>
        <v>0</v>
      </c>
      <c r="K1598" s="279" t="s">
        <v>166</v>
      </c>
      <c r="L1598" s="284"/>
      <c r="M1598" s="285" t="s">
        <v>32</v>
      </c>
      <c r="N1598" s="286" t="s">
        <v>48</v>
      </c>
      <c r="O1598" s="89"/>
      <c r="P1598" s="226">
        <f>O1598*H1598</f>
        <v>0</v>
      </c>
      <c r="Q1598" s="226">
        <v>0.001</v>
      </c>
      <c r="R1598" s="226">
        <f>Q1598*H1598</f>
        <v>0.0030000000000000001</v>
      </c>
      <c r="S1598" s="226">
        <v>0</v>
      </c>
      <c r="T1598" s="227">
        <f>S1598*H1598</f>
        <v>0</v>
      </c>
      <c r="U1598" s="43"/>
      <c r="V1598" s="43"/>
      <c r="W1598" s="43"/>
      <c r="X1598" s="43"/>
      <c r="Y1598" s="43"/>
      <c r="Z1598" s="43"/>
      <c r="AA1598" s="43"/>
      <c r="AB1598" s="43"/>
      <c r="AC1598" s="43"/>
      <c r="AD1598" s="43"/>
      <c r="AE1598" s="43"/>
      <c r="AR1598" s="228" t="s">
        <v>782</v>
      </c>
      <c r="AT1598" s="228" t="s">
        <v>670</v>
      </c>
      <c r="AU1598" s="228" t="s">
        <v>91</v>
      </c>
      <c r="AY1598" s="21" t="s">
        <v>159</v>
      </c>
      <c r="BE1598" s="229">
        <f>IF(N1598="základní",J1598,0)</f>
        <v>0</v>
      </c>
      <c r="BF1598" s="229">
        <f>IF(N1598="snížená",J1598,0)</f>
        <v>0</v>
      </c>
      <c r="BG1598" s="229">
        <f>IF(N1598="zákl. přenesená",J1598,0)</f>
        <v>0</v>
      </c>
      <c r="BH1598" s="229">
        <f>IF(N1598="sníž. přenesená",J1598,0)</f>
        <v>0</v>
      </c>
      <c r="BI1598" s="229">
        <f>IF(N1598="nulová",J1598,0)</f>
        <v>0</v>
      </c>
      <c r="BJ1598" s="21" t="s">
        <v>91</v>
      </c>
      <c r="BK1598" s="229">
        <f>ROUND(I1598*H1598,2)</f>
        <v>0</v>
      </c>
      <c r="BL1598" s="21" t="s">
        <v>663</v>
      </c>
      <c r="BM1598" s="228" t="s">
        <v>2407</v>
      </c>
    </row>
    <row r="1599" s="2" customFormat="1" ht="24.15" customHeight="1">
      <c r="A1599" s="43"/>
      <c r="B1599" s="44"/>
      <c r="C1599" s="217" t="s">
        <v>2408</v>
      </c>
      <c r="D1599" s="217" t="s">
        <v>162</v>
      </c>
      <c r="E1599" s="218" t="s">
        <v>2409</v>
      </c>
      <c r="F1599" s="219" t="s">
        <v>2410</v>
      </c>
      <c r="G1599" s="220" t="s">
        <v>212</v>
      </c>
      <c r="H1599" s="221">
        <v>3</v>
      </c>
      <c r="I1599" s="222"/>
      <c r="J1599" s="223">
        <f>ROUND(I1599*H1599,2)</f>
        <v>0</v>
      </c>
      <c r="K1599" s="219" t="s">
        <v>166</v>
      </c>
      <c r="L1599" s="49"/>
      <c r="M1599" s="224" t="s">
        <v>32</v>
      </c>
      <c r="N1599" s="225" t="s">
        <v>48</v>
      </c>
      <c r="O1599" s="89"/>
      <c r="P1599" s="226">
        <f>O1599*H1599</f>
        <v>0</v>
      </c>
      <c r="Q1599" s="226">
        <v>0</v>
      </c>
      <c r="R1599" s="226">
        <f>Q1599*H1599</f>
        <v>0</v>
      </c>
      <c r="S1599" s="226">
        <v>0</v>
      </c>
      <c r="T1599" s="227">
        <f>S1599*H1599</f>
        <v>0</v>
      </c>
      <c r="U1599" s="43"/>
      <c r="V1599" s="43"/>
      <c r="W1599" s="43"/>
      <c r="X1599" s="43"/>
      <c r="Y1599" s="43"/>
      <c r="Z1599" s="43"/>
      <c r="AA1599" s="43"/>
      <c r="AB1599" s="43"/>
      <c r="AC1599" s="43"/>
      <c r="AD1599" s="43"/>
      <c r="AE1599" s="43"/>
      <c r="AR1599" s="228" t="s">
        <v>663</v>
      </c>
      <c r="AT1599" s="228" t="s">
        <v>162</v>
      </c>
      <c r="AU1599" s="228" t="s">
        <v>91</v>
      </c>
      <c r="AY1599" s="21" t="s">
        <v>159</v>
      </c>
      <c r="BE1599" s="229">
        <f>IF(N1599="základní",J1599,0)</f>
        <v>0</v>
      </c>
      <c r="BF1599" s="229">
        <f>IF(N1599="snížená",J1599,0)</f>
        <v>0</v>
      </c>
      <c r="BG1599" s="229">
        <f>IF(N1599="zákl. přenesená",J1599,0)</f>
        <v>0</v>
      </c>
      <c r="BH1599" s="229">
        <f>IF(N1599="sníž. přenesená",J1599,0)</f>
        <v>0</v>
      </c>
      <c r="BI1599" s="229">
        <f>IF(N1599="nulová",J1599,0)</f>
        <v>0</v>
      </c>
      <c r="BJ1599" s="21" t="s">
        <v>91</v>
      </c>
      <c r="BK1599" s="229">
        <f>ROUND(I1599*H1599,2)</f>
        <v>0</v>
      </c>
      <c r="BL1599" s="21" t="s">
        <v>663</v>
      </c>
      <c r="BM1599" s="228" t="s">
        <v>2411</v>
      </c>
    </row>
    <row r="1600" s="2" customFormat="1">
      <c r="A1600" s="43"/>
      <c r="B1600" s="44"/>
      <c r="C1600" s="45"/>
      <c r="D1600" s="230" t="s">
        <v>168</v>
      </c>
      <c r="E1600" s="45"/>
      <c r="F1600" s="231" t="s">
        <v>2412</v>
      </c>
      <c r="G1600" s="45"/>
      <c r="H1600" s="45"/>
      <c r="I1600" s="232"/>
      <c r="J1600" s="45"/>
      <c r="K1600" s="45"/>
      <c r="L1600" s="49"/>
      <c r="M1600" s="233"/>
      <c r="N1600" s="234"/>
      <c r="O1600" s="89"/>
      <c r="P1600" s="89"/>
      <c r="Q1600" s="89"/>
      <c r="R1600" s="89"/>
      <c r="S1600" s="89"/>
      <c r="T1600" s="90"/>
      <c r="U1600" s="43"/>
      <c r="V1600" s="43"/>
      <c r="W1600" s="43"/>
      <c r="X1600" s="43"/>
      <c r="Y1600" s="43"/>
      <c r="Z1600" s="43"/>
      <c r="AA1600" s="43"/>
      <c r="AB1600" s="43"/>
      <c r="AC1600" s="43"/>
      <c r="AD1600" s="43"/>
      <c r="AE1600" s="43"/>
      <c r="AT1600" s="21" t="s">
        <v>168</v>
      </c>
      <c r="AU1600" s="21" t="s">
        <v>91</v>
      </c>
    </row>
    <row r="1601" s="2" customFormat="1" ht="24.15" customHeight="1">
      <c r="A1601" s="43"/>
      <c r="B1601" s="44"/>
      <c r="C1601" s="277" t="s">
        <v>2413</v>
      </c>
      <c r="D1601" s="277" t="s">
        <v>670</v>
      </c>
      <c r="E1601" s="278" t="s">
        <v>2414</v>
      </c>
      <c r="F1601" s="279" t="s">
        <v>2415</v>
      </c>
      <c r="G1601" s="280" t="s">
        <v>212</v>
      </c>
      <c r="H1601" s="281">
        <v>3</v>
      </c>
      <c r="I1601" s="282"/>
      <c r="J1601" s="283">
        <f>ROUND(I1601*H1601,2)</f>
        <v>0</v>
      </c>
      <c r="K1601" s="279" t="s">
        <v>166</v>
      </c>
      <c r="L1601" s="284"/>
      <c r="M1601" s="285" t="s">
        <v>32</v>
      </c>
      <c r="N1601" s="286" t="s">
        <v>48</v>
      </c>
      <c r="O1601" s="89"/>
      <c r="P1601" s="226">
        <f>O1601*H1601</f>
        <v>0</v>
      </c>
      <c r="Q1601" s="226">
        <v>0.001</v>
      </c>
      <c r="R1601" s="226">
        <f>Q1601*H1601</f>
        <v>0.0030000000000000001</v>
      </c>
      <c r="S1601" s="226">
        <v>0</v>
      </c>
      <c r="T1601" s="227">
        <f>S1601*H1601</f>
        <v>0</v>
      </c>
      <c r="U1601" s="43"/>
      <c r="V1601" s="43"/>
      <c r="W1601" s="43"/>
      <c r="X1601" s="43"/>
      <c r="Y1601" s="43"/>
      <c r="Z1601" s="43"/>
      <c r="AA1601" s="43"/>
      <c r="AB1601" s="43"/>
      <c r="AC1601" s="43"/>
      <c r="AD1601" s="43"/>
      <c r="AE1601" s="43"/>
      <c r="AR1601" s="228" t="s">
        <v>782</v>
      </c>
      <c r="AT1601" s="228" t="s">
        <v>670</v>
      </c>
      <c r="AU1601" s="228" t="s">
        <v>91</v>
      </c>
      <c r="AY1601" s="21" t="s">
        <v>159</v>
      </c>
      <c r="BE1601" s="229">
        <f>IF(N1601="základní",J1601,0)</f>
        <v>0</v>
      </c>
      <c r="BF1601" s="229">
        <f>IF(N1601="snížená",J1601,0)</f>
        <v>0</v>
      </c>
      <c r="BG1601" s="229">
        <f>IF(N1601="zákl. přenesená",J1601,0)</f>
        <v>0</v>
      </c>
      <c r="BH1601" s="229">
        <f>IF(N1601="sníž. přenesená",J1601,0)</f>
        <v>0</v>
      </c>
      <c r="BI1601" s="229">
        <f>IF(N1601="nulová",J1601,0)</f>
        <v>0</v>
      </c>
      <c r="BJ1601" s="21" t="s">
        <v>91</v>
      </c>
      <c r="BK1601" s="229">
        <f>ROUND(I1601*H1601,2)</f>
        <v>0</v>
      </c>
      <c r="BL1601" s="21" t="s">
        <v>663</v>
      </c>
      <c r="BM1601" s="228" t="s">
        <v>2416</v>
      </c>
    </row>
    <row r="1602" s="2" customFormat="1" ht="24.15" customHeight="1">
      <c r="A1602" s="43"/>
      <c r="B1602" s="44"/>
      <c r="C1602" s="217" t="s">
        <v>2417</v>
      </c>
      <c r="D1602" s="217" t="s">
        <v>162</v>
      </c>
      <c r="E1602" s="218" t="s">
        <v>2418</v>
      </c>
      <c r="F1602" s="219" t="s">
        <v>2419</v>
      </c>
      <c r="G1602" s="220" t="s">
        <v>212</v>
      </c>
      <c r="H1602" s="221">
        <v>16</v>
      </c>
      <c r="I1602" s="222"/>
      <c r="J1602" s="223">
        <f>ROUND(I1602*H1602,2)</f>
        <v>0</v>
      </c>
      <c r="K1602" s="219" t="s">
        <v>166</v>
      </c>
      <c r="L1602" s="49"/>
      <c r="M1602" s="224" t="s">
        <v>32</v>
      </c>
      <c r="N1602" s="225" t="s">
        <v>48</v>
      </c>
      <c r="O1602" s="89"/>
      <c r="P1602" s="226">
        <f>O1602*H1602</f>
        <v>0</v>
      </c>
      <c r="Q1602" s="226">
        <v>0</v>
      </c>
      <c r="R1602" s="226">
        <f>Q1602*H1602</f>
        <v>0</v>
      </c>
      <c r="S1602" s="226">
        <v>0</v>
      </c>
      <c r="T1602" s="227">
        <f>S1602*H1602</f>
        <v>0</v>
      </c>
      <c r="U1602" s="43"/>
      <c r="V1602" s="43"/>
      <c r="W1602" s="43"/>
      <c r="X1602" s="43"/>
      <c r="Y1602" s="43"/>
      <c r="Z1602" s="43"/>
      <c r="AA1602" s="43"/>
      <c r="AB1602" s="43"/>
      <c r="AC1602" s="43"/>
      <c r="AD1602" s="43"/>
      <c r="AE1602" s="43"/>
      <c r="AR1602" s="228" t="s">
        <v>663</v>
      </c>
      <c r="AT1602" s="228" t="s">
        <v>162</v>
      </c>
      <c r="AU1602" s="228" t="s">
        <v>91</v>
      </c>
      <c r="AY1602" s="21" t="s">
        <v>159</v>
      </c>
      <c r="BE1602" s="229">
        <f>IF(N1602="základní",J1602,0)</f>
        <v>0</v>
      </c>
      <c r="BF1602" s="229">
        <f>IF(N1602="snížená",J1602,0)</f>
        <v>0</v>
      </c>
      <c r="BG1602" s="229">
        <f>IF(N1602="zákl. přenesená",J1602,0)</f>
        <v>0</v>
      </c>
      <c r="BH1602" s="229">
        <f>IF(N1602="sníž. přenesená",J1602,0)</f>
        <v>0</v>
      </c>
      <c r="BI1602" s="229">
        <f>IF(N1602="nulová",J1602,0)</f>
        <v>0</v>
      </c>
      <c r="BJ1602" s="21" t="s">
        <v>91</v>
      </c>
      <c r="BK1602" s="229">
        <f>ROUND(I1602*H1602,2)</f>
        <v>0</v>
      </c>
      <c r="BL1602" s="21" t="s">
        <v>663</v>
      </c>
      <c r="BM1602" s="228" t="s">
        <v>2420</v>
      </c>
    </row>
    <row r="1603" s="2" customFormat="1">
      <c r="A1603" s="43"/>
      <c r="B1603" s="44"/>
      <c r="C1603" s="45"/>
      <c r="D1603" s="230" t="s">
        <v>168</v>
      </c>
      <c r="E1603" s="45"/>
      <c r="F1603" s="231" t="s">
        <v>2421</v>
      </c>
      <c r="G1603" s="45"/>
      <c r="H1603" s="45"/>
      <c r="I1603" s="232"/>
      <c r="J1603" s="45"/>
      <c r="K1603" s="45"/>
      <c r="L1603" s="49"/>
      <c r="M1603" s="233"/>
      <c r="N1603" s="234"/>
      <c r="O1603" s="89"/>
      <c r="P1603" s="89"/>
      <c r="Q1603" s="89"/>
      <c r="R1603" s="89"/>
      <c r="S1603" s="89"/>
      <c r="T1603" s="90"/>
      <c r="U1603" s="43"/>
      <c r="V1603" s="43"/>
      <c r="W1603" s="43"/>
      <c r="X1603" s="43"/>
      <c r="Y1603" s="43"/>
      <c r="Z1603" s="43"/>
      <c r="AA1603" s="43"/>
      <c r="AB1603" s="43"/>
      <c r="AC1603" s="43"/>
      <c r="AD1603" s="43"/>
      <c r="AE1603" s="43"/>
      <c r="AT1603" s="21" t="s">
        <v>168</v>
      </c>
      <c r="AU1603" s="21" t="s">
        <v>91</v>
      </c>
    </row>
    <row r="1604" s="14" customFormat="1">
      <c r="A1604" s="14"/>
      <c r="B1604" s="246"/>
      <c r="C1604" s="247"/>
      <c r="D1604" s="237" t="s">
        <v>170</v>
      </c>
      <c r="E1604" s="248" t="s">
        <v>32</v>
      </c>
      <c r="F1604" s="249" t="s">
        <v>2422</v>
      </c>
      <c r="G1604" s="247"/>
      <c r="H1604" s="250">
        <v>16</v>
      </c>
      <c r="I1604" s="251"/>
      <c r="J1604" s="247"/>
      <c r="K1604" s="247"/>
      <c r="L1604" s="252"/>
      <c r="M1604" s="253"/>
      <c r="N1604" s="254"/>
      <c r="O1604" s="254"/>
      <c r="P1604" s="254"/>
      <c r="Q1604" s="254"/>
      <c r="R1604" s="254"/>
      <c r="S1604" s="254"/>
      <c r="T1604" s="255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6" t="s">
        <v>170</v>
      </c>
      <c r="AU1604" s="256" t="s">
        <v>91</v>
      </c>
      <c r="AV1604" s="14" t="s">
        <v>91</v>
      </c>
      <c r="AW1604" s="14" t="s">
        <v>38</v>
      </c>
      <c r="AX1604" s="14" t="s">
        <v>84</v>
      </c>
      <c r="AY1604" s="256" t="s">
        <v>159</v>
      </c>
    </row>
    <row r="1605" s="2" customFormat="1" ht="16.5" customHeight="1">
      <c r="A1605" s="43"/>
      <c r="B1605" s="44"/>
      <c r="C1605" s="277" t="s">
        <v>2423</v>
      </c>
      <c r="D1605" s="277" t="s">
        <v>670</v>
      </c>
      <c r="E1605" s="278" t="s">
        <v>2424</v>
      </c>
      <c r="F1605" s="279" t="s">
        <v>2425</v>
      </c>
      <c r="G1605" s="280" t="s">
        <v>212</v>
      </c>
      <c r="H1605" s="281">
        <v>16</v>
      </c>
      <c r="I1605" s="282"/>
      <c r="J1605" s="283">
        <f>ROUND(I1605*H1605,2)</f>
        <v>0</v>
      </c>
      <c r="K1605" s="279" t="s">
        <v>166</v>
      </c>
      <c r="L1605" s="284"/>
      <c r="M1605" s="285" t="s">
        <v>32</v>
      </c>
      <c r="N1605" s="286" t="s">
        <v>48</v>
      </c>
      <c r="O1605" s="89"/>
      <c r="P1605" s="226">
        <f>O1605*H1605</f>
        <v>0</v>
      </c>
      <c r="Q1605" s="226">
        <v>0.00050000000000000001</v>
      </c>
      <c r="R1605" s="226">
        <f>Q1605*H1605</f>
        <v>0.0080000000000000002</v>
      </c>
      <c r="S1605" s="226">
        <v>0</v>
      </c>
      <c r="T1605" s="227">
        <f>S1605*H1605</f>
        <v>0</v>
      </c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  <c r="AR1605" s="228" t="s">
        <v>782</v>
      </c>
      <c r="AT1605" s="228" t="s">
        <v>670</v>
      </c>
      <c r="AU1605" s="228" t="s">
        <v>91</v>
      </c>
      <c r="AY1605" s="21" t="s">
        <v>159</v>
      </c>
      <c r="BE1605" s="229">
        <f>IF(N1605="základní",J1605,0)</f>
        <v>0</v>
      </c>
      <c r="BF1605" s="229">
        <f>IF(N1605="snížená",J1605,0)</f>
        <v>0</v>
      </c>
      <c r="BG1605" s="229">
        <f>IF(N1605="zákl. přenesená",J1605,0)</f>
        <v>0</v>
      </c>
      <c r="BH1605" s="229">
        <f>IF(N1605="sníž. přenesená",J1605,0)</f>
        <v>0</v>
      </c>
      <c r="BI1605" s="229">
        <f>IF(N1605="nulová",J1605,0)</f>
        <v>0</v>
      </c>
      <c r="BJ1605" s="21" t="s">
        <v>91</v>
      </c>
      <c r="BK1605" s="229">
        <f>ROUND(I1605*H1605,2)</f>
        <v>0</v>
      </c>
      <c r="BL1605" s="21" t="s">
        <v>663</v>
      </c>
      <c r="BM1605" s="228" t="s">
        <v>2426</v>
      </c>
    </row>
    <row r="1606" s="2" customFormat="1" ht="24.15" customHeight="1">
      <c r="A1606" s="43"/>
      <c r="B1606" s="44"/>
      <c r="C1606" s="217" t="s">
        <v>2427</v>
      </c>
      <c r="D1606" s="217" t="s">
        <v>162</v>
      </c>
      <c r="E1606" s="218" t="s">
        <v>2428</v>
      </c>
      <c r="F1606" s="219" t="s">
        <v>2429</v>
      </c>
      <c r="G1606" s="220" t="s">
        <v>212</v>
      </c>
      <c r="H1606" s="221">
        <v>15</v>
      </c>
      <c r="I1606" s="222"/>
      <c r="J1606" s="223">
        <f>ROUND(I1606*H1606,2)</f>
        <v>0</v>
      </c>
      <c r="K1606" s="219" t="s">
        <v>166</v>
      </c>
      <c r="L1606" s="49"/>
      <c r="M1606" s="224" t="s">
        <v>32</v>
      </c>
      <c r="N1606" s="225" t="s">
        <v>48</v>
      </c>
      <c r="O1606" s="89"/>
      <c r="P1606" s="226">
        <f>O1606*H1606</f>
        <v>0</v>
      </c>
      <c r="Q1606" s="226">
        <v>0</v>
      </c>
      <c r="R1606" s="226">
        <f>Q1606*H1606</f>
        <v>0</v>
      </c>
      <c r="S1606" s="226">
        <v>0</v>
      </c>
      <c r="T1606" s="227">
        <f>S1606*H1606</f>
        <v>0</v>
      </c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  <c r="AR1606" s="228" t="s">
        <v>663</v>
      </c>
      <c r="AT1606" s="228" t="s">
        <v>162</v>
      </c>
      <c r="AU1606" s="228" t="s">
        <v>91</v>
      </c>
      <c r="AY1606" s="21" t="s">
        <v>159</v>
      </c>
      <c r="BE1606" s="229">
        <f>IF(N1606="základní",J1606,0)</f>
        <v>0</v>
      </c>
      <c r="BF1606" s="229">
        <f>IF(N1606="snížená",J1606,0)</f>
        <v>0</v>
      </c>
      <c r="BG1606" s="229">
        <f>IF(N1606="zákl. přenesená",J1606,0)</f>
        <v>0</v>
      </c>
      <c r="BH1606" s="229">
        <f>IF(N1606="sníž. přenesená",J1606,0)</f>
        <v>0</v>
      </c>
      <c r="BI1606" s="229">
        <f>IF(N1606="nulová",J1606,0)</f>
        <v>0</v>
      </c>
      <c r="BJ1606" s="21" t="s">
        <v>91</v>
      </c>
      <c r="BK1606" s="229">
        <f>ROUND(I1606*H1606,2)</f>
        <v>0</v>
      </c>
      <c r="BL1606" s="21" t="s">
        <v>663</v>
      </c>
      <c r="BM1606" s="228" t="s">
        <v>2430</v>
      </c>
    </row>
    <row r="1607" s="2" customFormat="1">
      <c r="A1607" s="43"/>
      <c r="B1607" s="44"/>
      <c r="C1607" s="45"/>
      <c r="D1607" s="230" t="s">
        <v>168</v>
      </c>
      <c r="E1607" s="45"/>
      <c r="F1607" s="231" t="s">
        <v>2431</v>
      </c>
      <c r="G1607" s="45"/>
      <c r="H1607" s="45"/>
      <c r="I1607" s="232"/>
      <c r="J1607" s="45"/>
      <c r="K1607" s="45"/>
      <c r="L1607" s="49"/>
      <c r="M1607" s="233"/>
      <c r="N1607" s="234"/>
      <c r="O1607" s="89"/>
      <c r="P1607" s="89"/>
      <c r="Q1607" s="89"/>
      <c r="R1607" s="89"/>
      <c r="S1607" s="89"/>
      <c r="T1607" s="90"/>
      <c r="U1607" s="43"/>
      <c r="V1607" s="43"/>
      <c r="W1607" s="43"/>
      <c r="X1607" s="43"/>
      <c r="Y1607" s="43"/>
      <c r="Z1607" s="43"/>
      <c r="AA1607" s="43"/>
      <c r="AB1607" s="43"/>
      <c r="AC1607" s="43"/>
      <c r="AD1607" s="43"/>
      <c r="AE1607" s="43"/>
      <c r="AT1607" s="21" t="s">
        <v>168</v>
      </c>
      <c r="AU1607" s="21" t="s">
        <v>91</v>
      </c>
    </row>
    <row r="1608" s="14" customFormat="1">
      <c r="A1608" s="14"/>
      <c r="B1608" s="246"/>
      <c r="C1608" s="247"/>
      <c r="D1608" s="237" t="s">
        <v>170</v>
      </c>
      <c r="E1608" s="248" t="s">
        <v>32</v>
      </c>
      <c r="F1608" s="249" t="s">
        <v>2432</v>
      </c>
      <c r="G1608" s="247"/>
      <c r="H1608" s="250">
        <v>15</v>
      </c>
      <c r="I1608" s="251"/>
      <c r="J1608" s="247"/>
      <c r="K1608" s="247"/>
      <c r="L1608" s="252"/>
      <c r="M1608" s="253"/>
      <c r="N1608" s="254"/>
      <c r="O1608" s="254"/>
      <c r="P1608" s="254"/>
      <c r="Q1608" s="254"/>
      <c r="R1608" s="254"/>
      <c r="S1608" s="254"/>
      <c r="T1608" s="255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6" t="s">
        <v>170</v>
      </c>
      <c r="AU1608" s="256" t="s">
        <v>91</v>
      </c>
      <c r="AV1608" s="14" t="s">
        <v>91</v>
      </c>
      <c r="AW1608" s="14" t="s">
        <v>38</v>
      </c>
      <c r="AX1608" s="14" t="s">
        <v>84</v>
      </c>
      <c r="AY1608" s="256" t="s">
        <v>159</v>
      </c>
    </row>
    <row r="1609" s="2" customFormat="1" ht="16.5" customHeight="1">
      <c r="A1609" s="43"/>
      <c r="B1609" s="44"/>
      <c r="C1609" s="277" t="s">
        <v>2433</v>
      </c>
      <c r="D1609" s="277" t="s">
        <v>670</v>
      </c>
      <c r="E1609" s="278" t="s">
        <v>2434</v>
      </c>
      <c r="F1609" s="279" t="s">
        <v>2435</v>
      </c>
      <c r="G1609" s="280" t="s">
        <v>212</v>
      </c>
      <c r="H1609" s="281">
        <v>15</v>
      </c>
      <c r="I1609" s="282"/>
      <c r="J1609" s="283">
        <f>ROUND(I1609*H1609,2)</f>
        <v>0</v>
      </c>
      <c r="K1609" s="279" t="s">
        <v>166</v>
      </c>
      <c r="L1609" s="284"/>
      <c r="M1609" s="285" t="s">
        <v>32</v>
      </c>
      <c r="N1609" s="286" t="s">
        <v>48</v>
      </c>
      <c r="O1609" s="89"/>
      <c r="P1609" s="226">
        <f>O1609*H1609</f>
        <v>0</v>
      </c>
      <c r="Q1609" s="226">
        <v>0.00050000000000000001</v>
      </c>
      <c r="R1609" s="226">
        <f>Q1609*H1609</f>
        <v>0.0074999999999999997</v>
      </c>
      <c r="S1609" s="226">
        <v>0</v>
      </c>
      <c r="T1609" s="227">
        <f>S1609*H1609</f>
        <v>0</v>
      </c>
      <c r="U1609" s="43"/>
      <c r="V1609" s="43"/>
      <c r="W1609" s="43"/>
      <c r="X1609" s="43"/>
      <c r="Y1609" s="43"/>
      <c r="Z1609" s="43"/>
      <c r="AA1609" s="43"/>
      <c r="AB1609" s="43"/>
      <c r="AC1609" s="43"/>
      <c r="AD1609" s="43"/>
      <c r="AE1609" s="43"/>
      <c r="AR1609" s="228" t="s">
        <v>782</v>
      </c>
      <c r="AT1609" s="228" t="s">
        <v>670</v>
      </c>
      <c r="AU1609" s="228" t="s">
        <v>91</v>
      </c>
      <c r="AY1609" s="21" t="s">
        <v>159</v>
      </c>
      <c r="BE1609" s="229">
        <f>IF(N1609="základní",J1609,0)</f>
        <v>0</v>
      </c>
      <c r="BF1609" s="229">
        <f>IF(N1609="snížená",J1609,0)</f>
        <v>0</v>
      </c>
      <c r="BG1609" s="229">
        <f>IF(N1609="zákl. přenesená",J1609,0)</f>
        <v>0</v>
      </c>
      <c r="BH1609" s="229">
        <f>IF(N1609="sníž. přenesená",J1609,0)</f>
        <v>0</v>
      </c>
      <c r="BI1609" s="229">
        <f>IF(N1609="nulová",J1609,0)</f>
        <v>0</v>
      </c>
      <c r="BJ1609" s="21" t="s">
        <v>91</v>
      </c>
      <c r="BK1609" s="229">
        <f>ROUND(I1609*H1609,2)</f>
        <v>0</v>
      </c>
      <c r="BL1609" s="21" t="s">
        <v>663</v>
      </c>
      <c r="BM1609" s="228" t="s">
        <v>2436</v>
      </c>
    </row>
    <row r="1610" s="2" customFormat="1" ht="24.15" customHeight="1">
      <c r="A1610" s="43"/>
      <c r="B1610" s="44"/>
      <c r="C1610" s="217" t="s">
        <v>2437</v>
      </c>
      <c r="D1610" s="217" t="s">
        <v>162</v>
      </c>
      <c r="E1610" s="218" t="s">
        <v>2438</v>
      </c>
      <c r="F1610" s="219" t="s">
        <v>2439</v>
      </c>
      <c r="G1610" s="220" t="s">
        <v>212</v>
      </c>
      <c r="H1610" s="221">
        <v>5</v>
      </c>
      <c r="I1610" s="222"/>
      <c r="J1610" s="223">
        <f>ROUND(I1610*H1610,2)</f>
        <v>0</v>
      </c>
      <c r="K1610" s="219" t="s">
        <v>166</v>
      </c>
      <c r="L1610" s="49"/>
      <c r="M1610" s="224" t="s">
        <v>32</v>
      </c>
      <c r="N1610" s="225" t="s">
        <v>48</v>
      </c>
      <c r="O1610" s="89"/>
      <c r="P1610" s="226">
        <f>O1610*H1610</f>
        <v>0</v>
      </c>
      <c r="Q1610" s="226">
        <v>0</v>
      </c>
      <c r="R1610" s="226">
        <f>Q1610*H1610</f>
        <v>0</v>
      </c>
      <c r="S1610" s="226">
        <v>0</v>
      </c>
      <c r="T1610" s="227">
        <f>S1610*H1610</f>
        <v>0</v>
      </c>
      <c r="U1610" s="43"/>
      <c r="V1610" s="43"/>
      <c r="W1610" s="43"/>
      <c r="X1610" s="43"/>
      <c r="Y1610" s="43"/>
      <c r="Z1610" s="43"/>
      <c r="AA1610" s="43"/>
      <c r="AB1610" s="43"/>
      <c r="AC1610" s="43"/>
      <c r="AD1610" s="43"/>
      <c r="AE1610" s="43"/>
      <c r="AR1610" s="228" t="s">
        <v>663</v>
      </c>
      <c r="AT1610" s="228" t="s">
        <v>162</v>
      </c>
      <c r="AU1610" s="228" t="s">
        <v>91</v>
      </c>
      <c r="AY1610" s="21" t="s">
        <v>159</v>
      </c>
      <c r="BE1610" s="229">
        <f>IF(N1610="základní",J1610,0)</f>
        <v>0</v>
      </c>
      <c r="BF1610" s="229">
        <f>IF(N1610="snížená",J1610,0)</f>
        <v>0</v>
      </c>
      <c r="BG1610" s="229">
        <f>IF(N1610="zákl. přenesená",J1610,0)</f>
        <v>0</v>
      </c>
      <c r="BH1610" s="229">
        <f>IF(N1610="sníž. přenesená",J1610,0)</f>
        <v>0</v>
      </c>
      <c r="BI1610" s="229">
        <f>IF(N1610="nulová",J1610,0)</f>
        <v>0</v>
      </c>
      <c r="BJ1610" s="21" t="s">
        <v>91</v>
      </c>
      <c r="BK1610" s="229">
        <f>ROUND(I1610*H1610,2)</f>
        <v>0</v>
      </c>
      <c r="BL1610" s="21" t="s">
        <v>663</v>
      </c>
      <c r="BM1610" s="228" t="s">
        <v>2440</v>
      </c>
    </row>
    <row r="1611" s="2" customFormat="1">
      <c r="A1611" s="43"/>
      <c r="B1611" s="44"/>
      <c r="C1611" s="45"/>
      <c r="D1611" s="230" t="s">
        <v>168</v>
      </c>
      <c r="E1611" s="45"/>
      <c r="F1611" s="231" t="s">
        <v>2441</v>
      </c>
      <c r="G1611" s="45"/>
      <c r="H1611" s="45"/>
      <c r="I1611" s="232"/>
      <c r="J1611" s="45"/>
      <c r="K1611" s="45"/>
      <c r="L1611" s="49"/>
      <c r="M1611" s="233"/>
      <c r="N1611" s="234"/>
      <c r="O1611" s="89"/>
      <c r="P1611" s="89"/>
      <c r="Q1611" s="89"/>
      <c r="R1611" s="89"/>
      <c r="S1611" s="89"/>
      <c r="T1611" s="90"/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  <c r="AT1611" s="21" t="s">
        <v>168</v>
      </c>
      <c r="AU1611" s="21" t="s">
        <v>91</v>
      </c>
    </row>
    <row r="1612" s="14" customFormat="1">
      <c r="A1612" s="14"/>
      <c r="B1612" s="246"/>
      <c r="C1612" s="247"/>
      <c r="D1612" s="237" t="s">
        <v>170</v>
      </c>
      <c r="E1612" s="248" t="s">
        <v>32</v>
      </c>
      <c r="F1612" s="249" t="s">
        <v>2442</v>
      </c>
      <c r="G1612" s="247"/>
      <c r="H1612" s="250">
        <v>5</v>
      </c>
      <c r="I1612" s="251"/>
      <c r="J1612" s="247"/>
      <c r="K1612" s="247"/>
      <c r="L1612" s="252"/>
      <c r="M1612" s="253"/>
      <c r="N1612" s="254"/>
      <c r="O1612" s="254"/>
      <c r="P1612" s="254"/>
      <c r="Q1612" s="254"/>
      <c r="R1612" s="254"/>
      <c r="S1612" s="254"/>
      <c r="T1612" s="255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6" t="s">
        <v>170</v>
      </c>
      <c r="AU1612" s="256" t="s">
        <v>91</v>
      </c>
      <c r="AV1612" s="14" t="s">
        <v>91</v>
      </c>
      <c r="AW1612" s="14" t="s">
        <v>38</v>
      </c>
      <c r="AX1612" s="14" t="s">
        <v>84</v>
      </c>
      <c r="AY1612" s="256" t="s">
        <v>159</v>
      </c>
    </row>
    <row r="1613" s="2" customFormat="1" ht="24.15" customHeight="1">
      <c r="A1613" s="43"/>
      <c r="B1613" s="44"/>
      <c r="C1613" s="277" t="s">
        <v>2443</v>
      </c>
      <c r="D1613" s="277" t="s">
        <v>670</v>
      </c>
      <c r="E1613" s="278" t="s">
        <v>2444</v>
      </c>
      <c r="F1613" s="279" t="s">
        <v>2445</v>
      </c>
      <c r="G1613" s="280" t="s">
        <v>212</v>
      </c>
      <c r="H1613" s="281">
        <v>5</v>
      </c>
      <c r="I1613" s="282"/>
      <c r="J1613" s="283">
        <f>ROUND(I1613*H1613,2)</f>
        <v>0</v>
      </c>
      <c r="K1613" s="279" t="s">
        <v>166</v>
      </c>
      <c r="L1613" s="284"/>
      <c r="M1613" s="285" t="s">
        <v>32</v>
      </c>
      <c r="N1613" s="286" t="s">
        <v>48</v>
      </c>
      <c r="O1613" s="89"/>
      <c r="P1613" s="226">
        <f>O1613*H1613</f>
        <v>0</v>
      </c>
      <c r="Q1613" s="226">
        <v>0.00050000000000000001</v>
      </c>
      <c r="R1613" s="226">
        <f>Q1613*H1613</f>
        <v>0.0025000000000000001</v>
      </c>
      <c r="S1613" s="226">
        <v>0</v>
      </c>
      <c r="T1613" s="227">
        <f>S1613*H1613</f>
        <v>0</v>
      </c>
      <c r="U1613" s="43"/>
      <c r="V1613" s="43"/>
      <c r="W1613" s="43"/>
      <c r="X1613" s="43"/>
      <c r="Y1613" s="43"/>
      <c r="Z1613" s="43"/>
      <c r="AA1613" s="43"/>
      <c r="AB1613" s="43"/>
      <c r="AC1613" s="43"/>
      <c r="AD1613" s="43"/>
      <c r="AE1613" s="43"/>
      <c r="AR1613" s="228" t="s">
        <v>782</v>
      </c>
      <c r="AT1613" s="228" t="s">
        <v>670</v>
      </c>
      <c r="AU1613" s="228" t="s">
        <v>91</v>
      </c>
      <c r="AY1613" s="21" t="s">
        <v>159</v>
      </c>
      <c r="BE1613" s="229">
        <f>IF(N1613="základní",J1613,0)</f>
        <v>0</v>
      </c>
      <c r="BF1613" s="229">
        <f>IF(N1613="snížená",J1613,0)</f>
        <v>0</v>
      </c>
      <c r="BG1613" s="229">
        <f>IF(N1613="zákl. přenesená",J1613,0)</f>
        <v>0</v>
      </c>
      <c r="BH1613" s="229">
        <f>IF(N1613="sníž. přenesená",J1613,0)</f>
        <v>0</v>
      </c>
      <c r="BI1613" s="229">
        <f>IF(N1613="nulová",J1613,0)</f>
        <v>0</v>
      </c>
      <c r="BJ1613" s="21" t="s">
        <v>91</v>
      </c>
      <c r="BK1613" s="229">
        <f>ROUND(I1613*H1613,2)</f>
        <v>0</v>
      </c>
      <c r="BL1613" s="21" t="s">
        <v>663</v>
      </c>
      <c r="BM1613" s="228" t="s">
        <v>2446</v>
      </c>
    </row>
    <row r="1614" s="2" customFormat="1" ht="24.15" customHeight="1">
      <c r="A1614" s="43"/>
      <c r="B1614" s="44"/>
      <c r="C1614" s="217" t="s">
        <v>2447</v>
      </c>
      <c r="D1614" s="217" t="s">
        <v>162</v>
      </c>
      <c r="E1614" s="218" t="s">
        <v>2448</v>
      </c>
      <c r="F1614" s="219" t="s">
        <v>2449</v>
      </c>
      <c r="G1614" s="220" t="s">
        <v>212</v>
      </c>
      <c r="H1614" s="221">
        <v>2</v>
      </c>
      <c r="I1614" s="222"/>
      <c r="J1614" s="223">
        <f>ROUND(I1614*H1614,2)</f>
        <v>0</v>
      </c>
      <c r="K1614" s="219" t="s">
        <v>166</v>
      </c>
      <c r="L1614" s="49"/>
      <c r="M1614" s="224" t="s">
        <v>32</v>
      </c>
      <c r="N1614" s="225" t="s">
        <v>48</v>
      </c>
      <c r="O1614" s="89"/>
      <c r="P1614" s="226">
        <f>O1614*H1614</f>
        <v>0</v>
      </c>
      <c r="Q1614" s="226">
        <v>0</v>
      </c>
      <c r="R1614" s="226">
        <f>Q1614*H1614</f>
        <v>0</v>
      </c>
      <c r="S1614" s="226">
        <v>0</v>
      </c>
      <c r="T1614" s="227">
        <f>S1614*H1614</f>
        <v>0</v>
      </c>
      <c r="U1614" s="43"/>
      <c r="V1614" s="43"/>
      <c r="W1614" s="43"/>
      <c r="X1614" s="43"/>
      <c r="Y1614" s="43"/>
      <c r="Z1614" s="43"/>
      <c r="AA1614" s="43"/>
      <c r="AB1614" s="43"/>
      <c r="AC1614" s="43"/>
      <c r="AD1614" s="43"/>
      <c r="AE1614" s="43"/>
      <c r="AR1614" s="228" t="s">
        <v>663</v>
      </c>
      <c r="AT1614" s="228" t="s">
        <v>162</v>
      </c>
      <c r="AU1614" s="228" t="s">
        <v>91</v>
      </c>
      <c r="AY1614" s="21" t="s">
        <v>159</v>
      </c>
      <c r="BE1614" s="229">
        <f>IF(N1614="základní",J1614,0)</f>
        <v>0</v>
      </c>
      <c r="BF1614" s="229">
        <f>IF(N1614="snížená",J1614,0)</f>
        <v>0</v>
      </c>
      <c r="BG1614" s="229">
        <f>IF(N1614="zákl. přenesená",J1614,0)</f>
        <v>0</v>
      </c>
      <c r="BH1614" s="229">
        <f>IF(N1614="sníž. přenesená",J1614,0)</f>
        <v>0</v>
      </c>
      <c r="BI1614" s="229">
        <f>IF(N1614="nulová",J1614,0)</f>
        <v>0</v>
      </c>
      <c r="BJ1614" s="21" t="s">
        <v>91</v>
      </c>
      <c r="BK1614" s="229">
        <f>ROUND(I1614*H1614,2)</f>
        <v>0</v>
      </c>
      <c r="BL1614" s="21" t="s">
        <v>663</v>
      </c>
      <c r="BM1614" s="228" t="s">
        <v>2450</v>
      </c>
    </row>
    <row r="1615" s="2" customFormat="1">
      <c r="A1615" s="43"/>
      <c r="B1615" s="44"/>
      <c r="C1615" s="45"/>
      <c r="D1615" s="230" t="s">
        <v>168</v>
      </c>
      <c r="E1615" s="45"/>
      <c r="F1615" s="231" t="s">
        <v>2451</v>
      </c>
      <c r="G1615" s="45"/>
      <c r="H1615" s="45"/>
      <c r="I1615" s="232"/>
      <c r="J1615" s="45"/>
      <c r="K1615" s="45"/>
      <c r="L1615" s="49"/>
      <c r="M1615" s="233"/>
      <c r="N1615" s="234"/>
      <c r="O1615" s="89"/>
      <c r="P1615" s="89"/>
      <c r="Q1615" s="89"/>
      <c r="R1615" s="89"/>
      <c r="S1615" s="89"/>
      <c r="T1615" s="90"/>
      <c r="U1615" s="43"/>
      <c r="V1615" s="43"/>
      <c r="W1615" s="43"/>
      <c r="X1615" s="43"/>
      <c r="Y1615" s="43"/>
      <c r="Z1615" s="43"/>
      <c r="AA1615" s="43"/>
      <c r="AB1615" s="43"/>
      <c r="AC1615" s="43"/>
      <c r="AD1615" s="43"/>
      <c r="AE1615" s="43"/>
      <c r="AT1615" s="21" t="s">
        <v>168</v>
      </c>
      <c r="AU1615" s="21" t="s">
        <v>91</v>
      </c>
    </row>
    <row r="1616" s="2" customFormat="1" ht="24.15" customHeight="1">
      <c r="A1616" s="43"/>
      <c r="B1616" s="44"/>
      <c r="C1616" s="277" t="s">
        <v>2452</v>
      </c>
      <c r="D1616" s="277" t="s">
        <v>670</v>
      </c>
      <c r="E1616" s="278" t="s">
        <v>2453</v>
      </c>
      <c r="F1616" s="279" t="s">
        <v>2454</v>
      </c>
      <c r="G1616" s="280" t="s">
        <v>212</v>
      </c>
      <c r="H1616" s="281">
        <v>2</v>
      </c>
      <c r="I1616" s="282"/>
      <c r="J1616" s="283">
        <f>ROUND(I1616*H1616,2)</f>
        <v>0</v>
      </c>
      <c r="K1616" s="279" t="s">
        <v>166</v>
      </c>
      <c r="L1616" s="284"/>
      <c r="M1616" s="285" t="s">
        <v>32</v>
      </c>
      <c r="N1616" s="286" t="s">
        <v>48</v>
      </c>
      <c r="O1616" s="89"/>
      <c r="P1616" s="226">
        <f>O1616*H1616</f>
        <v>0</v>
      </c>
      <c r="Q1616" s="226">
        <v>0.0030000000000000001</v>
      </c>
      <c r="R1616" s="226">
        <f>Q1616*H1616</f>
        <v>0.0060000000000000001</v>
      </c>
      <c r="S1616" s="226">
        <v>0</v>
      </c>
      <c r="T1616" s="227">
        <f>S1616*H1616</f>
        <v>0</v>
      </c>
      <c r="U1616" s="43"/>
      <c r="V1616" s="43"/>
      <c r="W1616" s="43"/>
      <c r="X1616" s="43"/>
      <c r="Y1616" s="43"/>
      <c r="Z1616" s="43"/>
      <c r="AA1616" s="43"/>
      <c r="AB1616" s="43"/>
      <c r="AC1616" s="43"/>
      <c r="AD1616" s="43"/>
      <c r="AE1616" s="43"/>
      <c r="AR1616" s="228" t="s">
        <v>782</v>
      </c>
      <c r="AT1616" s="228" t="s">
        <v>670</v>
      </c>
      <c r="AU1616" s="228" t="s">
        <v>91</v>
      </c>
      <c r="AY1616" s="21" t="s">
        <v>159</v>
      </c>
      <c r="BE1616" s="229">
        <f>IF(N1616="základní",J1616,0)</f>
        <v>0</v>
      </c>
      <c r="BF1616" s="229">
        <f>IF(N1616="snížená",J1616,0)</f>
        <v>0</v>
      </c>
      <c r="BG1616" s="229">
        <f>IF(N1616="zákl. přenesená",J1616,0)</f>
        <v>0</v>
      </c>
      <c r="BH1616" s="229">
        <f>IF(N1616="sníž. přenesená",J1616,0)</f>
        <v>0</v>
      </c>
      <c r="BI1616" s="229">
        <f>IF(N1616="nulová",J1616,0)</f>
        <v>0</v>
      </c>
      <c r="BJ1616" s="21" t="s">
        <v>91</v>
      </c>
      <c r="BK1616" s="229">
        <f>ROUND(I1616*H1616,2)</f>
        <v>0</v>
      </c>
      <c r="BL1616" s="21" t="s">
        <v>663</v>
      </c>
      <c r="BM1616" s="228" t="s">
        <v>2455</v>
      </c>
    </row>
    <row r="1617" s="2" customFormat="1" ht="24.15" customHeight="1">
      <c r="A1617" s="43"/>
      <c r="B1617" s="44"/>
      <c r="C1617" s="217" t="s">
        <v>2456</v>
      </c>
      <c r="D1617" s="217" t="s">
        <v>162</v>
      </c>
      <c r="E1617" s="218" t="s">
        <v>2457</v>
      </c>
      <c r="F1617" s="219" t="s">
        <v>2458</v>
      </c>
      <c r="G1617" s="220" t="s">
        <v>212</v>
      </c>
      <c r="H1617" s="221">
        <v>15</v>
      </c>
      <c r="I1617" s="222"/>
      <c r="J1617" s="223">
        <f>ROUND(I1617*H1617,2)</f>
        <v>0</v>
      </c>
      <c r="K1617" s="219" t="s">
        <v>166</v>
      </c>
      <c r="L1617" s="49"/>
      <c r="M1617" s="224" t="s">
        <v>32</v>
      </c>
      <c r="N1617" s="225" t="s">
        <v>48</v>
      </c>
      <c r="O1617" s="89"/>
      <c r="P1617" s="226">
        <f>O1617*H1617</f>
        <v>0</v>
      </c>
      <c r="Q1617" s="226">
        <v>0</v>
      </c>
      <c r="R1617" s="226">
        <f>Q1617*H1617</f>
        <v>0</v>
      </c>
      <c r="S1617" s="226">
        <v>0</v>
      </c>
      <c r="T1617" s="227">
        <f>S1617*H1617</f>
        <v>0</v>
      </c>
      <c r="U1617" s="43"/>
      <c r="V1617" s="43"/>
      <c r="W1617" s="43"/>
      <c r="X1617" s="43"/>
      <c r="Y1617" s="43"/>
      <c r="Z1617" s="43"/>
      <c r="AA1617" s="43"/>
      <c r="AB1617" s="43"/>
      <c r="AC1617" s="43"/>
      <c r="AD1617" s="43"/>
      <c r="AE1617" s="43"/>
      <c r="AR1617" s="228" t="s">
        <v>663</v>
      </c>
      <c r="AT1617" s="228" t="s">
        <v>162</v>
      </c>
      <c r="AU1617" s="228" t="s">
        <v>91</v>
      </c>
      <c r="AY1617" s="21" t="s">
        <v>159</v>
      </c>
      <c r="BE1617" s="229">
        <f>IF(N1617="základní",J1617,0)</f>
        <v>0</v>
      </c>
      <c r="BF1617" s="229">
        <f>IF(N1617="snížená",J1617,0)</f>
        <v>0</v>
      </c>
      <c r="BG1617" s="229">
        <f>IF(N1617="zákl. přenesená",J1617,0)</f>
        <v>0</v>
      </c>
      <c r="BH1617" s="229">
        <f>IF(N1617="sníž. přenesená",J1617,0)</f>
        <v>0</v>
      </c>
      <c r="BI1617" s="229">
        <f>IF(N1617="nulová",J1617,0)</f>
        <v>0</v>
      </c>
      <c r="BJ1617" s="21" t="s">
        <v>91</v>
      </c>
      <c r="BK1617" s="229">
        <f>ROUND(I1617*H1617,2)</f>
        <v>0</v>
      </c>
      <c r="BL1617" s="21" t="s">
        <v>663</v>
      </c>
      <c r="BM1617" s="228" t="s">
        <v>2459</v>
      </c>
    </row>
    <row r="1618" s="2" customFormat="1">
      <c r="A1618" s="43"/>
      <c r="B1618" s="44"/>
      <c r="C1618" s="45"/>
      <c r="D1618" s="230" t="s">
        <v>168</v>
      </c>
      <c r="E1618" s="45"/>
      <c r="F1618" s="231" t="s">
        <v>2460</v>
      </c>
      <c r="G1618" s="45"/>
      <c r="H1618" s="45"/>
      <c r="I1618" s="232"/>
      <c r="J1618" s="45"/>
      <c r="K1618" s="45"/>
      <c r="L1618" s="49"/>
      <c r="M1618" s="233"/>
      <c r="N1618" s="234"/>
      <c r="O1618" s="89"/>
      <c r="P1618" s="89"/>
      <c r="Q1618" s="89"/>
      <c r="R1618" s="89"/>
      <c r="S1618" s="89"/>
      <c r="T1618" s="90"/>
      <c r="U1618" s="43"/>
      <c r="V1618" s="43"/>
      <c r="W1618" s="43"/>
      <c r="X1618" s="43"/>
      <c r="Y1618" s="43"/>
      <c r="Z1618" s="43"/>
      <c r="AA1618" s="43"/>
      <c r="AB1618" s="43"/>
      <c r="AC1618" s="43"/>
      <c r="AD1618" s="43"/>
      <c r="AE1618" s="43"/>
      <c r="AT1618" s="21" t="s">
        <v>168</v>
      </c>
      <c r="AU1618" s="21" t="s">
        <v>91</v>
      </c>
    </row>
    <row r="1619" s="14" customFormat="1">
      <c r="A1619" s="14"/>
      <c r="B1619" s="246"/>
      <c r="C1619" s="247"/>
      <c r="D1619" s="237" t="s">
        <v>170</v>
      </c>
      <c r="E1619" s="248" t="s">
        <v>32</v>
      </c>
      <c r="F1619" s="249" t="s">
        <v>2432</v>
      </c>
      <c r="G1619" s="247"/>
      <c r="H1619" s="250">
        <v>15</v>
      </c>
      <c r="I1619" s="251"/>
      <c r="J1619" s="247"/>
      <c r="K1619" s="247"/>
      <c r="L1619" s="252"/>
      <c r="M1619" s="253"/>
      <c r="N1619" s="254"/>
      <c r="O1619" s="254"/>
      <c r="P1619" s="254"/>
      <c r="Q1619" s="254"/>
      <c r="R1619" s="254"/>
      <c r="S1619" s="254"/>
      <c r="T1619" s="255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6" t="s">
        <v>170</v>
      </c>
      <c r="AU1619" s="256" t="s">
        <v>91</v>
      </c>
      <c r="AV1619" s="14" t="s">
        <v>91</v>
      </c>
      <c r="AW1619" s="14" t="s">
        <v>38</v>
      </c>
      <c r="AX1619" s="14" t="s">
        <v>84</v>
      </c>
      <c r="AY1619" s="256" t="s">
        <v>159</v>
      </c>
    </row>
    <row r="1620" s="2" customFormat="1" ht="24.15" customHeight="1">
      <c r="A1620" s="43"/>
      <c r="B1620" s="44"/>
      <c r="C1620" s="277" t="s">
        <v>2461</v>
      </c>
      <c r="D1620" s="277" t="s">
        <v>670</v>
      </c>
      <c r="E1620" s="278" t="s">
        <v>2462</v>
      </c>
      <c r="F1620" s="279" t="s">
        <v>2463</v>
      </c>
      <c r="G1620" s="280" t="s">
        <v>212</v>
      </c>
      <c r="H1620" s="281">
        <v>15</v>
      </c>
      <c r="I1620" s="282"/>
      <c r="J1620" s="283">
        <f>ROUND(I1620*H1620,2)</f>
        <v>0</v>
      </c>
      <c r="K1620" s="279" t="s">
        <v>166</v>
      </c>
      <c r="L1620" s="284"/>
      <c r="M1620" s="285" t="s">
        <v>32</v>
      </c>
      <c r="N1620" s="286" t="s">
        <v>48</v>
      </c>
      <c r="O1620" s="89"/>
      <c r="P1620" s="226">
        <f>O1620*H1620</f>
        <v>0</v>
      </c>
      <c r="Q1620" s="226">
        <v>0.0012999999999999999</v>
      </c>
      <c r="R1620" s="226">
        <f>Q1620*H1620</f>
        <v>0.0195</v>
      </c>
      <c r="S1620" s="226">
        <v>0</v>
      </c>
      <c r="T1620" s="227">
        <f>S1620*H1620</f>
        <v>0</v>
      </c>
      <c r="U1620" s="43"/>
      <c r="V1620" s="43"/>
      <c r="W1620" s="43"/>
      <c r="X1620" s="43"/>
      <c r="Y1620" s="43"/>
      <c r="Z1620" s="43"/>
      <c r="AA1620" s="43"/>
      <c r="AB1620" s="43"/>
      <c r="AC1620" s="43"/>
      <c r="AD1620" s="43"/>
      <c r="AE1620" s="43"/>
      <c r="AR1620" s="228" t="s">
        <v>782</v>
      </c>
      <c r="AT1620" s="228" t="s">
        <v>670</v>
      </c>
      <c r="AU1620" s="228" t="s">
        <v>91</v>
      </c>
      <c r="AY1620" s="21" t="s">
        <v>159</v>
      </c>
      <c r="BE1620" s="229">
        <f>IF(N1620="základní",J1620,0)</f>
        <v>0</v>
      </c>
      <c r="BF1620" s="229">
        <f>IF(N1620="snížená",J1620,0)</f>
        <v>0</v>
      </c>
      <c r="BG1620" s="229">
        <f>IF(N1620="zákl. přenesená",J1620,0)</f>
        <v>0</v>
      </c>
      <c r="BH1620" s="229">
        <f>IF(N1620="sníž. přenesená",J1620,0)</f>
        <v>0</v>
      </c>
      <c r="BI1620" s="229">
        <f>IF(N1620="nulová",J1620,0)</f>
        <v>0</v>
      </c>
      <c r="BJ1620" s="21" t="s">
        <v>91</v>
      </c>
      <c r="BK1620" s="229">
        <f>ROUND(I1620*H1620,2)</f>
        <v>0</v>
      </c>
      <c r="BL1620" s="21" t="s">
        <v>663</v>
      </c>
      <c r="BM1620" s="228" t="s">
        <v>2464</v>
      </c>
    </row>
    <row r="1621" s="2" customFormat="1" ht="21.75" customHeight="1">
      <c r="A1621" s="43"/>
      <c r="B1621" s="44"/>
      <c r="C1621" s="217" t="s">
        <v>2465</v>
      </c>
      <c r="D1621" s="217" t="s">
        <v>162</v>
      </c>
      <c r="E1621" s="218" t="s">
        <v>2466</v>
      </c>
      <c r="F1621" s="219" t="s">
        <v>2467</v>
      </c>
      <c r="G1621" s="220" t="s">
        <v>212</v>
      </c>
      <c r="H1621" s="221">
        <v>15</v>
      </c>
      <c r="I1621" s="222"/>
      <c r="J1621" s="223">
        <f>ROUND(I1621*H1621,2)</f>
        <v>0</v>
      </c>
      <c r="K1621" s="219" t="s">
        <v>166</v>
      </c>
      <c r="L1621" s="49"/>
      <c r="M1621" s="224" t="s">
        <v>32</v>
      </c>
      <c r="N1621" s="225" t="s">
        <v>48</v>
      </c>
      <c r="O1621" s="89"/>
      <c r="P1621" s="226">
        <f>O1621*H1621</f>
        <v>0</v>
      </c>
      <c r="Q1621" s="226">
        <v>0</v>
      </c>
      <c r="R1621" s="226">
        <f>Q1621*H1621</f>
        <v>0</v>
      </c>
      <c r="S1621" s="226">
        <v>0</v>
      </c>
      <c r="T1621" s="227">
        <f>S1621*H1621</f>
        <v>0</v>
      </c>
      <c r="U1621" s="43"/>
      <c r="V1621" s="43"/>
      <c r="W1621" s="43"/>
      <c r="X1621" s="43"/>
      <c r="Y1621" s="43"/>
      <c r="Z1621" s="43"/>
      <c r="AA1621" s="43"/>
      <c r="AB1621" s="43"/>
      <c r="AC1621" s="43"/>
      <c r="AD1621" s="43"/>
      <c r="AE1621" s="43"/>
      <c r="AR1621" s="228" t="s">
        <v>663</v>
      </c>
      <c r="AT1621" s="228" t="s">
        <v>162</v>
      </c>
      <c r="AU1621" s="228" t="s">
        <v>91</v>
      </c>
      <c r="AY1621" s="21" t="s">
        <v>159</v>
      </c>
      <c r="BE1621" s="229">
        <f>IF(N1621="základní",J1621,0)</f>
        <v>0</v>
      </c>
      <c r="BF1621" s="229">
        <f>IF(N1621="snížená",J1621,0)</f>
        <v>0</v>
      </c>
      <c r="BG1621" s="229">
        <f>IF(N1621="zákl. přenesená",J1621,0)</f>
        <v>0</v>
      </c>
      <c r="BH1621" s="229">
        <f>IF(N1621="sníž. přenesená",J1621,0)</f>
        <v>0</v>
      </c>
      <c r="BI1621" s="229">
        <f>IF(N1621="nulová",J1621,0)</f>
        <v>0</v>
      </c>
      <c r="BJ1621" s="21" t="s">
        <v>91</v>
      </c>
      <c r="BK1621" s="229">
        <f>ROUND(I1621*H1621,2)</f>
        <v>0</v>
      </c>
      <c r="BL1621" s="21" t="s">
        <v>663</v>
      </c>
      <c r="BM1621" s="228" t="s">
        <v>2468</v>
      </c>
    </row>
    <row r="1622" s="2" customFormat="1">
      <c r="A1622" s="43"/>
      <c r="B1622" s="44"/>
      <c r="C1622" s="45"/>
      <c r="D1622" s="230" t="s">
        <v>168</v>
      </c>
      <c r="E1622" s="45"/>
      <c r="F1622" s="231" t="s">
        <v>2469</v>
      </c>
      <c r="G1622" s="45"/>
      <c r="H1622" s="45"/>
      <c r="I1622" s="232"/>
      <c r="J1622" s="45"/>
      <c r="K1622" s="45"/>
      <c r="L1622" s="49"/>
      <c r="M1622" s="233"/>
      <c r="N1622" s="234"/>
      <c r="O1622" s="89"/>
      <c r="P1622" s="89"/>
      <c r="Q1622" s="89"/>
      <c r="R1622" s="89"/>
      <c r="S1622" s="89"/>
      <c r="T1622" s="90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3"/>
      <c r="AE1622" s="43"/>
      <c r="AT1622" s="21" t="s">
        <v>168</v>
      </c>
      <c r="AU1622" s="21" t="s">
        <v>91</v>
      </c>
    </row>
    <row r="1623" s="14" customFormat="1">
      <c r="A1623" s="14"/>
      <c r="B1623" s="246"/>
      <c r="C1623" s="247"/>
      <c r="D1623" s="237" t="s">
        <v>170</v>
      </c>
      <c r="E1623" s="248" t="s">
        <v>32</v>
      </c>
      <c r="F1623" s="249" t="s">
        <v>2432</v>
      </c>
      <c r="G1623" s="247"/>
      <c r="H1623" s="250">
        <v>15</v>
      </c>
      <c r="I1623" s="251"/>
      <c r="J1623" s="247"/>
      <c r="K1623" s="247"/>
      <c r="L1623" s="252"/>
      <c r="M1623" s="253"/>
      <c r="N1623" s="254"/>
      <c r="O1623" s="254"/>
      <c r="P1623" s="254"/>
      <c r="Q1623" s="254"/>
      <c r="R1623" s="254"/>
      <c r="S1623" s="254"/>
      <c r="T1623" s="255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6" t="s">
        <v>170</v>
      </c>
      <c r="AU1623" s="256" t="s">
        <v>91</v>
      </c>
      <c r="AV1623" s="14" t="s">
        <v>91</v>
      </c>
      <c r="AW1623" s="14" t="s">
        <v>38</v>
      </c>
      <c r="AX1623" s="14" t="s">
        <v>84</v>
      </c>
      <c r="AY1623" s="256" t="s">
        <v>159</v>
      </c>
    </row>
    <row r="1624" s="2" customFormat="1" ht="16.5" customHeight="1">
      <c r="A1624" s="43"/>
      <c r="B1624" s="44"/>
      <c r="C1624" s="277" t="s">
        <v>2470</v>
      </c>
      <c r="D1624" s="277" t="s">
        <v>670</v>
      </c>
      <c r="E1624" s="278" t="s">
        <v>2471</v>
      </c>
      <c r="F1624" s="279" t="s">
        <v>2472</v>
      </c>
      <c r="G1624" s="280" t="s">
        <v>212</v>
      </c>
      <c r="H1624" s="281">
        <v>15</v>
      </c>
      <c r="I1624" s="282"/>
      <c r="J1624" s="283">
        <f>ROUND(I1624*H1624,2)</f>
        <v>0</v>
      </c>
      <c r="K1624" s="279" t="s">
        <v>166</v>
      </c>
      <c r="L1624" s="284"/>
      <c r="M1624" s="285" t="s">
        <v>32</v>
      </c>
      <c r="N1624" s="286" t="s">
        <v>48</v>
      </c>
      <c r="O1624" s="89"/>
      <c r="P1624" s="226">
        <f>O1624*H1624</f>
        <v>0</v>
      </c>
      <c r="Q1624" s="226">
        <v>0.00012</v>
      </c>
      <c r="R1624" s="226">
        <f>Q1624*H1624</f>
        <v>0.0018</v>
      </c>
      <c r="S1624" s="226">
        <v>0</v>
      </c>
      <c r="T1624" s="227">
        <f>S1624*H1624</f>
        <v>0</v>
      </c>
      <c r="U1624" s="43"/>
      <c r="V1624" s="43"/>
      <c r="W1624" s="43"/>
      <c r="X1624" s="43"/>
      <c r="Y1624" s="43"/>
      <c r="Z1624" s="43"/>
      <c r="AA1624" s="43"/>
      <c r="AB1624" s="43"/>
      <c r="AC1624" s="43"/>
      <c r="AD1624" s="43"/>
      <c r="AE1624" s="43"/>
      <c r="AR1624" s="228" t="s">
        <v>782</v>
      </c>
      <c r="AT1624" s="228" t="s">
        <v>670</v>
      </c>
      <c r="AU1624" s="228" t="s">
        <v>91</v>
      </c>
      <c r="AY1624" s="21" t="s">
        <v>159</v>
      </c>
      <c r="BE1624" s="229">
        <f>IF(N1624="základní",J1624,0)</f>
        <v>0</v>
      </c>
      <c r="BF1624" s="229">
        <f>IF(N1624="snížená",J1624,0)</f>
        <v>0</v>
      </c>
      <c r="BG1624" s="229">
        <f>IF(N1624="zákl. přenesená",J1624,0)</f>
        <v>0</v>
      </c>
      <c r="BH1624" s="229">
        <f>IF(N1624="sníž. přenesená",J1624,0)</f>
        <v>0</v>
      </c>
      <c r="BI1624" s="229">
        <f>IF(N1624="nulová",J1624,0)</f>
        <v>0</v>
      </c>
      <c r="BJ1624" s="21" t="s">
        <v>91</v>
      </c>
      <c r="BK1624" s="229">
        <f>ROUND(I1624*H1624,2)</f>
        <v>0</v>
      </c>
      <c r="BL1624" s="21" t="s">
        <v>663</v>
      </c>
      <c r="BM1624" s="228" t="s">
        <v>2473</v>
      </c>
    </row>
    <row r="1625" s="2" customFormat="1" ht="24.15" customHeight="1">
      <c r="A1625" s="43"/>
      <c r="B1625" s="44"/>
      <c r="C1625" s="217" t="s">
        <v>2474</v>
      </c>
      <c r="D1625" s="217" t="s">
        <v>162</v>
      </c>
      <c r="E1625" s="218" t="s">
        <v>2475</v>
      </c>
      <c r="F1625" s="219" t="s">
        <v>2476</v>
      </c>
      <c r="G1625" s="220" t="s">
        <v>212</v>
      </c>
      <c r="H1625" s="221">
        <v>4</v>
      </c>
      <c r="I1625" s="222"/>
      <c r="J1625" s="223">
        <f>ROUND(I1625*H1625,2)</f>
        <v>0</v>
      </c>
      <c r="K1625" s="219" t="s">
        <v>166</v>
      </c>
      <c r="L1625" s="49"/>
      <c r="M1625" s="224" t="s">
        <v>32</v>
      </c>
      <c r="N1625" s="225" t="s">
        <v>48</v>
      </c>
      <c r="O1625" s="89"/>
      <c r="P1625" s="226">
        <f>O1625*H1625</f>
        <v>0</v>
      </c>
      <c r="Q1625" s="226">
        <v>0</v>
      </c>
      <c r="R1625" s="226">
        <f>Q1625*H1625</f>
        <v>0</v>
      </c>
      <c r="S1625" s="226">
        <v>0</v>
      </c>
      <c r="T1625" s="227">
        <f>S1625*H1625</f>
        <v>0</v>
      </c>
      <c r="U1625" s="43"/>
      <c r="V1625" s="43"/>
      <c r="W1625" s="43"/>
      <c r="X1625" s="43"/>
      <c r="Y1625" s="43"/>
      <c r="Z1625" s="43"/>
      <c r="AA1625" s="43"/>
      <c r="AB1625" s="43"/>
      <c r="AC1625" s="43"/>
      <c r="AD1625" s="43"/>
      <c r="AE1625" s="43"/>
      <c r="AR1625" s="228" t="s">
        <v>663</v>
      </c>
      <c r="AT1625" s="228" t="s">
        <v>162</v>
      </c>
      <c r="AU1625" s="228" t="s">
        <v>91</v>
      </c>
      <c r="AY1625" s="21" t="s">
        <v>159</v>
      </c>
      <c r="BE1625" s="229">
        <f>IF(N1625="základní",J1625,0)</f>
        <v>0</v>
      </c>
      <c r="BF1625" s="229">
        <f>IF(N1625="snížená",J1625,0)</f>
        <v>0</v>
      </c>
      <c r="BG1625" s="229">
        <f>IF(N1625="zákl. přenesená",J1625,0)</f>
        <v>0</v>
      </c>
      <c r="BH1625" s="229">
        <f>IF(N1625="sníž. přenesená",J1625,0)</f>
        <v>0</v>
      </c>
      <c r="BI1625" s="229">
        <f>IF(N1625="nulová",J1625,0)</f>
        <v>0</v>
      </c>
      <c r="BJ1625" s="21" t="s">
        <v>91</v>
      </c>
      <c r="BK1625" s="229">
        <f>ROUND(I1625*H1625,2)</f>
        <v>0</v>
      </c>
      <c r="BL1625" s="21" t="s">
        <v>663</v>
      </c>
      <c r="BM1625" s="228" t="s">
        <v>2477</v>
      </c>
    </row>
    <row r="1626" s="2" customFormat="1">
      <c r="A1626" s="43"/>
      <c r="B1626" s="44"/>
      <c r="C1626" s="45"/>
      <c r="D1626" s="230" t="s">
        <v>168</v>
      </c>
      <c r="E1626" s="45"/>
      <c r="F1626" s="231" t="s">
        <v>2478</v>
      </c>
      <c r="G1626" s="45"/>
      <c r="H1626" s="45"/>
      <c r="I1626" s="232"/>
      <c r="J1626" s="45"/>
      <c r="K1626" s="45"/>
      <c r="L1626" s="49"/>
      <c r="M1626" s="233"/>
      <c r="N1626" s="234"/>
      <c r="O1626" s="89"/>
      <c r="P1626" s="89"/>
      <c r="Q1626" s="89"/>
      <c r="R1626" s="89"/>
      <c r="S1626" s="89"/>
      <c r="T1626" s="90"/>
      <c r="U1626" s="43"/>
      <c r="V1626" s="43"/>
      <c r="W1626" s="43"/>
      <c r="X1626" s="43"/>
      <c r="Y1626" s="43"/>
      <c r="Z1626" s="43"/>
      <c r="AA1626" s="43"/>
      <c r="AB1626" s="43"/>
      <c r="AC1626" s="43"/>
      <c r="AD1626" s="43"/>
      <c r="AE1626" s="43"/>
      <c r="AT1626" s="21" t="s">
        <v>168</v>
      </c>
      <c r="AU1626" s="21" t="s">
        <v>91</v>
      </c>
    </row>
    <row r="1627" s="2" customFormat="1" ht="16.5" customHeight="1">
      <c r="A1627" s="43"/>
      <c r="B1627" s="44"/>
      <c r="C1627" s="277" t="s">
        <v>2479</v>
      </c>
      <c r="D1627" s="277" t="s">
        <v>670</v>
      </c>
      <c r="E1627" s="278" t="s">
        <v>2480</v>
      </c>
      <c r="F1627" s="279" t="s">
        <v>2481</v>
      </c>
      <c r="G1627" s="280" t="s">
        <v>212</v>
      </c>
      <c r="H1627" s="281">
        <v>4</v>
      </c>
      <c r="I1627" s="282"/>
      <c r="J1627" s="283">
        <f>ROUND(I1627*H1627,2)</f>
        <v>0</v>
      </c>
      <c r="K1627" s="279" t="s">
        <v>166</v>
      </c>
      <c r="L1627" s="284"/>
      <c r="M1627" s="285" t="s">
        <v>32</v>
      </c>
      <c r="N1627" s="286" t="s">
        <v>48</v>
      </c>
      <c r="O1627" s="89"/>
      <c r="P1627" s="226">
        <f>O1627*H1627</f>
        <v>0</v>
      </c>
      <c r="Q1627" s="226">
        <v>0.0015</v>
      </c>
      <c r="R1627" s="226">
        <f>Q1627*H1627</f>
        <v>0.0060000000000000001</v>
      </c>
      <c r="S1627" s="226">
        <v>0</v>
      </c>
      <c r="T1627" s="227">
        <f>S1627*H1627</f>
        <v>0</v>
      </c>
      <c r="U1627" s="43"/>
      <c r="V1627" s="43"/>
      <c r="W1627" s="43"/>
      <c r="X1627" s="43"/>
      <c r="Y1627" s="43"/>
      <c r="Z1627" s="43"/>
      <c r="AA1627" s="43"/>
      <c r="AB1627" s="43"/>
      <c r="AC1627" s="43"/>
      <c r="AD1627" s="43"/>
      <c r="AE1627" s="43"/>
      <c r="AR1627" s="228" t="s">
        <v>782</v>
      </c>
      <c r="AT1627" s="228" t="s">
        <v>670</v>
      </c>
      <c r="AU1627" s="228" t="s">
        <v>91</v>
      </c>
      <c r="AY1627" s="21" t="s">
        <v>159</v>
      </c>
      <c r="BE1627" s="229">
        <f>IF(N1627="základní",J1627,0)</f>
        <v>0</v>
      </c>
      <c r="BF1627" s="229">
        <f>IF(N1627="snížená",J1627,0)</f>
        <v>0</v>
      </c>
      <c r="BG1627" s="229">
        <f>IF(N1627="zákl. přenesená",J1627,0)</f>
        <v>0</v>
      </c>
      <c r="BH1627" s="229">
        <f>IF(N1627="sníž. přenesená",J1627,0)</f>
        <v>0</v>
      </c>
      <c r="BI1627" s="229">
        <f>IF(N1627="nulová",J1627,0)</f>
        <v>0</v>
      </c>
      <c r="BJ1627" s="21" t="s">
        <v>91</v>
      </c>
      <c r="BK1627" s="229">
        <f>ROUND(I1627*H1627,2)</f>
        <v>0</v>
      </c>
      <c r="BL1627" s="21" t="s">
        <v>663</v>
      </c>
      <c r="BM1627" s="228" t="s">
        <v>2482</v>
      </c>
    </row>
    <row r="1628" s="2" customFormat="1" ht="24.15" customHeight="1">
      <c r="A1628" s="43"/>
      <c r="B1628" s="44"/>
      <c r="C1628" s="217" t="s">
        <v>2483</v>
      </c>
      <c r="D1628" s="217" t="s">
        <v>162</v>
      </c>
      <c r="E1628" s="218" t="s">
        <v>2475</v>
      </c>
      <c r="F1628" s="219" t="s">
        <v>2476</v>
      </c>
      <c r="G1628" s="220" t="s">
        <v>212</v>
      </c>
      <c r="H1628" s="221">
        <v>5</v>
      </c>
      <c r="I1628" s="222"/>
      <c r="J1628" s="223">
        <f>ROUND(I1628*H1628,2)</f>
        <v>0</v>
      </c>
      <c r="K1628" s="219" t="s">
        <v>166</v>
      </c>
      <c r="L1628" s="49"/>
      <c r="M1628" s="224" t="s">
        <v>32</v>
      </c>
      <c r="N1628" s="225" t="s">
        <v>48</v>
      </c>
      <c r="O1628" s="89"/>
      <c r="P1628" s="226">
        <f>O1628*H1628</f>
        <v>0</v>
      </c>
      <c r="Q1628" s="226">
        <v>0</v>
      </c>
      <c r="R1628" s="226">
        <f>Q1628*H1628</f>
        <v>0</v>
      </c>
      <c r="S1628" s="226">
        <v>0</v>
      </c>
      <c r="T1628" s="227">
        <f>S1628*H1628</f>
        <v>0</v>
      </c>
      <c r="U1628" s="43"/>
      <c r="V1628" s="43"/>
      <c r="W1628" s="43"/>
      <c r="X1628" s="43"/>
      <c r="Y1628" s="43"/>
      <c r="Z1628" s="43"/>
      <c r="AA1628" s="43"/>
      <c r="AB1628" s="43"/>
      <c r="AC1628" s="43"/>
      <c r="AD1628" s="43"/>
      <c r="AE1628" s="43"/>
      <c r="AR1628" s="228" t="s">
        <v>663</v>
      </c>
      <c r="AT1628" s="228" t="s">
        <v>162</v>
      </c>
      <c r="AU1628" s="228" t="s">
        <v>91</v>
      </c>
      <c r="AY1628" s="21" t="s">
        <v>159</v>
      </c>
      <c r="BE1628" s="229">
        <f>IF(N1628="základní",J1628,0)</f>
        <v>0</v>
      </c>
      <c r="BF1628" s="229">
        <f>IF(N1628="snížená",J1628,0)</f>
        <v>0</v>
      </c>
      <c r="BG1628" s="229">
        <f>IF(N1628="zákl. přenesená",J1628,0)</f>
        <v>0</v>
      </c>
      <c r="BH1628" s="229">
        <f>IF(N1628="sníž. přenesená",J1628,0)</f>
        <v>0</v>
      </c>
      <c r="BI1628" s="229">
        <f>IF(N1628="nulová",J1628,0)</f>
        <v>0</v>
      </c>
      <c r="BJ1628" s="21" t="s">
        <v>91</v>
      </c>
      <c r="BK1628" s="229">
        <f>ROUND(I1628*H1628,2)</f>
        <v>0</v>
      </c>
      <c r="BL1628" s="21" t="s">
        <v>663</v>
      </c>
      <c r="BM1628" s="228" t="s">
        <v>2484</v>
      </c>
    </row>
    <row r="1629" s="2" customFormat="1">
      <c r="A1629" s="43"/>
      <c r="B1629" s="44"/>
      <c r="C1629" s="45"/>
      <c r="D1629" s="230" t="s">
        <v>168</v>
      </c>
      <c r="E1629" s="45"/>
      <c r="F1629" s="231" t="s">
        <v>2478</v>
      </c>
      <c r="G1629" s="45"/>
      <c r="H1629" s="45"/>
      <c r="I1629" s="232"/>
      <c r="J1629" s="45"/>
      <c r="K1629" s="45"/>
      <c r="L1629" s="49"/>
      <c r="M1629" s="233"/>
      <c r="N1629" s="234"/>
      <c r="O1629" s="89"/>
      <c r="P1629" s="89"/>
      <c r="Q1629" s="89"/>
      <c r="R1629" s="89"/>
      <c r="S1629" s="89"/>
      <c r="T1629" s="90"/>
      <c r="U1629" s="43"/>
      <c r="V1629" s="43"/>
      <c r="W1629" s="43"/>
      <c r="X1629" s="43"/>
      <c r="Y1629" s="43"/>
      <c r="Z1629" s="43"/>
      <c r="AA1629" s="43"/>
      <c r="AB1629" s="43"/>
      <c r="AC1629" s="43"/>
      <c r="AD1629" s="43"/>
      <c r="AE1629" s="43"/>
      <c r="AT1629" s="21" t="s">
        <v>168</v>
      </c>
      <c r="AU1629" s="21" t="s">
        <v>91</v>
      </c>
    </row>
    <row r="1630" s="14" customFormat="1">
      <c r="A1630" s="14"/>
      <c r="B1630" s="246"/>
      <c r="C1630" s="247"/>
      <c r="D1630" s="237" t="s">
        <v>170</v>
      </c>
      <c r="E1630" s="248" t="s">
        <v>32</v>
      </c>
      <c r="F1630" s="249" t="s">
        <v>2485</v>
      </c>
      <c r="G1630" s="247"/>
      <c r="H1630" s="250">
        <v>5</v>
      </c>
      <c r="I1630" s="251"/>
      <c r="J1630" s="247"/>
      <c r="K1630" s="247"/>
      <c r="L1630" s="252"/>
      <c r="M1630" s="253"/>
      <c r="N1630" s="254"/>
      <c r="O1630" s="254"/>
      <c r="P1630" s="254"/>
      <c r="Q1630" s="254"/>
      <c r="R1630" s="254"/>
      <c r="S1630" s="254"/>
      <c r="T1630" s="255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6" t="s">
        <v>170</v>
      </c>
      <c r="AU1630" s="256" t="s">
        <v>91</v>
      </c>
      <c r="AV1630" s="14" t="s">
        <v>91</v>
      </c>
      <c r="AW1630" s="14" t="s">
        <v>38</v>
      </c>
      <c r="AX1630" s="14" t="s">
        <v>84</v>
      </c>
      <c r="AY1630" s="256" t="s">
        <v>159</v>
      </c>
    </row>
    <row r="1631" s="2" customFormat="1" ht="16.5" customHeight="1">
      <c r="A1631" s="43"/>
      <c r="B1631" s="44"/>
      <c r="C1631" s="277" t="s">
        <v>2486</v>
      </c>
      <c r="D1631" s="277" t="s">
        <v>670</v>
      </c>
      <c r="E1631" s="278" t="s">
        <v>2487</v>
      </c>
      <c r="F1631" s="279" t="s">
        <v>2488</v>
      </c>
      <c r="G1631" s="280" t="s">
        <v>212</v>
      </c>
      <c r="H1631" s="281">
        <v>5</v>
      </c>
      <c r="I1631" s="282"/>
      <c r="J1631" s="283">
        <f>ROUND(I1631*H1631,2)</f>
        <v>0</v>
      </c>
      <c r="K1631" s="279" t="s">
        <v>166</v>
      </c>
      <c r="L1631" s="284"/>
      <c r="M1631" s="285" t="s">
        <v>32</v>
      </c>
      <c r="N1631" s="286" t="s">
        <v>48</v>
      </c>
      <c r="O1631" s="89"/>
      <c r="P1631" s="226">
        <f>O1631*H1631</f>
        <v>0</v>
      </c>
      <c r="Q1631" s="226">
        <v>0.0012999999999999999</v>
      </c>
      <c r="R1631" s="226">
        <f>Q1631*H1631</f>
        <v>0.0064999999999999997</v>
      </c>
      <c r="S1631" s="226">
        <v>0</v>
      </c>
      <c r="T1631" s="227">
        <f>S1631*H1631</f>
        <v>0</v>
      </c>
      <c r="U1631" s="43"/>
      <c r="V1631" s="43"/>
      <c r="W1631" s="43"/>
      <c r="X1631" s="43"/>
      <c r="Y1631" s="43"/>
      <c r="Z1631" s="43"/>
      <c r="AA1631" s="43"/>
      <c r="AB1631" s="43"/>
      <c r="AC1631" s="43"/>
      <c r="AD1631" s="43"/>
      <c r="AE1631" s="43"/>
      <c r="AR1631" s="228" t="s">
        <v>782</v>
      </c>
      <c r="AT1631" s="228" t="s">
        <v>670</v>
      </c>
      <c r="AU1631" s="228" t="s">
        <v>91</v>
      </c>
      <c r="AY1631" s="21" t="s">
        <v>159</v>
      </c>
      <c r="BE1631" s="229">
        <f>IF(N1631="základní",J1631,0)</f>
        <v>0</v>
      </c>
      <c r="BF1631" s="229">
        <f>IF(N1631="snížená",J1631,0)</f>
        <v>0</v>
      </c>
      <c r="BG1631" s="229">
        <f>IF(N1631="zákl. přenesená",J1631,0)</f>
        <v>0</v>
      </c>
      <c r="BH1631" s="229">
        <f>IF(N1631="sníž. přenesená",J1631,0)</f>
        <v>0</v>
      </c>
      <c r="BI1631" s="229">
        <f>IF(N1631="nulová",J1631,0)</f>
        <v>0</v>
      </c>
      <c r="BJ1631" s="21" t="s">
        <v>91</v>
      </c>
      <c r="BK1631" s="229">
        <f>ROUND(I1631*H1631,2)</f>
        <v>0</v>
      </c>
      <c r="BL1631" s="21" t="s">
        <v>663</v>
      </c>
      <c r="BM1631" s="228" t="s">
        <v>2489</v>
      </c>
    </row>
    <row r="1632" s="2" customFormat="1" ht="24.15" customHeight="1">
      <c r="A1632" s="43"/>
      <c r="B1632" s="44"/>
      <c r="C1632" s="217" t="s">
        <v>2490</v>
      </c>
      <c r="D1632" s="217" t="s">
        <v>162</v>
      </c>
      <c r="E1632" s="218" t="s">
        <v>2491</v>
      </c>
      <c r="F1632" s="219" t="s">
        <v>2492</v>
      </c>
      <c r="G1632" s="220" t="s">
        <v>212</v>
      </c>
      <c r="H1632" s="221">
        <v>3</v>
      </c>
      <c r="I1632" s="222"/>
      <c r="J1632" s="223">
        <f>ROUND(I1632*H1632,2)</f>
        <v>0</v>
      </c>
      <c r="K1632" s="219" t="s">
        <v>166</v>
      </c>
      <c r="L1632" s="49"/>
      <c r="M1632" s="224" t="s">
        <v>32</v>
      </c>
      <c r="N1632" s="225" t="s">
        <v>48</v>
      </c>
      <c r="O1632" s="89"/>
      <c r="P1632" s="226">
        <f>O1632*H1632</f>
        <v>0</v>
      </c>
      <c r="Q1632" s="226">
        <v>0</v>
      </c>
      <c r="R1632" s="226">
        <f>Q1632*H1632</f>
        <v>0</v>
      </c>
      <c r="S1632" s="226">
        <v>0</v>
      </c>
      <c r="T1632" s="227">
        <f>S1632*H1632</f>
        <v>0</v>
      </c>
      <c r="U1632" s="43"/>
      <c r="V1632" s="43"/>
      <c r="W1632" s="43"/>
      <c r="X1632" s="43"/>
      <c r="Y1632" s="43"/>
      <c r="Z1632" s="43"/>
      <c r="AA1632" s="43"/>
      <c r="AB1632" s="43"/>
      <c r="AC1632" s="43"/>
      <c r="AD1632" s="43"/>
      <c r="AE1632" s="43"/>
      <c r="AR1632" s="228" t="s">
        <v>663</v>
      </c>
      <c r="AT1632" s="228" t="s">
        <v>162</v>
      </c>
      <c r="AU1632" s="228" t="s">
        <v>91</v>
      </c>
      <c r="AY1632" s="21" t="s">
        <v>159</v>
      </c>
      <c r="BE1632" s="229">
        <f>IF(N1632="základní",J1632,0)</f>
        <v>0</v>
      </c>
      <c r="BF1632" s="229">
        <f>IF(N1632="snížená",J1632,0)</f>
        <v>0</v>
      </c>
      <c r="BG1632" s="229">
        <f>IF(N1632="zákl. přenesená",J1632,0)</f>
        <v>0</v>
      </c>
      <c r="BH1632" s="229">
        <f>IF(N1632="sníž. přenesená",J1632,0)</f>
        <v>0</v>
      </c>
      <c r="BI1632" s="229">
        <f>IF(N1632="nulová",J1632,0)</f>
        <v>0</v>
      </c>
      <c r="BJ1632" s="21" t="s">
        <v>91</v>
      </c>
      <c r="BK1632" s="229">
        <f>ROUND(I1632*H1632,2)</f>
        <v>0</v>
      </c>
      <c r="BL1632" s="21" t="s">
        <v>663</v>
      </c>
      <c r="BM1632" s="228" t="s">
        <v>2493</v>
      </c>
    </row>
    <row r="1633" s="2" customFormat="1">
      <c r="A1633" s="43"/>
      <c r="B1633" s="44"/>
      <c r="C1633" s="45"/>
      <c r="D1633" s="230" t="s">
        <v>168</v>
      </c>
      <c r="E1633" s="45"/>
      <c r="F1633" s="231" t="s">
        <v>2494</v>
      </c>
      <c r="G1633" s="45"/>
      <c r="H1633" s="45"/>
      <c r="I1633" s="232"/>
      <c r="J1633" s="45"/>
      <c r="K1633" s="45"/>
      <c r="L1633" s="49"/>
      <c r="M1633" s="233"/>
      <c r="N1633" s="234"/>
      <c r="O1633" s="89"/>
      <c r="P1633" s="89"/>
      <c r="Q1633" s="89"/>
      <c r="R1633" s="89"/>
      <c r="S1633" s="89"/>
      <c r="T1633" s="90"/>
      <c r="U1633" s="43"/>
      <c r="V1633" s="43"/>
      <c r="W1633" s="43"/>
      <c r="X1633" s="43"/>
      <c r="Y1633" s="43"/>
      <c r="Z1633" s="43"/>
      <c r="AA1633" s="43"/>
      <c r="AB1633" s="43"/>
      <c r="AC1633" s="43"/>
      <c r="AD1633" s="43"/>
      <c r="AE1633" s="43"/>
      <c r="AT1633" s="21" t="s">
        <v>168</v>
      </c>
      <c r="AU1633" s="21" t="s">
        <v>91</v>
      </c>
    </row>
    <row r="1634" s="2" customFormat="1" ht="24.15" customHeight="1">
      <c r="A1634" s="43"/>
      <c r="B1634" s="44"/>
      <c r="C1634" s="277" t="s">
        <v>2495</v>
      </c>
      <c r="D1634" s="277" t="s">
        <v>670</v>
      </c>
      <c r="E1634" s="278" t="s">
        <v>2496</v>
      </c>
      <c r="F1634" s="279" t="s">
        <v>2497</v>
      </c>
      <c r="G1634" s="280" t="s">
        <v>212</v>
      </c>
      <c r="H1634" s="281">
        <v>3</v>
      </c>
      <c r="I1634" s="282"/>
      <c r="J1634" s="283">
        <f>ROUND(I1634*H1634,2)</f>
        <v>0</v>
      </c>
      <c r="K1634" s="279" t="s">
        <v>166</v>
      </c>
      <c r="L1634" s="284"/>
      <c r="M1634" s="285" t="s">
        <v>32</v>
      </c>
      <c r="N1634" s="286" t="s">
        <v>48</v>
      </c>
      <c r="O1634" s="89"/>
      <c r="P1634" s="226">
        <f>O1634*H1634</f>
        <v>0</v>
      </c>
      <c r="Q1634" s="226">
        <v>0.00084999999999999995</v>
      </c>
      <c r="R1634" s="226">
        <f>Q1634*H1634</f>
        <v>0.0025499999999999997</v>
      </c>
      <c r="S1634" s="226">
        <v>0</v>
      </c>
      <c r="T1634" s="227">
        <f>S1634*H1634</f>
        <v>0</v>
      </c>
      <c r="U1634" s="43"/>
      <c r="V1634" s="43"/>
      <c r="W1634" s="43"/>
      <c r="X1634" s="43"/>
      <c r="Y1634" s="43"/>
      <c r="Z1634" s="43"/>
      <c r="AA1634" s="43"/>
      <c r="AB1634" s="43"/>
      <c r="AC1634" s="43"/>
      <c r="AD1634" s="43"/>
      <c r="AE1634" s="43"/>
      <c r="AR1634" s="228" t="s">
        <v>782</v>
      </c>
      <c r="AT1634" s="228" t="s">
        <v>670</v>
      </c>
      <c r="AU1634" s="228" t="s">
        <v>91</v>
      </c>
      <c r="AY1634" s="21" t="s">
        <v>159</v>
      </c>
      <c r="BE1634" s="229">
        <f>IF(N1634="základní",J1634,0)</f>
        <v>0</v>
      </c>
      <c r="BF1634" s="229">
        <f>IF(N1634="snížená",J1634,0)</f>
        <v>0</v>
      </c>
      <c r="BG1634" s="229">
        <f>IF(N1634="zákl. přenesená",J1634,0)</f>
        <v>0</v>
      </c>
      <c r="BH1634" s="229">
        <f>IF(N1634="sníž. přenesená",J1634,0)</f>
        <v>0</v>
      </c>
      <c r="BI1634" s="229">
        <f>IF(N1634="nulová",J1634,0)</f>
        <v>0</v>
      </c>
      <c r="BJ1634" s="21" t="s">
        <v>91</v>
      </c>
      <c r="BK1634" s="229">
        <f>ROUND(I1634*H1634,2)</f>
        <v>0</v>
      </c>
      <c r="BL1634" s="21" t="s">
        <v>663</v>
      </c>
      <c r="BM1634" s="228" t="s">
        <v>2498</v>
      </c>
    </row>
    <row r="1635" s="12" customFormat="1" ht="22.8" customHeight="1">
      <c r="A1635" s="12"/>
      <c r="B1635" s="201"/>
      <c r="C1635" s="202"/>
      <c r="D1635" s="203" t="s">
        <v>75</v>
      </c>
      <c r="E1635" s="215" t="s">
        <v>2499</v>
      </c>
      <c r="F1635" s="215" t="s">
        <v>2500</v>
      </c>
      <c r="G1635" s="202"/>
      <c r="H1635" s="202"/>
      <c r="I1635" s="205"/>
      <c r="J1635" s="216">
        <f>BK1635</f>
        <v>0</v>
      </c>
      <c r="K1635" s="202"/>
      <c r="L1635" s="207"/>
      <c r="M1635" s="208"/>
      <c r="N1635" s="209"/>
      <c r="O1635" s="209"/>
      <c r="P1635" s="210">
        <f>SUM(P1636:P1647)</f>
        <v>0</v>
      </c>
      <c r="Q1635" s="209"/>
      <c r="R1635" s="210">
        <f>SUM(R1636:R1647)</f>
        <v>0.051140900000000003</v>
      </c>
      <c r="S1635" s="209"/>
      <c r="T1635" s="211">
        <f>SUM(T1636:T1647)</f>
        <v>0</v>
      </c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R1635" s="212" t="s">
        <v>91</v>
      </c>
      <c r="AT1635" s="213" t="s">
        <v>75</v>
      </c>
      <c r="AU1635" s="213" t="s">
        <v>84</v>
      </c>
      <c r="AY1635" s="212" t="s">
        <v>159</v>
      </c>
      <c r="BK1635" s="214">
        <f>SUM(BK1636:BK1647)</f>
        <v>0</v>
      </c>
    </row>
    <row r="1636" s="2" customFormat="1" ht="37.8" customHeight="1">
      <c r="A1636" s="43"/>
      <c r="B1636" s="44"/>
      <c r="C1636" s="217" t="s">
        <v>2501</v>
      </c>
      <c r="D1636" s="217" t="s">
        <v>162</v>
      </c>
      <c r="E1636" s="218" t="s">
        <v>2502</v>
      </c>
      <c r="F1636" s="219" t="s">
        <v>2503</v>
      </c>
      <c r="G1636" s="220" t="s">
        <v>212</v>
      </c>
      <c r="H1636" s="221">
        <v>10</v>
      </c>
      <c r="I1636" s="222"/>
      <c r="J1636" s="223">
        <f>ROUND(I1636*H1636,2)</f>
        <v>0</v>
      </c>
      <c r="K1636" s="219" t="s">
        <v>166</v>
      </c>
      <c r="L1636" s="49"/>
      <c r="M1636" s="224" t="s">
        <v>32</v>
      </c>
      <c r="N1636" s="225" t="s">
        <v>48</v>
      </c>
      <c r="O1636" s="89"/>
      <c r="P1636" s="226">
        <f>O1636*H1636</f>
        <v>0</v>
      </c>
      <c r="Q1636" s="226">
        <v>0.0018636</v>
      </c>
      <c r="R1636" s="226">
        <f>Q1636*H1636</f>
        <v>0.018636</v>
      </c>
      <c r="S1636" s="226">
        <v>0</v>
      </c>
      <c r="T1636" s="227">
        <f>S1636*H1636</f>
        <v>0</v>
      </c>
      <c r="U1636" s="43"/>
      <c r="V1636" s="43"/>
      <c r="W1636" s="43"/>
      <c r="X1636" s="43"/>
      <c r="Y1636" s="43"/>
      <c r="Z1636" s="43"/>
      <c r="AA1636" s="43"/>
      <c r="AB1636" s="43"/>
      <c r="AC1636" s="43"/>
      <c r="AD1636" s="43"/>
      <c r="AE1636" s="43"/>
      <c r="AR1636" s="228" t="s">
        <v>663</v>
      </c>
      <c r="AT1636" s="228" t="s">
        <v>162</v>
      </c>
      <c r="AU1636" s="228" t="s">
        <v>91</v>
      </c>
      <c r="AY1636" s="21" t="s">
        <v>159</v>
      </c>
      <c r="BE1636" s="229">
        <f>IF(N1636="základní",J1636,0)</f>
        <v>0</v>
      </c>
      <c r="BF1636" s="229">
        <f>IF(N1636="snížená",J1636,0)</f>
        <v>0</v>
      </c>
      <c r="BG1636" s="229">
        <f>IF(N1636="zákl. přenesená",J1636,0)</f>
        <v>0</v>
      </c>
      <c r="BH1636" s="229">
        <f>IF(N1636="sníž. přenesená",J1636,0)</f>
        <v>0</v>
      </c>
      <c r="BI1636" s="229">
        <f>IF(N1636="nulová",J1636,0)</f>
        <v>0</v>
      </c>
      <c r="BJ1636" s="21" t="s">
        <v>91</v>
      </c>
      <c r="BK1636" s="229">
        <f>ROUND(I1636*H1636,2)</f>
        <v>0</v>
      </c>
      <c r="BL1636" s="21" t="s">
        <v>663</v>
      </c>
      <c r="BM1636" s="228" t="s">
        <v>2504</v>
      </c>
    </row>
    <row r="1637" s="2" customFormat="1">
      <c r="A1637" s="43"/>
      <c r="B1637" s="44"/>
      <c r="C1637" s="45"/>
      <c r="D1637" s="230" t="s">
        <v>168</v>
      </c>
      <c r="E1637" s="45"/>
      <c r="F1637" s="231" t="s">
        <v>2505</v>
      </c>
      <c r="G1637" s="45"/>
      <c r="H1637" s="45"/>
      <c r="I1637" s="232"/>
      <c r="J1637" s="45"/>
      <c r="K1637" s="45"/>
      <c r="L1637" s="49"/>
      <c r="M1637" s="233"/>
      <c r="N1637" s="234"/>
      <c r="O1637" s="89"/>
      <c r="P1637" s="89"/>
      <c r="Q1637" s="89"/>
      <c r="R1637" s="89"/>
      <c r="S1637" s="89"/>
      <c r="T1637" s="90"/>
      <c r="U1637" s="43"/>
      <c r="V1637" s="43"/>
      <c r="W1637" s="43"/>
      <c r="X1637" s="43"/>
      <c r="Y1637" s="43"/>
      <c r="Z1637" s="43"/>
      <c r="AA1637" s="43"/>
      <c r="AB1637" s="43"/>
      <c r="AC1637" s="43"/>
      <c r="AD1637" s="43"/>
      <c r="AE1637" s="43"/>
      <c r="AT1637" s="21" t="s">
        <v>168</v>
      </c>
      <c r="AU1637" s="21" t="s">
        <v>91</v>
      </c>
    </row>
    <row r="1638" s="2" customFormat="1" ht="33" customHeight="1">
      <c r="A1638" s="43"/>
      <c r="B1638" s="44"/>
      <c r="C1638" s="217" t="s">
        <v>2506</v>
      </c>
      <c r="D1638" s="217" t="s">
        <v>162</v>
      </c>
      <c r="E1638" s="218" t="s">
        <v>2507</v>
      </c>
      <c r="F1638" s="219" t="s">
        <v>2508</v>
      </c>
      <c r="G1638" s="220" t="s">
        <v>212</v>
      </c>
      <c r="H1638" s="221">
        <v>20</v>
      </c>
      <c r="I1638" s="222"/>
      <c r="J1638" s="223">
        <f>ROUND(I1638*H1638,2)</f>
        <v>0</v>
      </c>
      <c r="K1638" s="219" t="s">
        <v>166</v>
      </c>
      <c r="L1638" s="49"/>
      <c r="M1638" s="224" t="s">
        <v>32</v>
      </c>
      <c r="N1638" s="225" t="s">
        <v>48</v>
      </c>
      <c r="O1638" s="89"/>
      <c r="P1638" s="226">
        <f>O1638*H1638</f>
        <v>0</v>
      </c>
      <c r="Q1638" s="226">
        <v>9.6299999999999993E-06</v>
      </c>
      <c r="R1638" s="226">
        <f>Q1638*H1638</f>
        <v>0.00019259999999999999</v>
      </c>
      <c r="S1638" s="226">
        <v>0</v>
      </c>
      <c r="T1638" s="227">
        <f>S1638*H1638</f>
        <v>0</v>
      </c>
      <c r="U1638" s="43"/>
      <c r="V1638" s="43"/>
      <c r="W1638" s="43"/>
      <c r="X1638" s="43"/>
      <c r="Y1638" s="43"/>
      <c r="Z1638" s="43"/>
      <c r="AA1638" s="43"/>
      <c r="AB1638" s="43"/>
      <c r="AC1638" s="43"/>
      <c r="AD1638" s="43"/>
      <c r="AE1638" s="43"/>
      <c r="AR1638" s="228" t="s">
        <v>663</v>
      </c>
      <c r="AT1638" s="228" t="s">
        <v>162</v>
      </c>
      <c r="AU1638" s="228" t="s">
        <v>91</v>
      </c>
      <c r="AY1638" s="21" t="s">
        <v>159</v>
      </c>
      <c r="BE1638" s="229">
        <f>IF(N1638="základní",J1638,0)</f>
        <v>0</v>
      </c>
      <c r="BF1638" s="229">
        <f>IF(N1638="snížená",J1638,0)</f>
        <v>0</v>
      </c>
      <c r="BG1638" s="229">
        <f>IF(N1638="zákl. přenesená",J1638,0)</f>
        <v>0</v>
      </c>
      <c r="BH1638" s="229">
        <f>IF(N1638="sníž. přenesená",J1638,0)</f>
        <v>0</v>
      </c>
      <c r="BI1638" s="229">
        <f>IF(N1638="nulová",J1638,0)</f>
        <v>0</v>
      </c>
      <c r="BJ1638" s="21" t="s">
        <v>91</v>
      </c>
      <c r="BK1638" s="229">
        <f>ROUND(I1638*H1638,2)</f>
        <v>0</v>
      </c>
      <c r="BL1638" s="21" t="s">
        <v>663</v>
      </c>
      <c r="BM1638" s="228" t="s">
        <v>2509</v>
      </c>
    </row>
    <row r="1639" s="2" customFormat="1">
      <c r="A1639" s="43"/>
      <c r="B1639" s="44"/>
      <c r="C1639" s="45"/>
      <c r="D1639" s="230" t="s">
        <v>168</v>
      </c>
      <c r="E1639" s="45"/>
      <c r="F1639" s="231" t="s">
        <v>2510</v>
      </c>
      <c r="G1639" s="45"/>
      <c r="H1639" s="45"/>
      <c r="I1639" s="232"/>
      <c r="J1639" s="45"/>
      <c r="K1639" s="45"/>
      <c r="L1639" s="49"/>
      <c r="M1639" s="233"/>
      <c r="N1639" s="234"/>
      <c r="O1639" s="89"/>
      <c r="P1639" s="89"/>
      <c r="Q1639" s="89"/>
      <c r="R1639" s="89"/>
      <c r="S1639" s="89"/>
      <c r="T1639" s="90"/>
      <c r="U1639" s="43"/>
      <c r="V1639" s="43"/>
      <c r="W1639" s="43"/>
      <c r="X1639" s="43"/>
      <c r="Y1639" s="43"/>
      <c r="Z1639" s="43"/>
      <c r="AA1639" s="43"/>
      <c r="AB1639" s="43"/>
      <c r="AC1639" s="43"/>
      <c r="AD1639" s="43"/>
      <c r="AE1639" s="43"/>
      <c r="AT1639" s="21" t="s">
        <v>168</v>
      </c>
      <c r="AU1639" s="21" t="s">
        <v>91</v>
      </c>
    </row>
    <row r="1640" s="2" customFormat="1" ht="33" customHeight="1">
      <c r="A1640" s="43"/>
      <c r="B1640" s="44"/>
      <c r="C1640" s="217" t="s">
        <v>2511</v>
      </c>
      <c r="D1640" s="217" t="s">
        <v>162</v>
      </c>
      <c r="E1640" s="218" t="s">
        <v>2512</v>
      </c>
      <c r="F1640" s="219" t="s">
        <v>2513</v>
      </c>
      <c r="G1640" s="220" t="s">
        <v>212</v>
      </c>
      <c r="H1640" s="221">
        <v>10</v>
      </c>
      <c r="I1640" s="222"/>
      <c r="J1640" s="223">
        <f>ROUND(I1640*H1640,2)</f>
        <v>0</v>
      </c>
      <c r="K1640" s="219" t="s">
        <v>166</v>
      </c>
      <c r="L1640" s="49"/>
      <c r="M1640" s="224" t="s">
        <v>32</v>
      </c>
      <c r="N1640" s="225" t="s">
        <v>48</v>
      </c>
      <c r="O1640" s="89"/>
      <c r="P1640" s="226">
        <f>O1640*H1640</f>
        <v>0</v>
      </c>
      <c r="Q1640" s="226">
        <v>1.4980000000000001E-05</v>
      </c>
      <c r="R1640" s="226">
        <f>Q1640*H1640</f>
        <v>0.00014980000000000001</v>
      </c>
      <c r="S1640" s="226">
        <v>0</v>
      </c>
      <c r="T1640" s="227">
        <f>S1640*H1640</f>
        <v>0</v>
      </c>
      <c r="U1640" s="43"/>
      <c r="V1640" s="43"/>
      <c r="W1640" s="43"/>
      <c r="X1640" s="43"/>
      <c r="Y1640" s="43"/>
      <c r="Z1640" s="43"/>
      <c r="AA1640" s="43"/>
      <c r="AB1640" s="43"/>
      <c r="AC1640" s="43"/>
      <c r="AD1640" s="43"/>
      <c r="AE1640" s="43"/>
      <c r="AR1640" s="228" t="s">
        <v>663</v>
      </c>
      <c r="AT1640" s="228" t="s">
        <v>162</v>
      </c>
      <c r="AU1640" s="228" t="s">
        <v>91</v>
      </c>
      <c r="AY1640" s="21" t="s">
        <v>159</v>
      </c>
      <c r="BE1640" s="229">
        <f>IF(N1640="základní",J1640,0)</f>
        <v>0</v>
      </c>
      <c r="BF1640" s="229">
        <f>IF(N1640="snížená",J1640,0)</f>
        <v>0</v>
      </c>
      <c r="BG1640" s="229">
        <f>IF(N1640="zákl. přenesená",J1640,0)</f>
        <v>0</v>
      </c>
      <c r="BH1640" s="229">
        <f>IF(N1640="sníž. přenesená",J1640,0)</f>
        <v>0</v>
      </c>
      <c r="BI1640" s="229">
        <f>IF(N1640="nulová",J1640,0)</f>
        <v>0</v>
      </c>
      <c r="BJ1640" s="21" t="s">
        <v>91</v>
      </c>
      <c r="BK1640" s="229">
        <f>ROUND(I1640*H1640,2)</f>
        <v>0</v>
      </c>
      <c r="BL1640" s="21" t="s">
        <v>663</v>
      </c>
      <c r="BM1640" s="228" t="s">
        <v>2514</v>
      </c>
    </row>
    <row r="1641" s="2" customFormat="1">
      <c r="A1641" s="43"/>
      <c r="B1641" s="44"/>
      <c r="C1641" s="45"/>
      <c r="D1641" s="230" t="s">
        <v>168</v>
      </c>
      <c r="E1641" s="45"/>
      <c r="F1641" s="231" t="s">
        <v>2515</v>
      </c>
      <c r="G1641" s="45"/>
      <c r="H1641" s="45"/>
      <c r="I1641" s="232"/>
      <c r="J1641" s="45"/>
      <c r="K1641" s="45"/>
      <c r="L1641" s="49"/>
      <c r="M1641" s="233"/>
      <c r="N1641" s="234"/>
      <c r="O1641" s="89"/>
      <c r="P1641" s="89"/>
      <c r="Q1641" s="89"/>
      <c r="R1641" s="89"/>
      <c r="S1641" s="89"/>
      <c r="T1641" s="90"/>
      <c r="U1641" s="43"/>
      <c r="V1641" s="43"/>
      <c r="W1641" s="43"/>
      <c r="X1641" s="43"/>
      <c r="Y1641" s="43"/>
      <c r="Z1641" s="43"/>
      <c r="AA1641" s="43"/>
      <c r="AB1641" s="43"/>
      <c r="AC1641" s="43"/>
      <c r="AD1641" s="43"/>
      <c r="AE1641" s="43"/>
      <c r="AT1641" s="21" t="s">
        <v>168</v>
      </c>
      <c r="AU1641" s="21" t="s">
        <v>91</v>
      </c>
    </row>
    <row r="1642" s="2" customFormat="1" ht="37.8" customHeight="1">
      <c r="A1642" s="43"/>
      <c r="B1642" s="44"/>
      <c r="C1642" s="217" t="s">
        <v>2516</v>
      </c>
      <c r="D1642" s="217" t="s">
        <v>162</v>
      </c>
      <c r="E1642" s="218" t="s">
        <v>2517</v>
      </c>
      <c r="F1642" s="219" t="s">
        <v>2518</v>
      </c>
      <c r="G1642" s="220" t="s">
        <v>212</v>
      </c>
      <c r="H1642" s="221">
        <v>10</v>
      </c>
      <c r="I1642" s="222"/>
      <c r="J1642" s="223">
        <f>ROUND(I1642*H1642,2)</f>
        <v>0</v>
      </c>
      <c r="K1642" s="219" t="s">
        <v>166</v>
      </c>
      <c r="L1642" s="49"/>
      <c r="M1642" s="224" t="s">
        <v>32</v>
      </c>
      <c r="N1642" s="225" t="s">
        <v>48</v>
      </c>
      <c r="O1642" s="89"/>
      <c r="P1642" s="226">
        <f>O1642*H1642</f>
        <v>0</v>
      </c>
      <c r="Q1642" s="226">
        <v>0.00051000000000000004</v>
      </c>
      <c r="R1642" s="226">
        <f>Q1642*H1642</f>
        <v>0.0051000000000000004</v>
      </c>
      <c r="S1642" s="226">
        <v>0</v>
      </c>
      <c r="T1642" s="227">
        <f>S1642*H1642</f>
        <v>0</v>
      </c>
      <c r="U1642" s="43"/>
      <c r="V1642" s="43"/>
      <c r="W1642" s="43"/>
      <c r="X1642" s="43"/>
      <c r="Y1642" s="43"/>
      <c r="Z1642" s="43"/>
      <c r="AA1642" s="43"/>
      <c r="AB1642" s="43"/>
      <c r="AC1642" s="43"/>
      <c r="AD1642" s="43"/>
      <c r="AE1642" s="43"/>
      <c r="AR1642" s="228" t="s">
        <v>663</v>
      </c>
      <c r="AT1642" s="228" t="s">
        <v>162</v>
      </c>
      <c r="AU1642" s="228" t="s">
        <v>91</v>
      </c>
      <c r="AY1642" s="21" t="s">
        <v>159</v>
      </c>
      <c r="BE1642" s="229">
        <f>IF(N1642="základní",J1642,0)</f>
        <v>0</v>
      </c>
      <c r="BF1642" s="229">
        <f>IF(N1642="snížená",J1642,0)</f>
        <v>0</v>
      </c>
      <c r="BG1642" s="229">
        <f>IF(N1642="zákl. přenesená",J1642,0)</f>
        <v>0</v>
      </c>
      <c r="BH1642" s="229">
        <f>IF(N1642="sníž. přenesená",J1642,0)</f>
        <v>0</v>
      </c>
      <c r="BI1642" s="229">
        <f>IF(N1642="nulová",J1642,0)</f>
        <v>0</v>
      </c>
      <c r="BJ1642" s="21" t="s">
        <v>91</v>
      </c>
      <c r="BK1642" s="229">
        <f>ROUND(I1642*H1642,2)</f>
        <v>0</v>
      </c>
      <c r="BL1642" s="21" t="s">
        <v>663</v>
      </c>
      <c r="BM1642" s="228" t="s">
        <v>2519</v>
      </c>
    </row>
    <row r="1643" s="2" customFormat="1">
      <c r="A1643" s="43"/>
      <c r="B1643" s="44"/>
      <c r="C1643" s="45"/>
      <c r="D1643" s="230" t="s">
        <v>168</v>
      </c>
      <c r="E1643" s="45"/>
      <c r="F1643" s="231" t="s">
        <v>2520</v>
      </c>
      <c r="G1643" s="45"/>
      <c r="H1643" s="45"/>
      <c r="I1643" s="232"/>
      <c r="J1643" s="45"/>
      <c r="K1643" s="45"/>
      <c r="L1643" s="49"/>
      <c r="M1643" s="233"/>
      <c r="N1643" s="234"/>
      <c r="O1643" s="89"/>
      <c r="P1643" s="89"/>
      <c r="Q1643" s="89"/>
      <c r="R1643" s="89"/>
      <c r="S1643" s="89"/>
      <c r="T1643" s="90"/>
      <c r="U1643" s="43"/>
      <c r="V1643" s="43"/>
      <c r="W1643" s="43"/>
      <c r="X1643" s="43"/>
      <c r="Y1643" s="43"/>
      <c r="Z1643" s="43"/>
      <c r="AA1643" s="43"/>
      <c r="AB1643" s="43"/>
      <c r="AC1643" s="43"/>
      <c r="AD1643" s="43"/>
      <c r="AE1643" s="43"/>
      <c r="AT1643" s="21" t="s">
        <v>168</v>
      </c>
      <c r="AU1643" s="21" t="s">
        <v>91</v>
      </c>
    </row>
    <row r="1644" s="2" customFormat="1" ht="37.8" customHeight="1">
      <c r="A1644" s="43"/>
      <c r="B1644" s="44"/>
      <c r="C1644" s="217" t="s">
        <v>2521</v>
      </c>
      <c r="D1644" s="217" t="s">
        <v>162</v>
      </c>
      <c r="E1644" s="218" t="s">
        <v>2522</v>
      </c>
      <c r="F1644" s="219" t="s">
        <v>2523</v>
      </c>
      <c r="G1644" s="220" t="s">
        <v>212</v>
      </c>
      <c r="H1644" s="221">
        <v>5</v>
      </c>
      <c r="I1644" s="222"/>
      <c r="J1644" s="223">
        <f>ROUND(I1644*H1644,2)</f>
        <v>0</v>
      </c>
      <c r="K1644" s="219" t="s">
        <v>166</v>
      </c>
      <c r="L1644" s="49"/>
      <c r="M1644" s="224" t="s">
        <v>32</v>
      </c>
      <c r="N1644" s="225" t="s">
        <v>48</v>
      </c>
      <c r="O1644" s="89"/>
      <c r="P1644" s="226">
        <f>O1644*H1644</f>
        <v>0</v>
      </c>
      <c r="Q1644" s="226">
        <v>0.0016375000000000001</v>
      </c>
      <c r="R1644" s="226">
        <f>Q1644*H1644</f>
        <v>0.0081875000000000003</v>
      </c>
      <c r="S1644" s="226">
        <v>0</v>
      </c>
      <c r="T1644" s="227">
        <f>S1644*H1644</f>
        <v>0</v>
      </c>
      <c r="U1644" s="43"/>
      <c r="V1644" s="43"/>
      <c r="W1644" s="43"/>
      <c r="X1644" s="43"/>
      <c r="Y1644" s="43"/>
      <c r="Z1644" s="43"/>
      <c r="AA1644" s="43"/>
      <c r="AB1644" s="43"/>
      <c r="AC1644" s="43"/>
      <c r="AD1644" s="43"/>
      <c r="AE1644" s="43"/>
      <c r="AR1644" s="228" t="s">
        <v>663</v>
      </c>
      <c r="AT1644" s="228" t="s">
        <v>162</v>
      </c>
      <c r="AU1644" s="228" t="s">
        <v>91</v>
      </c>
      <c r="AY1644" s="21" t="s">
        <v>159</v>
      </c>
      <c r="BE1644" s="229">
        <f>IF(N1644="základní",J1644,0)</f>
        <v>0</v>
      </c>
      <c r="BF1644" s="229">
        <f>IF(N1644="snížená",J1644,0)</f>
        <v>0</v>
      </c>
      <c r="BG1644" s="229">
        <f>IF(N1644="zákl. přenesená",J1644,0)</f>
        <v>0</v>
      </c>
      <c r="BH1644" s="229">
        <f>IF(N1644="sníž. přenesená",J1644,0)</f>
        <v>0</v>
      </c>
      <c r="BI1644" s="229">
        <f>IF(N1644="nulová",J1644,0)</f>
        <v>0</v>
      </c>
      <c r="BJ1644" s="21" t="s">
        <v>91</v>
      </c>
      <c r="BK1644" s="229">
        <f>ROUND(I1644*H1644,2)</f>
        <v>0</v>
      </c>
      <c r="BL1644" s="21" t="s">
        <v>663</v>
      </c>
      <c r="BM1644" s="228" t="s">
        <v>2524</v>
      </c>
    </row>
    <row r="1645" s="2" customFormat="1">
      <c r="A1645" s="43"/>
      <c r="B1645" s="44"/>
      <c r="C1645" s="45"/>
      <c r="D1645" s="230" t="s">
        <v>168</v>
      </c>
      <c r="E1645" s="45"/>
      <c r="F1645" s="231" t="s">
        <v>2525</v>
      </c>
      <c r="G1645" s="45"/>
      <c r="H1645" s="45"/>
      <c r="I1645" s="232"/>
      <c r="J1645" s="45"/>
      <c r="K1645" s="45"/>
      <c r="L1645" s="49"/>
      <c r="M1645" s="233"/>
      <c r="N1645" s="234"/>
      <c r="O1645" s="89"/>
      <c r="P1645" s="89"/>
      <c r="Q1645" s="89"/>
      <c r="R1645" s="89"/>
      <c r="S1645" s="89"/>
      <c r="T1645" s="90"/>
      <c r="U1645" s="43"/>
      <c r="V1645" s="43"/>
      <c r="W1645" s="43"/>
      <c r="X1645" s="43"/>
      <c r="Y1645" s="43"/>
      <c r="Z1645" s="43"/>
      <c r="AA1645" s="43"/>
      <c r="AB1645" s="43"/>
      <c r="AC1645" s="43"/>
      <c r="AD1645" s="43"/>
      <c r="AE1645" s="43"/>
      <c r="AT1645" s="21" t="s">
        <v>168</v>
      </c>
      <c r="AU1645" s="21" t="s">
        <v>91</v>
      </c>
    </row>
    <row r="1646" s="2" customFormat="1" ht="37.8" customHeight="1">
      <c r="A1646" s="43"/>
      <c r="B1646" s="44"/>
      <c r="C1646" s="217" t="s">
        <v>2526</v>
      </c>
      <c r="D1646" s="217" t="s">
        <v>162</v>
      </c>
      <c r="E1646" s="218" t="s">
        <v>2527</v>
      </c>
      <c r="F1646" s="219" t="s">
        <v>2528</v>
      </c>
      <c r="G1646" s="220" t="s">
        <v>212</v>
      </c>
      <c r="H1646" s="221">
        <v>10</v>
      </c>
      <c r="I1646" s="222"/>
      <c r="J1646" s="223">
        <f>ROUND(I1646*H1646,2)</f>
        <v>0</v>
      </c>
      <c r="K1646" s="219" t="s">
        <v>166</v>
      </c>
      <c r="L1646" s="49"/>
      <c r="M1646" s="224" t="s">
        <v>32</v>
      </c>
      <c r="N1646" s="225" t="s">
        <v>48</v>
      </c>
      <c r="O1646" s="89"/>
      <c r="P1646" s="226">
        <f>O1646*H1646</f>
        <v>0</v>
      </c>
      <c r="Q1646" s="226">
        <v>0.0018875000000000001</v>
      </c>
      <c r="R1646" s="226">
        <f>Q1646*H1646</f>
        <v>0.018874999999999999</v>
      </c>
      <c r="S1646" s="226">
        <v>0</v>
      </c>
      <c r="T1646" s="227">
        <f>S1646*H1646</f>
        <v>0</v>
      </c>
      <c r="U1646" s="43"/>
      <c r="V1646" s="43"/>
      <c r="W1646" s="43"/>
      <c r="X1646" s="43"/>
      <c r="Y1646" s="43"/>
      <c r="Z1646" s="43"/>
      <c r="AA1646" s="43"/>
      <c r="AB1646" s="43"/>
      <c r="AC1646" s="43"/>
      <c r="AD1646" s="43"/>
      <c r="AE1646" s="43"/>
      <c r="AR1646" s="228" t="s">
        <v>663</v>
      </c>
      <c r="AT1646" s="228" t="s">
        <v>162</v>
      </c>
      <c r="AU1646" s="228" t="s">
        <v>91</v>
      </c>
      <c r="AY1646" s="21" t="s">
        <v>159</v>
      </c>
      <c r="BE1646" s="229">
        <f>IF(N1646="základní",J1646,0)</f>
        <v>0</v>
      </c>
      <c r="BF1646" s="229">
        <f>IF(N1646="snížená",J1646,0)</f>
        <v>0</v>
      </c>
      <c r="BG1646" s="229">
        <f>IF(N1646="zákl. přenesená",J1646,0)</f>
        <v>0</v>
      </c>
      <c r="BH1646" s="229">
        <f>IF(N1646="sníž. přenesená",J1646,0)</f>
        <v>0</v>
      </c>
      <c r="BI1646" s="229">
        <f>IF(N1646="nulová",J1646,0)</f>
        <v>0</v>
      </c>
      <c r="BJ1646" s="21" t="s">
        <v>91</v>
      </c>
      <c r="BK1646" s="229">
        <f>ROUND(I1646*H1646,2)</f>
        <v>0</v>
      </c>
      <c r="BL1646" s="21" t="s">
        <v>663</v>
      </c>
      <c r="BM1646" s="228" t="s">
        <v>2529</v>
      </c>
    </row>
    <row r="1647" s="2" customFormat="1">
      <c r="A1647" s="43"/>
      <c r="B1647" s="44"/>
      <c r="C1647" s="45"/>
      <c r="D1647" s="230" t="s">
        <v>168</v>
      </c>
      <c r="E1647" s="45"/>
      <c r="F1647" s="231" t="s">
        <v>2530</v>
      </c>
      <c r="G1647" s="45"/>
      <c r="H1647" s="45"/>
      <c r="I1647" s="232"/>
      <c r="J1647" s="45"/>
      <c r="K1647" s="45"/>
      <c r="L1647" s="49"/>
      <c r="M1647" s="233"/>
      <c r="N1647" s="234"/>
      <c r="O1647" s="89"/>
      <c r="P1647" s="89"/>
      <c r="Q1647" s="89"/>
      <c r="R1647" s="89"/>
      <c r="S1647" s="89"/>
      <c r="T1647" s="90"/>
      <c r="U1647" s="43"/>
      <c r="V1647" s="43"/>
      <c r="W1647" s="43"/>
      <c r="X1647" s="43"/>
      <c r="Y1647" s="43"/>
      <c r="Z1647" s="43"/>
      <c r="AA1647" s="43"/>
      <c r="AB1647" s="43"/>
      <c r="AC1647" s="43"/>
      <c r="AD1647" s="43"/>
      <c r="AE1647" s="43"/>
      <c r="AT1647" s="21" t="s">
        <v>168</v>
      </c>
      <c r="AU1647" s="21" t="s">
        <v>91</v>
      </c>
    </row>
    <row r="1648" s="12" customFormat="1" ht="22.8" customHeight="1">
      <c r="A1648" s="12"/>
      <c r="B1648" s="201"/>
      <c r="C1648" s="202"/>
      <c r="D1648" s="203" t="s">
        <v>75</v>
      </c>
      <c r="E1648" s="215" t="s">
        <v>2531</v>
      </c>
      <c r="F1648" s="215" t="s">
        <v>2532</v>
      </c>
      <c r="G1648" s="202"/>
      <c r="H1648" s="202"/>
      <c r="I1648" s="205"/>
      <c r="J1648" s="216">
        <f>BK1648</f>
        <v>0</v>
      </c>
      <c r="K1648" s="202"/>
      <c r="L1648" s="207"/>
      <c r="M1648" s="208"/>
      <c r="N1648" s="209"/>
      <c r="O1648" s="209"/>
      <c r="P1648" s="210">
        <f>P1649+SUM(P1650:P1665)+P1682</f>
        <v>0</v>
      </c>
      <c r="Q1648" s="209"/>
      <c r="R1648" s="210">
        <f>R1649+SUM(R1650:R1665)+R1682</f>
        <v>8.2221100557919993</v>
      </c>
      <c r="S1648" s="209"/>
      <c r="T1648" s="211">
        <f>T1649+SUM(T1650:T1665)+T1682</f>
        <v>0</v>
      </c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R1648" s="212" t="s">
        <v>91</v>
      </c>
      <c r="AT1648" s="213" t="s">
        <v>75</v>
      </c>
      <c r="AU1648" s="213" t="s">
        <v>84</v>
      </c>
      <c r="AY1648" s="212" t="s">
        <v>159</v>
      </c>
      <c r="BK1648" s="214">
        <f>BK1649+SUM(BK1650:BK1665)+BK1682</f>
        <v>0</v>
      </c>
    </row>
    <row r="1649" s="2" customFormat="1" ht="49.05" customHeight="1">
      <c r="A1649" s="43"/>
      <c r="B1649" s="44"/>
      <c r="C1649" s="217" t="s">
        <v>856</v>
      </c>
      <c r="D1649" s="217" t="s">
        <v>162</v>
      </c>
      <c r="E1649" s="218" t="s">
        <v>2533</v>
      </c>
      <c r="F1649" s="219" t="s">
        <v>2534</v>
      </c>
      <c r="G1649" s="220" t="s">
        <v>165</v>
      </c>
      <c r="H1649" s="221">
        <v>135.94499999999999</v>
      </c>
      <c r="I1649" s="222"/>
      <c r="J1649" s="223">
        <f>ROUND(I1649*H1649,2)</f>
        <v>0</v>
      </c>
      <c r="K1649" s="219" t="s">
        <v>166</v>
      </c>
      <c r="L1649" s="49"/>
      <c r="M1649" s="224" t="s">
        <v>32</v>
      </c>
      <c r="N1649" s="225" t="s">
        <v>48</v>
      </c>
      <c r="O1649" s="89"/>
      <c r="P1649" s="226">
        <f>O1649*H1649</f>
        <v>0</v>
      </c>
      <c r="Q1649" s="226">
        <v>0.033827999999999997</v>
      </c>
      <c r="R1649" s="226">
        <f>Q1649*H1649</f>
        <v>4.5987474599999993</v>
      </c>
      <c r="S1649" s="226">
        <v>0</v>
      </c>
      <c r="T1649" s="227">
        <f>S1649*H1649</f>
        <v>0</v>
      </c>
      <c r="U1649" s="43"/>
      <c r="V1649" s="43"/>
      <c r="W1649" s="43"/>
      <c r="X1649" s="43"/>
      <c r="Y1649" s="43"/>
      <c r="Z1649" s="43"/>
      <c r="AA1649" s="43"/>
      <c r="AB1649" s="43"/>
      <c r="AC1649" s="43"/>
      <c r="AD1649" s="43"/>
      <c r="AE1649" s="43"/>
      <c r="AR1649" s="228" t="s">
        <v>663</v>
      </c>
      <c r="AT1649" s="228" t="s">
        <v>162</v>
      </c>
      <c r="AU1649" s="228" t="s">
        <v>91</v>
      </c>
      <c r="AY1649" s="21" t="s">
        <v>159</v>
      </c>
      <c r="BE1649" s="229">
        <f>IF(N1649="základní",J1649,0)</f>
        <v>0</v>
      </c>
      <c r="BF1649" s="229">
        <f>IF(N1649="snížená",J1649,0)</f>
        <v>0</v>
      </c>
      <c r="BG1649" s="229">
        <f>IF(N1649="zákl. přenesená",J1649,0)</f>
        <v>0</v>
      </c>
      <c r="BH1649" s="229">
        <f>IF(N1649="sníž. přenesená",J1649,0)</f>
        <v>0</v>
      </c>
      <c r="BI1649" s="229">
        <f>IF(N1649="nulová",J1649,0)</f>
        <v>0</v>
      </c>
      <c r="BJ1649" s="21" t="s">
        <v>91</v>
      </c>
      <c r="BK1649" s="229">
        <f>ROUND(I1649*H1649,2)</f>
        <v>0</v>
      </c>
      <c r="BL1649" s="21" t="s">
        <v>663</v>
      </c>
      <c r="BM1649" s="228" t="s">
        <v>2535</v>
      </c>
    </row>
    <row r="1650" s="2" customFormat="1">
      <c r="A1650" s="43"/>
      <c r="B1650" s="44"/>
      <c r="C1650" s="45"/>
      <c r="D1650" s="230" t="s">
        <v>168</v>
      </c>
      <c r="E1650" s="45"/>
      <c r="F1650" s="231" t="s">
        <v>2536</v>
      </c>
      <c r="G1650" s="45"/>
      <c r="H1650" s="45"/>
      <c r="I1650" s="232"/>
      <c r="J1650" s="45"/>
      <c r="K1650" s="45"/>
      <c r="L1650" s="49"/>
      <c r="M1650" s="233"/>
      <c r="N1650" s="234"/>
      <c r="O1650" s="89"/>
      <c r="P1650" s="89"/>
      <c r="Q1650" s="89"/>
      <c r="R1650" s="89"/>
      <c r="S1650" s="89"/>
      <c r="T1650" s="90"/>
      <c r="U1650" s="43"/>
      <c r="V1650" s="43"/>
      <c r="W1650" s="43"/>
      <c r="X1650" s="43"/>
      <c r="Y1650" s="43"/>
      <c r="Z1650" s="43"/>
      <c r="AA1650" s="43"/>
      <c r="AB1650" s="43"/>
      <c r="AC1650" s="43"/>
      <c r="AD1650" s="43"/>
      <c r="AE1650" s="43"/>
      <c r="AT1650" s="21" t="s">
        <v>168</v>
      </c>
      <c r="AU1650" s="21" t="s">
        <v>91</v>
      </c>
    </row>
    <row r="1651" s="13" customFormat="1">
      <c r="A1651" s="13"/>
      <c r="B1651" s="235"/>
      <c r="C1651" s="236"/>
      <c r="D1651" s="237" t="s">
        <v>170</v>
      </c>
      <c r="E1651" s="238" t="s">
        <v>32</v>
      </c>
      <c r="F1651" s="239" t="s">
        <v>2321</v>
      </c>
      <c r="G1651" s="236"/>
      <c r="H1651" s="238" t="s">
        <v>32</v>
      </c>
      <c r="I1651" s="240"/>
      <c r="J1651" s="236"/>
      <c r="K1651" s="236"/>
      <c r="L1651" s="241"/>
      <c r="M1651" s="242"/>
      <c r="N1651" s="243"/>
      <c r="O1651" s="243"/>
      <c r="P1651" s="243"/>
      <c r="Q1651" s="243"/>
      <c r="R1651" s="243"/>
      <c r="S1651" s="243"/>
      <c r="T1651" s="244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5" t="s">
        <v>170</v>
      </c>
      <c r="AU1651" s="245" t="s">
        <v>91</v>
      </c>
      <c r="AV1651" s="13" t="s">
        <v>84</v>
      </c>
      <c r="AW1651" s="13" t="s">
        <v>38</v>
      </c>
      <c r="AX1651" s="13" t="s">
        <v>76</v>
      </c>
      <c r="AY1651" s="245" t="s">
        <v>159</v>
      </c>
    </row>
    <row r="1652" s="14" customFormat="1">
      <c r="A1652" s="14"/>
      <c r="B1652" s="246"/>
      <c r="C1652" s="247"/>
      <c r="D1652" s="237" t="s">
        <v>170</v>
      </c>
      <c r="E1652" s="248" t="s">
        <v>32</v>
      </c>
      <c r="F1652" s="249" t="s">
        <v>2322</v>
      </c>
      <c r="G1652" s="247"/>
      <c r="H1652" s="250">
        <v>29.600000000000001</v>
      </c>
      <c r="I1652" s="251"/>
      <c r="J1652" s="247"/>
      <c r="K1652" s="247"/>
      <c r="L1652" s="252"/>
      <c r="M1652" s="253"/>
      <c r="N1652" s="254"/>
      <c r="O1652" s="254"/>
      <c r="P1652" s="254"/>
      <c r="Q1652" s="254"/>
      <c r="R1652" s="254"/>
      <c r="S1652" s="254"/>
      <c r="T1652" s="255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6" t="s">
        <v>170</v>
      </c>
      <c r="AU1652" s="256" t="s">
        <v>91</v>
      </c>
      <c r="AV1652" s="14" t="s">
        <v>91</v>
      </c>
      <c r="AW1652" s="14" t="s">
        <v>38</v>
      </c>
      <c r="AX1652" s="14" t="s">
        <v>76</v>
      </c>
      <c r="AY1652" s="256" t="s">
        <v>159</v>
      </c>
    </row>
    <row r="1653" s="14" customFormat="1">
      <c r="A1653" s="14"/>
      <c r="B1653" s="246"/>
      <c r="C1653" s="247"/>
      <c r="D1653" s="237" t="s">
        <v>170</v>
      </c>
      <c r="E1653" s="248" t="s">
        <v>32</v>
      </c>
      <c r="F1653" s="249" t="s">
        <v>2323</v>
      </c>
      <c r="G1653" s="247"/>
      <c r="H1653" s="250">
        <v>2.9750000000000001</v>
      </c>
      <c r="I1653" s="251"/>
      <c r="J1653" s="247"/>
      <c r="K1653" s="247"/>
      <c r="L1653" s="252"/>
      <c r="M1653" s="253"/>
      <c r="N1653" s="254"/>
      <c r="O1653" s="254"/>
      <c r="P1653" s="254"/>
      <c r="Q1653" s="254"/>
      <c r="R1653" s="254"/>
      <c r="S1653" s="254"/>
      <c r="T1653" s="255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6" t="s">
        <v>170</v>
      </c>
      <c r="AU1653" s="256" t="s">
        <v>91</v>
      </c>
      <c r="AV1653" s="14" t="s">
        <v>91</v>
      </c>
      <c r="AW1653" s="14" t="s">
        <v>38</v>
      </c>
      <c r="AX1653" s="14" t="s">
        <v>76</v>
      </c>
      <c r="AY1653" s="256" t="s">
        <v>159</v>
      </c>
    </row>
    <row r="1654" s="14" customFormat="1">
      <c r="A1654" s="14"/>
      <c r="B1654" s="246"/>
      <c r="C1654" s="247"/>
      <c r="D1654" s="237" t="s">
        <v>170</v>
      </c>
      <c r="E1654" s="248" t="s">
        <v>32</v>
      </c>
      <c r="F1654" s="249" t="s">
        <v>2324</v>
      </c>
      <c r="G1654" s="247"/>
      <c r="H1654" s="250">
        <v>3.8700000000000001</v>
      </c>
      <c r="I1654" s="251"/>
      <c r="J1654" s="247"/>
      <c r="K1654" s="247"/>
      <c r="L1654" s="252"/>
      <c r="M1654" s="253"/>
      <c r="N1654" s="254"/>
      <c r="O1654" s="254"/>
      <c r="P1654" s="254"/>
      <c r="Q1654" s="254"/>
      <c r="R1654" s="254"/>
      <c r="S1654" s="254"/>
      <c r="T1654" s="255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6" t="s">
        <v>170</v>
      </c>
      <c r="AU1654" s="256" t="s">
        <v>91</v>
      </c>
      <c r="AV1654" s="14" t="s">
        <v>91</v>
      </c>
      <c r="AW1654" s="14" t="s">
        <v>38</v>
      </c>
      <c r="AX1654" s="14" t="s">
        <v>76</v>
      </c>
      <c r="AY1654" s="256" t="s">
        <v>159</v>
      </c>
    </row>
    <row r="1655" s="14" customFormat="1">
      <c r="A1655" s="14"/>
      <c r="B1655" s="246"/>
      <c r="C1655" s="247"/>
      <c r="D1655" s="237" t="s">
        <v>170</v>
      </c>
      <c r="E1655" s="248" t="s">
        <v>32</v>
      </c>
      <c r="F1655" s="249" t="s">
        <v>2325</v>
      </c>
      <c r="G1655" s="247"/>
      <c r="H1655" s="250">
        <v>13.42</v>
      </c>
      <c r="I1655" s="251"/>
      <c r="J1655" s="247"/>
      <c r="K1655" s="247"/>
      <c r="L1655" s="252"/>
      <c r="M1655" s="253"/>
      <c r="N1655" s="254"/>
      <c r="O1655" s="254"/>
      <c r="P1655" s="254"/>
      <c r="Q1655" s="254"/>
      <c r="R1655" s="254"/>
      <c r="S1655" s="254"/>
      <c r="T1655" s="255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6" t="s">
        <v>170</v>
      </c>
      <c r="AU1655" s="256" t="s">
        <v>91</v>
      </c>
      <c r="AV1655" s="14" t="s">
        <v>91</v>
      </c>
      <c r="AW1655" s="14" t="s">
        <v>38</v>
      </c>
      <c r="AX1655" s="14" t="s">
        <v>76</v>
      </c>
      <c r="AY1655" s="256" t="s">
        <v>159</v>
      </c>
    </row>
    <row r="1656" s="14" customFormat="1">
      <c r="A1656" s="14"/>
      <c r="B1656" s="246"/>
      <c r="C1656" s="247"/>
      <c r="D1656" s="237" t="s">
        <v>170</v>
      </c>
      <c r="E1656" s="248" t="s">
        <v>32</v>
      </c>
      <c r="F1656" s="249" t="s">
        <v>2326</v>
      </c>
      <c r="G1656" s="247"/>
      <c r="H1656" s="250">
        <v>46.170000000000002</v>
      </c>
      <c r="I1656" s="251"/>
      <c r="J1656" s="247"/>
      <c r="K1656" s="247"/>
      <c r="L1656" s="252"/>
      <c r="M1656" s="253"/>
      <c r="N1656" s="254"/>
      <c r="O1656" s="254"/>
      <c r="P1656" s="254"/>
      <c r="Q1656" s="254"/>
      <c r="R1656" s="254"/>
      <c r="S1656" s="254"/>
      <c r="T1656" s="255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6" t="s">
        <v>170</v>
      </c>
      <c r="AU1656" s="256" t="s">
        <v>91</v>
      </c>
      <c r="AV1656" s="14" t="s">
        <v>91</v>
      </c>
      <c r="AW1656" s="14" t="s">
        <v>38</v>
      </c>
      <c r="AX1656" s="14" t="s">
        <v>76</v>
      </c>
      <c r="AY1656" s="256" t="s">
        <v>159</v>
      </c>
    </row>
    <row r="1657" s="14" customFormat="1">
      <c r="A1657" s="14"/>
      <c r="B1657" s="246"/>
      <c r="C1657" s="247"/>
      <c r="D1657" s="237" t="s">
        <v>170</v>
      </c>
      <c r="E1657" s="248" t="s">
        <v>32</v>
      </c>
      <c r="F1657" s="249" t="s">
        <v>2327</v>
      </c>
      <c r="G1657" s="247"/>
      <c r="H1657" s="250">
        <v>2.3999999999999999</v>
      </c>
      <c r="I1657" s="251"/>
      <c r="J1657" s="247"/>
      <c r="K1657" s="247"/>
      <c r="L1657" s="252"/>
      <c r="M1657" s="253"/>
      <c r="N1657" s="254"/>
      <c r="O1657" s="254"/>
      <c r="P1657" s="254"/>
      <c r="Q1657" s="254"/>
      <c r="R1657" s="254"/>
      <c r="S1657" s="254"/>
      <c r="T1657" s="255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6" t="s">
        <v>170</v>
      </c>
      <c r="AU1657" s="256" t="s">
        <v>91</v>
      </c>
      <c r="AV1657" s="14" t="s">
        <v>91</v>
      </c>
      <c r="AW1657" s="14" t="s">
        <v>38</v>
      </c>
      <c r="AX1657" s="14" t="s">
        <v>76</v>
      </c>
      <c r="AY1657" s="256" t="s">
        <v>159</v>
      </c>
    </row>
    <row r="1658" s="14" customFormat="1">
      <c r="A1658" s="14"/>
      <c r="B1658" s="246"/>
      <c r="C1658" s="247"/>
      <c r="D1658" s="237" t="s">
        <v>170</v>
      </c>
      <c r="E1658" s="248" t="s">
        <v>32</v>
      </c>
      <c r="F1658" s="249" t="s">
        <v>2328</v>
      </c>
      <c r="G1658" s="247"/>
      <c r="H1658" s="250">
        <v>1.6499999999999999</v>
      </c>
      <c r="I1658" s="251"/>
      <c r="J1658" s="247"/>
      <c r="K1658" s="247"/>
      <c r="L1658" s="252"/>
      <c r="M1658" s="253"/>
      <c r="N1658" s="254"/>
      <c r="O1658" s="254"/>
      <c r="P1658" s="254"/>
      <c r="Q1658" s="254"/>
      <c r="R1658" s="254"/>
      <c r="S1658" s="254"/>
      <c r="T1658" s="255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6" t="s">
        <v>170</v>
      </c>
      <c r="AU1658" s="256" t="s">
        <v>91</v>
      </c>
      <c r="AV1658" s="14" t="s">
        <v>91</v>
      </c>
      <c r="AW1658" s="14" t="s">
        <v>38</v>
      </c>
      <c r="AX1658" s="14" t="s">
        <v>76</v>
      </c>
      <c r="AY1658" s="256" t="s">
        <v>159</v>
      </c>
    </row>
    <row r="1659" s="14" customFormat="1">
      <c r="A1659" s="14"/>
      <c r="B1659" s="246"/>
      <c r="C1659" s="247"/>
      <c r="D1659" s="237" t="s">
        <v>170</v>
      </c>
      <c r="E1659" s="248" t="s">
        <v>32</v>
      </c>
      <c r="F1659" s="249" t="s">
        <v>2329</v>
      </c>
      <c r="G1659" s="247"/>
      <c r="H1659" s="250">
        <v>7.6500000000000004</v>
      </c>
      <c r="I1659" s="251"/>
      <c r="J1659" s="247"/>
      <c r="K1659" s="247"/>
      <c r="L1659" s="252"/>
      <c r="M1659" s="253"/>
      <c r="N1659" s="254"/>
      <c r="O1659" s="254"/>
      <c r="P1659" s="254"/>
      <c r="Q1659" s="254"/>
      <c r="R1659" s="254"/>
      <c r="S1659" s="254"/>
      <c r="T1659" s="255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6" t="s">
        <v>170</v>
      </c>
      <c r="AU1659" s="256" t="s">
        <v>91</v>
      </c>
      <c r="AV1659" s="14" t="s">
        <v>91</v>
      </c>
      <c r="AW1659" s="14" t="s">
        <v>38</v>
      </c>
      <c r="AX1659" s="14" t="s">
        <v>76</v>
      </c>
      <c r="AY1659" s="256" t="s">
        <v>159</v>
      </c>
    </row>
    <row r="1660" s="14" customFormat="1">
      <c r="A1660" s="14"/>
      <c r="B1660" s="246"/>
      <c r="C1660" s="247"/>
      <c r="D1660" s="237" t="s">
        <v>170</v>
      </c>
      <c r="E1660" s="248" t="s">
        <v>32</v>
      </c>
      <c r="F1660" s="249" t="s">
        <v>2330</v>
      </c>
      <c r="G1660" s="247"/>
      <c r="H1660" s="250">
        <v>5.3250000000000002</v>
      </c>
      <c r="I1660" s="251"/>
      <c r="J1660" s="247"/>
      <c r="K1660" s="247"/>
      <c r="L1660" s="252"/>
      <c r="M1660" s="253"/>
      <c r="N1660" s="254"/>
      <c r="O1660" s="254"/>
      <c r="P1660" s="254"/>
      <c r="Q1660" s="254"/>
      <c r="R1660" s="254"/>
      <c r="S1660" s="254"/>
      <c r="T1660" s="255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6" t="s">
        <v>170</v>
      </c>
      <c r="AU1660" s="256" t="s">
        <v>91</v>
      </c>
      <c r="AV1660" s="14" t="s">
        <v>91</v>
      </c>
      <c r="AW1660" s="14" t="s">
        <v>38</v>
      </c>
      <c r="AX1660" s="14" t="s">
        <v>76</v>
      </c>
      <c r="AY1660" s="256" t="s">
        <v>159</v>
      </c>
    </row>
    <row r="1661" s="14" customFormat="1">
      <c r="A1661" s="14"/>
      <c r="B1661" s="246"/>
      <c r="C1661" s="247"/>
      <c r="D1661" s="237" t="s">
        <v>170</v>
      </c>
      <c r="E1661" s="248" t="s">
        <v>32</v>
      </c>
      <c r="F1661" s="249" t="s">
        <v>2331</v>
      </c>
      <c r="G1661" s="247"/>
      <c r="H1661" s="250">
        <v>22.885000000000002</v>
      </c>
      <c r="I1661" s="251"/>
      <c r="J1661" s="247"/>
      <c r="K1661" s="247"/>
      <c r="L1661" s="252"/>
      <c r="M1661" s="253"/>
      <c r="N1661" s="254"/>
      <c r="O1661" s="254"/>
      <c r="P1661" s="254"/>
      <c r="Q1661" s="254"/>
      <c r="R1661" s="254"/>
      <c r="S1661" s="254"/>
      <c r="T1661" s="255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6" t="s">
        <v>170</v>
      </c>
      <c r="AU1661" s="256" t="s">
        <v>91</v>
      </c>
      <c r="AV1661" s="14" t="s">
        <v>91</v>
      </c>
      <c r="AW1661" s="14" t="s">
        <v>38</v>
      </c>
      <c r="AX1661" s="14" t="s">
        <v>76</v>
      </c>
      <c r="AY1661" s="256" t="s">
        <v>159</v>
      </c>
    </row>
    <row r="1662" s="15" customFormat="1">
      <c r="A1662" s="15"/>
      <c r="B1662" s="266"/>
      <c r="C1662" s="267"/>
      <c r="D1662" s="237" t="s">
        <v>170</v>
      </c>
      <c r="E1662" s="268" t="s">
        <v>32</v>
      </c>
      <c r="F1662" s="269" t="s">
        <v>583</v>
      </c>
      <c r="G1662" s="267"/>
      <c r="H1662" s="270">
        <v>135.94499999999999</v>
      </c>
      <c r="I1662" s="271"/>
      <c r="J1662" s="267"/>
      <c r="K1662" s="267"/>
      <c r="L1662" s="272"/>
      <c r="M1662" s="273"/>
      <c r="N1662" s="274"/>
      <c r="O1662" s="274"/>
      <c r="P1662" s="274"/>
      <c r="Q1662" s="274"/>
      <c r="R1662" s="274"/>
      <c r="S1662" s="274"/>
      <c r="T1662" s="27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T1662" s="276" t="s">
        <v>170</v>
      </c>
      <c r="AU1662" s="276" t="s">
        <v>91</v>
      </c>
      <c r="AV1662" s="15" t="s">
        <v>96</v>
      </c>
      <c r="AW1662" s="15" t="s">
        <v>38</v>
      </c>
      <c r="AX1662" s="15" t="s">
        <v>84</v>
      </c>
      <c r="AY1662" s="276" t="s">
        <v>159</v>
      </c>
    </row>
    <row r="1663" s="2" customFormat="1" ht="49.05" customHeight="1">
      <c r="A1663" s="43"/>
      <c r="B1663" s="44"/>
      <c r="C1663" s="217" t="s">
        <v>2537</v>
      </c>
      <c r="D1663" s="217" t="s">
        <v>162</v>
      </c>
      <c r="E1663" s="218" t="s">
        <v>2538</v>
      </c>
      <c r="F1663" s="219" t="s">
        <v>2539</v>
      </c>
      <c r="G1663" s="220" t="s">
        <v>181</v>
      </c>
      <c r="H1663" s="221">
        <v>8.2219999999999995</v>
      </c>
      <c r="I1663" s="222"/>
      <c r="J1663" s="223">
        <f>ROUND(I1663*H1663,2)</f>
        <v>0</v>
      </c>
      <c r="K1663" s="219" t="s">
        <v>166</v>
      </c>
      <c r="L1663" s="49"/>
      <c r="M1663" s="224" t="s">
        <v>32</v>
      </c>
      <c r="N1663" s="225" t="s">
        <v>48</v>
      </c>
      <c r="O1663" s="89"/>
      <c r="P1663" s="226">
        <f>O1663*H1663</f>
        <v>0</v>
      </c>
      <c r="Q1663" s="226">
        <v>0</v>
      </c>
      <c r="R1663" s="226">
        <f>Q1663*H1663</f>
        <v>0</v>
      </c>
      <c r="S1663" s="226">
        <v>0</v>
      </c>
      <c r="T1663" s="227">
        <f>S1663*H1663</f>
        <v>0</v>
      </c>
      <c r="U1663" s="43"/>
      <c r="V1663" s="43"/>
      <c r="W1663" s="43"/>
      <c r="X1663" s="43"/>
      <c r="Y1663" s="43"/>
      <c r="Z1663" s="43"/>
      <c r="AA1663" s="43"/>
      <c r="AB1663" s="43"/>
      <c r="AC1663" s="43"/>
      <c r="AD1663" s="43"/>
      <c r="AE1663" s="43"/>
      <c r="AR1663" s="228" t="s">
        <v>663</v>
      </c>
      <c r="AT1663" s="228" t="s">
        <v>162</v>
      </c>
      <c r="AU1663" s="228" t="s">
        <v>91</v>
      </c>
      <c r="AY1663" s="21" t="s">
        <v>159</v>
      </c>
      <c r="BE1663" s="229">
        <f>IF(N1663="základní",J1663,0)</f>
        <v>0</v>
      </c>
      <c r="BF1663" s="229">
        <f>IF(N1663="snížená",J1663,0)</f>
        <v>0</v>
      </c>
      <c r="BG1663" s="229">
        <f>IF(N1663="zákl. přenesená",J1663,0)</f>
        <v>0</v>
      </c>
      <c r="BH1663" s="229">
        <f>IF(N1663="sníž. přenesená",J1663,0)</f>
        <v>0</v>
      </c>
      <c r="BI1663" s="229">
        <f>IF(N1663="nulová",J1663,0)</f>
        <v>0</v>
      </c>
      <c r="BJ1663" s="21" t="s">
        <v>91</v>
      </c>
      <c r="BK1663" s="229">
        <f>ROUND(I1663*H1663,2)</f>
        <v>0</v>
      </c>
      <c r="BL1663" s="21" t="s">
        <v>663</v>
      </c>
      <c r="BM1663" s="228" t="s">
        <v>2540</v>
      </c>
    </row>
    <row r="1664" s="2" customFormat="1">
      <c r="A1664" s="43"/>
      <c r="B1664" s="44"/>
      <c r="C1664" s="45"/>
      <c r="D1664" s="230" t="s">
        <v>168</v>
      </c>
      <c r="E1664" s="45"/>
      <c r="F1664" s="231" t="s">
        <v>2541</v>
      </c>
      <c r="G1664" s="45"/>
      <c r="H1664" s="45"/>
      <c r="I1664" s="232"/>
      <c r="J1664" s="45"/>
      <c r="K1664" s="45"/>
      <c r="L1664" s="49"/>
      <c r="M1664" s="233"/>
      <c r="N1664" s="234"/>
      <c r="O1664" s="89"/>
      <c r="P1664" s="89"/>
      <c r="Q1664" s="89"/>
      <c r="R1664" s="89"/>
      <c r="S1664" s="89"/>
      <c r="T1664" s="90"/>
      <c r="U1664" s="43"/>
      <c r="V1664" s="43"/>
      <c r="W1664" s="43"/>
      <c r="X1664" s="43"/>
      <c r="Y1664" s="43"/>
      <c r="Z1664" s="43"/>
      <c r="AA1664" s="43"/>
      <c r="AB1664" s="43"/>
      <c r="AC1664" s="43"/>
      <c r="AD1664" s="43"/>
      <c r="AE1664" s="43"/>
      <c r="AT1664" s="21" t="s">
        <v>168</v>
      </c>
      <c r="AU1664" s="21" t="s">
        <v>91</v>
      </c>
    </row>
    <row r="1665" s="12" customFormat="1" ht="20.88" customHeight="1">
      <c r="A1665" s="12"/>
      <c r="B1665" s="201"/>
      <c r="C1665" s="202"/>
      <c r="D1665" s="203" t="s">
        <v>75</v>
      </c>
      <c r="E1665" s="215" t="s">
        <v>2542</v>
      </c>
      <c r="F1665" s="215" t="s">
        <v>2543</v>
      </c>
      <c r="G1665" s="202"/>
      <c r="H1665" s="202"/>
      <c r="I1665" s="205"/>
      <c r="J1665" s="216">
        <f>BK1665</f>
        <v>0</v>
      </c>
      <c r="K1665" s="202"/>
      <c r="L1665" s="207"/>
      <c r="M1665" s="208"/>
      <c r="N1665" s="209"/>
      <c r="O1665" s="209"/>
      <c r="P1665" s="210">
        <f>SUM(P1666:P1681)</f>
        <v>0</v>
      </c>
      <c r="Q1665" s="209"/>
      <c r="R1665" s="210">
        <f>SUM(R1666:R1681)</f>
        <v>2.8187100860000003</v>
      </c>
      <c r="S1665" s="209"/>
      <c r="T1665" s="211">
        <f>SUM(T1666:T1681)</f>
        <v>0</v>
      </c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R1665" s="212" t="s">
        <v>91</v>
      </c>
      <c r="AT1665" s="213" t="s">
        <v>75</v>
      </c>
      <c r="AU1665" s="213" t="s">
        <v>91</v>
      </c>
      <c r="AY1665" s="212" t="s">
        <v>159</v>
      </c>
      <c r="BK1665" s="214">
        <f>SUM(BK1666:BK1681)</f>
        <v>0</v>
      </c>
    </row>
    <row r="1666" s="2" customFormat="1" ht="24.15" customHeight="1">
      <c r="A1666" s="43"/>
      <c r="B1666" s="44"/>
      <c r="C1666" s="217" t="s">
        <v>2544</v>
      </c>
      <c r="D1666" s="217" t="s">
        <v>162</v>
      </c>
      <c r="E1666" s="218" t="s">
        <v>2545</v>
      </c>
      <c r="F1666" s="219" t="s">
        <v>2546</v>
      </c>
      <c r="G1666" s="220" t="s">
        <v>165</v>
      </c>
      <c r="H1666" s="221">
        <v>278.46100000000001</v>
      </c>
      <c r="I1666" s="222"/>
      <c r="J1666" s="223">
        <f>ROUND(I1666*H1666,2)</f>
        <v>0</v>
      </c>
      <c r="K1666" s="219" t="s">
        <v>166</v>
      </c>
      <c r="L1666" s="49"/>
      <c r="M1666" s="224" t="s">
        <v>32</v>
      </c>
      <c r="N1666" s="225" t="s">
        <v>48</v>
      </c>
      <c r="O1666" s="89"/>
      <c r="P1666" s="226">
        <f>O1666*H1666</f>
        <v>0</v>
      </c>
      <c r="Q1666" s="226">
        <v>0</v>
      </c>
      <c r="R1666" s="226">
        <f>Q1666*H1666</f>
        <v>0</v>
      </c>
      <c r="S1666" s="226">
        <v>0</v>
      </c>
      <c r="T1666" s="227">
        <f>S1666*H1666</f>
        <v>0</v>
      </c>
      <c r="U1666" s="43"/>
      <c r="V1666" s="43"/>
      <c r="W1666" s="43"/>
      <c r="X1666" s="43"/>
      <c r="Y1666" s="43"/>
      <c r="Z1666" s="43"/>
      <c r="AA1666" s="43"/>
      <c r="AB1666" s="43"/>
      <c r="AC1666" s="43"/>
      <c r="AD1666" s="43"/>
      <c r="AE1666" s="43"/>
      <c r="AR1666" s="228" t="s">
        <v>663</v>
      </c>
      <c r="AT1666" s="228" t="s">
        <v>162</v>
      </c>
      <c r="AU1666" s="228" t="s">
        <v>93</v>
      </c>
      <c r="AY1666" s="21" t="s">
        <v>159</v>
      </c>
      <c r="BE1666" s="229">
        <f>IF(N1666="základní",J1666,0)</f>
        <v>0</v>
      </c>
      <c r="BF1666" s="229">
        <f>IF(N1666="snížená",J1666,0)</f>
        <v>0</v>
      </c>
      <c r="BG1666" s="229">
        <f>IF(N1666="zákl. přenesená",J1666,0)</f>
        <v>0</v>
      </c>
      <c r="BH1666" s="229">
        <f>IF(N1666="sníž. přenesená",J1666,0)</f>
        <v>0</v>
      </c>
      <c r="BI1666" s="229">
        <f>IF(N1666="nulová",J1666,0)</f>
        <v>0</v>
      </c>
      <c r="BJ1666" s="21" t="s">
        <v>91</v>
      </c>
      <c r="BK1666" s="229">
        <f>ROUND(I1666*H1666,2)</f>
        <v>0</v>
      </c>
      <c r="BL1666" s="21" t="s">
        <v>663</v>
      </c>
      <c r="BM1666" s="228" t="s">
        <v>2547</v>
      </c>
    </row>
    <row r="1667" s="2" customFormat="1">
      <c r="A1667" s="43"/>
      <c r="B1667" s="44"/>
      <c r="C1667" s="45"/>
      <c r="D1667" s="230" t="s">
        <v>168</v>
      </c>
      <c r="E1667" s="45"/>
      <c r="F1667" s="231" t="s">
        <v>2548</v>
      </c>
      <c r="G1667" s="45"/>
      <c r="H1667" s="45"/>
      <c r="I1667" s="232"/>
      <c r="J1667" s="45"/>
      <c r="K1667" s="45"/>
      <c r="L1667" s="49"/>
      <c r="M1667" s="233"/>
      <c r="N1667" s="234"/>
      <c r="O1667" s="89"/>
      <c r="P1667" s="89"/>
      <c r="Q1667" s="89"/>
      <c r="R1667" s="89"/>
      <c r="S1667" s="89"/>
      <c r="T1667" s="90"/>
      <c r="U1667" s="43"/>
      <c r="V1667" s="43"/>
      <c r="W1667" s="43"/>
      <c r="X1667" s="43"/>
      <c r="Y1667" s="43"/>
      <c r="Z1667" s="43"/>
      <c r="AA1667" s="43"/>
      <c r="AB1667" s="43"/>
      <c r="AC1667" s="43"/>
      <c r="AD1667" s="43"/>
      <c r="AE1667" s="43"/>
      <c r="AT1667" s="21" t="s">
        <v>168</v>
      </c>
      <c r="AU1667" s="21" t="s">
        <v>93</v>
      </c>
    </row>
    <row r="1668" s="14" customFormat="1">
      <c r="A1668" s="14"/>
      <c r="B1668" s="246"/>
      <c r="C1668" s="247"/>
      <c r="D1668" s="237" t="s">
        <v>170</v>
      </c>
      <c r="E1668" s="248" t="s">
        <v>32</v>
      </c>
      <c r="F1668" s="249" t="s">
        <v>2549</v>
      </c>
      <c r="G1668" s="247"/>
      <c r="H1668" s="250">
        <v>210.565</v>
      </c>
      <c r="I1668" s="251"/>
      <c r="J1668" s="247"/>
      <c r="K1668" s="247"/>
      <c r="L1668" s="252"/>
      <c r="M1668" s="253"/>
      <c r="N1668" s="254"/>
      <c r="O1668" s="254"/>
      <c r="P1668" s="254"/>
      <c r="Q1668" s="254"/>
      <c r="R1668" s="254"/>
      <c r="S1668" s="254"/>
      <c r="T1668" s="255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6" t="s">
        <v>170</v>
      </c>
      <c r="AU1668" s="256" t="s">
        <v>93</v>
      </c>
      <c r="AV1668" s="14" t="s">
        <v>91</v>
      </c>
      <c r="AW1668" s="14" t="s">
        <v>38</v>
      </c>
      <c r="AX1668" s="14" t="s">
        <v>76</v>
      </c>
      <c r="AY1668" s="256" t="s">
        <v>159</v>
      </c>
    </row>
    <row r="1669" s="14" customFormat="1">
      <c r="A1669" s="14"/>
      <c r="B1669" s="246"/>
      <c r="C1669" s="247"/>
      <c r="D1669" s="237" t="s">
        <v>170</v>
      </c>
      <c r="E1669" s="248" t="s">
        <v>32</v>
      </c>
      <c r="F1669" s="249" t="s">
        <v>306</v>
      </c>
      <c r="G1669" s="247"/>
      <c r="H1669" s="250">
        <v>67.896000000000001</v>
      </c>
      <c r="I1669" s="251"/>
      <c r="J1669" s="247"/>
      <c r="K1669" s="247"/>
      <c r="L1669" s="252"/>
      <c r="M1669" s="253"/>
      <c r="N1669" s="254"/>
      <c r="O1669" s="254"/>
      <c r="P1669" s="254"/>
      <c r="Q1669" s="254"/>
      <c r="R1669" s="254"/>
      <c r="S1669" s="254"/>
      <c r="T1669" s="255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6" t="s">
        <v>170</v>
      </c>
      <c r="AU1669" s="256" t="s">
        <v>93</v>
      </c>
      <c r="AV1669" s="14" t="s">
        <v>91</v>
      </c>
      <c r="AW1669" s="14" t="s">
        <v>38</v>
      </c>
      <c r="AX1669" s="14" t="s">
        <v>76</v>
      </c>
      <c r="AY1669" s="256" t="s">
        <v>159</v>
      </c>
    </row>
    <row r="1670" s="15" customFormat="1">
      <c r="A1670" s="15"/>
      <c r="B1670" s="266"/>
      <c r="C1670" s="267"/>
      <c r="D1670" s="237" t="s">
        <v>170</v>
      </c>
      <c r="E1670" s="268" t="s">
        <v>32</v>
      </c>
      <c r="F1670" s="269" t="s">
        <v>583</v>
      </c>
      <c r="G1670" s="267"/>
      <c r="H1670" s="270">
        <v>278.46100000000001</v>
      </c>
      <c r="I1670" s="271"/>
      <c r="J1670" s="267"/>
      <c r="K1670" s="267"/>
      <c r="L1670" s="272"/>
      <c r="M1670" s="273"/>
      <c r="N1670" s="274"/>
      <c r="O1670" s="274"/>
      <c r="P1670" s="274"/>
      <c r="Q1670" s="274"/>
      <c r="R1670" s="274"/>
      <c r="S1670" s="274"/>
      <c r="T1670" s="27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T1670" s="276" t="s">
        <v>170</v>
      </c>
      <c r="AU1670" s="276" t="s">
        <v>93</v>
      </c>
      <c r="AV1670" s="15" t="s">
        <v>96</v>
      </c>
      <c r="AW1670" s="15" t="s">
        <v>38</v>
      </c>
      <c r="AX1670" s="15" t="s">
        <v>84</v>
      </c>
      <c r="AY1670" s="276" t="s">
        <v>159</v>
      </c>
    </row>
    <row r="1671" s="2" customFormat="1" ht="24.15" customHeight="1">
      <c r="A1671" s="43"/>
      <c r="B1671" s="44"/>
      <c r="C1671" s="277" t="s">
        <v>2550</v>
      </c>
      <c r="D1671" s="277" t="s">
        <v>670</v>
      </c>
      <c r="E1671" s="278" t="s">
        <v>2551</v>
      </c>
      <c r="F1671" s="279" t="s">
        <v>2552</v>
      </c>
      <c r="G1671" s="280" t="s">
        <v>165</v>
      </c>
      <c r="H1671" s="281">
        <v>320.23000000000002</v>
      </c>
      <c r="I1671" s="282"/>
      <c r="J1671" s="283">
        <f>ROUND(I1671*H1671,2)</f>
        <v>0</v>
      </c>
      <c r="K1671" s="279" t="s">
        <v>166</v>
      </c>
      <c r="L1671" s="284"/>
      <c r="M1671" s="285" t="s">
        <v>32</v>
      </c>
      <c r="N1671" s="286" t="s">
        <v>48</v>
      </c>
      <c r="O1671" s="89"/>
      <c r="P1671" s="226">
        <f>O1671*H1671</f>
        <v>0</v>
      </c>
      <c r="Q1671" s="226">
        <v>0.00021000000000000001</v>
      </c>
      <c r="R1671" s="226">
        <f>Q1671*H1671</f>
        <v>0.067248300000000011</v>
      </c>
      <c r="S1671" s="226">
        <v>0</v>
      </c>
      <c r="T1671" s="227">
        <f>S1671*H1671</f>
        <v>0</v>
      </c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3"/>
      <c r="AE1671" s="43"/>
      <c r="AR1671" s="228" t="s">
        <v>782</v>
      </c>
      <c r="AT1671" s="228" t="s">
        <v>670</v>
      </c>
      <c r="AU1671" s="228" t="s">
        <v>93</v>
      </c>
      <c r="AY1671" s="21" t="s">
        <v>159</v>
      </c>
      <c r="BE1671" s="229">
        <f>IF(N1671="základní",J1671,0)</f>
        <v>0</v>
      </c>
      <c r="BF1671" s="229">
        <f>IF(N1671="snížená",J1671,0)</f>
        <v>0</v>
      </c>
      <c r="BG1671" s="229">
        <f>IF(N1671="zákl. přenesená",J1671,0)</f>
        <v>0</v>
      </c>
      <c r="BH1671" s="229">
        <f>IF(N1671="sníž. přenesená",J1671,0)</f>
        <v>0</v>
      </c>
      <c r="BI1671" s="229">
        <f>IF(N1671="nulová",J1671,0)</f>
        <v>0</v>
      </c>
      <c r="BJ1671" s="21" t="s">
        <v>91</v>
      </c>
      <c r="BK1671" s="229">
        <f>ROUND(I1671*H1671,2)</f>
        <v>0</v>
      </c>
      <c r="BL1671" s="21" t="s">
        <v>663</v>
      </c>
      <c r="BM1671" s="228" t="s">
        <v>2553</v>
      </c>
    </row>
    <row r="1672" s="14" customFormat="1">
      <c r="A1672" s="14"/>
      <c r="B1672" s="246"/>
      <c r="C1672" s="247"/>
      <c r="D1672" s="237" t="s">
        <v>170</v>
      </c>
      <c r="E1672" s="247"/>
      <c r="F1672" s="249" t="s">
        <v>2554</v>
      </c>
      <c r="G1672" s="247"/>
      <c r="H1672" s="250">
        <v>320.23000000000002</v>
      </c>
      <c r="I1672" s="251"/>
      <c r="J1672" s="247"/>
      <c r="K1672" s="247"/>
      <c r="L1672" s="252"/>
      <c r="M1672" s="253"/>
      <c r="N1672" s="254"/>
      <c r="O1672" s="254"/>
      <c r="P1672" s="254"/>
      <c r="Q1672" s="254"/>
      <c r="R1672" s="254"/>
      <c r="S1672" s="254"/>
      <c r="T1672" s="255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6" t="s">
        <v>170</v>
      </c>
      <c r="AU1672" s="256" t="s">
        <v>93</v>
      </c>
      <c r="AV1672" s="14" t="s">
        <v>91</v>
      </c>
      <c r="AW1672" s="14" t="s">
        <v>4</v>
      </c>
      <c r="AX1672" s="14" t="s">
        <v>84</v>
      </c>
      <c r="AY1672" s="256" t="s">
        <v>159</v>
      </c>
    </row>
    <row r="1673" s="2" customFormat="1" ht="37.8" customHeight="1">
      <c r="A1673" s="43"/>
      <c r="B1673" s="44"/>
      <c r="C1673" s="217" t="s">
        <v>2555</v>
      </c>
      <c r="D1673" s="217" t="s">
        <v>162</v>
      </c>
      <c r="E1673" s="218" t="s">
        <v>2556</v>
      </c>
      <c r="F1673" s="219" t="s">
        <v>2557</v>
      </c>
      <c r="G1673" s="220" t="s">
        <v>165</v>
      </c>
      <c r="H1673" s="221">
        <v>260.161</v>
      </c>
      <c r="I1673" s="222"/>
      <c r="J1673" s="223">
        <f>ROUND(I1673*H1673,2)</f>
        <v>0</v>
      </c>
      <c r="K1673" s="219" t="s">
        <v>166</v>
      </c>
      <c r="L1673" s="49"/>
      <c r="M1673" s="224" t="s">
        <v>32</v>
      </c>
      <c r="N1673" s="225" t="s">
        <v>48</v>
      </c>
      <c r="O1673" s="89"/>
      <c r="P1673" s="226">
        <f>O1673*H1673</f>
        <v>0</v>
      </c>
      <c r="Q1673" s="226">
        <v>0.000126</v>
      </c>
      <c r="R1673" s="226">
        <f>Q1673*H1673</f>
        <v>0.032780285999999999</v>
      </c>
      <c r="S1673" s="226">
        <v>0</v>
      </c>
      <c r="T1673" s="227">
        <f>S1673*H1673</f>
        <v>0</v>
      </c>
      <c r="U1673" s="43"/>
      <c r="V1673" s="43"/>
      <c r="W1673" s="43"/>
      <c r="X1673" s="43"/>
      <c r="Y1673" s="43"/>
      <c r="Z1673" s="43"/>
      <c r="AA1673" s="43"/>
      <c r="AB1673" s="43"/>
      <c r="AC1673" s="43"/>
      <c r="AD1673" s="43"/>
      <c r="AE1673" s="43"/>
      <c r="AR1673" s="228" t="s">
        <v>663</v>
      </c>
      <c r="AT1673" s="228" t="s">
        <v>162</v>
      </c>
      <c r="AU1673" s="228" t="s">
        <v>93</v>
      </c>
      <c r="AY1673" s="21" t="s">
        <v>159</v>
      </c>
      <c r="BE1673" s="229">
        <f>IF(N1673="základní",J1673,0)</f>
        <v>0</v>
      </c>
      <c r="BF1673" s="229">
        <f>IF(N1673="snížená",J1673,0)</f>
        <v>0</v>
      </c>
      <c r="BG1673" s="229">
        <f>IF(N1673="zákl. přenesená",J1673,0)</f>
        <v>0</v>
      </c>
      <c r="BH1673" s="229">
        <f>IF(N1673="sníž. přenesená",J1673,0)</f>
        <v>0</v>
      </c>
      <c r="BI1673" s="229">
        <f>IF(N1673="nulová",J1673,0)</f>
        <v>0</v>
      </c>
      <c r="BJ1673" s="21" t="s">
        <v>91</v>
      </c>
      <c r="BK1673" s="229">
        <f>ROUND(I1673*H1673,2)</f>
        <v>0</v>
      </c>
      <c r="BL1673" s="21" t="s">
        <v>663</v>
      </c>
      <c r="BM1673" s="228" t="s">
        <v>2558</v>
      </c>
    </row>
    <row r="1674" s="2" customFormat="1">
      <c r="A1674" s="43"/>
      <c r="B1674" s="44"/>
      <c r="C1674" s="45"/>
      <c r="D1674" s="230" t="s">
        <v>168</v>
      </c>
      <c r="E1674" s="45"/>
      <c r="F1674" s="231" t="s">
        <v>2559</v>
      </c>
      <c r="G1674" s="45"/>
      <c r="H1674" s="45"/>
      <c r="I1674" s="232"/>
      <c r="J1674" s="45"/>
      <c r="K1674" s="45"/>
      <c r="L1674" s="49"/>
      <c r="M1674" s="233"/>
      <c r="N1674" s="234"/>
      <c r="O1674" s="89"/>
      <c r="P1674" s="89"/>
      <c r="Q1674" s="89"/>
      <c r="R1674" s="89"/>
      <c r="S1674" s="89"/>
      <c r="T1674" s="90"/>
      <c r="U1674" s="43"/>
      <c r="V1674" s="43"/>
      <c r="W1674" s="43"/>
      <c r="X1674" s="43"/>
      <c r="Y1674" s="43"/>
      <c r="Z1674" s="43"/>
      <c r="AA1674" s="43"/>
      <c r="AB1674" s="43"/>
      <c r="AC1674" s="43"/>
      <c r="AD1674" s="43"/>
      <c r="AE1674" s="43"/>
      <c r="AT1674" s="21" t="s">
        <v>168</v>
      </c>
      <c r="AU1674" s="21" t="s">
        <v>93</v>
      </c>
    </row>
    <row r="1675" s="14" customFormat="1">
      <c r="A1675" s="14"/>
      <c r="B1675" s="246"/>
      <c r="C1675" s="247"/>
      <c r="D1675" s="237" t="s">
        <v>170</v>
      </c>
      <c r="E1675" s="248" t="s">
        <v>32</v>
      </c>
      <c r="F1675" s="249" t="s">
        <v>303</v>
      </c>
      <c r="G1675" s="247"/>
      <c r="H1675" s="250">
        <v>192.26499999999999</v>
      </c>
      <c r="I1675" s="251"/>
      <c r="J1675" s="247"/>
      <c r="K1675" s="247"/>
      <c r="L1675" s="252"/>
      <c r="M1675" s="253"/>
      <c r="N1675" s="254"/>
      <c r="O1675" s="254"/>
      <c r="P1675" s="254"/>
      <c r="Q1675" s="254"/>
      <c r="R1675" s="254"/>
      <c r="S1675" s="254"/>
      <c r="T1675" s="255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6" t="s">
        <v>170</v>
      </c>
      <c r="AU1675" s="256" t="s">
        <v>93</v>
      </c>
      <c r="AV1675" s="14" t="s">
        <v>91</v>
      </c>
      <c r="AW1675" s="14" t="s">
        <v>38</v>
      </c>
      <c r="AX1675" s="14" t="s">
        <v>76</v>
      </c>
      <c r="AY1675" s="256" t="s">
        <v>159</v>
      </c>
    </row>
    <row r="1676" s="14" customFormat="1">
      <c r="A1676" s="14"/>
      <c r="B1676" s="246"/>
      <c r="C1676" s="247"/>
      <c r="D1676" s="237" t="s">
        <v>170</v>
      </c>
      <c r="E1676" s="248" t="s">
        <v>32</v>
      </c>
      <c r="F1676" s="249" t="s">
        <v>306</v>
      </c>
      <c r="G1676" s="247"/>
      <c r="H1676" s="250">
        <v>67.896000000000001</v>
      </c>
      <c r="I1676" s="251"/>
      <c r="J1676" s="247"/>
      <c r="K1676" s="247"/>
      <c r="L1676" s="252"/>
      <c r="M1676" s="253"/>
      <c r="N1676" s="254"/>
      <c r="O1676" s="254"/>
      <c r="P1676" s="254"/>
      <c r="Q1676" s="254"/>
      <c r="R1676" s="254"/>
      <c r="S1676" s="254"/>
      <c r="T1676" s="255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6" t="s">
        <v>170</v>
      </c>
      <c r="AU1676" s="256" t="s">
        <v>93</v>
      </c>
      <c r="AV1676" s="14" t="s">
        <v>91</v>
      </c>
      <c r="AW1676" s="14" t="s">
        <v>38</v>
      </c>
      <c r="AX1676" s="14" t="s">
        <v>76</v>
      </c>
      <c r="AY1676" s="256" t="s">
        <v>159</v>
      </c>
    </row>
    <row r="1677" s="15" customFormat="1">
      <c r="A1677" s="15"/>
      <c r="B1677" s="266"/>
      <c r="C1677" s="267"/>
      <c r="D1677" s="237" t="s">
        <v>170</v>
      </c>
      <c r="E1677" s="268" t="s">
        <v>32</v>
      </c>
      <c r="F1677" s="269" t="s">
        <v>583</v>
      </c>
      <c r="G1677" s="267"/>
      <c r="H1677" s="270">
        <v>260.161</v>
      </c>
      <c r="I1677" s="271"/>
      <c r="J1677" s="267"/>
      <c r="K1677" s="267"/>
      <c r="L1677" s="272"/>
      <c r="M1677" s="273"/>
      <c r="N1677" s="274"/>
      <c r="O1677" s="274"/>
      <c r="P1677" s="274"/>
      <c r="Q1677" s="274"/>
      <c r="R1677" s="274"/>
      <c r="S1677" s="274"/>
      <c r="T1677" s="27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76" t="s">
        <v>170</v>
      </c>
      <c r="AU1677" s="276" t="s">
        <v>93</v>
      </c>
      <c r="AV1677" s="15" t="s">
        <v>96</v>
      </c>
      <c r="AW1677" s="15" t="s">
        <v>38</v>
      </c>
      <c r="AX1677" s="15" t="s">
        <v>84</v>
      </c>
      <c r="AY1677" s="276" t="s">
        <v>159</v>
      </c>
    </row>
    <row r="1678" s="2" customFormat="1" ht="24.15" customHeight="1">
      <c r="A1678" s="43"/>
      <c r="B1678" s="44"/>
      <c r="C1678" s="277" t="s">
        <v>2560</v>
      </c>
      <c r="D1678" s="277" t="s">
        <v>670</v>
      </c>
      <c r="E1678" s="278" t="s">
        <v>2561</v>
      </c>
      <c r="F1678" s="279" t="s">
        <v>2562</v>
      </c>
      <c r="G1678" s="280" t="s">
        <v>165</v>
      </c>
      <c r="H1678" s="281">
        <v>286.17700000000002</v>
      </c>
      <c r="I1678" s="282"/>
      <c r="J1678" s="283">
        <f>ROUND(I1678*H1678,2)</f>
        <v>0</v>
      </c>
      <c r="K1678" s="279" t="s">
        <v>166</v>
      </c>
      <c r="L1678" s="284"/>
      <c r="M1678" s="285" t="s">
        <v>32</v>
      </c>
      <c r="N1678" s="286" t="s">
        <v>48</v>
      </c>
      <c r="O1678" s="89"/>
      <c r="P1678" s="226">
        <f>O1678*H1678</f>
        <v>0</v>
      </c>
      <c r="Q1678" s="226">
        <v>0.0094999999999999998</v>
      </c>
      <c r="R1678" s="226">
        <f>Q1678*H1678</f>
        <v>2.7186815000000002</v>
      </c>
      <c r="S1678" s="226">
        <v>0</v>
      </c>
      <c r="T1678" s="227">
        <f>S1678*H1678</f>
        <v>0</v>
      </c>
      <c r="U1678" s="43"/>
      <c r="V1678" s="43"/>
      <c r="W1678" s="43"/>
      <c r="X1678" s="43"/>
      <c r="Y1678" s="43"/>
      <c r="Z1678" s="43"/>
      <c r="AA1678" s="43"/>
      <c r="AB1678" s="43"/>
      <c r="AC1678" s="43"/>
      <c r="AD1678" s="43"/>
      <c r="AE1678" s="43"/>
      <c r="AR1678" s="228" t="s">
        <v>782</v>
      </c>
      <c r="AT1678" s="228" t="s">
        <v>670</v>
      </c>
      <c r="AU1678" s="228" t="s">
        <v>93</v>
      </c>
      <c r="AY1678" s="21" t="s">
        <v>159</v>
      </c>
      <c r="BE1678" s="229">
        <f>IF(N1678="základní",J1678,0)</f>
        <v>0</v>
      </c>
      <c r="BF1678" s="229">
        <f>IF(N1678="snížená",J1678,0)</f>
        <v>0</v>
      </c>
      <c r="BG1678" s="229">
        <f>IF(N1678="zákl. přenesená",J1678,0)</f>
        <v>0</v>
      </c>
      <c r="BH1678" s="229">
        <f>IF(N1678="sníž. přenesená",J1678,0)</f>
        <v>0</v>
      </c>
      <c r="BI1678" s="229">
        <f>IF(N1678="nulová",J1678,0)</f>
        <v>0</v>
      </c>
      <c r="BJ1678" s="21" t="s">
        <v>91</v>
      </c>
      <c r="BK1678" s="229">
        <f>ROUND(I1678*H1678,2)</f>
        <v>0</v>
      </c>
      <c r="BL1678" s="21" t="s">
        <v>663</v>
      </c>
      <c r="BM1678" s="228" t="s">
        <v>2563</v>
      </c>
    </row>
    <row r="1679" s="14" customFormat="1">
      <c r="A1679" s="14"/>
      <c r="B1679" s="246"/>
      <c r="C1679" s="247"/>
      <c r="D1679" s="237" t="s">
        <v>170</v>
      </c>
      <c r="E1679" s="247"/>
      <c r="F1679" s="249" t="s">
        <v>2564</v>
      </c>
      <c r="G1679" s="247"/>
      <c r="H1679" s="250">
        <v>286.17700000000002</v>
      </c>
      <c r="I1679" s="251"/>
      <c r="J1679" s="247"/>
      <c r="K1679" s="247"/>
      <c r="L1679" s="252"/>
      <c r="M1679" s="253"/>
      <c r="N1679" s="254"/>
      <c r="O1679" s="254"/>
      <c r="P1679" s="254"/>
      <c r="Q1679" s="254"/>
      <c r="R1679" s="254"/>
      <c r="S1679" s="254"/>
      <c r="T1679" s="255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6" t="s">
        <v>170</v>
      </c>
      <c r="AU1679" s="256" t="s">
        <v>93</v>
      </c>
      <c r="AV1679" s="14" t="s">
        <v>91</v>
      </c>
      <c r="AW1679" s="14" t="s">
        <v>4</v>
      </c>
      <c r="AX1679" s="14" t="s">
        <v>84</v>
      </c>
      <c r="AY1679" s="256" t="s">
        <v>159</v>
      </c>
    </row>
    <row r="1680" s="2" customFormat="1" ht="24.15" customHeight="1">
      <c r="A1680" s="43"/>
      <c r="B1680" s="44"/>
      <c r="C1680" s="217" t="s">
        <v>2565</v>
      </c>
      <c r="D1680" s="217" t="s">
        <v>162</v>
      </c>
      <c r="E1680" s="218" t="s">
        <v>2566</v>
      </c>
      <c r="F1680" s="219" t="s">
        <v>2567</v>
      </c>
      <c r="G1680" s="220" t="s">
        <v>165</v>
      </c>
      <c r="H1680" s="221">
        <v>18.300000000000001</v>
      </c>
      <c r="I1680" s="222"/>
      <c r="J1680" s="223">
        <f>ROUND(I1680*H1680,2)</f>
        <v>0</v>
      </c>
      <c r="K1680" s="219" t="s">
        <v>227</v>
      </c>
      <c r="L1680" s="49"/>
      <c r="M1680" s="224" t="s">
        <v>32</v>
      </c>
      <c r="N1680" s="225" t="s">
        <v>48</v>
      </c>
      <c r="O1680" s="89"/>
      <c r="P1680" s="226">
        <f>O1680*H1680</f>
        <v>0</v>
      </c>
      <c r="Q1680" s="226">
        <v>0</v>
      </c>
      <c r="R1680" s="226">
        <f>Q1680*H1680</f>
        <v>0</v>
      </c>
      <c r="S1680" s="226">
        <v>0</v>
      </c>
      <c r="T1680" s="227">
        <f>S1680*H1680</f>
        <v>0</v>
      </c>
      <c r="U1680" s="43"/>
      <c r="V1680" s="43"/>
      <c r="W1680" s="43"/>
      <c r="X1680" s="43"/>
      <c r="Y1680" s="43"/>
      <c r="Z1680" s="43"/>
      <c r="AA1680" s="43"/>
      <c r="AB1680" s="43"/>
      <c r="AC1680" s="43"/>
      <c r="AD1680" s="43"/>
      <c r="AE1680" s="43"/>
      <c r="AR1680" s="228" t="s">
        <v>663</v>
      </c>
      <c r="AT1680" s="228" t="s">
        <v>162</v>
      </c>
      <c r="AU1680" s="228" t="s">
        <v>93</v>
      </c>
      <c r="AY1680" s="21" t="s">
        <v>159</v>
      </c>
      <c r="BE1680" s="229">
        <f>IF(N1680="základní",J1680,0)</f>
        <v>0</v>
      </c>
      <c r="BF1680" s="229">
        <f>IF(N1680="snížená",J1680,0)</f>
        <v>0</v>
      </c>
      <c r="BG1680" s="229">
        <f>IF(N1680="zákl. přenesená",J1680,0)</f>
        <v>0</v>
      </c>
      <c r="BH1680" s="229">
        <f>IF(N1680="sníž. přenesená",J1680,0)</f>
        <v>0</v>
      </c>
      <c r="BI1680" s="229">
        <f>IF(N1680="nulová",J1680,0)</f>
        <v>0</v>
      </c>
      <c r="BJ1680" s="21" t="s">
        <v>91</v>
      </c>
      <c r="BK1680" s="229">
        <f>ROUND(I1680*H1680,2)</f>
        <v>0</v>
      </c>
      <c r="BL1680" s="21" t="s">
        <v>663</v>
      </c>
      <c r="BM1680" s="228" t="s">
        <v>2568</v>
      </c>
    </row>
    <row r="1681" s="14" customFormat="1">
      <c r="A1681" s="14"/>
      <c r="B1681" s="246"/>
      <c r="C1681" s="247"/>
      <c r="D1681" s="237" t="s">
        <v>170</v>
      </c>
      <c r="E1681" s="248" t="s">
        <v>32</v>
      </c>
      <c r="F1681" s="249" t="s">
        <v>2569</v>
      </c>
      <c r="G1681" s="247"/>
      <c r="H1681" s="250">
        <v>18.300000000000001</v>
      </c>
      <c r="I1681" s="251"/>
      <c r="J1681" s="247"/>
      <c r="K1681" s="247"/>
      <c r="L1681" s="252"/>
      <c r="M1681" s="253"/>
      <c r="N1681" s="254"/>
      <c r="O1681" s="254"/>
      <c r="P1681" s="254"/>
      <c r="Q1681" s="254"/>
      <c r="R1681" s="254"/>
      <c r="S1681" s="254"/>
      <c r="T1681" s="255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6" t="s">
        <v>170</v>
      </c>
      <c r="AU1681" s="256" t="s">
        <v>93</v>
      </c>
      <c r="AV1681" s="14" t="s">
        <v>91</v>
      </c>
      <c r="AW1681" s="14" t="s">
        <v>38</v>
      </c>
      <c r="AX1681" s="14" t="s">
        <v>84</v>
      </c>
      <c r="AY1681" s="256" t="s">
        <v>159</v>
      </c>
    </row>
    <row r="1682" s="12" customFormat="1" ht="20.88" customHeight="1">
      <c r="A1682" s="12"/>
      <c r="B1682" s="201"/>
      <c r="C1682" s="202"/>
      <c r="D1682" s="203" t="s">
        <v>75</v>
      </c>
      <c r="E1682" s="215" t="s">
        <v>2570</v>
      </c>
      <c r="F1682" s="215" t="s">
        <v>2571</v>
      </c>
      <c r="G1682" s="202"/>
      <c r="H1682" s="202"/>
      <c r="I1682" s="205"/>
      <c r="J1682" s="216">
        <f>BK1682</f>
        <v>0</v>
      </c>
      <c r="K1682" s="202"/>
      <c r="L1682" s="207"/>
      <c r="M1682" s="208"/>
      <c r="N1682" s="209"/>
      <c r="O1682" s="209"/>
      <c r="P1682" s="210">
        <f>SUM(P1683:P1702)</f>
        <v>0</v>
      </c>
      <c r="Q1682" s="209"/>
      <c r="R1682" s="210">
        <f>SUM(R1683:R1702)</f>
        <v>0.80465250979200009</v>
      </c>
      <c r="S1682" s="209"/>
      <c r="T1682" s="211">
        <f>SUM(T1683:T1702)</f>
        <v>0</v>
      </c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R1682" s="212" t="s">
        <v>91</v>
      </c>
      <c r="AT1682" s="213" t="s">
        <v>75</v>
      </c>
      <c r="AU1682" s="213" t="s">
        <v>91</v>
      </c>
      <c r="AY1682" s="212" t="s">
        <v>159</v>
      </c>
      <c r="BK1682" s="214">
        <f>SUM(BK1683:BK1702)</f>
        <v>0</v>
      </c>
    </row>
    <row r="1683" s="2" customFormat="1" ht="49.05" customHeight="1">
      <c r="A1683" s="43"/>
      <c r="B1683" s="44"/>
      <c r="C1683" s="217" t="s">
        <v>2572</v>
      </c>
      <c r="D1683" s="217" t="s">
        <v>162</v>
      </c>
      <c r="E1683" s="218" t="s">
        <v>2573</v>
      </c>
      <c r="F1683" s="219" t="s">
        <v>2574</v>
      </c>
      <c r="G1683" s="220" t="s">
        <v>165</v>
      </c>
      <c r="H1683" s="221">
        <v>22.699000000000002</v>
      </c>
      <c r="I1683" s="222"/>
      <c r="J1683" s="223">
        <f>ROUND(I1683*H1683,2)</f>
        <v>0</v>
      </c>
      <c r="K1683" s="219" t="s">
        <v>166</v>
      </c>
      <c r="L1683" s="49"/>
      <c r="M1683" s="224" t="s">
        <v>32</v>
      </c>
      <c r="N1683" s="225" t="s">
        <v>48</v>
      </c>
      <c r="O1683" s="89"/>
      <c r="P1683" s="226">
        <f>O1683*H1683</f>
        <v>0</v>
      </c>
      <c r="Q1683" s="226">
        <v>7.7999999999999999E-05</v>
      </c>
      <c r="R1683" s="226">
        <f>Q1683*H1683</f>
        <v>0.0017705220000000001</v>
      </c>
      <c r="S1683" s="226">
        <v>0</v>
      </c>
      <c r="T1683" s="227">
        <f>S1683*H1683</f>
        <v>0</v>
      </c>
      <c r="U1683" s="43"/>
      <c r="V1683" s="43"/>
      <c r="W1683" s="43"/>
      <c r="X1683" s="43"/>
      <c r="Y1683" s="43"/>
      <c r="Z1683" s="43"/>
      <c r="AA1683" s="43"/>
      <c r="AB1683" s="43"/>
      <c r="AC1683" s="43"/>
      <c r="AD1683" s="43"/>
      <c r="AE1683" s="43"/>
      <c r="AR1683" s="228" t="s">
        <v>663</v>
      </c>
      <c r="AT1683" s="228" t="s">
        <v>162</v>
      </c>
      <c r="AU1683" s="228" t="s">
        <v>93</v>
      </c>
      <c r="AY1683" s="21" t="s">
        <v>159</v>
      </c>
      <c r="BE1683" s="229">
        <f>IF(N1683="základní",J1683,0)</f>
        <v>0</v>
      </c>
      <c r="BF1683" s="229">
        <f>IF(N1683="snížená",J1683,0)</f>
        <v>0</v>
      </c>
      <c r="BG1683" s="229">
        <f>IF(N1683="zákl. přenesená",J1683,0)</f>
        <v>0</v>
      </c>
      <c r="BH1683" s="229">
        <f>IF(N1683="sníž. přenesená",J1683,0)</f>
        <v>0</v>
      </c>
      <c r="BI1683" s="229">
        <f>IF(N1683="nulová",J1683,0)</f>
        <v>0</v>
      </c>
      <c r="BJ1683" s="21" t="s">
        <v>91</v>
      </c>
      <c r="BK1683" s="229">
        <f>ROUND(I1683*H1683,2)</f>
        <v>0</v>
      </c>
      <c r="BL1683" s="21" t="s">
        <v>663</v>
      </c>
      <c r="BM1683" s="228" t="s">
        <v>2575</v>
      </c>
    </row>
    <row r="1684" s="2" customFormat="1">
      <c r="A1684" s="43"/>
      <c r="B1684" s="44"/>
      <c r="C1684" s="45"/>
      <c r="D1684" s="230" t="s">
        <v>168</v>
      </c>
      <c r="E1684" s="45"/>
      <c r="F1684" s="231" t="s">
        <v>2576</v>
      </c>
      <c r="G1684" s="45"/>
      <c r="H1684" s="45"/>
      <c r="I1684" s="232"/>
      <c r="J1684" s="45"/>
      <c r="K1684" s="45"/>
      <c r="L1684" s="49"/>
      <c r="M1684" s="233"/>
      <c r="N1684" s="234"/>
      <c r="O1684" s="89"/>
      <c r="P1684" s="89"/>
      <c r="Q1684" s="89"/>
      <c r="R1684" s="89"/>
      <c r="S1684" s="89"/>
      <c r="T1684" s="90"/>
      <c r="U1684" s="43"/>
      <c r="V1684" s="43"/>
      <c r="W1684" s="43"/>
      <c r="X1684" s="43"/>
      <c r="Y1684" s="43"/>
      <c r="Z1684" s="43"/>
      <c r="AA1684" s="43"/>
      <c r="AB1684" s="43"/>
      <c r="AC1684" s="43"/>
      <c r="AD1684" s="43"/>
      <c r="AE1684" s="43"/>
      <c r="AT1684" s="21" t="s">
        <v>168</v>
      </c>
      <c r="AU1684" s="21" t="s">
        <v>93</v>
      </c>
    </row>
    <row r="1685" s="14" customFormat="1">
      <c r="A1685" s="14"/>
      <c r="B1685" s="246"/>
      <c r="C1685" s="247"/>
      <c r="D1685" s="237" t="s">
        <v>170</v>
      </c>
      <c r="E1685" s="248" t="s">
        <v>32</v>
      </c>
      <c r="F1685" s="249" t="s">
        <v>465</v>
      </c>
      <c r="G1685" s="247"/>
      <c r="H1685" s="250">
        <v>22.699000000000002</v>
      </c>
      <c r="I1685" s="251"/>
      <c r="J1685" s="247"/>
      <c r="K1685" s="247"/>
      <c r="L1685" s="252"/>
      <c r="M1685" s="253"/>
      <c r="N1685" s="254"/>
      <c r="O1685" s="254"/>
      <c r="P1685" s="254"/>
      <c r="Q1685" s="254"/>
      <c r="R1685" s="254"/>
      <c r="S1685" s="254"/>
      <c r="T1685" s="255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6" t="s">
        <v>170</v>
      </c>
      <c r="AU1685" s="256" t="s">
        <v>93</v>
      </c>
      <c r="AV1685" s="14" t="s">
        <v>91</v>
      </c>
      <c r="AW1685" s="14" t="s">
        <v>38</v>
      </c>
      <c r="AX1685" s="14" t="s">
        <v>84</v>
      </c>
      <c r="AY1685" s="256" t="s">
        <v>159</v>
      </c>
    </row>
    <row r="1686" s="2" customFormat="1" ht="24.15" customHeight="1">
      <c r="A1686" s="43"/>
      <c r="B1686" s="44"/>
      <c r="C1686" s="277" t="s">
        <v>2577</v>
      </c>
      <c r="D1686" s="277" t="s">
        <v>670</v>
      </c>
      <c r="E1686" s="278" t="s">
        <v>2578</v>
      </c>
      <c r="F1686" s="279" t="s">
        <v>2579</v>
      </c>
      <c r="G1686" s="280" t="s">
        <v>785</v>
      </c>
      <c r="H1686" s="281">
        <v>66.680999999999997</v>
      </c>
      <c r="I1686" s="282"/>
      <c r="J1686" s="283">
        <f>ROUND(I1686*H1686,2)</f>
        <v>0</v>
      </c>
      <c r="K1686" s="279" t="s">
        <v>166</v>
      </c>
      <c r="L1686" s="284"/>
      <c r="M1686" s="285" t="s">
        <v>32</v>
      </c>
      <c r="N1686" s="286" t="s">
        <v>48</v>
      </c>
      <c r="O1686" s="89"/>
      <c r="P1686" s="226">
        <f>O1686*H1686</f>
        <v>0</v>
      </c>
      <c r="Q1686" s="226">
        <v>0.0023</v>
      </c>
      <c r="R1686" s="226">
        <f>Q1686*H1686</f>
        <v>0.15336629999999998</v>
      </c>
      <c r="S1686" s="226">
        <v>0</v>
      </c>
      <c r="T1686" s="227">
        <f>S1686*H1686</f>
        <v>0</v>
      </c>
      <c r="U1686" s="43"/>
      <c r="V1686" s="43"/>
      <c r="W1686" s="43"/>
      <c r="X1686" s="43"/>
      <c r="Y1686" s="43"/>
      <c r="Z1686" s="43"/>
      <c r="AA1686" s="43"/>
      <c r="AB1686" s="43"/>
      <c r="AC1686" s="43"/>
      <c r="AD1686" s="43"/>
      <c r="AE1686" s="43"/>
      <c r="AR1686" s="228" t="s">
        <v>782</v>
      </c>
      <c r="AT1686" s="228" t="s">
        <v>670</v>
      </c>
      <c r="AU1686" s="228" t="s">
        <v>93</v>
      </c>
      <c r="AY1686" s="21" t="s">
        <v>159</v>
      </c>
      <c r="BE1686" s="229">
        <f>IF(N1686="základní",J1686,0)</f>
        <v>0</v>
      </c>
      <c r="BF1686" s="229">
        <f>IF(N1686="snížená",J1686,0)</f>
        <v>0</v>
      </c>
      <c r="BG1686" s="229">
        <f>IF(N1686="zákl. přenesená",J1686,0)</f>
        <v>0</v>
      </c>
      <c r="BH1686" s="229">
        <f>IF(N1686="sníž. přenesená",J1686,0)</f>
        <v>0</v>
      </c>
      <c r="BI1686" s="229">
        <f>IF(N1686="nulová",J1686,0)</f>
        <v>0</v>
      </c>
      <c r="BJ1686" s="21" t="s">
        <v>91</v>
      </c>
      <c r="BK1686" s="229">
        <f>ROUND(I1686*H1686,2)</f>
        <v>0</v>
      </c>
      <c r="BL1686" s="21" t="s">
        <v>663</v>
      </c>
      <c r="BM1686" s="228" t="s">
        <v>2580</v>
      </c>
    </row>
    <row r="1687" s="14" customFormat="1">
      <c r="A1687" s="14"/>
      <c r="B1687" s="246"/>
      <c r="C1687" s="247"/>
      <c r="D1687" s="237" t="s">
        <v>170</v>
      </c>
      <c r="E1687" s="247"/>
      <c r="F1687" s="249" t="s">
        <v>2581</v>
      </c>
      <c r="G1687" s="247"/>
      <c r="H1687" s="250">
        <v>66.680999999999997</v>
      </c>
      <c r="I1687" s="251"/>
      <c r="J1687" s="247"/>
      <c r="K1687" s="247"/>
      <c r="L1687" s="252"/>
      <c r="M1687" s="253"/>
      <c r="N1687" s="254"/>
      <c r="O1687" s="254"/>
      <c r="P1687" s="254"/>
      <c r="Q1687" s="254"/>
      <c r="R1687" s="254"/>
      <c r="S1687" s="254"/>
      <c r="T1687" s="255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6" t="s">
        <v>170</v>
      </c>
      <c r="AU1687" s="256" t="s">
        <v>93</v>
      </c>
      <c r="AV1687" s="14" t="s">
        <v>91</v>
      </c>
      <c r="AW1687" s="14" t="s">
        <v>4</v>
      </c>
      <c r="AX1687" s="14" t="s">
        <v>84</v>
      </c>
      <c r="AY1687" s="256" t="s">
        <v>159</v>
      </c>
    </row>
    <row r="1688" s="2" customFormat="1" ht="37.8" customHeight="1">
      <c r="A1688" s="43"/>
      <c r="B1688" s="44"/>
      <c r="C1688" s="217" t="s">
        <v>2582</v>
      </c>
      <c r="D1688" s="217" t="s">
        <v>162</v>
      </c>
      <c r="E1688" s="218" t="s">
        <v>2583</v>
      </c>
      <c r="F1688" s="219" t="s">
        <v>2584</v>
      </c>
      <c r="G1688" s="220" t="s">
        <v>785</v>
      </c>
      <c r="H1688" s="221">
        <v>40.857999999999997</v>
      </c>
      <c r="I1688" s="222"/>
      <c r="J1688" s="223">
        <f>ROUND(I1688*H1688,2)</f>
        <v>0</v>
      </c>
      <c r="K1688" s="219" t="s">
        <v>166</v>
      </c>
      <c r="L1688" s="49"/>
      <c r="M1688" s="224" t="s">
        <v>32</v>
      </c>
      <c r="N1688" s="225" t="s">
        <v>48</v>
      </c>
      <c r="O1688" s="89"/>
      <c r="P1688" s="226">
        <f>O1688*H1688</f>
        <v>0</v>
      </c>
      <c r="Q1688" s="226">
        <v>0.00089999999999999998</v>
      </c>
      <c r="R1688" s="226">
        <f>Q1688*H1688</f>
        <v>0.036772199999999998</v>
      </c>
      <c r="S1688" s="226">
        <v>0</v>
      </c>
      <c r="T1688" s="227">
        <f>S1688*H1688</f>
        <v>0</v>
      </c>
      <c r="U1688" s="43"/>
      <c r="V1688" s="43"/>
      <c r="W1688" s="43"/>
      <c r="X1688" s="43"/>
      <c r="Y1688" s="43"/>
      <c r="Z1688" s="43"/>
      <c r="AA1688" s="43"/>
      <c r="AB1688" s="43"/>
      <c r="AC1688" s="43"/>
      <c r="AD1688" s="43"/>
      <c r="AE1688" s="43"/>
      <c r="AR1688" s="228" t="s">
        <v>663</v>
      </c>
      <c r="AT1688" s="228" t="s">
        <v>162</v>
      </c>
      <c r="AU1688" s="228" t="s">
        <v>93</v>
      </c>
      <c r="AY1688" s="21" t="s">
        <v>159</v>
      </c>
      <c r="BE1688" s="229">
        <f>IF(N1688="základní",J1688,0)</f>
        <v>0</v>
      </c>
      <c r="BF1688" s="229">
        <f>IF(N1688="snížená",J1688,0)</f>
        <v>0</v>
      </c>
      <c r="BG1688" s="229">
        <f>IF(N1688="zákl. přenesená",J1688,0)</f>
        <v>0</v>
      </c>
      <c r="BH1688" s="229">
        <f>IF(N1688="sníž. přenesená",J1688,0)</f>
        <v>0</v>
      </c>
      <c r="BI1688" s="229">
        <f>IF(N1688="nulová",J1688,0)</f>
        <v>0</v>
      </c>
      <c r="BJ1688" s="21" t="s">
        <v>91</v>
      </c>
      <c r="BK1688" s="229">
        <f>ROUND(I1688*H1688,2)</f>
        <v>0</v>
      </c>
      <c r="BL1688" s="21" t="s">
        <v>663</v>
      </c>
      <c r="BM1688" s="228" t="s">
        <v>2585</v>
      </c>
    </row>
    <row r="1689" s="2" customFormat="1">
      <c r="A1689" s="43"/>
      <c r="B1689" s="44"/>
      <c r="C1689" s="45"/>
      <c r="D1689" s="230" t="s">
        <v>168</v>
      </c>
      <c r="E1689" s="45"/>
      <c r="F1689" s="231" t="s">
        <v>2586</v>
      </c>
      <c r="G1689" s="45"/>
      <c r="H1689" s="45"/>
      <c r="I1689" s="232"/>
      <c r="J1689" s="45"/>
      <c r="K1689" s="45"/>
      <c r="L1689" s="49"/>
      <c r="M1689" s="233"/>
      <c r="N1689" s="234"/>
      <c r="O1689" s="89"/>
      <c r="P1689" s="89"/>
      <c r="Q1689" s="89"/>
      <c r="R1689" s="89"/>
      <c r="S1689" s="89"/>
      <c r="T1689" s="90"/>
      <c r="U1689" s="43"/>
      <c r="V1689" s="43"/>
      <c r="W1689" s="43"/>
      <c r="X1689" s="43"/>
      <c r="Y1689" s="43"/>
      <c r="Z1689" s="43"/>
      <c r="AA1689" s="43"/>
      <c r="AB1689" s="43"/>
      <c r="AC1689" s="43"/>
      <c r="AD1689" s="43"/>
      <c r="AE1689" s="43"/>
      <c r="AT1689" s="21" t="s">
        <v>168</v>
      </c>
      <c r="AU1689" s="21" t="s">
        <v>93</v>
      </c>
    </row>
    <row r="1690" s="13" customFormat="1">
      <c r="A1690" s="13"/>
      <c r="B1690" s="235"/>
      <c r="C1690" s="236"/>
      <c r="D1690" s="237" t="s">
        <v>170</v>
      </c>
      <c r="E1690" s="238" t="s">
        <v>32</v>
      </c>
      <c r="F1690" s="239" t="s">
        <v>2587</v>
      </c>
      <c r="G1690" s="236"/>
      <c r="H1690" s="238" t="s">
        <v>32</v>
      </c>
      <c r="I1690" s="240"/>
      <c r="J1690" s="236"/>
      <c r="K1690" s="236"/>
      <c r="L1690" s="241"/>
      <c r="M1690" s="242"/>
      <c r="N1690" s="243"/>
      <c r="O1690" s="243"/>
      <c r="P1690" s="243"/>
      <c r="Q1690" s="243"/>
      <c r="R1690" s="243"/>
      <c r="S1690" s="243"/>
      <c r="T1690" s="244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5" t="s">
        <v>170</v>
      </c>
      <c r="AU1690" s="245" t="s">
        <v>93</v>
      </c>
      <c r="AV1690" s="13" t="s">
        <v>84</v>
      </c>
      <c r="AW1690" s="13" t="s">
        <v>38</v>
      </c>
      <c r="AX1690" s="13" t="s">
        <v>76</v>
      </c>
      <c r="AY1690" s="245" t="s">
        <v>159</v>
      </c>
    </row>
    <row r="1691" s="14" customFormat="1">
      <c r="A1691" s="14"/>
      <c r="B1691" s="246"/>
      <c r="C1691" s="247"/>
      <c r="D1691" s="237" t="s">
        <v>170</v>
      </c>
      <c r="E1691" s="248" t="s">
        <v>32</v>
      </c>
      <c r="F1691" s="249" t="s">
        <v>2588</v>
      </c>
      <c r="G1691" s="247"/>
      <c r="H1691" s="250">
        <v>40.857999999999997</v>
      </c>
      <c r="I1691" s="251"/>
      <c r="J1691" s="247"/>
      <c r="K1691" s="247"/>
      <c r="L1691" s="252"/>
      <c r="M1691" s="253"/>
      <c r="N1691" s="254"/>
      <c r="O1691" s="254"/>
      <c r="P1691" s="254"/>
      <c r="Q1691" s="254"/>
      <c r="R1691" s="254"/>
      <c r="S1691" s="254"/>
      <c r="T1691" s="255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6" t="s">
        <v>170</v>
      </c>
      <c r="AU1691" s="256" t="s">
        <v>93</v>
      </c>
      <c r="AV1691" s="14" t="s">
        <v>91</v>
      </c>
      <c r="AW1691" s="14" t="s">
        <v>38</v>
      </c>
      <c r="AX1691" s="14" t="s">
        <v>76</v>
      </c>
      <c r="AY1691" s="256" t="s">
        <v>159</v>
      </c>
    </row>
    <row r="1692" s="15" customFormat="1">
      <c r="A1692" s="15"/>
      <c r="B1692" s="266"/>
      <c r="C1692" s="267"/>
      <c r="D1692" s="237" t="s">
        <v>170</v>
      </c>
      <c r="E1692" s="268" t="s">
        <v>32</v>
      </c>
      <c r="F1692" s="269" t="s">
        <v>583</v>
      </c>
      <c r="G1692" s="267"/>
      <c r="H1692" s="270">
        <v>40.857999999999997</v>
      </c>
      <c r="I1692" s="271"/>
      <c r="J1692" s="267"/>
      <c r="K1692" s="267"/>
      <c r="L1692" s="272"/>
      <c r="M1692" s="273"/>
      <c r="N1692" s="274"/>
      <c r="O1692" s="274"/>
      <c r="P1692" s="274"/>
      <c r="Q1692" s="274"/>
      <c r="R1692" s="274"/>
      <c r="S1692" s="274"/>
      <c r="T1692" s="27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T1692" s="276" t="s">
        <v>170</v>
      </c>
      <c r="AU1692" s="276" t="s">
        <v>93</v>
      </c>
      <c r="AV1692" s="15" t="s">
        <v>96</v>
      </c>
      <c r="AW1692" s="15" t="s">
        <v>38</v>
      </c>
      <c r="AX1692" s="15" t="s">
        <v>84</v>
      </c>
      <c r="AY1692" s="276" t="s">
        <v>159</v>
      </c>
    </row>
    <row r="1693" s="2" customFormat="1" ht="37.8" customHeight="1">
      <c r="A1693" s="43"/>
      <c r="B1693" s="44"/>
      <c r="C1693" s="217" t="s">
        <v>2589</v>
      </c>
      <c r="D1693" s="217" t="s">
        <v>162</v>
      </c>
      <c r="E1693" s="218" t="s">
        <v>2590</v>
      </c>
      <c r="F1693" s="219" t="s">
        <v>2591</v>
      </c>
      <c r="G1693" s="220" t="s">
        <v>165</v>
      </c>
      <c r="H1693" s="221">
        <v>22.699000000000002</v>
      </c>
      <c r="I1693" s="222"/>
      <c r="J1693" s="223">
        <f>ROUND(I1693*H1693,2)</f>
        <v>0</v>
      </c>
      <c r="K1693" s="219" t="s">
        <v>166</v>
      </c>
      <c r="L1693" s="49"/>
      <c r="M1693" s="224" t="s">
        <v>32</v>
      </c>
      <c r="N1693" s="225" t="s">
        <v>48</v>
      </c>
      <c r="O1693" s="89"/>
      <c r="P1693" s="226">
        <f>O1693*H1693</f>
        <v>0</v>
      </c>
      <c r="Q1693" s="226">
        <v>0.00058690800000000003</v>
      </c>
      <c r="R1693" s="226">
        <f>Q1693*H1693</f>
        <v>0.013322224692000001</v>
      </c>
      <c r="S1693" s="226">
        <v>0</v>
      </c>
      <c r="T1693" s="227">
        <f>S1693*H1693</f>
        <v>0</v>
      </c>
      <c r="U1693" s="43"/>
      <c r="V1693" s="43"/>
      <c r="W1693" s="43"/>
      <c r="X1693" s="43"/>
      <c r="Y1693" s="43"/>
      <c r="Z1693" s="43"/>
      <c r="AA1693" s="43"/>
      <c r="AB1693" s="43"/>
      <c r="AC1693" s="43"/>
      <c r="AD1693" s="43"/>
      <c r="AE1693" s="43"/>
      <c r="AR1693" s="228" t="s">
        <v>663</v>
      </c>
      <c r="AT1693" s="228" t="s">
        <v>162</v>
      </c>
      <c r="AU1693" s="228" t="s">
        <v>93</v>
      </c>
      <c r="AY1693" s="21" t="s">
        <v>159</v>
      </c>
      <c r="BE1693" s="229">
        <f>IF(N1693="základní",J1693,0)</f>
        <v>0</v>
      </c>
      <c r="BF1693" s="229">
        <f>IF(N1693="snížená",J1693,0)</f>
        <v>0</v>
      </c>
      <c r="BG1693" s="229">
        <f>IF(N1693="zákl. přenesená",J1693,0)</f>
        <v>0</v>
      </c>
      <c r="BH1693" s="229">
        <f>IF(N1693="sníž. přenesená",J1693,0)</f>
        <v>0</v>
      </c>
      <c r="BI1693" s="229">
        <f>IF(N1693="nulová",J1693,0)</f>
        <v>0</v>
      </c>
      <c r="BJ1693" s="21" t="s">
        <v>91</v>
      </c>
      <c r="BK1693" s="229">
        <f>ROUND(I1693*H1693,2)</f>
        <v>0</v>
      </c>
      <c r="BL1693" s="21" t="s">
        <v>663</v>
      </c>
      <c r="BM1693" s="228" t="s">
        <v>2592</v>
      </c>
    </row>
    <row r="1694" s="2" customFormat="1">
      <c r="A1694" s="43"/>
      <c r="B1694" s="44"/>
      <c r="C1694" s="45"/>
      <c r="D1694" s="230" t="s">
        <v>168</v>
      </c>
      <c r="E1694" s="45"/>
      <c r="F1694" s="231" t="s">
        <v>2593</v>
      </c>
      <c r="G1694" s="45"/>
      <c r="H1694" s="45"/>
      <c r="I1694" s="232"/>
      <c r="J1694" s="45"/>
      <c r="K1694" s="45"/>
      <c r="L1694" s="49"/>
      <c r="M1694" s="233"/>
      <c r="N1694" s="234"/>
      <c r="O1694" s="89"/>
      <c r="P1694" s="89"/>
      <c r="Q1694" s="89"/>
      <c r="R1694" s="89"/>
      <c r="S1694" s="89"/>
      <c r="T1694" s="90"/>
      <c r="U1694" s="43"/>
      <c r="V1694" s="43"/>
      <c r="W1694" s="43"/>
      <c r="X1694" s="43"/>
      <c r="Y1694" s="43"/>
      <c r="Z1694" s="43"/>
      <c r="AA1694" s="43"/>
      <c r="AB1694" s="43"/>
      <c r="AC1694" s="43"/>
      <c r="AD1694" s="43"/>
      <c r="AE1694" s="43"/>
      <c r="AT1694" s="21" t="s">
        <v>168</v>
      </c>
      <c r="AU1694" s="21" t="s">
        <v>93</v>
      </c>
    </row>
    <row r="1695" s="14" customFormat="1">
      <c r="A1695" s="14"/>
      <c r="B1695" s="246"/>
      <c r="C1695" s="247"/>
      <c r="D1695" s="237" t="s">
        <v>170</v>
      </c>
      <c r="E1695" s="248" t="s">
        <v>32</v>
      </c>
      <c r="F1695" s="249" t="s">
        <v>465</v>
      </c>
      <c r="G1695" s="247"/>
      <c r="H1695" s="250">
        <v>22.699000000000002</v>
      </c>
      <c r="I1695" s="251"/>
      <c r="J1695" s="247"/>
      <c r="K1695" s="247"/>
      <c r="L1695" s="252"/>
      <c r="M1695" s="253"/>
      <c r="N1695" s="254"/>
      <c r="O1695" s="254"/>
      <c r="P1695" s="254"/>
      <c r="Q1695" s="254"/>
      <c r="R1695" s="254"/>
      <c r="S1695" s="254"/>
      <c r="T1695" s="255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6" t="s">
        <v>170</v>
      </c>
      <c r="AU1695" s="256" t="s">
        <v>93</v>
      </c>
      <c r="AV1695" s="14" t="s">
        <v>91</v>
      </c>
      <c r="AW1695" s="14" t="s">
        <v>38</v>
      </c>
      <c r="AX1695" s="14" t="s">
        <v>84</v>
      </c>
      <c r="AY1695" s="256" t="s">
        <v>159</v>
      </c>
    </row>
    <row r="1696" s="2" customFormat="1" ht="21.75" customHeight="1">
      <c r="A1696" s="43"/>
      <c r="B1696" s="44"/>
      <c r="C1696" s="277" t="s">
        <v>2594</v>
      </c>
      <c r="D1696" s="277" t="s">
        <v>670</v>
      </c>
      <c r="E1696" s="278" t="s">
        <v>2595</v>
      </c>
      <c r="F1696" s="279" t="s">
        <v>2596</v>
      </c>
      <c r="G1696" s="280" t="s">
        <v>785</v>
      </c>
      <c r="H1696" s="281">
        <v>178.959</v>
      </c>
      <c r="I1696" s="282"/>
      <c r="J1696" s="283">
        <f>ROUND(I1696*H1696,2)</f>
        <v>0</v>
      </c>
      <c r="K1696" s="279" t="s">
        <v>166</v>
      </c>
      <c r="L1696" s="284"/>
      <c r="M1696" s="285" t="s">
        <v>32</v>
      </c>
      <c r="N1696" s="286" t="s">
        <v>48</v>
      </c>
      <c r="O1696" s="89"/>
      <c r="P1696" s="226">
        <f>O1696*H1696</f>
        <v>0</v>
      </c>
      <c r="Q1696" s="226">
        <v>0.0032499999999999999</v>
      </c>
      <c r="R1696" s="226">
        <f>Q1696*H1696</f>
        <v>0.58161675000000002</v>
      </c>
      <c r="S1696" s="226">
        <v>0</v>
      </c>
      <c r="T1696" s="227">
        <f>S1696*H1696</f>
        <v>0</v>
      </c>
      <c r="U1696" s="43"/>
      <c r="V1696" s="43"/>
      <c r="W1696" s="43"/>
      <c r="X1696" s="43"/>
      <c r="Y1696" s="43"/>
      <c r="Z1696" s="43"/>
      <c r="AA1696" s="43"/>
      <c r="AB1696" s="43"/>
      <c r="AC1696" s="43"/>
      <c r="AD1696" s="43"/>
      <c r="AE1696" s="43"/>
      <c r="AR1696" s="228" t="s">
        <v>782</v>
      </c>
      <c r="AT1696" s="228" t="s">
        <v>670</v>
      </c>
      <c r="AU1696" s="228" t="s">
        <v>93</v>
      </c>
      <c r="AY1696" s="21" t="s">
        <v>159</v>
      </c>
      <c r="BE1696" s="229">
        <f>IF(N1696="základní",J1696,0)</f>
        <v>0</v>
      </c>
      <c r="BF1696" s="229">
        <f>IF(N1696="snížená",J1696,0)</f>
        <v>0</v>
      </c>
      <c r="BG1696" s="229">
        <f>IF(N1696="zákl. přenesená",J1696,0)</f>
        <v>0</v>
      </c>
      <c r="BH1696" s="229">
        <f>IF(N1696="sníž. přenesená",J1696,0)</f>
        <v>0</v>
      </c>
      <c r="BI1696" s="229">
        <f>IF(N1696="nulová",J1696,0)</f>
        <v>0</v>
      </c>
      <c r="BJ1696" s="21" t="s">
        <v>91</v>
      </c>
      <c r="BK1696" s="229">
        <f>ROUND(I1696*H1696,2)</f>
        <v>0</v>
      </c>
      <c r="BL1696" s="21" t="s">
        <v>663</v>
      </c>
      <c r="BM1696" s="228" t="s">
        <v>2597</v>
      </c>
    </row>
    <row r="1697" s="14" customFormat="1">
      <c r="A1697" s="14"/>
      <c r="B1697" s="246"/>
      <c r="C1697" s="247"/>
      <c r="D1697" s="237" t="s">
        <v>170</v>
      </c>
      <c r="E1697" s="247"/>
      <c r="F1697" s="249" t="s">
        <v>2598</v>
      </c>
      <c r="G1697" s="247"/>
      <c r="H1697" s="250">
        <v>178.959</v>
      </c>
      <c r="I1697" s="251"/>
      <c r="J1697" s="247"/>
      <c r="K1697" s="247"/>
      <c r="L1697" s="252"/>
      <c r="M1697" s="253"/>
      <c r="N1697" s="254"/>
      <c r="O1697" s="254"/>
      <c r="P1697" s="254"/>
      <c r="Q1697" s="254"/>
      <c r="R1697" s="254"/>
      <c r="S1697" s="254"/>
      <c r="T1697" s="255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6" t="s">
        <v>170</v>
      </c>
      <c r="AU1697" s="256" t="s">
        <v>93</v>
      </c>
      <c r="AV1697" s="14" t="s">
        <v>91</v>
      </c>
      <c r="AW1697" s="14" t="s">
        <v>4</v>
      </c>
      <c r="AX1697" s="14" t="s">
        <v>84</v>
      </c>
      <c r="AY1697" s="256" t="s">
        <v>159</v>
      </c>
    </row>
    <row r="1698" s="2" customFormat="1" ht="44.25" customHeight="1">
      <c r="A1698" s="43"/>
      <c r="B1698" s="44"/>
      <c r="C1698" s="217" t="s">
        <v>2599</v>
      </c>
      <c r="D1698" s="217" t="s">
        <v>162</v>
      </c>
      <c r="E1698" s="218" t="s">
        <v>2600</v>
      </c>
      <c r="F1698" s="219" t="s">
        <v>2601</v>
      </c>
      <c r="G1698" s="220" t="s">
        <v>785</v>
      </c>
      <c r="H1698" s="221">
        <v>12.109999999999999</v>
      </c>
      <c r="I1698" s="222"/>
      <c r="J1698" s="223">
        <f>ROUND(I1698*H1698,2)</f>
        <v>0</v>
      </c>
      <c r="K1698" s="219" t="s">
        <v>166</v>
      </c>
      <c r="L1698" s="49"/>
      <c r="M1698" s="224" t="s">
        <v>32</v>
      </c>
      <c r="N1698" s="225" t="s">
        <v>48</v>
      </c>
      <c r="O1698" s="89"/>
      <c r="P1698" s="226">
        <f>O1698*H1698</f>
        <v>0</v>
      </c>
      <c r="Q1698" s="226">
        <v>1.221E-05</v>
      </c>
      <c r="R1698" s="226">
        <f>Q1698*H1698</f>
        <v>0.00014786309999999998</v>
      </c>
      <c r="S1698" s="226">
        <v>0</v>
      </c>
      <c r="T1698" s="227">
        <f>S1698*H1698</f>
        <v>0</v>
      </c>
      <c r="U1698" s="43"/>
      <c r="V1698" s="43"/>
      <c r="W1698" s="43"/>
      <c r="X1698" s="43"/>
      <c r="Y1698" s="43"/>
      <c r="Z1698" s="43"/>
      <c r="AA1698" s="43"/>
      <c r="AB1698" s="43"/>
      <c r="AC1698" s="43"/>
      <c r="AD1698" s="43"/>
      <c r="AE1698" s="43"/>
      <c r="AR1698" s="228" t="s">
        <v>663</v>
      </c>
      <c r="AT1698" s="228" t="s">
        <v>162</v>
      </c>
      <c r="AU1698" s="228" t="s">
        <v>93</v>
      </c>
      <c r="AY1698" s="21" t="s">
        <v>159</v>
      </c>
      <c r="BE1698" s="229">
        <f>IF(N1698="základní",J1698,0)</f>
        <v>0</v>
      </c>
      <c r="BF1698" s="229">
        <f>IF(N1698="snížená",J1698,0)</f>
        <v>0</v>
      </c>
      <c r="BG1698" s="229">
        <f>IF(N1698="zákl. přenesená",J1698,0)</f>
        <v>0</v>
      </c>
      <c r="BH1698" s="229">
        <f>IF(N1698="sníž. přenesená",J1698,0)</f>
        <v>0</v>
      </c>
      <c r="BI1698" s="229">
        <f>IF(N1698="nulová",J1698,0)</f>
        <v>0</v>
      </c>
      <c r="BJ1698" s="21" t="s">
        <v>91</v>
      </c>
      <c r="BK1698" s="229">
        <f>ROUND(I1698*H1698,2)</f>
        <v>0</v>
      </c>
      <c r="BL1698" s="21" t="s">
        <v>663</v>
      </c>
      <c r="BM1698" s="228" t="s">
        <v>2602</v>
      </c>
    </row>
    <row r="1699" s="2" customFormat="1">
      <c r="A1699" s="43"/>
      <c r="B1699" s="44"/>
      <c r="C1699" s="45"/>
      <c r="D1699" s="230" t="s">
        <v>168</v>
      </c>
      <c r="E1699" s="45"/>
      <c r="F1699" s="231" t="s">
        <v>2603</v>
      </c>
      <c r="G1699" s="45"/>
      <c r="H1699" s="45"/>
      <c r="I1699" s="232"/>
      <c r="J1699" s="45"/>
      <c r="K1699" s="45"/>
      <c r="L1699" s="49"/>
      <c r="M1699" s="233"/>
      <c r="N1699" s="234"/>
      <c r="O1699" s="89"/>
      <c r="P1699" s="89"/>
      <c r="Q1699" s="89"/>
      <c r="R1699" s="89"/>
      <c r="S1699" s="89"/>
      <c r="T1699" s="90"/>
      <c r="U1699" s="43"/>
      <c r="V1699" s="43"/>
      <c r="W1699" s="43"/>
      <c r="X1699" s="43"/>
      <c r="Y1699" s="43"/>
      <c r="Z1699" s="43"/>
      <c r="AA1699" s="43"/>
      <c r="AB1699" s="43"/>
      <c r="AC1699" s="43"/>
      <c r="AD1699" s="43"/>
      <c r="AE1699" s="43"/>
      <c r="AT1699" s="21" t="s">
        <v>168</v>
      </c>
      <c r="AU1699" s="21" t="s">
        <v>93</v>
      </c>
    </row>
    <row r="1700" s="14" customFormat="1">
      <c r="A1700" s="14"/>
      <c r="B1700" s="246"/>
      <c r="C1700" s="247"/>
      <c r="D1700" s="237" t="s">
        <v>170</v>
      </c>
      <c r="E1700" s="248" t="s">
        <v>32</v>
      </c>
      <c r="F1700" s="249" t="s">
        <v>2604</v>
      </c>
      <c r="G1700" s="247"/>
      <c r="H1700" s="250">
        <v>12.109999999999999</v>
      </c>
      <c r="I1700" s="251"/>
      <c r="J1700" s="247"/>
      <c r="K1700" s="247"/>
      <c r="L1700" s="252"/>
      <c r="M1700" s="253"/>
      <c r="N1700" s="254"/>
      <c r="O1700" s="254"/>
      <c r="P1700" s="254"/>
      <c r="Q1700" s="254"/>
      <c r="R1700" s="254"/>
      <c r="S1700" s="254"/>
      <c r="T1700" s="255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6" t="s">
        <v>170</v>
      </c>
      <c r="AU1700" s="256" t="s">
        <v>93</v>
      </c>
      <c r="AV1700" s="14" t="s">
        <v>91</v>
      </c>
      <c r="AW1700" s="14" t="s">
        <v>38</v>
      </c>
      <c r="AX1700" s="14" t="s">
        <v>84</v>
      </c>
      <c r="AY1700" s="256" t="s">
        <v>159</v>
      </c>
    </row>
    <row r="1701" s="2" customFormat="1" ht="16.5" customHeight="1">
      <c r="A1701" s="43"/>
      <c r="B1701" s="44"/>
      <c r="C1701" s="277" t="s">
        <v>2605</v>
      </c>
      <c r="D1701" s="277" t="s">
        <v>670</v>
      </c>
      <c r="E1701" s="278" t="s">
        <v>2606</v>
      </c>
      <c r="F1701" s="279" t="s">
        <v>2607</v>
      </c>
      <c r="G1701" s="280" t="s">
        <v>785</v>
      </c>
      <c r="H1701" s="281">
        <v>13.079000000000001</v>
      </c>
      <c r="I1701" s="282"/>
      <c r="J1701" s="283">
        <f>ROUND(I1701*H1701,2)</f>
        <v>0</v>
      </c>
      <c r="K1701" s="279" t="s">
        <v>166</v>
      </c>
      <c r="L1701" s="284"/>
      <c r="M1701" s="285" t="s">
        <v>32</v>
      </c>
      <c r="N1701" s="286" t="s">
        <v>48</v>
      </c>
      <c r="O1701" s="89"/>
      <c r="P1701" s="226">
        <f>O1701*H1701</f>
        <v>0</v>
      </c>
      <c r="Q1701" s="226">
        <v>0.0013500000000000001</v>
      </c>
      <c r="R1701" s="226">
        <f>Q1701*H1701</f>
        <v>0.017656650000000003</v>
      </c>
      <c r="S1701" s="226">
        <v>0</v>
      </c>
      <c r="T1701" s="227">
        <f>S1701*H1701</f>
        <v>0</v>
      </c>
      <c r="U1701" s="43"/>
      <c r="V1701" s="43"/>
      <c r="W1701" s="43"/>
      <c r="X1701" s="43"/>
      <c r="Y1701" s="43"/>
      <c r="Z1701" s="43"/>
      <c r="AA1701" s="43"/>
      <c r="AB1701" s="43"/>
      <c r="AC1701" s="43"/>
      <c r="AD1701" s="43"/>
      <c r="AE1701" s="43"/>
      <c r="AR1701" s="228" t="s">
        <v>782</v>
      </c>
      <c r="AT1701" s="228" t="s">
        <v>670</v>
      </c>
      <c r="AU1701" s="228" t="s">
        <v>93</v>
      </c>
      <c r="AY1701" s="21" t="s">
        <v>159</v>
      </c>
      <c r="BE1701" s="229">
        <f>IF(N1701="základní",J1701,0)</f>
        <v>0</v>
      </c>
      <c r="BF1701" s="229">
        <f>IF(N1701="snížená",J1701,0)</f>
        <v>0</v>
      </c>
      <c r="BG1701" s="229">
        <f>IF(N1701="zákl. přenesená",J1701,0)</f>
        <v>0</v>
      </c>
      <c r="BH1701" s="229">
        <f>IF(N1701="sníž. přenesená",J1701,0)</f>
        <v>0</v>
      </c>
      <c r="BI1701" s="229">
        <f>IF(N1701="nulová",J1701,0)</f>
        <v>0</v>
      </c>
      <c r="BJ1701" s="21" t="s">
        <v>91</v>
      </c>
      <c r="BK1701" s="229">
        <f>ROUND(I1701*H1701,2)</f>
        <v>0</v>
      </c>
      <c r="BL1701" s="21" t="s">
        <v>663</v>
      </c>
      <c r="BM1701" s="228" t="s">
        <v>2608</v>
      </c>
    </row>
    <row r="1702" s="14" customFormat="1">
      <c r="A1702" s="14"/>
      <c r="B1702" s="246"/>
      <c r="C1702" s="247"/>
      <c r="D1702" s="237" t="s">
        <v>170</v>
      </c>
      <c r="E1702" s="247"/>
      <c r="F1702" s="249" t="s">
        <v>2609</v>
      </c>
      <c r="G1702" s="247"/>
      <c r="H1702" s="250">
        <v>13.079000000000001</v>
      </c>
      <c r="I1702" s="251"/>
      <c r="J1702" s="247"/>
      <c r="K1702" s="247"/>
      <c r="L1702" s="252"/>
      <c r="M1702" s="253"/>
      <c r="N1702" s="254"/>
      <c r="O1702" s="254"/>
      <c r="P1702" s="254"/>
      <c r="Q1702" s="254"/>
      <c r="R1702" s="254"/>
      <c r="S1702" s="254"/>
      <c r="T1702" s="255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6" t="s">
        <v>170</v>
      </c>
      <c r="AU1702" s="256" t="s">
        <v>93</v>
      </c>
      <c r="AV1702" s="14" t="s">
        <v>91</v>
      </c>
      <c r="AW1702" s="14" t="s">
        <v>4</v>
      </c>
      <c r="AX1702" s="14" t="s">
        <v>84</v>
      </c>
      <c r="AY1702" s="256" t="s">
        <v>159</v>
      </c>
    </row>
    <row r="1703" s="12" customFormat="1" ht="22.8" customHeight="1">
      <c r="A1703" s="12"/>
      <c r="B1703" s="201"/>
      <c r="C1703" s="202"/>
      <c r="D1703" s="203" t="s">
        <v>75</v>
      </c>
      <c r="E1703" s="215" t="s">
        <v>2610</v>
      </c>
      <c r="F1703" s="215" t="s">
        <v>2611</v>
      </c>
      <c r="G1703" s="202"/>
      <c r="H1703" s="202"/>
      <c r="I1703" s="205"/>
      <c r="J1703" s="216">
        <f>BK1703</f>
        <v>0</v>
      </c>
      <c r="K1703" s="202"/>
      <c r="L1703" s="207"/>
      <c r="M1703" s="208"/>
      <c r="N1703" s="209"/>
      <c r="O1703" s="209"/>
      <c r="P1703" s="210">
        <f>P1704+SUM(P1705:P1709)+P1752</f>
        <v>0</v>
      </c>
      <c r="Q1703" s="209"/>
      <c r="R1703" s="210">
        <f>R1704+SUM(R1705:R1709)+R1752</f>
        <v>5.6902909267240007</v>
      </c>
      <c r="S1703" s="209"/>
      <c r="T1703" s="211">
        <f>T1704+SUM(T1705:T1709)+T1752</f>
        <v>0</v>
      </c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R1703" s="212" t="s">
        <v>91</v>
      </c>
      <c r="AT1703" s="213" t="s">
        <v>75</v>
      </c>
      <c r="AU1703" s="213" t="s">
        <v>84</v>
      </c>
      <c r="AY1703" s="212" t="s">
        <v>159</v>
      </c>
      <c r="BK1703" s="214">
        <f>BK1704+SUM(BK1705:BK1709)+BK1752</f>
        <v>0</v>
      </c>
    </row>
    <row r="1704" s="2" customFormat="1" ht="37.8" customHeight="1">
      <c r="A1704" s="43"/>
      <c r="B1704" s="44"/>
      <c r="C1704" s="217" t="s">
        <v>2612</v>
      </c>
      <c r="D1704" s="217" t="s">
        <v>162</v>
      </c>
      <c r="E1704" s="218" t="s">
        <v>2613</v>
      </c>
      <c r="F1704" s="219" t="s">
        <v>2614</v>
      </c>
      <c r="G1704" s="220" t="s">
        <v>212</v>
      </c>
      <c r="H1704" s="221">
        <v>2</v>
      </c>
      <c r="I1704" s="222"/>
      <c r="J1704" s="223">
        <f>ROUND(I1704*H1704,2)</f>
        <v>0</v>
      </c>
      <c r="K1704" s="219" t="s">
        <v>166</v>
      </c>
      <c r="L1704" s="49"/>
      <c r="M1704" s="224" t="s">
        <v>32</v>
      </c>
      <c r="N1704" s="225" t="s">
        <v>48</v>
      </c>
      <c r="O1704" s="89"/>
      <c r="P1704" s="226">
        <f>O1704*H1704</f>
        <v>0</v>
      </c>
      <c r="Q1704" s="226">
        <v>0.00027320000000000003</v>
      </c>
      <c r="R1704" s="226">
        <f>Q1704*H1704</f>
        <v>0.00054640000000000005</v>
      </c>
      <c r="S1704" s="226">
        <v>0</v>
      </c>
      <c r="T1704" s="227">
        <f>S1704*H1704</f>
        <v>0</v>
      </c>
      <c r="U1704" s="43"/>
      <c r="V1704" s="43"/>
      <c r="W1704" s="43"/>
      <c r="X1704" s="43"/>
      <c r="Y1704" s="43"/>
      <c r="Z1704" s="43"/>
      <c r="AA1704" s="43"/>
      <c r="AB1704" s="43"/>
      <c r="AC1704" s="43"/>
      <c r="AD1704" s="43"/>
      <c r="AE1704" s="43"/>
      <c r="AR1704" s="228" t="s">
        <v>663</v>
      </c>
      <c r="AT1704" s="228" t="s">
        <v>162</v>
      </c>
      <c r="AU1704" s="228" t="s">
        <v>91</v>
      </c>
      <c r="AY1704" s="21" t="s">
        <v>159</v>
      </c>
      <c r="BE1704" s="229">
        <f>IF(N1704="základní",J1704,0)</f>
        <v>0</v>
      </c>
      <c r="BF1704" s="229">
        <f>IF(N1704="snížená",J1704,0)</f>
        <v>0</v>
      </c>
      <c r="BG1704" s="229">
        <f>IF(N1704="zákl. přenesená",J1704,0)</f>
        <v>0</v>
      </c>
      <c r="BH1704" s="229">
        <f>IF(N1704="sníž. přenesená",J1704,0)</f>
        <v>0</v>
      </c>
      <c r="BI1704" s="229">
        <f>IF(N1704="nulová",J1704,0)</f>
        <v>0</v>
      </c>
      <c r="BJ1704" s="21" t="s">
        <v>91</v>
      </c>
      <c r="BK1704" s="229">
        <f>ROUND(I1704*H1704,2)</f>
        <v>0</v>
      </c>
      <c r="BL1704" s="21" t="s">
        <v>663</v>
      </c>
      <c r="BM1704" s="228" t="s">
        <v>2615</v>
      </c>
    </row>
    <row r="1705" s="2" customFormat="1">
      <c r="A1705" s="43"/>
      <c r="B1705" s="44"/>
      <c r="C1705" s="45"/>
      <c r="D1705" s="230" t="s">
        <v>168</v>
      </c>
      <c r="E1705" s="45"/>
      <c r="F1705" s="231" t="s">
        <v>2616</v>
      </c>
      <c r="G1705" s="45"/>
      <c r="H1705" s="45"/>
      <c r="I1705" s="232"/>
      <c r="J1705" s="45"/>
      <c r="K1705" s="45"/>
      <c r="L1705" s="49"/>
      <c r="M1705" s="233"/>
      <c r="N1705" s="234"/>
      <c r="O1705" s="89"/>
      <c r="P1705" s="89"/>
      <c r="Q1705" s="89"/>
      <c r="R1705" s="89"/>
      <c r="S1705" s="89"/>
      <c r="T1705" s="90"/>
      <c r="U1705" s="43"/>
      <c r="V1705" s="43"/>
      <c r="W1705" s="43"/>
      <c r="X1705" s="43"/>
      <c r="Y1705" s="43"/>
      <c r="Z1705" s="43"/>
      <c r="AA1705" s="43"/>
      <c r="AB1705" s="43"/>
      <c r="AC1705" s="43"/>
      <c r="AD1705" s="43"/>
      <c r="AE1705" s="43"/>
      <c r="AT1705" s="21" t="s">
        <v>168</v>
      </c>
      <c r="AU1705" s="21" t="s">
        <v>91</v>
      </c>
    </row>
    <row r="1706" s="2" customFormat="1" ht="24.15" customHeight="1">
      <c r="A1706" s="43"/>
      <c r="B1706" s="44"/>
      <c r="C1706" s="277" t="s">
        <v>2617</v>
      </c>
      <c r="D1706" s="277" t="s">
        <v>670</v>
      </c>
      <c r="E1706" s="278" t="s">
        <v>2618</v>
      </c>
      <c r="F1706" s="279" t="s">
        <v>2619</v>
      </c>
      <c r="G1706" s="280" t="s">
        <v>212</v>
      </c>
      <c r="H1706" s="281">
        <v>2</v>
      </c>
      <c r="I1706" s="282"/>
      <c r="J1706" s="283">
        <f>ROUND(I1706*H1706,2)</f>
        <v>0</v>
      </c>
      <c r="K1706" s="279" t="s">
        <v>166</v>
      </c>
      <c r="L1706" s="284"/>
      <c r="M1706" s="285" t="s">
        <v>32</v>
      </c>
      <c r="N1706" s="286" t="s">
        <v>48</v>
      </c>
      <c r="O1706" s="89"/>
      <c r="P1706" s="226">
        <f>O1706*H1706</f>
        <v>0</v>
      </c>
      <c r="Q1706" s="226">
        <v>0.0047000000000000002</v>
      </c>
      <c r="R1706" s="226">
        <f>Q1706*H1706</f>
        <v>0.0094000000000000004</v>
      </c>
      <c r="S1706" s="226">
        <v>0</v>
      </c>
      <c r="T1706" s="227">
        <f>S1706*H1706</f>
        <v>0</v>
      </c>
      <c r="U1706" s="43"/>
      <c r="V1706" s="43"/>
      <c r="W1706" s="43"/>
      <c r="X1706" s="43"/>
      <c r="Y1706" s="43"/>
      <c r="Z1706" s="43"/>
      <c r="AA1706" s="43"/>
      <c r="AB1706" s="43"/>
      <c r="AC1706" s="43"/>
      <c r="AD1706" s="43"/>
      <c r="AE1706" s="43"/>
      <c r="AR1706" s="228" t="s">
        <v>782</v>
      </c>
      <c r="AT1706" s="228" t="s">
        <v>670</v>
      </c>
      <c r="AU1706" s="228" t="s">
        <v>91</v>
      </c>
      <c r="AY1706" s="21" t="s">
        <v>159</v>
      </c>
      <c r="BE1706" s="229">
        <f>IF(N1706="základní",J1706,0)</f>
        <v>0</v>
      </c>
      <c r="BF1706" s="229">
        <f>IF(N1706="snížená",J1706,0)</f>
        <v>0</v>
      </c>
      <c r="BG1706" s="229">
        <f>IF(N1706="zákl. přenesená",J1706,0)</f>
        <v>0</v>
      </c>
      <c r="BH1706" s="229">
        <f>IF(N1706="sníž. přenesená",J1706,0)</f>
        <v>0</v>
      </c>
      <c r="BI1706" s="229">
        <f>IF(N1706="nulová",J1706,0)</f>
        <v>0</v>
      </c>
      <c r="BJ1706" s="21" t="s">
        <v>91</v>
      </c>
      <c r="BK1706" s="229">
        <f>ROUND(I1706*H1706,2)</f>
        <v>0</v>
      </c>
      <c r="BL1706" s="21" t="s">
        <v>663</v>
      </c>
      <c r="BM1706" s="228" t="s">
        <v>2620</v>
      </c>
    </row>
    <row r="1707" s="2" customFormat="1" ht="76.35" customHeight="1">
      <c r="A1707" s="43"/>
      <c r="B1707" s="44"/>
      <c r="C1707" s="217" t="s">
        <v>2621</v>
      </c>
      <c r="D1707" s="217" t="s">
        <v>162</v>
      </c>
      <c r="E1707" s="218" t="s">
        <v>2622</v>
      </c>
      <c r="F1707" s="219" t="s">
        <v>2623</v>
      </c>
      <c r="G1707" s="220" t="s">
        <v>181</v>
      </c>
      <c r="H1707" s="221">
        <v>5.6900000000000004</v>
      </c>
      <c r="I1707" s="222"/>
      <c r="J1707" s="223">
        <f>ROUND(I1707*H1707,2)</f>
        <v>0</v>
      </c>
      <c r="K1707" s="219" t="s">
        <v>166</v>
      </c>
      <c r="L1707" s="49"/>
      <c r="M1707" s="224" t="s">
        <v>32</v>
      </c>
      <c r="N1707" s="225" t="s">
        <v>48</v>
      </c>
      <c r="O1707" s="89"/>
      <c r="P1707" s="226">
        <f>O1707*H1707</f>
        <v>0</v>
      </c>
      <c r="Q1707" s="226">
        <v>0</v>
      </c>
      <c r="R1707" s="226">
        <f>Q1707*H1707</f>
        <v>0</v>
      </c>
      <c r="S1707" s="226">
        <v>0</v>
      </c>
      <c r="T1707" s="227">
        <f>S1707*H1707</f>
        <v>0</v>
      </c>
      <c r="U1707" s="43"/>
      <c r="V1707" s="43"/>
      <c r="W1707" s="43"/>
      <c r="X1707" s="43"/>
      <c r="Y1707" s="43"/>
      <c r="Z1707" s="43"/>
      <c r="AA1707" s="43"/>
      <c r="AB1707" s="43"/>
      <c r="AC1707" s="43"/>
      <c r="AD1707" s="43"/>
      <c r="AE1707" s="43"/>
      <c r="AR1707" s="228" t="s">
        <v>663</v>
      </c>
      <c r="AT1707" s="228" t="s">
        <v>162</v>
      </c>
      <c r="AU1707" s="228" t="s">
        <v>91</v>
      </c>
      <c r="AY1707" s="21" t="s">
        <v>159</v>
      </c>
      <c r="BE1707" s="229">
        <f>IF(N1707="základní",J1707,0)</f>
        <v>0</v>
      </c>
      <c r="BF1707" s="229">
        <f>IF(N1707="snížená",J1707,0)</f>
        <v>0</v>
      </c>
      <c r="BG1707" s="229">
        <f>IF(N1707="zákl. přenesená",J1707,0)</f>
        <v>0</v>
      </c>
      <c r="BH1707" s="229">
        <f>IF(N1707="sníž. přenesená",J1707,0)</f>
        <v>0</v>
      </c>
      <c r="BI1707" s="229">
        <f>IF(N1707="nulová",J1707,0)</f>
        <v>0</v>
      </c>
      <c r="BJ1707" s="21" t="s">
        <v>91</v>
      </c>
      <c r="BK1707" s="229">
        <f>ROUND(I1707*H1707,2)</f>
        <v>0</v>
      </c>
      <c r="BL1707" s="21" t="s">
        <v>663</v>
      </c>
      <c r="BM1707" s="228" t="s">
        <v>2624</v>
      </c>
    </row>
    <row r="1708" s="2" customFormat="1">
      <c r="A1708" s="43"/>
      <c r="B1708" s="44"/>
      <c r="C1708" s="45"/>
      <c r="D1708" s="230" t="s">
        <v>168</v>
      </c>
      <c r="E1708" s="45"/>
      <c r="F1708" s="231" t="s">
        <v>2625</v>
      </c>
      <c r="G1708" s="45"/>
      <c r="H1708" s="45"/>
      <c r="I1708" s="232"/>
      <c r="J1708" s="45"/>
      <c r="K1708" s="45"/>
      <c r="L1708" s="49"/>
      <c r="M1708" s="233"/>
      <c r="N1708" s="234"/>
      <c r="O1708" s="89"/>
      <c r="P1708" s="89"/>
      <c r="Q1708" s="89"/>
      <c r="R1708" s="89"/>
      <c r="S1708" s="89"/>
      <c r="T1708" s="90"/>
      <c r="U1708" s="43"/>
      <c r="V1708" s="43"/>
      <c r="W1708" s="43"/>
      <c r="X1708" s="43"/>
      <c r="Y1708" s="43"/>
      <c r="Z1708" s="43"/>
      <c r="AA1708" s="43"/>
      <c r="AB1708" s="43"/>
      <c r="AC1708" s="43"/>
      <c r="AD1708" s="43"/>
      <c r="AE1708" s="43"/>
      <c r="AT1708" s="21" t="s">
        <v>168</v>
      </c>
      <c r="AU1708" s="21" t="s">
        <v>91</v>
      </c>
    </row>
    <row r="1709" s="12" customFormat="1" ht="20.88" customHeight="1">
      <c r="A1709" s="12"/>
      <c r="B1709" s="201"/>
      <c r="C1709" s="202"/>
      <c r="D1709" s="203" t="s">
        <v>75</v>
      </c>
      <c r="E1709" s="215" t="s">
        <v>2626</v>
      </c>
      <c r="F1709" s="215" t="s">
        <v>2627</v>
      </c>
      <c r="G1709" s="202"/>
      <c r="H1709" s="202"/>
      <c r="I1709" s="205"/>
      <c r="J1709" s="216">
        <f>BK1709</f>
        <v>0</v>
      </c>
      <c r="K1709" s="202"/>
      <c r="L1709" s="207"/>
      <c r="M1709" s="208"/>
      <c r="N1709" s="209"/>
      <c r="O1709" s="209"/>
      <c r="P1709" s="210">
        <f>SUM(P1710:P1751)</f>
        <v>0</v>
      </c>
      <c r="Q1709" s="209"/>
      <c r="R1709" s="210">
        <f>SUM(R1710:R1751)</f>
        <v>4.443547611224</v>
      </c>
      <c r="S1709" s="209"/>
      <c r="T1709" s="211">
        <f>SUM(T1710:T1751)</f>
        <v>0</v>
      </c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R1709" s="212" t="s">
        <v>91</v>
      </c>
      <c r="AT1709" s="213" t="s">
        <v>75</v>
      </c>
      <c r="AU1709" s="213" t="s">
        <v>91</v>
      </c>
      <c r="AY1709" s="212" t="s">
        <v>159</v>
      </c>
      <c r="BK1709" s="214">
        <f>SUM(BK1710:BK1751)</f>
        <v>0</v>
      </c>
    </row>
    <row r="1710" s="2" customFormat="1" ht="49.05" customHeight="1">
      <c r="A1710" s="43"/>
      <c r="B1710" s="44"/>
      <c r="C1710" s="217" t="s">
        <v>2628</v>
      </c>
      <c r="D1710" s="217" t="s">
        <v>162</v>
      </c>
      <c r="E1710" s="218" t="s">
        <v>2629</v>
      </c>
      <c r="F1710" s="219" t="s">
        <v>2630</v>
      </c>
      <c r="G1710" s="220" t="s">
        <v>165</v>
      </c>
      <c r="H1710" s="221">
        <v>245.36000000000001</v>
      </c>
      <c r="I1710" s="222"/>
      <c r="J1710" s="223">
        <f>ROUND(I1710*H1710,2)</f>
        <v>0</v>
      </c>
      <c r="K1710" s="219" t="s">
        <v>166</v>
      </c>
      <c r="L1710" s="49"/>
      <c r="M1710" s="224" t="s">
        <v>32</v>
      </c>
      <c r="N1710" s="225" t="s">
        <v>48</v>
      </c>
      <c r="O1710" s="89"/>
      <c r="P1710" s="226">
        <f>O1710*H1710</f>
        <v>0</v>
      </c>
      <c r="Q1710" s="226">
        <v>0.012204690900000001</v>
      </c>
      <c r="R1710" s="226">
        <f>Q1710*H1710</f>
        <v>2.9945429592240003</v>
      </c>
      <c r="S1710" s="226">
        <v>0</v>
      </c>
      <c r="T1710" s="227">
        <f>S1710*H1710</f>
        <v>0</v>
      </c>
      <c r="U1710" s="43"/>
      <c r="V1710" s="43"/>
      <c r="W1710" s="43"/>
      <c r="X1710" s="43"/>
      <c r="Y1710" s="43"/>
      <c r="Z1710" s="43"/>
      <c r="AA1710" s="43"/>
      <c r="AB1710" s="43"/>
      <c r="AC1710" s="43"/>
      <c r="AD1710" s="43"/>
      <c r="AE1710" s="43"/>
      <c r="AR1710" s="228" t="s">
        <v>663</v>
      </c>
      <c r="AT1710" s="228" t="s">
        <v>162</v>
      </c>
      <c r="AU1710" s="228" t="s">
        <v>93</v>
      </c>
      <c r="AY1710" s="21" t="s">
        <v>159</v>
      </c>
      <c r="BE1710" s="229">
        <f>IF(N1710="základní",J1710,0)</f>
        <v>0</v>
      </c>
      <c r="BF1710" s="229">
        <f>IF(N1710="snížená",J1710,0)</f>
        <v>0</v>
      </c>
      <c r="BG1710" s="229">
        <f>IF(N1710="zákl. přenesená",J1710,0)</f>
        <v>0</v>
      </c>
      <c r="BH1710" s="229">
        <f>IF(N1710="sníž. přenesená",J1710,0)</f>
        <v>0</v>
      </c>
      <c r="BI1710" s="229">
        <f>IF(N1710="nulová",J1710,0)</f>
        <v>0</v>
      </c>
      <c r="BJ1710" s="21" t="s">
        <v>91</v>
      </c>
      <c r="BK1710" s="229">
        <f>ROUND(I1710*H1710,2)</f>
        <v>0</v>
      </c>
      <c r="BL1710" s="21" t="s">
        <v>663</v>
      </c>
      <c r="BM1710" s="228" t="s">
        <v>2631</v>
      </c>
    </row>
    <row r="1711" s="2" customFormat="1">
      <c r="A1711" s="43"/>
      <c r="B1711" s="44"/>
      <c r="C1711" s="45"/>
      <c r="D1711" s="230" t="s">
        <v>168</v>
      </c>
      <c r="E1711" s="45"/>
      <c r="F1711" s="231" t="s">
        <v>2632</v>
      </c>
      <c r="G1711" s="45"/>
      <c r="H1711" s="45"/>
      <c r="I1711" s="232"/>
      <c r="J1711" s="45"/>
      <c r="K1711" s="45"/>
      <c r="L1711" s="49"/>
      <c r="M1711" s="233"/>
      <c r="N1711" s="234"/>
      <c r="O1711" s="89"/>
      <c r="P1711" s="89"/>
      <c r="Q1711" s="89"/>
      <c r="R1711" s="89"/>
      <c r="S1711" s="89"/>
      <c r="T1711" s="90"/>
      <c r="U1711" s="43"/>
      <c r="V1711" s="43"/>
      <c r="W1711" s="43"/>
      <c r="X1711" s="43"/>
      <c r="Y1711" s="43"/>
      <c r="Z1711" s="43"/>
      <c r="AA1711" s="43"/>
      <c r="AB1711" s="43"/>
      <c r="AC1711" s="43"/>
      <c r="AD1711" s="43"/>
      <c r="AE1711" s="43"/>
      <c r="AT1711" s="21" t="s">
        <v>168</v>
      </c>
      <c r="AU1711" s="21" t="s">
        <v>93</v>
      </c>
    </row>
    <row r="1712" s="14" customFormat="1">
      <c r="A1712" s="14"/>
      <c r="B1712" s="246"/>
      <c r="C1712" s="247"/>
      <c r="D1712" s="237" t="s">
        <v>170</v>
      </c>
      <c r="E1712" s="248" t="s">
        <v>32</v>
      </c>
      <c r="F1712" s="249" t="s">
        <v>453</v>
      </c>
      <c r="G1712" s="247"/>
      <c r="H1712" s="250">
        <v>295.75999999999999</v>
      </c>
      <c r="I1712" s="251"/>
      <c r="J1712" s="247"/>
      <c r="K1712" s="247"/>
      <c r="L1712" s="252"/>
      <c r="M1712" s="253"/>
      <c r="N1712" s="254"/>
      <c r="O1712" s="254"/>
      <c r="P1712" s="254"/>
      <c r="Q1712" s="254"/>
      <c r="R1712" s="254"/>
      <c r="S1712" s="254"/>
      <c r="T1712" s="255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6" t="s">
        <v>170</v>
      </c>
      <c r="AU1712" s="256" t="s">
        <v>93</v>
      </c>
      <c r="AV1712" s="14" t="s">
        <v>91</v>
      </c>
      <c r="AW1712" s="14" t="s">
        <v>38</v>
      </c>
      <c r="AX1712" s="14" t="s">
        <v>76</v>
      </c>
      <c r="AY1712" s="256" t="s">
        <v>159</v>
      </c>
    </row>
    <row r="1713" s="14" customFormat="1">
      <c r="A1713" s="14"/>
      <c r="B1713" s="246"/>
      <c r="C1713" s="247"/>
      <c r="D1713" s="237" t="s">
        <v>170</v>
      </c>
      <c r="E1713" s="248" t="s">
        <v>32</v>
      </c>
      <c r="F1713" s="249" t="s">
        <v>2633</v>
      </c>
      <c r="G1713" s="247"/>
      <c r="H1713" s="250">
        <v>-82.599999999999994</v>
      </c>
      <c r="I1713" s="251"/>
      <c r="J1713" s="247"/>
      <c r="K1713" s="247"/>
      <c r="L1713" s="252"/>
      <c r="M1713" s="253"/>
      <c r="N1713" s="254"/>
      <c r="O1713" s="254"/>
      <c r="P1713" s="254"/>
      <c r="Q1713" s="254"/>
      <c r="R1713" s="254"/>
      <c r="S1713" s="254"/>
      <c r="T1713" s="255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6" t="s">
        <v>170</v>
      </c>
      <c r="AU1713" s="256" t="s">
        <v>93</v>
      </c>
      <c r="AV1713" s="14" t="s">
        <v>91</v>
      </c>
      <c r="AW1713" s="14" t="s">
        <v>38</v>
      </c>
      <c r="AX1713" s="14" t="s">
        <v>76</v>
      </c>
      <c r="AY1713" s="256" t="s">
        <v>159</v>
      </c>
    </row>
    <row r="1714" s="13" customFormat="1">
      <c r="A1714" s="13"/>
      <c r="B1714" s="235"/>
      <c r="C1714" s="236"/>
      <c r="D1714" s="237" t="s">
        <v>170</v>
      </c>
      <c r="E1714" s="238" t="s">
        <v>32</v>
      </c>
      <c r="F1714" s="239" t="s">
        <v>2634</v>
      </c>
      <c r="G1714" s="236"/>
      <c r="H1714" s="238" t="s">
        <v>32</v>
      </c>
      <c r="I1714" s="240"/>
      <c r="J1714" s="236"/>
      <c r="K1714" s="236"/>
      <c r="L1714" s="241"/>
      <c r="M1714" s="242"/>
      <c r="N1714" s="243"/>
      <c r="O1714" s="243"/>
      <c r="P1714" s="243"/>
      <c r="Q1714" s="243"/>
      <c r="R1714" s="243"/>
      <c r="S1714" s="243"/>
      <c r="T1714" s="244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5" t="s">
        <v>170</v>
      </c>
      <c r="AU1714" s="245" t="s">
        <v>93</v>
      </c>
      <c r="AV1714" s="13" t="s">
        <v>84</v>
      </c>
      <c r="AW1714" s="13" t="s">
        <v>38</v>
      </c>
      <c r="AX1714" s="13" t="s">
        <v>76</v>
      </c>
      <c r="AY1714" s="245" t="s">
        <v>159</v>
      </c>
    </row>
    <row r="1715" s="14" customFormat="1">
      <c r="A1715" s="14"/>
      <c r="B1715" s="246"/>
      <c r="C1715" s="247"/>
      <c r="D1715" s="237" t="s">
        <v>170</v>
      </c>
      <c r="E1715" s="248" t="s">
        <v>32</v>
      </c>
      <c r="F1715" s="249" t="s">
        <v>2635</v>
      </c>
      <c r="G1715" s="247"/>
      <c r="H1715" s="250">
        <v>20.100000000000001</v>
      </c>
      <c r="I1715" s="251"/>
      <c r="J1715" s="247"/>
      <c r="K1715" s="247"/>
      <c r="L1715" s="252"/>
      <c r="M1715" s="253"/>
      <c r="N1715" s="254"/>
      <c r="O1715" s="254"/>
      <c r="P1715" s="254"/>
      <c r="Q1715" s="254"/>
      <c r="R1715" s="254"/>
      <c r="S1715" s="254"/>
      <c r="T1715" s="255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6" t="s">
        <v>170</v>
      </c>
      <c r="AU1715" s="256" t="s">
        <v>93</v>
      </c>
      <c r="AV1715" s="14" t="s">
        <v>91</v>
      </c>
      <c r="AW1715" s="14" t="s">
        <v>38</v>
      </c>
      <c r="AX1715" s="14" t="s">
        <v>76</v>
      </c>
      <c r="AY1715" s="256" t="s">
        <v>159</v>
      </c>
    </row>
    <row r="1716" s="14" customFormat="1">
      <c r="A1716" s="14"/>
      <c r="B1716" s="246"/>
      <c r="C1716" s="247"/>
      <c r="D1716" s="237" t="s">
        <v>170</v>
      </c>
      <c r="E1716" s="248" t="s">
        <v>32</v>
      </c>
      <c r="F1716" s="249" t="s">
        <v>2636</v>
      </c>
      <c r="G1716" s="247"/>
      <c r="H1716" s="250">
        <v>12.1</v>
      </c>
      <c r="I1716" s="251"/>
      <c r="J1716" s="247"/>
      <c r="K1716" s="247"/>
      <c r="L1716" s="252"/>
      <c r="M1716" s="253"/>
      <c r="N1716" s="254"/>
      <c r="O1716" s="254"/>
      <c r="P1716" s="254"/>
      <c r="Q1716" s="254"/>
      <c r="R1716" s="254"/>
      <c r="S1716" s="254"/>
      <c r="T1716" s="255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6" t="s">
        <v>170</v>
      </c>
      <c r="AU1716" s="256" t="s">
        <v>93</v>
      </c>
      <c r="AV1716" s="14" t="s">
        <v>91</v>
      </c>
      <c r="AW1716" s="14" t="s">
        <v>38</v>
      </c>
      <c r="AX1716" s="14" t="s">
        <v>76</v>
      </c>
      <c r="AY1716" s="256" t="s">
        <v>159</v>
      </c>
    </row>
    <row r="1717" s="15" customFormat="1">
      <c r="A1717" s="15"/>
      <c r="B1717" s="266"/>
      <c r="C1717" s="267"/>
      <c r="D1717" s="237" t="s">
        <v>170</v>
      </c>
      <c r="E1717" s="268" t="s">
        <v>32</v>
      </c>
      <c r="F1717" s="269" t="s">
        <v>583</v>
      </c>
      <c r="G1717" s="267"/>
      <c r="H1717" s="270">
        <v>245.36000000000001</v>
      </c>
      <c r="I1717" s="271"/>
      <c r="J1717" s="267"/>
      <c r="K1717" s="267"/>
      <c r="L1717" s="272"/>
      <c r="M1717" s="273"/>
      <c r="N1717" s="274"/>
      <c r="O1717" s="274"/>
      <c r="P1717" s="274"/>
      <c r="Q1717" s="274"/>
      <c r="R1717" s="274"/>
      <c r="S1717" s="274"/>
      <c r="T1717" s="27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76" t="s">
        <v>170</v>
      </c>
      <c r="AU1717" s="276" t="s">
        <v>93</v>
      </c>
      <c r="AV1717" s="15" t="s">
        <v>96</v>
      </c>
      <c r="AW1717" s="15" t="s">
        <v>38</v>
      </c>
      <c r="AX1717" s="15" t="s">
        <v>84</v>
      </c>
      <c r="AY1717" s="276" t="s">
        <v>159</v>
      </c>
    </row>
    <row r="1718" s="2" customFormat="1" ht="49.05" customHeight="1">
      <c r="A1718" s="43"/>
      <c r="B1718" s="44"/>
      <c r="C1718" s="217" t="s">
        <v>2637</v>
      </c>
      <c r="D1718" s="217" t="s">
        <v>162</v>
      </c>
      <c r="E1718" s="218" t="s">
        <v>2638</v>
      </c>
      <c r="F1718" s="219" t="s">
        <v>2639</v>
      </c>
      <c r="G1718" s="220" t="s">
        <v>165</v>
      </c>
      <c r="H1718" s="221">
        <v>82.599999999999994</v>
      </c>
      <c r="I1718" s="222"/>
      <c r="J1718" s="223">
        <f>ROUND(I1718*H1718,2)</f>
        <v>0</v>
      </c>
      <c r="K1718" s="219" t="s">
        <v>166</v>
      </c>
      <c r="L1718" s="49"/>
      <c r="M1718" s="224" t="s">
        <v>32</v>
      </c>
      <c r="N1718" s="225" t="s">
        <v>48</v>
      </c>
      <c r="O1718" s="89"/>
      <c r="P1718" s="226">
        <f>O1718*H1718</f>
        <v>0</v>
      </c>
      <c r="Q1718" s="226">
        <v>0.01259502</v>
      </c>
      <c r="R1718" s="226">
        <f>Q1718*H1718</f>
        <v>1.040348652</v>
      </c>
      <c r="S1718" s="226">
        <v>0</v>
      </c>
      <c r="T1718" s="227">
        <f>S1718*H1718</f>
        <v>0</v>
      </c>
      <c r="U1718" s="43"/>
      <c r="V1718" s="43"/>
      <c r="W1718" s="43"/>
      <c r="X1718" s="43"/>
      <c r="Y1718" s="43"/>
      <c r="Z1718" s="43"/>
      <c r="AA1718" s="43"/>
      <c r="AB1718" s="43"/>
      <c r="AC1718" s="43"/>
      <c r="AD1718" s="43"/>
      <c r="AE1718" s="43"/>
      <c r="AR1718" s="228" t="s">
        <v>663</v>
      </c>
      <c r="AT1718" s="228" t="s">
        <v>162</v>
      </c>
      <c r="AU1718" s="228" t="s">
        <v>93</v>
      </c>
      <c r="AY1718" s="21" t="s">
        <v>159</v>
      </c>
      <c r="BE1718" s="229">
        <f>IF(N1718="základní",J1718,0)</f>
        <v>0</v>
      </c>
      <c r="BF1718" s="229">
        <f>IF(N1718="snížená",J1718,0)</f>
        <v>0</v>
      </c>
      <c r="BG1718" s="229">
        <f>IF(N1718="zákl. přenesená",J1718,0)</f>
        <v>0</v>
      </c>
      <c r="BH1718" s="229">
        <f>IF(N1718="sníž. přenesená",J1718,0)</f>
        <v>0</v>
      </c>
      <c r="BI1718" s="229">
        <f>IF(N1718="nulová",J1718,0)</f>
        <v>0</v>
      </c>
      <c r="BJ1718" s="21" t="s">
        <v>91</v>
      </c>
      <c r="BK1718" s="229">
        <f>ROUND(I1718*H1718,2)</f>
        <v>0</v>
      </c>
      <c r="BL1718" s="21" t="s">
        <v>663</v>
      </c>
      <c r="BM1718" s="228" t="s">
        <v>2640</v>
      </c>
    </row>
    <row r="1719" s="2" customFormat="1">
      <c r="A1719" s="43"/>
      <c r="B1719" s="44"/>
      <c r="C1719" s="45"/>
      <c r="D1719" s="230" t="s">
        <v>168</v>
      </c>
      <c r="E1719" s="45"/>
      <c r="F1719" s="231" t="s">
        <v>2641</v>
      </c>
      <c r="G1719" s="45"/>
      <c r="H1719" s="45"/>
      <c r="I1719" s="232"/>
      <c r="J1719" s="45"/>
      <c r="K1719" s="45"/>
      <c r="L1719" s="49"/>
      <c r="M1719" s="233"/>
      <c r="N1719" s="234"/>
      <c r="O1719" s="89"/>
      <c r="P1719" s="89"/>
      <c r="Q1719" s="89"/>
      <c r="R1719" s="89"/>
      <c r="S1719" s="89"/>
      <c r="T1719" s="90"/>
      <c r="U1719" s="43"/>
      <c r="V1719" s="43"/>
      <c r="W1719" s="43"/>
      <c r="X1719" s="43"/>
      <c r="Y1719" s="43"/>
      <c r="Z1719" s="43"/>
      <c r="AA1719" s="43"/>
      <c r="AB1719" s="43"/>
      <c r="AC1719" s="43"/>
      <c r="AD1719" s="43"/>
      <c r="AE1719" s="43"/>
      <c r="AT1719" s="21" t="s">
        <v>168</v>
      </c>
      <c r="AU1719" s="21" t="s">
        <v>93</v>
      </c>
    </row>
    <row r="1720" s="14" customFormat="1">
      <c r="A1720" s="14"/>
      <c r="B1720" s="246"/>
      <c r="C1720" s="247"/>
      <c r="D1720" s="237" t="s">
        <v>170</v>
      </c>
      <c r="E1720" s="248" t="s">
        <v>32</v>
      </c>
      <c r="F1720" s="249" t="s">
        <v>457</v>
      </c>
      <c r="G1720" s="247"/>
      <c r="H1720" s="250">
        <v>82.599999999999994</v>
      </c>
      <c r="I1720" s="251"/>
      <c r="J1720" s="247"/>
      <c r="K1720" s="247"/>
      <c r="L1720" s="252"/>
      <c r="M1720" s="253"/>
      <c r="N1720" s="254"/>
      <c r="O1720" s="254"/>
      <c r="P1720" s="254"/>
      <c r="Q1720" s="254"/>
      <c r="R1720" s="254"/>
      <c r="S1720" s="254"/>
      <c r="T1720" s="255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6" t="s">
        <v>170</v>
      </c>
      <c r="AU1720" s="256" t="s">
        <v>93</v>
      </c>
      <c r="AV1720" s="14" t="s">
        <v>91</v>
      </c>
      <c r="AW1720" s="14" t="s">
        <v>38</v>
      </c>
      <c r="AX1720" s="14" t="s">
        <v>84</v>
      </c>
      <c r="AY1720" s="256" t="s">
        <v>159</v>
      </c>
    </row>
    <row r="1721" s="2" customFormat="1" ht="37.8" customHeight="1">
      <c r="A1721" s="43"/>
      <c r="B1721" s="44"/>
      <c r="C1721" s="217" t="s">
        <v>2642</v>
      </c>
      <c r="D1721" s="217" t="s">
        <v>162</v>
      </c>
      <c r="E1721" s="218" t="s">
        <v>2643</v>
      </c>
      <c r="F1721" s="219" t="s">
        <v>2644</v>
      </c>
      <c r="G1721" s="220" t="s">
        <v>165</v>
      </c>
      <c r="H1721" s="221">
        <v>327.95999999999998</v>
      </c>
      <c r="I1721" s="222"/>
      <c r="J1721" s="223">
        <f>ROUND(I1721*H1721,2)</f>
        <v>0</v>
      </c>
      <c r="K1721" s="219" t="s">
        <v>166</v>
      </c>
      <c r="L1721" s="49"/>
      <c r="M1721" s="224" t="s">
        <v>32</v>
      </c>
      <c r="N1721" s="225" t="s">
        <v>48</v>
      </c>
      <c r="O1721" s="89"/>
      <c r="P1721" s="226">
        <f>O1721*H1721</f>
        <v>0</v>
      </c>
      <c r="Q1721" s="226">
        <v>0.00010000000000000001</v>
      </c>
      <c r="R1721" s="226">
        <f>Q1721*H1721</f>
        <v>0.032795999999999999</v>
      </c>
      <c r="S1721" s="226">
        <v>0</v>
      </c>
      <c r="T1721" s="227">
        <f>S1721*H1721</f>
        <v>0</v>
      </c>
      <c r="U1721" s="43"/>
      <c r="V1721" s="43"/>
      <c r="W1721" s="43"/>
      <c r="X1721" s="43"/>
      <c r="Y1721" s="43"/>
      <c r="Z1721" s="43"/>
      <c r="AA1721" s="43"/>
      <c r="AB1721" s="43"/>
      <c r="AC1721" s="43"/>
      <c r="AD1721" s="43"/>
      <c r="AE1721" s="43"/>
      <c r="AR1721" s="228" t="s">
        <v>663</v>
      </c>
      <c r="AT1721" s="228" t="s">
        <v>162</v>
      </c>
      <c r="AU1721" s="228" t="s">
        <v>93</v>
      </c>
      <c r="AY1721" s="21" t="s">
        <v>159</v>
      </c>
      <c r="BE1721" s="229">
        <f>IF(N1721="základní",J1721,0)</f>
        <v>0</v>
      </c>
      <c r="BF1721" s="229">
        <f>IF(N1721="snížená",J1721,0)</f>
        <v>0</v>
      </c>
      <c r="BG1721" s="229">
        <f>IF(N1721="zákl. přenesená",J1721,0)</f>
        <v>0</v>
      </c>
      <c r="BH1721" s="229">
        <f>IF(N1721="sníž. přenesená",J1721,0)</f>
        <v>0</v>
      </c>
      <c r="BI1721" s="229">
        <f>IF(N1721="nulová",J1721,0)</f>
        <v>0</v>
      </c>
      <c r="BJ1721" s="21" t="s">
        <v>91</v>
      </c>
      <c r="BK1721" s="229">
        <f>ROUND(I1721*H1721,2)</f>
        <v>0</v>
      </c>
      <c r="BL1721" s="21" t="s">
        <v>663</v>
      </c>
      <c r="BM1721" s="228" t="s">
        <v>2645</v>
      </c>
    </row>
    <row r="1722" s="2" customFormat="1">
      <c r="A1722" s="43"/>
      <c r="B1722" s="44"/>
      <c r="C1722" s="45"/>
      <c r="D1722" s="230" t="s">
        <v>168</v>
      </c>
      <c r="E1722" s="45"/>
      <c r="F1722" s="231" t="s">
        <v>2646</v>
      </c>
      <c r="G1722" s="45"/>
      <c r="H1722" s="45"/>
      <c r="I1722" s="232"/>
      <c r="J1722" s="45"/>
      <c r="K1722" s="45"/>
      <c r="L1722" s="49"/>
      <c r="M1722" s="233"/>
      <c r="N1722" s="234"/>
      <c r="O1722" s="89"/>
      <c r="P1722" s="89"/>
      <c r="Q1722" s="89"/>
      <c r="R1722" s="89"/>
      <c r="S1722" s="89"/>
      <c r="T1722" s="90"/>
      <c r="U1722" s="43"/>
      <c r="V1722" s="43"/>
      <c r="W1722" s="43"/>
      <c r="X1722" s="43"/>
      <c r="Y1722" s="43"/>
      <c r="Z1722" s="43"/>
      <c r="AA1722" s="43"/>
      <c r="AB1722" s="43"/>
      <c r="AC1722" s="43"/>
      <c r="AD1722" s="43"/>
      <c r="AE1722" s="43"/>
      <c r="AT1722" s="21" t="s">
        <v>168</v>
      </c>
      <c r="AU1722" s="21" t="s">
        <v>93</v>
      </c>
    </row>
    <row r="1723" s="2" customFormat="1" ht="37.8" customHeight="1">
      <c r="A1723" s="43"/>
      <c r="B1723" s="44"/>
      <c r="C1723" s="217" t="s">
        <v>2647</v>
      </c>
      <c r="D1723" s="217" t="s">
        <v>162</v>
      </c>
      <c r="E1723" s="218" t="s">
        <v>2648</v>
      </c>
      <c r="F1723" s="219" t="s">
        <v>2649</v>
      </c>
      <c r="G1723" s="220" t="s">
        <v>785</v>
      </c>
      <c r="H1723" s="221">
        <v>68.5</v>
      </c>
      <c r="I1723" s="222"/>
      <c r="J1723" s="223">
        <f>ROUND(I1723*H1723,2)</f>
        <v>0</v>
      </c>
      <c r="K1723" s="219" t="s">
        <v>166</v>
      </c>
      <c r="L1723" s="49"/>
      <c r="M1723" s="224" t="s">
        <v>32</v>
      </c>
      <c r="N1723" s="225" t="s">
        <v>48</v>
      </c>
      <c r="O1723" s="89"/>
      <c r="P1723" s="226">
        <f>O1723*H1723</f>
        <v>0</v>
      </c>
      <c r="Q1723" s="226">
        <v>0.0043759999999999997</v>
      </c>
      <c r="R1723" s="226">
        <f>Q1723*H1723</f>
        <v>0.29975599999999997</v>
      </c>
      <c r="S1723" s="226">
        <v>0</v>
      </c>
      <c r="T1723" s="227">
        <f>S1723*H1723</f>
        <v>0</v>
      </c>
      <c r="U1723" s="43"/>
      <c r="V1723" s="43"/>
      <c r="W1723" s="43"/>
      <c r="X1723" s="43"/>
      <c r="Y1723" s="43"/>
      <c r="Z1723" s="43"/>
      <c r="AA1723" s="43"/>
      <c r="AB1723" s="43"/>
      <c r="AC1723" s="43"/>
      <c r="AD1723" s="43"/>
      <c r="AE1723" s="43"/>
      <c r="AR1723" s="228" t="s">
        <v>663</v>
      </c>
      <c r="AT1723" s="228" t="s">
        <v>162</v>
      </c>
      <c r="AU1723" s="228" t="s">
        <v>93</v>
      </c>
      <c r="AY1723" s="21" t="s">
        <v>159</v>
      </c>
      <c r="BE1723" s="229">
        <f>IF(N1723="základní",J1723,0)</f>
        <v>0</v>
      </c>
      <c r="BF1723" s="229">
        <f>IF(N1723="snížená",J1723,0)</f>
        <v>0</v>
      </c>
      <c r="BG1723" s="229">
        <f>IF(N1723="zákl. přenesená",J1723,0)</f>
        <v>0</v>
      </c>
      <c r="BH1723" s="229">
        <f>IF(N1723="sníž. přenesená",J1723,0)</f>
        <v>0</v>
      </c>
      <c r="BI1723" s="229">
        <f>IF(N1723="nulová",J1723,0)</f>
        <v>0</v>
      </c>
      <c r="BJ1723" s="21" t="s">
        <v>91</v>
      </c>
      <c r="BK1723" s="229">
        <f>ROUND(I1723*H1723,2)</f>
        <v>0</v>
      </c>
      <c r="BL1723" s="21" t="s">
        <v>663</v>
      </c>
      <c r="BM1723" s="228" t="s">
        <v>2650</v>
      </c>
    </row>
    <row r="1724" s="2" customFormat="1">
      <c r="A1724" s="43"/>
      <c r="B1724" s="44"/>
      <c r="C1724" s="45"/>
      <c r="D1724" s="230" t="s">
        <v>168</v>
      </c>
      <c r="E1724" s="45"/>
      <c r="F1724" s="231" t="s">
        <v>2651</v>
      </c>
      <c r="G1724" s="45"/>
      <c r="H1724" s="45"/>
      <c r="I1724" s="232"/>
      <c r="J1724" s="45"/>
      <c r="K1724" s="45"/>
      <c r="L1724" s="49"/>
      <c r="M1724" s="233"/>
      <c r="N1724" s="234"/>
      <c r="O1724" s="89"/>
      <c r="P1724" s="89"/>
      <c r="Q1724" s="89"/>
      <c r="R1724" s="89"/>
      <c r="S1724" s="89"/>
      <c r="T1724" s="90"/>
      <c r="U1724" s="43"/>
      <c r="V1724" s="43"/>
      <c r="W1724" s="43"/>
      <c r="X1724" s="43"/>
      <c r="Y1724" s="43"/>
      <c r="Z1724" s="43"/>
      <c r="AA1724" s="43"/>
      <c r="AB1724" s="43"/>
      <c r="AC1724" s="43"/>
      <c r="AD1724" s="43"/>
      <c r="AE1724" s="43"/>
      <c r="AT1724" s="21" t="s">
        <v>168</v>
      </c>
      <c r="AU1724" s="21" t="s">
        <v>93</v>
      </c>
    </row>
    <row r="1725" s="13" customFormat="1">
      <c r="A1725" s="13"/>
      <c r="B1725" s="235"/>
      <c r="C1725" s="236"/>
      <c r="D1725" s="237" t="s">
        <v>170</v>
      </c>
      <c r="E1725" s="238" t="s">
        <v>32</v>
      </c>
      <c r="F1725" s="239" t="s">
        <v>2652</v>
      </c>
      <c r="G1725" s="236"/>
      <c r="H1725" s="238" t="s">
        <v>32</v>
      </c>
      <c r="I1725" s="240"/>
      <c r="J1725" s="236"/>
      <c r="K1725" s="236"/>
      <c r="L1725" s="241"/>
      <c r="M1725" s="242"/>
      <c r="N1725" s="243"/>
      <c r="O1725" s="243"/>
      <c r="P1725" s="243"/>
      <c r="Q1725" s="243"/>
      <c r="R1725" s="243"/>
      <c r="S1725" s="243"/>
      <c r="T1725" s="244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5" t="s">
        <v>170</v>
      </c>
      <c r="AU1725" s="245" t="s">
        <v>93</v>
      </c>
      <c r="AV1725" s="13" t="s">
        <v>84</v>
      </c>
      <c r="AW1725" s="13" t="s">
        <v>38</v>
      </c>
      <c r="AX1725" s="13" t="s">
        <v>76</v>
      </c>
      <c r="AY1725" s="245" t="s">
        <v>159</v>
      </c>
    </row>
    <row r="1726" s="13" customFormat="1">
      <c r="A1726" s="13"/>
      <c r="B1726" s="235"/>
      <c r="C1726" s="236"/>
      <c r="D1726" s="237" t="s">
        <v>170</v>
      </c>
      <c r="E1726" s="238" t="s">
        <v>32</v>
      </c>
      <c r="F1726" s="239" t="s">
        <v>1050</v>
      </c>
      <c r="G1726" s="236"/>
      <c r="H1726" s="238" t="s">
        <v>32</v>
      </c>
      <c r="I1726" s="240"/>
      <c r="J1726" s="236"/>
      <c r="K1726" s="236"/>
      <c r="L1726" s="241"/>
      <c r="M1726" s="242"/>
      <c r="N1726" s="243"/>
      <c r="O1726" s="243"/>
      <c r="P1726" s="243"/>
      <c r="Q1726" s="243"/>
      <c r="R1726" s="243"/>
      <c r="S1726" s="243"/>
      <c r="T1726" s="244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5" t="s">
        <v>170</v>
      </c>
      <c r="AU1726" s="245" t="s">
        <v>93</v>
      </c>
      <c r="AV1726" s="13" t="s">
        <v>84</v>
      </c>
      <c r="AW1726" s="13" t="s">
        <v>38</v>
      </c>
      <c r="AX1726" s="13" t="s">
        <v>76</v>
      </c>
      <c r="AY1726" s="245" t="s">
        <v>159</v>
      </c>
    </row>
    <row r="1727" s="14" customFormat="1">
      <c r="A1727" s="14"/>
      <c r="B1727" s="246"/>
      <c r="C1727" s="247"/>
      <c r="D1727" s="237" t="s">
        <v>170</v>
      </c>
      <c r="E1727" s="248" t="s">
        <v>32</v>
      </c>
      <c r="F1727" s="249" t="s">
        <v>2653</v>
      </c>
      <c r="G1727" s="247"/>
      <c r="H1727" s="250">
        <v>20.899999999999999</v>
      </c>
      <c r="I1727" s="251"/>
      <c r="J1727" s="247"/>
      <c r="K1727" s="247"/>
      <c r="L1727" s="252"/>
      <c r="M1727" s="253"/>
      <c r="N1727" s="254"/>
      <c r="O1727" s="254"/>
      <c r="P1727" s="254"/>
      <c r="Q1727" s="254"/>
      <c r="R1727" s="254"/>
      <c r="S1727" s="254"/>
      <c r="T1727" s="255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6" t="s">
        <v>170</v>
      </c>
      <c r="AU1727" s="256" t="s">
        <v>93</v>
      </c>
      <c r="AV1727" s="14" t="s">
        <v>91</v>
      </c>
      <c r="AW1727" s="14" t="s">
        <v>38</v>
      </c>
      <c r="AX1727" s="14" t="s">
        <v>76</v>
      </c>
      <c r="AY1727" s="256" t="s">
        <v>159</v>
      </c>
    </row>
    <row r="1728" s="13" customFormat="1">
      <c r="A1728" s="13"/>
      <c r="B1728" s="235"/>
      <c r="C1728" s="236"/>
      <c r="D1728" s="237" t="s">
        <v>170</v>
      </c>
      <c r="E1728" s="238" t="s">
        <v>32</v>
      </c>
      <c r="F1728" s="239" t="s">
        <v>974</v>
      </c>
      <c r="G1728" s="236"/>
      <c r="H1728" s="238" t="s">
        <v>32</v>
      </c>
      <c r="I1728" s="240"/>
      <c r="J1728" s="236"/>
      <c r="K1728" s="236"/>
      <c r="L1728" s="241"/>
      <c r="M1728" s="242"/>
      <c r="N1728" s="243"/>
      <c r="O1728" s="243"/>
      <c r="P1728" s="243"/>
      <c r="Q1728" s="243"/>
      <c r="R1728" s="243"/>
      <c r="S1728" s="243"/>
      <c r="T1728" s="244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5" t="s">
        <v>170</v>
      </c>
      <c r="AU1728" s="245" t="s">
        <v>93</v>
      </c>
      <c r="AV1728" s="13" t="s">
        <v>84</v>
      </c>
      <c r="AW1728" s="13" t="s">
        <v>38</v>
      </c>
      <c r="AX1728" s="13" t="s">
        <v>76</v>
      </c>
      <c r="AY1728" s="245" t="s">
        <v>159</v>
      </c>
    </row>
    <row r="1729" s="14" customFormat="1">
      <c r="A1729" s="14"/>
      <c r="B1729" s="246"/>
      <c r="C1729" s="247"/>
      <c r="D1729" s="237" t="s">
        <v>170</v>
      </c>
      <c r="E1729" s="248" t="s">
        <v>32</v>
      </c>
      <c r="F1729" s="249" t="s">
        <v>2654</v>
      </c>
      <c r="G1729" s="247"/>
      <c r="H1729" s="250">
        <v>8.5999999999999996</v>
      </c>
      <c r="I1729" s="251"/>
      <c r="J1729" s="247"/>
      <c r="K1729" s="247"/>
      <c r="L1729" s="252"/>
      <c r="M1729" s="253"/>
      <c r="N1729" s="254"/>
      <c r="O1729" s="254"/>
      <c r="P1729" s="254"/>
      <c r="Q1729" s="254"/>
      <c r="R1729" s="254"/>
      <c r="S1729" s="254"/>
      <c r="T1729" s="255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6" t="s">
        <v>170</v>
      </c>
      <c r="AU1729" s="256" t="s">
        <v>93</v>
      </c>
      <c r="AV1729" s="14" t="s">
        <v>91</v>
      </c>
      <c r="AW1729" s="14" t="s">
        <v>38</v>
      </c>
      <c r="AX1729" s="14" t="s">
        <v>76</v>
      </c>
      <c r="AY1729" s="256" t="s">
        <v>159</v>
      </c>
    </row>
    <row r="1730" s="13" customFormat="1">
      <c r="A1730" s="13"/>
      <c r="B1730" s="235"/>
      <c r="C1730" s="236"/>
      <c r="D1730" s="237" t="s">
        <v>170</v>
      </c>
      <c r="E1730" s="238" t="s">
        <v>32</v>
      </c>
      <c r="F1730" s="239" t="s">
        <v>2634</v>
      </c>
      <c r="G1730" s="236"/>
      <c r="H1730" s="238" t="s">
        <v>32</v>
      </c>
      <c r="I1730" s="240"/>
      <c r="J1730" s="236"/>
      <c r="K1730" s="236"/>
      <c r="L1730" s="241"/>
      <c r="M1730" s="242"/>
      <c r="N1730" s="243"/>
      <c r="O1730" s="243"/>
      <c r="P1730" s="243"/>
      <c r="Q1730" s="243"/>
      <c r="R1730" s="243"/>
      <c r="S1730" s="243"/>
      <c r="T1730" s="244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5" t="s">
        <v>170</v>
      </c>
      <c r="AU1730" s="245" t="s">
        <v>93</v>
      </c>
      <c r="AV1730" s="13" t="s">
        <v>84</v>
      </c>
      <c r="AW1730" s="13" t="s">
        <v>38</v>
      </c>
      <c r="AX1730" s="13" t="s">
        <v>76</v>
      </c>
      <c r="AY1730" s="245" t="s">
        <v>159</v>
      </c>
    </row>
    <row r="1731" s="14" customFormat="1">
      <c r="A1731" s="14"/>
      <c r="B1731" s="246"/>
      <c r="C1731" s="247"/>
      <c r="D1731" s="237" t="s">
        <v>170</v>
      </c>
      <c r="E1731" s="248" t="s">
        <v>32</v>
      </c>
      <c r="F1731" s="249" t="s">
        <v>2655</v>
      </c>
      <c r="G1731" s="247"/>
      <c r="H1731" s="250">
        <v>33.5</v>
      </c>
      <c r="I1731" s="251"/>
      <c r="J1731" s="247"/>
      <c r="K1731" s="247"/>
      <c r="L1731" s="252"/>
      <c r="M1731" s="253"/>
      <c r="N1731" s="254"/>
      <c r="O1731" s="254"/>
      <c r="P1731" s="254"/>
      <c r="Q1731" s="254"/>
      <c r="R1731" s="254"/>
      <c r="S1731" s="254"/>
      <c r="T1731" s="255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6" t="s">
        <v>170</v>
      </c>
      <c r="AU1731" s="256" t="s">
        <v>93</v>
      </c>
      <c r="AV1731" s="14" t="s">
        <v>91</v>
      </c>
      <c r="AW1731" s="14" t="s">
        <v>38</v>
      </c>
      <c r="AX1731" s="14" t="s">
        <v>76</v>
      </c>
      <c r="AY1731" s="256" t="s">
        <v>159</v>
      </c>
    </row>
    <row r="1732" s="14" customFormat="1">
      <c r="A1732" s="14"/>
      <c r="B1732" s="246"/>
      <c r="C1732" s="247"/>
      <c r="D1732" s="237" t="s">
        <v>170</v>
      </c>
      <c r="E1732" s="248" t="s">
        <v>32</v>
      </c>
      <c r="F1732" s="249" t="s">
        <v>2656</v>
      </c>
      <c r="G1732" s="247"/>
      <c r="H1732" s="250">
        <v>5.5</v>
      </c>
      <c r="I1732" s="251"/>
      <c r="J1732" s="247"/>
      <c r="K1732" s="247"/>
      <c r="L1732" s="252"/>
      <c r="M1732" s="253"/>
      <c r="N1732" s="254"/>
      <c r="O1732" s="254"/>
      <c r="P1732" s="254"/>
      <c r="Q1732" s="254"/>
      <c r="R1732" s="254"/>
      <c r="S1732" s="254"/>
      <c r="T1732" s="255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6" t="s">
        <v>170</v>
      </c>
      <c r="AU1732" s="256" t="s">
        <v>93</v>
      </c>
      <c r="AV1732" s="14" t="s">
        <v>91</v>
      </c>
      <c r="AW1732" s="14" t="s">
        <v>38</v>
      </c>
      <c r="AX1732" s="14" t="s">
        <v>76</v>
      </c>
      <c r="AY1732" s="256" t="s">
        <v>159</v>
      </c>
    </row>
    <row r="1733" s="15" customFormat="1">
      <c r="A1733" s="15"/>
      <c r="B1733" s="266"/>
      <c r="C1733" s="267"/>
      <c r="D1733" s="237" t="s">
        <v>170</v>
      </c>
      <c r="E1733" s="268" t="s">
        <v>32</v>
      </c>
      <c r="F1733" s="269" t="s">
        <v>583</v>
      </c>
      <c r="G1733" s="267"/>
      <c r="H1733" s="270">
        <v>68.5</v>
      </c>
      <c r="I1733" s="271"/>
      <c r="J1733" s="267"/>
      <c r="K1733" s="267"/>
      <c r="L1733" s="272"/>
      <c r="M1733" s="273"/>
      <c r="N1733" s="274"/>
      <c r="O1733" s="274"/>
      <c r="P1733" s="274"/>
      <c r="Q1733" s="274"/>
      <c r="R1733" s="274"/>
      <c r="S1733" s="274"/>
      <c r="T1733" s="27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T1733" s="276" t="s">
        <v>170</v>
      </c>
      <c r="AU1733" s="276" t="s">
        <v>93</v>
      </c>
      <c r="AV1733" s="15" t="s">
        <v>96</v>
      </c>
      <c r="AW1733" s="15" t="s">
        <v>38</v>
      </c>
      <c r="AX1733" s="15" t="s">
        <v>84</v>
      </c>
      <c r="AY1733" s="276" t="s">
        <v>159</v>
      </c>
    </row>
    <row r="1734" s="2" customFormat="1" ht="24.15" customHeight="1">
      <c r="A1734" s="43"/>
      <c r="B1734" s="44"/>
      <c r="C1734" s="217" t="s">
        <v>2657</v>
      </c>
      <c r="D1734" s="217" t="s">
        <v>162</v>
      </c>
      <c r="E1734" s="218" t="s">
        <v>2658</v>
      </c>
      <c r="F1734" s="219" t="s">
        <v>2659</v>
      </c>
      <c r="G1734" s="220" t="s">
        <v>165</v>
      </c>
      <c r="H1734" s="221">
        <v>1.8999999999999999</v>
      </c>
      <c r="I1734" s="222"/>
      <c r="J1734" s="223">
        <f>ROUND(I1734*H1734,2)</f>
        <v>0</v>
      </c>
      <c r="K1734" s="219" t="s">
        <v>166</v>
      </c>
      <c r="L1734" s="49"/>
      <c r="M1734" s="224" t="s">
        <v>32</v>
      </c>
      <c r="N1734" s="225" t="s">
        <v>48</v>
      </c>
      <c r="O1734" s="89"/>
      <c r="P1734" s="226">
        <f>O1734*H1734</f>
        <v>0</v>
      </c>
      <c r="Q1734" s="226">
        <v>0</v>
      </c>
      <c r="R1734" s="226">
        <f>Q1734*H1734</f>
        <v>0</v>
      </c>
      <c r="S1734" s="226">
        <v>0</v>
      </c>
      <c r="T1734" s="227">
        <f>S1734*H1734</f>
        <v>0</v>
      </c>
      <c r="U1734" s="43"/>
      <c r="V1734" s="43"/>
      <c r="W1734" s="43"/>
      <c r="X1734" s="43"/>
      <c r="Y1734" s="43"/>
      <c r="Z1734" s="43"/>
      <c r="AA1734" s="43"/>
      <c r="AB1734" s="43"/>
      <c r="AC1734" s="43"/>
      <c r="AD1734" s="43"/>
      <c r="AE1734" s="43"/>
      <c r="AR1734" s="228" t="s">
        <v>663</v>
      </c>
      <c r="AT1734" s="228" t="s">
        <v>162</v>
      </c>
      <c r="AU1734" s="228" t="s">
        <v>93</v>
      </c>
      <c r="AY1734" s="21" t="s">
        <v>159</v>
      </c>
      <c r="BE1734" s="229">
        <f>IF(N1734="základní",J1734,0)</f>
        <v>0</v>
      </c>
      <c r="BF1734" s="229">
        <f>IF(N1734="snížená",J1734,0)</f>
        <v>0</v>
      </c>
      <c r="BG1734" s="229">
        <f>IF(N1734="zákl. přenesená",J1734,0)</f>
        <v>0</v>
      </c>
      <c r="BH1734" s="229">
        <f>IF(N1734="sníž. přenesená",J1734,0)</f>
        <v>0</v>
      </c>
      <c r="BI1734" s="229">
        <f>IF(N1734="nulová",J1734,0)</f>
        <v>0</v>
      </c>
      <c r="BJ1734" s="21" t="s">
        <v>91</v>
      </c>
      <c r="BK1734" s="229">
        <f>ROUND(I1734*H1734,2)</f>
        <v>0</v>
      </c>
      <c r="BL1734" s="21" t="s">
        <v>663</v>
      </c>
      <c r="BM1734" s="228" t="s">
        <v>2660</v>
      </c>
    </row>
    <row r="1735" s="2" customFormat="1">
      <c r="A1735" s="43"/>
      <c r="B1735" s="44"/>
      <c r="C1735" s="45"/>
      <c r="D1735" s="230" t="s">
        <v>168</v>
      </c>
      <c r="E1735" s="45"/>
      <c r="F1735" s="231" t="s">
        <v>2661</v>
      </c>
      <c r="G1735" s="45"/>
      <c r="H1735" s="45"/>
      <c r="I1735" s="232"/>
      <c r="J1735" s="45"/>
      <c r="K1735" s="45"/>
      <c r="L1735" s="49"/>
      <c r="M1735" s="233"/>
      <c r="N1735" s="234"/>
      <c r="O1735" s="89"/>
      <c r="P1735" s="89"/>
      <c r="Q1735" s="89"/>
      <c r="R1735" s="89"/>
      <c r="S1735" s="89"/>
      <c r="T1735" s="90"/>
      <c r="U1735" s="43"/>
      <c r="V1735" s="43"/>
      <c r="W1735" s="43"/>
      <c r="X1735" s="43"/>
      <c r="Y1735" s="43"/>
      <c r="Z1735" s="43"/>
      <c r="AA1735" s="43"/>
      <c r="AB1735" s="43"/>
      <c r="AC1735" s="43"/>
      <c r="AD1735" s="43"/>
      <c r="AE1735" s="43"/>
      <c r="AT1735" s="21" t="s">
        <v>168</v>
      </c>
      <c r="AU1735" s="21" t="s">
        <v>93</v>
      </c>
    </row>
    <row r="1736" s="14" customFormat="1">
      <c r="A1736" s="14"/>
      <c r="B1736" s="246"/>
      <c r="C1736" s="247"/>
      <c r="D1736" s="237" t="s">
        <v>170</v>
      </c>
      <c r="E1736" s="248" t="s">
        <v>32</v>
      </c>
      <c r="F1736" s="249" t="s">
        <v>2662</v>
      </c>
      <c r="G1736" s="247"/>
      <c r="H1736" s="250">
        <v>1.8999999999999999</v>
      </c>
      <c r="I1736" s="251"/>
      <c r="J1736" s="247"/>
      <c r="K1736" s="247"/>
      <c r="L1736" s="252"/>
      <c r="M1736" s="253"/>
      <c r="N1736" s="254"/>
      <c r="O1736" s="254"/>
      <c r="P1736" s="254"/>
      <c r="Q1736" s="254"/>
      <c r="R1736" s="254"/>
      <c r="S1736" s="254"/>
      <c r="T1736" s="255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6" t="s">
        <v>170</v>
      </c>
      <c r="AU1736" s="256" t="s">
        <v>93</v>
      </c>
      <c r="AV1736" s="14" t="s">
        <v>91</v>
      </c>
      <c r="AW1736" s="14" t="s">
        <v>38</v>
      </c>
      <c r="AX1736" s="14" t="s">
        <v>84</v>
      </c>
      <c r="AY1736" s="256" t="s">
        <v>159</v>
      </c>
    </row>
    <row r="1737" s="2" customFormat="1" ht="37.8" customHeight="1">
      <c r="A1737" s="43"/>
      <c r="B1737" s="44"/>
      <c r="C1737" s="217" t="s">
        <v>2663</v>
      </c>
      <c r="D1737" s="217" t="s">
        <v>162</v>
      </c>
      <c r="E1737" s="218" t="s">
        <v>2664</v>
      </c>
      <c r="F1737" s="219" t="s">
        <v>2665</v>
      </c>
      <c r="G1737" s="220" t="s">
        <v>212</v>
      </c>
      <c r="H1737" s="221">
        <v>4</v>
      </c>
      <c r="I1737" s="222"/>
      <c r="J1737" s="223">
        <f>ROUND(I1737*H1737,2)</f>
        <v>0</v>
      </c>
      <c r="K1737" s="219" t="s">
        <v>166</v>
      </c>
      <c r="L1737" s="49"/>
      <c r="M1737" s="224" t="s">
        <v>32</v>
      </c>
      <c r="N1737" s="225" t="s">
        <v>48</v>
      </c>
      <c r="O1737" s="89"/>
      <c r="P1737" s="226">
        <f>O1737*H1737</f>
        <v>0</v>
      </c>
      <c r="Q1737" s="226">
        <v>2.5999999999999998E-05</v>
      </c>
      <c r="R1737" s="226">
        <f>Q1737*H1737</f>
        <v>0.00010399999999999999</v>
      </c>
      <c r="S1737" s="226">
        <v>0</v>
      </c>
      <c r="T1737" s="227">
        <f>S1737*H1737</f>
        <v>0</v>
      </c>
      <c r="U1737" s="43"/>
      <c r="V1737" s="43"/>
      <c r="W1737" s="43"/>
      <c r="X1737" s="43"/>
      <c r="Y1737" s="43"/>
      <c r="Z1737" s="43"/>
      <c r="AA1737" s="43"/>
      <c r="AB1737" s="43"/>
      <c r="AC1737" s="43"/>
      <c r="AD1737" s="43"/>
      <c r="AE1737" s="43"/>
      <c r="AR1737" s="228" t="s">
        <v>663</v>
      </c>
      <c r="AT1737" s="228" t="s">
        <v>162</v>
      </c>
      <c r="AU1737" s="228" t="s">
        <v>93</v>
      </c>
      <c r="AY1737" s="21" t="s">
        <v>159</v>
      </c>
      <c r="BE1737" s="229">
        <f>IF(N1737="základní",J1737,0)</f>
        <v>0</v>
      </c>
      <c r="BF1737" s="229">
        <f>IF(N1737="snížená",J1737,0)</f>
        <v>0</v>
      </c>
      <c r="BG1737" s="229">
        <f>IF(N1737="zákl. přenesená",J1737,0)</f>
        <v>0</v>
      </c>
      <c r="BH1737" s="229">
        <f>IF(N1737="sníž. přenesená",J1737,0)</f>
        <v>0</v>
      </c>
      <c r="BI1737" s="229">
        <f>IF(N1737="nulová",J1737,0)</f>
        <v>0</v>
      </c>
      <c r="BJ1737" s="21" t="s">
        <v>91</v>
      </c>
      <c r="BK1737" s="229">
        <f>ROUND(I1737*H1737,2)</f>
        <v>0</v>
      </c>
      <c r="BL1737" s="21" t="s">
        <v>663</v>
      </c>
      <c r="BM1737" s="228" t="s">
        <v>2666</v>
      </c>
    </row>
    <row r="1738" s="2" customFormat="1">
      <c r="A1738" s="43"/>
      <c r="B1738" s="44"/>
      <c r="C1738" s="45"/>
      <c r="D1738" s="230" t="s">
        <v>168</v>
      </c>
      <c r="E1738" s="45"/>
      <c r="F1738" s="231" t="s">
        <v>2667</v>
      </c>
      <c r="G1738" s="45"/>
      <c r="H1738" s="45"/>
      <c r="I1738" s="232"/>
      <c r="J1738" s="45"/>
      <c r="K1738" s="45"/>
      <c r="L1738" s="49"/>
      <c r="M1738" s="233"/>
      <c r="N1738" s="234"/>
      <c r="O1738" s="89"/>
      <c r="P1738" s="89"/>
      <c r="Q1738" s="89"/>
      <c r="R1738" s="89"/>
      <c r="S1738" s="89"/>
      <c r="T1738" s="90"/>
      <c r="U1738" s="43"/>
      <c r="V1738" s="43"/>
      <c r="W1738" s="43"/>
      <c r="X1738" s="43"/>
      <c r="Y1738" s="43"/>
      <c r="Z1738" s="43"/>
      <c r="AA1738" s="43"/>
      <c r="AB1738" s="43"/>
      <c r="AC1738" s="43"/>
      <c r="AD1738" s="43"/>
      <c r="AE1738" s="43"/>
      <c r="AT1738" s="21" t="s">
        <v>168</v>
      </c>
      <c r="AU1738" s="21" t="s">
        <v>93</v>
      </c>
    </row>
    <row r="1739" s="2" customFormat="1" ht="24.15" customHeight="1">
      <c r="A1739" s="43"/>
      <c r="B1739" s="44"/>
      <c r="C1739" s="277" t="s">
        <v>2668</v>
      </c>
      <c r="D1739" s="277" t="s">
        <v>670</v>
      </c>
      <c r="E1739" s="278" t="s">
        <v>2669</v>
      </c>
      <c r="F1739" s="279" t="s">
        <v>2670</v>
      </c>
      <c r="G1739" s="280" t="s">
        <v>212</v>
      </c>
      <c r="H1739" s="281">
        <v>4</v>
      </c>
      <c r="I1739" s="282"/>
      <c r="J1739" s="283">
        <f>ROUND(I1739*H1739,2)</f>
        <v>0</v>
      </c>
      <c r="K1739" s="279" t="s">
        <v>166</v>
      </c>
      <c r="L1739" s="284"/>
      <c r="M1739" s="285" t="s">
        <v>32</v>
      </c>
      <c r="N1739" s="286" t="s">
        <v>48</v>
      </c>
      <c r="O1739" s="89"/>
      <c r="P1739" s="226">
        <f>O1739*H1739</f>
        <v>0</v>
      </c>
      <c r="Q1739" s="226">
        <v>0.0014</v>
      </c>
      <c r="R1739" s="226">
        <f>Q1739*H1739</f>
        <v>0.0055999999999999999</v>
      </c>
      <c r="S1739" s="226">
        <v>0</v>
      </c>
      <c r="T1739" s="227">
        <f>S1739*H1739</f>
        <v>0</v>
      </c>
      <c r="U1739" s="43"/>
      <c r="V1739" s="43"/>
      <c r="W1739" s="43"/>
      <c r="X1739" s="43"/>
      <c r="Y1739" s="43"/>
      <c r="Z1739" s="43"/>
      <c r="AA1739" s="43"/>
      <c r="AB1739" s="43"/>
      <c r="AC1739" s="43"/>
      <c r="AD1739" s="43"/>
      <c r="AE1739" s="43"/>
      <c r="AR1739" s="228" t="s">
        <v>782</v>
      </c>
      <c r="AT1739" s="228" t="s">
        <v>670</v>
      </c>
      <c r="AU1739" s="228" t="s">
        <v>93</v>
      </c>
      <c r="AY1739" s="21" t="s">
        <v>159</v>
      </c>
      <c r="BE1739" s="229">
        <f>IF(N1739="základní",J1739,0)</f>
        <v>0</v>
      </c>
      <c r="BF1739" s="229">
        <f>IF(N1739="snížená",J1739,0)</f>
        <v>0</v>
      </c>
      <c r="BG1739" s="229">
        <f>IF(N1739="zákl. přenesená",J1739,0)</f>
        <v>0</v>
      </c>
      <c r="BH1739" s="229">
        <f>IF(N1739="sníž. přenesená",J1739,0)</f>
        <v>0</v>
      </c>
      <c r="BI1739" s="229">
        <f>IF(N1739="nulová",J1739,0)</f>
        <v>0</v>
      </c>
      <c r="BJ1739" s="21" t="s">
        <v>91</v>
      </c>
      <c r="BK1739" s="229">
        <f>ROUND(I1739*H1739,2)</f>
        <v>0</v>
      </c>
      <c r="BL1739" s="21" t="s">
        <v>663</v>
      </c>
      <c r="BM1739" s="228" t="s">
        <v>2671</v>
      </c>
    </row>
    <row r="1740" s="2" customFormat="1" ht="37.8" customHeight="1">
      <c r="A1740" s="43"/>
      <c r="B1740" s="44"/>
      <c r="C1740" s="217" t="s">
        <v>2672</v>
      </c>
      <c r="D1740" s="217" t="s">
        <v>162</v>
      </c>
      <c r="E1740" s="218" t="s">
        <v>2673</v>
      </c>
      <c r="F1740" s="219" t="s">
        <v>2674</v>
      </c>
      <c r="G1740" s="220" t="s">
        <v>212</v>
      </c>
      <c r="H1740" s="221">
        <v>2</v>
      </c>
      <c r="I1740" s="222"/>
      <c r="J1740" s="223">
        <f>ROUND(I1740*H1740,2)</f>
        <v>0</v>
      </c>
      <c r="K1740" s="219" t="s">
        <v>166</v>
      </c>
      <c r="L1740" s="49"/>
      <c r="M1740" s="224" t="s">
        <v>32</v>
      </c>
      <c r="N1740" s="225" t="s">
        <v>48</v>
      </c>
      <c r="O1740" s="89"/>
      <c r="P1740" s="226">
        <f>O1740*H1740</f>
        <v>0</v>
      </c>
      <c r="Q1740" s="226">
        <v>5.5999999999999999E-05</v>
      </c>
      <c r="R1740" s="226">
        <f>Q1740*H1740</f>
        <v>0.000112</v>
      </c>
      <c r="S1740" s="226">
        <v>0</v>
      </c>
      <c r="T1740" s="227">
        <f>S1740*H1740</f>
        <v>0</v>
      </c>
      <c r="U1740" s="43"/>
      <c r="V1740" s="43"/>
      <c r="W1740" s="43"/>
      <c r="X1740" s="43"/>
      <c r="Y1740" s="43"/>
      <c r="Z1740" s="43"/>
      <c r="AA1740" s="43"/>
      <c r="AB1740" s="43"/>
      <c r="AC1740" s="43"/>
      <c r="AD1740" s="43"/>
      <c r="AE1740" s="43"/>
      <c r="AR1740" s="228" t="s">
        <v>663</v>
      </c>
      <c r="AT1740" s="228" t="s">
        <v>162</v>
      </c>
      <c r="AU1740" s="228" t="s">
        <v>93</v>
      </c>
      <c r="AY1740" s="21" t="s">
        <v>159</v>
      </c>
      <c r="BE1740" s="229">
        <f>IF(N1740="základní",J1740,0)</f>
        <v>0</v>
      </c>
      <c r="BF1740" s="229">
        <f>IF(N1740="snížená",J1740,0)</f>
        <v>0</v>
      </c>
      <c r="BG1740" s="229">
        <f>IF(N1740="zákl. přenesená",J1740,0)</f>
        <v>0</v>
      </c>
      <c r="BH1740" s="229">
        <f>IF(N1740="sníž. přenesená",J1740,0)</f>
        <v>0</v>
      </c>
      <c r="BI1740" s="229">
        <f>IF(N1740="nulová",J1740,0)</f>
        <v>0</v>
      </c>
      <c r="BJ1740" s="21" t="s">
        <v>91</v>
      </c>
      <c r="BK1740" s="229">
        <f>ROUND(I1740*H1740,2)</f>
        <v>0</v>
      </c>
      <c r="BL1740" s="21" t="s">
        <v>663</v>
      </c>
      <c r="BM1740" s="228" t="s">
        <v>2675</v>
      </c>
    </row>
    <row r="1741" s="2" customFormat="1">
      <c r="A1741" s="43"/>
      <c r="B1741" s="44"/>
      <c r="C1741" s="45"/>
      <c r="D1741" s="230" t="s">
        <v>168</v>
      </c>
      <c r="E1741" s="45"/>
      <c r="F1741" s="231" t="s">
        <v>2676</v>
      </c>
      <c r="G1741" s="45"/>
      <c r="H1741" s="45"/>
      <c r="I1741" s="232"/>
      <c r="J1741" s="45"/>
      <c r="K1741" s="45"/>
      <c r="L1741" s="49"/>
      <c r="M1741" s="233"/>
      <c r="N1741" s="234"/>
      <c r="O1741" s="89"/>
      <c r="P1741" s="89"/>
      <c r="Q1741" s="89"/>
      <c r="R1741" s="89"/>
      <c r="S1741" s="89"/>
      <c r="T1741" s="90"/>
      <c r="U1741" s="43"/>
      <c r="V1741" s="43"/>
      <c r="W1741" s="43"/>
      <c r="X1741" s="43"/>
      <c r="Y1741" s="43"/>
      <c r="Z1741" s="43"/>
      <c r="AA1741" s="43"/>
      <c r="AB1741" s="43"/>
      <c r="AC1741" s="43"/>
      <c r="AD1741" s="43"/>
      <c r="AE1741" s="43"/>
      <c r="AT1741" s="21" t="s">
        <v>168</v>
      </c>
      <c r="AU1741" s="21" t="s">
        <v>93</v>
      </c>
    </row>
    <row r="1742" s="2" customFormat="1" ht="24.15" customHeight="1">
      <c r="A1742" s="43"/>
      <c r="B1742" s="44"/>
      <c r="C1742" s="277" t="s">
        <v>2677</v>
      </c>
      <c r="D1742" s="277" t="s">
        <v>670</v>
      </c>
      <c r="E1742" s="278" t="s">
        <v>2678</v>
      </c>
      <c r="F1742" s="279" t="s">
        <v>2679</v>
      </c>
      <c r="G1742" s="280" t="s">
        <v>212</v>
      </c>
      <c r="H1742" s="281">
        <v>2</v>
      </c>
      <c r="I1742" s="282"/>
      <c r="J1742" s="283">
        <f>ROUND(I1742*H1742,2)</f>
        <v>0</v>
      </c>
      <c r="K1742" s="279" t="s">
        <v>227</v>
      </c>
      <c r="L1742" s="284"/>
      <c r="M1742" s="285" t="s">
        <v>32</v>
      </c>
      <c r="N1742" s="286" t="s">
        <v>48</v>
      </c>
      <c r="O1742" s="89"/>
      <c r="P1742" s="226">
        <f>O1742*H1742</f>
        <v>0</v>
      </c>
      <c r="Q1742" s="226">
        <v>0.0060000000000000001</v>
      </c>
      <c r="R1742" s="226">
        <f>Q1742*H1742</f>
        <v>0.012</v>
      </c>
      <c r="S1742" s="226">
        <v>0</v>
      </c>
      <c r="T1742" s="227">
        <f>S1742*H1742</f>
        <v>0</v>
      </c>
      <c r="U1742" s="43"/>
      <c r="V1742" s="43"/>
      <c r="W1742" s="43"/>
      <c r="X1742" s="43"/>
      <c r="Y1742" s="43"/>
      <c r="Z1742" s="43"/>
      <c r="AA1742" s="43"/>
      <c r="AB1742" s="43"/>
      <c r="AC1742" s="43"/>
      <c r="AD1742" s="43"/>
      <c r="AE1742" s="43"/>
      <c r="AR1742" s="228" t="s">
        <v>782</v>
      </c>
      <c r="AT1742" s="228" t="s">
        <v>670</v>
      </c>
      <c r="AU1742" s="228" t="s">
        <v>93</v>
      </c>
      <c r="AY1742" s="21" t="s">
        <v>159</v>
      </c>
      <c r="BE1742" s="229">
        <f>IF(N1742="základní",J1742,0)</f>
        <v>0</v>
      </c>
      <c r="BF1742" s="229">
        <f>IF(N1742="snížená",J1742,0)</f>
        <v>0</v>
      </c>
      <c r="BG1742" s="229">
        <f>IF(N1742="zákl. přenesená",J1742,0)</f>
        <v>0</v>
      </c>
      <c r="BH1742" s="229">
        <f>IF(N1742="sníž. přenesená",J1742,0)</f>
        <v>0</v>
      </c>
      <c r="BI1742" s="229">
        <f>IF(N1742="nulová",J1742,0)</f>
        <v>0</v>
      </c>
      <c r="BJ1742" s="21" t="s">
        <v>91</v>
      </c>
      <c r="BK1742" s="229">
        <f>ROUND(I1742*H1742,2)</f>
        <v>0</v>
      </c>
      <c r="BL1742" s="21" t="s">
        <v>663</v>
      </c>
      <c r="BM1742" s="228" t="s">
        <v>2680</v>
      </c>
    </row>
    <row r="1743" s="2" customFormat="1" ht="37.8" customHeight="1">
      <c r="A1743" s="43"/>
      <c r="B1743" s="44"/>
      <c r="C1743" s="217" t="s">
        <v>2681</v>
      </c>
      <c r="D1743" s="217" t="s">
        <v>162</v>
      </c>
      <c r="E1743" s="218" t="s">
        <v>2682</v>
      </c>
      <c r="F1743" s="219" t="s">
        <v>2683</v>
      </c>
      <c r="G1743" s="220" t="s">
        <v>212</v>
      </c>
      <c r="H1743" s="221">
        <v>2</v>
      </c>
      <c r="I1743" s="222"/>
      <c r="J1743" s="223">
        <f>ROUND(I1743*H1743,2)</f>
        <v>0</v>
      </c>
      <c r="K1743" s="219" t="s">
        <v>166</v>
      </c>
      <c r="L1743" s="49"/>
      <c r="M1743" s="224" t="s">
        <v>32</v>
      </c>
      <c r="N1743" s="225" t="s">
        <v>48</v>
      </c>
      <c r="O1743" s="89"/>
      <c r="P1743" s="226">
        <f>O1743*H1743</f>
        <v>0</v>
      </c>
      <c r="Q1743" s="226">
        <v>3.1999999999999999E-05</v>
      </c>
      <c r="R1743" s="226">
        <f>Q1743*H1743</f>
        <v>6.3999999999999997E-05</v>
      </c>
      <c r="S1743" s="226">
        <v>0</v>
      </c>
      <c r="T1743" s="227">
        <f>S1743*H1743</f>
        <v>0</v>
      </c>
      <c r="U1743" s="43"/>
      <c r="V1743" s="43"/>
      <c r="W1743" s="43"/>
      <c r="X1743" s="43"/>
      <c r="Y1743" s="43"/>
      <c r="Z1743" s="43"/>
      <c r="AA1743" s="43"/>
      <c r="AB1743" s="43"/>
      <c r="AC1743" s="43"/>
      <c r="AD1743" s="43"/>
      <c r="AE1743" s="43"/>
      <c r="AR1743" s="228" t="s">
        <v>663</v>
      </c>
      <c r="AT1743" s="228" t="s">
        <v>162</v>
      </c>
      <c r="AU1743" s="228" t="s">
        <v>93</v>
      </c>
      <c r="AY1743" s="21" t="s">
        <v>159</v>
      </c>
      <c r="BE1743" s="229">
        <f>IF(N1743="základní",J1743,0)</f>
        <v>0</v>
      </c>
      <c r="BF1743" s="229">
        <f>IF(N1743="snížená",J1743,0)</f>
        <v>0</v>
      </c>
      <c r="BG1743" s="229">
        <f>IF(N1743="zákl. přenesená",J1743,0)</f>
        <v>0</v>
      </c>
      <c r="BH1743" s="229">
        <f>IF(N1743="sníž. přenesená",J1743,0)</f>
        <v>0</v>
      </c>
      <c r="BI1743" s="229">
        <f>IF(N1743="nulová",J1743,0)</f>
        <v>0</v>
      </c>
      <c r="BJ1743" s="21" t="s">
        <v>91</v>
      </c>
      <c r="BK1743" s="229">
        <f>ROUND(I1743*H1743,2)</f>
        <v>0</v>
      </c>
      <c r="BL1743" s="21" t="s">
        <v>663</v>
      </c>
      <c r="BM1743" s="228" t="s">
        <v>2684</v>
      </c>
    </row>
    <row r="1744" s="2" customFormat="1">
      <c r="A1744" s="43"/>
      <c r="B1744" s="44"/>
      <c r="C1744" s="45"/>
      <c r="D1744" s="230" t="s">
        <v>168</v>
      </c>
      <c r="E1744" s="45"/>
      <c r="F1744" s="231" t="s">
        <v>2685</v>
      </c>
      <c r="G1744" s="45"/>
      <c r="H1744" s="45"/>
      <c r="I1744" s="232"/>
      <c r="J1744" s="45"/>
      <c r="K1744" s="45"/>
      <c r="L1744" s="49"/>
      <c r="M1744" s="233"/>
      <c r="N1744" s="234"/>
      <c r="O1744" s="89"/>
      <c r="P1744" s="89"/>
      <c r="Q1744" s="89"/>
      <c r="R1744" s="89"/>
      <c r="S1744" s="89"/>
      <c r="T1744" s="90"/>
      <c r="U1744" s="43"/>
      <c r="V1744" s="43"/>
      <c r="W1744" s="43"/>
      <c r="X1744" s="43"/>
      <c r="Y1744" s="43"/>
      <c r="Z1744" s="43"/>
      <c r="AA1744" s="43"/>
      <c r="AB1744" s="43"/>
      <c r="AC1744" s="43"/>
      <c r="AD1744" s="43"/>
      <c r="AE1744" s="43"/>
      <c r="AT1744" s="21" t="s">
        <v>168</v>
      </c>
      <c r="AU1744" s="21" t="s">
        <v>93</v>
      </c>
    </row>
    <row r="1745" s="2" customFormat="1" ht="24.15" customHeight="1">
      <c r="A1745" s="43"/>
      <c r="B1745" s="44"/>
      <c r="C1745" s="277" t="s">
        <v>2686</v>
      </c>
      <c r="D1745" s="277" t="s">
        <v>670</v>
      </c>
      <c r="E1745" s="278" t="s">
        <v>2687</v>
      </c>
      <c r="F1745" s="279" t="s">
        <v>2688</v>
      </c>
      <c r="G1745" s="280" t="s">
        <v>212</v>
      </c>
      <c r="H1745" s="281">
        <v>2</v>
      </c>
      <c r="I1745" s="282"/>
      <c r="J1745" s="283">
        <f>ROUND(I1745*H1745,2)</f>
        <v>0</v>
      </c>
      <c r="K1745" s="279" t="s">
        <v>166</v>
      </c>
      <c r="L1745" s="284"/>
      <c r="M1745" s="285" t="s">
        <v>32</v>
      </c>
      <c r="N1745" s="286" t="s">
        <v>48</v>
      </c>
      <c r="O1745" s="89"/>
      <c r="P1745" s="226">
        <f>O1745*H1745</f>
        <v>0</v>
      </c>
      <c r="Q1745" s="226">
        <v>0.0041999999999999997</v>
      </c>
      <c r="R1745" s="226">
        <f>Q1745*H1745</f>
        <v>0.0083999999999999995</v>
      </c>
      <c r="S1745" s="226">
        <v>0</v>
      </c>
      <c r="T1745" s="227">
        <f>S1745*H1745</f>
        <v>0</v>
      </c>
      <c r="U1745" s="43"/>
      <c r="V1745" s="43"/>
      <c r="W1745" s="43"/>
      <c r="X1745" s="43"/>
      <c r="Y1745" s="43"/>
      <c r="Z1745" s="43"/>
      <c r="AA1745" s="43"/>
      <c r="AB1745" s="43"/>
      <c r="AC1745" s="43"/>
      <c r="AD1745" s="43"/>
      <c r="AE1745" s="43"/>
      <c r="AR1745" s="228" t="s">
        <v>782</v>
      </c>
      <c r="AT1745" s="228" t="s">
        <v>670</v>
      </c>
      <c r="AU1745" s="228" t="s">
        <v>93</v>
      </c>
      <c r="AY1745" s="21" t="s">
        <v>159</v>
      </c>
      <c r="BE1745" s="229">
        <f>IF(N1745="základní",J1745,0)</f>
        <v>0</v>
      </c>
      <c r="BF1745" s="229">
        <f>IF(N1745="snížená",J1745,0)</f>
        <v>0</v>
      </c>
      <c r="BG1745" s="229">
        <f>IF(N1745="zákl. přenesená",J1745,0)</f>
        <v>0</v>
      </c>
      <c r="BH1745" s="229">
        <f>IF(N1745="sníž. přenesená",J1745,0)</f>
        <v>0</v>
      </c>
      <c r="BI1745" s="229">
        <f>IF(N1745="nulová",J1745,0)</f>
        <v>0</v>
      </c>
      <c r="BJ1745" s="21" t="s">
        <v>91</v>
      </c>
      <c r="BK1745" s="229">
        <f>ROUND(I1745*H1745,2)</f>
        <v>0</v>
      </c>
      <c r="BL1745" s="21" t="s">
        <v>663</v>
      </c>
      <c r="BM1745" s="228" t="s">
        <v>2689</v>
      </c>
    </row>
    <row r="1746" s="2" customFormat="1" ht="37.8" customHeight="1">
      <c r="A1746" s="43"/>
      <c r="B1746" s="44"/>
      <c r="C1746" s="217" t="s">
        <v>2690</v>
      </c>
      <c r="D1746" s="217" t="s">
        <v>162</v>
      </c>
      <c r="E1746" s="218" t="s">
        <v>2691</v>
      </c>
      <c r="F1746" s="219" t="s">
        <v>2692</v>
      </c>
      <c r="G1746" s="220" t="s">
        <v>212</v>
      </c>
      <c r="H1746" s="221">
        <v>2</v>
      </c>
      <c r="I1746" s="222"/>
      <c r="J1746" s="223">
        <f>ROUND(I1746*H1746,2)</f>
        <v>0</v>
      </c>
      <c r="K1746" s="219" t="s">
        <v>166</v>
      </c>
      <c r="L1746" s="49"/>
      <c r="M1746" s="224" t="s">
        <v>32</v>
      </c>
      <c r="N1746" s="225" t="s">
        <v>48</v>
      </c>
      <c r="O1746" s="89"/>
      <c r="P1746" s="226">
        <f>O1746*H1746</f>
        <v>0</v>
      </c>
      <c r="Q1746" s="226">
        <v>5.0000000000000002E-05</v>
      </c>
      <c r="R1746" s="226">
        <f>Q1746*H1746</f>
        <v>0.00010000000000000001</v>
      </c>
      <c r="S1746" s="226">
        <v>0</v>
      </c>
      <c r="T1746" s="227">
        <f>S1746*H1746</f>
        <v>0</v>
      </c>
      <c r="U1746" s="43"/>
      <c r="V1746" s="43"/>
      <c r="W1746" s="43"/>
      <c r="X1746" s="43"/>
      <c r="Y1746" s="43"/>
      <c r="Z1746" s="43"/>
      <c r="AA1746" s="43"/>
      <c r="AB1746" s="43"/>
      <c r="AC1746" s="43"/>
      <c r="AD1746" s="43"/>
      <c r="AE1746" s="43"/>
      <c r="AR1746" s="228" t="s">
        <v>663</v>
      </c>
      <c r="AT1746" s="228" t="s">
        <v>162</v>
      </c>
      <c r="AU1746" s="228" t="s">
        <v>93</v>
      </c>
      <c r="AY1746" s="21" t="s">
        <v>159</v>
      </c>
      <c r="BE1746" s="229">
        <f>IF(N1746="základní",J1746,0)</f>
        <v>0</v>
      </c>
      <c r="BF1746" s="229">
        <f>IF(N1746="snížená",J1746,0)</f>
        <v>0</v>
      </c>
      <c r="BG1746" s="229">
        <f>IF(N1746="zákl. přenesená",J1746,0)</f>
        <v>0</v>
      </c>
      <c r="BH1746" s="229">
        <f>IF(N1746="sníž. přenesená",J1746,0)</f>
        <v>0</v>
      </c>
      <c r="BI1746" s="229">
        <f>IF(N1746="nulová",J1746,0)</f>
        <v>0</v>
      </c>
      <c r="BJ1746" s="21" t="s">
        <v>91</v>
      </c>
      <c r="BK1746" s="229">
        <f>ROUND(I1746*H1746,2)</f>
        <v>0</v>
      </c>
      <c r="BL1746" s="21" t="s">
        <v>663</v>
      </c>
      <c r="BM1746" s="228" t="s">
        <v>2693</v>
      </c>
    </row>
    <row r="1747" s="2" customFormat="1">
      <c r="A1747" s="43"/>
      <c r="B1747" s="44"/>
      <c r="C1747" s="45"/>
      <c r="D1747" s="230" t="s">
        <v>168</v>
      </c>
      <c r="E1747" s="45"/>
      <c r="F1747" s="231" t="s">
        <v>2694</v>
      </c>
      <c r="G1747" s="45"/>
      <c r="H1747" s="45"/>
      <c r="I1747" s="232"/>
      <c r="J1747" s="45"/>
      <c r="K1747" s="45"/>
      <c r="L1747" s="49"/>
      <c r="M1747" s="233"/>
      <c r="N1747" s="234"/>
      <c r="O1747" s="89"/>
      <c r="P1747" s="89"/>
      <c r="Q1747" s="89"/>
      <c r="R1747" s="89"/>
      <c r="S1747" s="89"/>
      <c r="T1747" s="90"/>
      <c r="U1747" s="43"/>
      <c r="V1747" s="43"/>
      <c r="W1747" s="43"/>
      <c r="X1747" s="43"/>
      <c r="Y1747" s="43"/>
      <c r="Z1747" s="43"/>
      <c r="AA1747" s="43"/>
      <c r="AB1747" s="43"/>
      <c r="AC1747" s="43"/>
      <c r="AD1747" s="43"/>
      <c r="AE1747" s="43"/>
      <c r="AT1747" s="21" t="s">
        <v>168</v>
      </c>
      <c r="AU1747" s="21" t="s">
        <v>93</v>
      </c>
    </row>
    <row r="1748" s="2" customFormat="1" ht="24.15" customHeight="1">
      <c r="A1748" s="43"/>
      <c r="B1748" s="44"/>
      <c r="C1748" s="277" t="s">
        <v>2695</v>
      </c>
      <c r="D1748" s="277" t="s">
        <v>670</v>
      </c>
      <c r="E1748" s="278" t="s">
        <v>2696</v>
      </c>
      <c r="F1748" s="279" t="s">
        <v>2697</v>
      </c>
      <c r="G1748" s="280" t="s">
        <v>212</v>
      </c>
      <c r="H1748" s="281">
        <v>2</v>
      </c>
      <c r="I1748" s="282"/>
      <c r="J1748" s="283">
        <f>ROUND(I1748*H1748,2)</f>
        <v>0</v>
      </c>
      <c r="K1748" s="279" t="s">
        <v>166</v>
      </c>
      <c r="L1748" s="284"/>
      <c r="M1748" s="285" t="s">
        <v>32</v>
      </c>
      <c r="N1748" s="286" t="s">
        <v>48</v>
      </c>
      <c r="O1748" s="89"/>
      <c r="P1748" s="226">
        <f>O1748*H1748</f>
        <v>0</v>
      </c>
      <c r="Q1748" s="226">
        <v>0.0132</v>
      </c>
      <c r="R1748" s="226">
        <f>Q1748*H1748</f>
        <v>0.0264</v>
      </c>
      <c r="S1748" s="226">
        <v>0</v>
      </c>
      <c r="T1748" s="227">
        <f>S1748*H1748</f>
        <v>0</v>
      </c>
      <c r="U1748" s="43"/>
      <c r="V1748" s="43"/>
      <c r="W1748" s="43"/>
      <c r="X1748" s="43"/>
      <c r="Y1748" s="43"/>
      <c r="Z1748" s="43"/>
      <c r="AA1748" s="43"/>
      <c r="AB1748" s="43"/>
      <c r="AC1748" s="43"/>
      <c r="AD1748" s="43"/>
      <c r="AE1748" s="43"/>
      <c r="AR1748" s="228" t="s">
        <v>782</v>
      </c>
      <c r="AT1748" s="228" t="s">
        <v>670</v>
      </c>
      <c r="AU1748" s="228" t="s">
        <v>93</v>
      </c>
      <c r="AY1748" s="21" t="s">
        <v>159</v>
      </c>
      <c r="BE1748" s="229">
        <f>IF(N1748="základní",J1748,0)</f>
        <v>0</v>
      </c>
      <c r="BF1748" s="229">
        <f>IF(N1748="snížená",J1748,0)</f>
        <v>0</v>
      </c>
      <c r="BG1748" s="229">
        <f>IF(N1748="zákl. přenesená",J1748,0)</f>
        <v>0</v>
      </c>
      <c r="BH1748" s="229">
        <f>IF(N1748="sníž. přenesená",J1748,0)</f>
        <v>0</v>
      </c>
      <c r="BI1748" s="229">
        <f>IF(N1748="nulová",J1748,0)</f>
        <v>0</v>
      </c>
      <c r="BJ1748" s="21" t="s">
        <v>91</v>
      </c>
      <c r="BK1748" s="229">
        <f>ROUND(I1748*H1748,2)</f>
        <v>0</v>
      </c>
      <c r="BL1748" s="21" t="s">
        <v>663</v>
      </c>
      <c r="BM1748" s="228" t="s">
        <v>2698</v>
      </c>
    </row>
    <row r="1749" s="2" customFormat="1" ht="37.8" customHeight="1">
      <c r="A1749" s="43"/>
      <c r="B1749" s="44"/>
      <c r="C1749" s="217" t="s">
        <v>2699</v>
      </c>
      <c r="D1749" s="217" t="s">
        <v>162</v>
      </c>
      <c r="E1749" s="218" t="s">
        <v>2682</v>
      </c>
      <c r="F1749" s="219" t="s">
        <v>2683</v>
      </c>
      <c r="G1749" s="220" t="s">
        <v>212</v>
      </c>
      <c r="H1749" s="221">
        <v>7</v>
      </c>
      <c r="I1749" s="222"/>
      <c r="J1749" s="223">
        <f>ROUND(I1749*H1749,2)</f>
        <v>0</v>
      </c>
      <c r="K1749" s="219" t="s">
        <v>166</v>
      </c>
      <c r="L1749" s="49"/>
      <c r="M1749" s="224" t="s">
        <v>32</v>
      </c>
      <c r="N1749" s="225" t="s">
        <v>48</v>
      </c>
      <c r="O1749" s="89"/>
      <c r="P1749" s="226">
        <f>O1749*H1749</f>
        <v>0</v>
      </c>
      <c r="Q1749" s="226">
        <v>3.1999999999999999E-05</v>
      </c>
      <c r="R1749" s="226">
        <f>Q1749*H1749</f>
        <v>0.000224</v>
      </c>
      <c r="S1749" s="226">
        <v>0</v>
      </c>
      <c r="T1749" s="227">
        <f>S1749*H1749</f>
        <v>0</v>
      </c>
      <c r="U1749" s="43"/>
      <c r="V1749" s="43"/>
      <c r="W1749" s="43"/>
      <c r="X1749" s="43"/>
      <c r="Y1749" s="43"/>
      <c r="Z1749" s="43"/>
      <c r="AA1749" s="43"/>
      <c r="AB1749" s="43"/>
      <c r="AC1749" s="43"/>
      <c r="AD1749" s="43"/>
      <c r="AE1749" s="43"/>
      <c r="AR1749" s="228" t="s">
        <v>663</v>
      </c>
      <c r="AT1749" s="228" t="s">
        <v>162</v>
      </c>
      <c r="AU1749" s="228" t="s">
        <v>93</v>
      </c>
      <c r="AY1749" s="21" t="s">
        <v>159</v>
      </c>
      <c r="BE1749" s="229">
        <f>IF(N1749="základní",J1749,0)</f>
        <v>0</v>
      </c>
      <c r="BF1749" s="229">
        <f>IF(N1749="snížená",J1749,0)</f>
        <v>0</v>
      </c>
      <c r="BG1749" s="229">
        <f>IF(N1749="zákl. přenesená",J1749,0)</f>
        <v>0</v>
      </c>
      <c r="BH1749" s="229">
        <f>IF(N1749="sníž. přenesená",J1749,0)</f>
        <v>0</v>
      </c>
      <c r="BI1749" s="229">
        <f>IF(N1749="nulová",J1749,0)</f>
        <v>0</v>
      </c>
      <c r="BJ1749" s="21" t="s">
        <v>91</v>
      </c>
      <c r="BK1749" s="229">
        <f>ROUND(I1749*H1749,2)</f>
        <v>0</v>
      </c>
      <c r="BL1749" s="21" t="s">
        <v>663</v>
      </c>
      <c r="BM1749" s="228" t="s">
        <v>2700</v>
      </c>
    </row>
    <row r="1750" s="2" customFormat="1">
      <c r="A1750" s="43"/>
      <c r="B1750" s="44"/>
      <c r="C1750" s="45"/>
      <c r="D1750" s="230" t="s">
        <v>168</v>
      </c>
      <c r="E1750" s="45"/>
      <c r="F1750" s="231" t="s">
        <v>2685</v>
      </c>
      <c r="G1750" s="45"/>
      <c r="H1750" s="45"/>
      <c r="I1750" s="232"/>
      <c r="J1750" s="45"/>
      <c r="K1750" s="45"/>
      <c r="L1750" s="49"/>
      <c r="M1750" s="233"/>
      <c r="N1750" s="234"/>
      <c r="O1750" s="89"/>
      <c r="P1750" s="89"/>
      <c r="Q1750" s="89"/>
      <c r="R1750" s="89"/>
      <c r="S1750" s="89"/>
      <c r="T1750" s="90"/>
      <c r="U1750" s="43"/>
      <c r="V1750" s="43"/>
      <c r="W1750" s="43"/>
      <c r="X1750" s="43"/>
      <c r="Y1750" s="43"/>
      <c r="Z1750" s="43"/>
      <c r="AA1750" s="43"/>
      <c r="AB1750" s="43"/>
      <c r="AC1750" s="43"/>
      <c r="AD1750" s="43"/>
      <c r="AE1750" s="43"/>
      <c r="AT1750" s="21" t="s">
        <v>168</v>
      </c>
      <c r="AU1750" s="21" t="s">
        <v>93</v>
      </c>
    </row>
    <row r="1751" s="2" customFormat="1" ht="24.15" customHeight="1">
      <c r="A1751" s="43"/>
      <c r="B1751" s="44"/>
      <c r="C1751" s="277" t="s">
        <v>2701</v>
      </c>
      <c r="D1751" s="277" t="s">
        <v>670</v>
      </c>
      <c r="E1751" s="278" t="s">
        <v>2702</v>
      </c>
      <c r="F1751" s="279" t="s">
        <v>2703</v>
      </c>
      <c r="G1751" s="280" t="s">
        <v>212</v>
      </c>
      <c r="H1751" s="281">
        <v>7</v>
      </c>
      <c r="I1751" s="282"/>
      <c r="J1751" s="283">
        <f>ROUND(I1751*H1751,2)</f>
        <v>0</v>
      </c>
      <c r="K1751" s="279" t="s">
        <v>227</v>
      </c>
      <c r="L1751" s="284"/>
      <c r="M1751" s="285" t="s">
        <v>32</v>
      </c>
      <c r="N1751" s="286" t="s">
        <v>48</v>
      </c>
      <c r="O1751" s="89"/>
      <c r="P1751" s="226">
        <f>O1751*H1751</f>
        <v>0</v>
      </c>
      <c r="Q1751" s="226">
        <v>0.0033</v>
      </c>
      <c r="R1751" s="226">
        <f>Q1751*H1751</f>
        <v>0.023099999999999999</v>
      </c>
      <c r="S1751" s="226">
        <v>0</v>
      </c>
      <c r="T1751" s="227">
        <f>S1751*H1751</f>
        <v>0</v>
      </c>
      <c r="U1751" s="43"/>
      <c r="V1751" s="43"/>
      <c r="W1751" s="43"/>
      <c r="X1751" s="43"/>
      <c r="Y1751" s="43"/>
      <c r="Z1751" s="43"/>
      <c r="AA1751" s="43"/>
      <c r="AB1751" s="43"/>
      <c r="AC1751" s="43"/>
      <c r="AD1751" s="43"/>
      <c r="AE1751" s="43"/>
      <c r="AR1751" s="228" t="s">
        <v>782</v>
      </c>
      <c r="AT1751" s="228" t="s">
        <v>670</v>
      </c>
      <c r="AU1751" s="228" t="s">
        <v>93</v>
      </c>
      <c r="AY1751" s="21" t="s">
        <v>159</v>
      </c>
      <c r="BE1751" s="229">
        <f>IF(N1751="základní",J1751,0)</f>
        <v>0</v>
      </c>
      <c r="BF1751" s="229">
        <f>IF(N1751="snížená",J1751,0)</f>
        <v>0</v>
      </c>
      <c r="BG1751" s="229">
        <f>IF(N1751="zákl. přenesená",J1751,0)</f>
        <v>0</v>
      </c>
      <c r="BH1751" s="229">
        <f>IF(N1751="sníž. přenesená",J1751,0)</f>
        <v>0</v>
      </c>
      <c r="BI1751" s="229">
        <f>IF(N1751="nulová",J1751,0)</f>
        <v>0</v>
      </c>
      <c r="BJ1751" s="21" t="s">
        <v>91</v>
      </c>
      <c r="BK1751" s="229">
        <f>ROUND(I1751*H1751,2)</f>
        <v>0</v>
      </c>
      <c r="BL1751" s="21" t="s">
        <v>663</v>
      </c>
      <c r="BM1751" s="228" t="s">
        <v>2704</v>
      </c>
    </row>
    <row r="1752" s="12" customFormat="1" ht="20.88" customHeight="1">
      <c r="A1752" s="12"/>
      <c r="B1752" s="201"/>
      <c r="C1752" s="202"/>
      <c r="D1752" s="203" t="s">
        <v>75</v>
      </c>
      <c r="E1752" s="215" t="s">
        <v>2705</v>
      </c>
      <c r="F1752" s="215" t="s">
        <v>2706</v>
      </c>
      <c r="G1752" s="202"/>
      <c r="H1752" s="202"/>
      <c r="I1752" s="205"/>
      <c r="J1752" s="216">
        <f>BK1752</f>
        <v>0</v>
      </c>
      <c r="K1752" s="202"/>
      <c r="L1752" s="207"/>
      <c r="M1752" s="208"/>
      <c r="N1752" s="209"/>
      <c r="O1752" s="209"/>
      <c r="P1752" s="210">
        <f>SUM(P1753:P1760)</f>
        <v>0</v>
      </c>
      <c r="Q1752" s="209"/>
      <c r="R1752" s="210">
        <f>SUM(R1753:R1760)</f>
        <v>1.2367969155</v>
      </c>
      <c r="S1752" s="209"/>
      <c r="T1752" s="211">
        <f>SUM(T1753:T1760)</f>
        <v>0</v>
      </c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R1752" s="212" t="s">
        <v>91</v>
      </c>
      <c r="AT1752" s="213" t="s">
        <v>75</v>
      </c>
      <c r="AU1752" s="213" t="s">
        <v>91</v>
      </c>
      <c r="AY1752" s="212" t="s">
        <v>159</v>
      </c>
      <c r="BK1752" s="214">
        <f>SUM(BK1753:BK1760)</f>
        <v>0</v>
      </c>
    </row>
    <row r="1753" s="2" customFormat="1" ht="55.5" customHeight="1">
      <c r="A1753" s="43"/>
      <c r="B1753" s="44"/>
      <c r="C1753" s="217" t="s">
        <v>2707</v>
      </c>
      <c r="D1753" s="217" t="s">
        <v>162</v>
      </c>
      <c r="E1753" s="218" t="s">
        <v>2708</v>
      </c>
      <c r="F1753" s="219" t="s">
        <v>2709</v>
      </c>
      <c r="G1753" s="220" t="s">
        <v>165</v>
      </c>
      <c r="H1753" s="221">
        <v>95.265000000000001</v>
      </c>
      <c r="I1753" s="222"/>
      <c r="J1753" s="223">
        <f>ROUND(I1753*H1753,2)</f>
        <v>0</v>
      </c>
      <c r="K1753" s="219" t="s">
        <v>166</v>
      </c>
      <c r="L1753" s="49"/>
      <c r="M1753" s="224" t="s">
        <v>32</v>
      </c>
      <c r="N1753" s="225" t="s">
        <v>48</v>
      </c>
      <c r="O1753" s="89"/>
      <c r="P1753" s="226">
        <f>O1753*H1753</f>
        <v>0</v>
      </c>
      <c r="Q1753" s="226">
        <v>0.0128827</v>
      </c>
      <c r="R1753" s="226">
        <f>Q1753*H1753</f>
        <v>1.2272704155</v>
      </c>
      <c r="S1753" s="226">
        <v>0</v>
      </c>
      <c r="T1753" s="227">
        <f>S1753*H1753</f>
        <v>0</v>
      </c>
      <c r="U1753" s="43"/>
      <c r="V1753" s="43"/>
      <c r="W1753" s="43"/>
      <c r="X1753" s="43"/>
      <c r="Y1753" s="43"/>
      <c r="Z1753" s="43"/>
      <c r="AA1753" s="43"/>
      <c r="AB1753" s="43"/>
      <c r="AC1753" s="43"/>
      <c r="AD1753" s="43"/>
      <c r="AE1753" s="43"/>
      <c r="AR1753" s="228" t="s">
        <v>663</v>
      </c>
      <c r="AT1753" s="228" t="s">
        <v>162</v>
      </c>
      <c r="AU1753" s="228" t="s">
        <v>93</v>
      </c>
      <c r="AY1753" s="21" t="s">
        <v>159</v>
      </c>
      <c r="BE1753" s="229">
        <f>IF(N1753="základní",J1753,0)</f>
        <v>0</v>
      </c>
      <c r="BF1753" s="229">
        <f>IF(N1753="snížená",J1753,0)</f>
        <v>0</v>
      </c>
      <c r="BG1753" s="229">
        <f>IF(N1753="zákl. přenesená",J1753,0)</f>
        <v>0</v>
      </c>
      <c r="BH1753" s="229">
        <f>IF(N1753="sníž. přenesená",J1753,0)</f>
        <v>0</v>
      </c>
      <c r="BI1753" s="229">
        <f>IF(N1753="nulová",J1753,0)</f>
        <v>0</v>
      </c>
      <c r="BJ1753" s="21" t="s">
        <v>91</v>
      </c>
      <c r="BK1753" s="229">
        <f>ROUND(I1753*H1753,2)</f>
        <v>0</v>
      </c>
      <c r="BL1753" s="21" t="s">
        <v>663</v>
      </c>
      <c r="BM1753" s="228" t="s">
        <v>2710</v>
      </c>
    </row>
    <row r="1754" s="2" customFormat="1">
      <c r="A1754" s="43"/>
      <c r="B1754" s="44"/>
      <c r="C1754" s="45"/>
      <c r="D1754" s="230" t="s">
        <v>168</v>
      </c>
      <c r="E1754" s="45"/>
      <c r="F1754" s="231" t="s">
        <v>2711</v>
      </c>
      <c r="G1754" s="45"/>
      <c r="H1754" s="45"/>
      <c r="I1754" s="232"/>
      <c r="J1754" s="45"/>
      <c r="K1754" s="45"/>
      <c r="L1754" s="49"/>
      <c r="M1754" s="233"/>
      <c r="N1754" s="234"/>
      <c r="O1754" s="89"/>
      <c r="P1754" s="89"/>
      <c r="Q1754" s="89"/>
      <c r="R1754" s="89"/>
      <c r="S1754" s="89"/>
      <c r="T1754" s="90"/>
      <c r="U1754" s="43"/>
      <c r="V1754" s="43"/>
      <c r="W1754" s="43"/>
      <c r="X1754" s="43"/>
      <c r="Y1754" s="43"/>
      <c r="Z1754" s="43"/>
      <c r="AA1754" s="43"/>
      <c r="AB1754" s="43"/>
      <c r="AC1754" s="43"/>
      <c r="AD1754" s="43"/>
      <c r="AE1754" s="43"/>
      <c r="AT1754" s="21" t="s">
        <v>168</v>
      </c>
      <c r="AU1754" s="21" t="s">
        <v>93</v>
      </c>
    </row>
    <row r="1755" s="14" customFormat="1">
      <c r="A1755" s="14"/>
      <c r="B1755" s="246"/>
      <c r="C1755" s="247"/>
      <c r="D1755" s="237" t="s">
        <v>170</v>
      </c>
      <c r="E1755" s="248" t="s">
        <v>32</v>
      </c>
      <c r="F1755" s="249" t="s">
        <v>445</v>
      </c>
      <c r="G1755" s="247"/>
      <c r="H1755" s="250">
        <v>95.265000000000001</v>
      </c>
      <c r="I1755" s="251"/>
      <c r="J1755" s="247"/>
      <c r="K1755" s="247"/>
      <c r="L1755" s="252"/>
      <c r="M1755" s="253"/>
      <c r="N1755" s="254"/>
      <c r="O1755" s="254"/>
      <c r="P1755" s="254"/>
      <c r="Q1755" s="254"/>
      <c r="R1755" s="254"/>
      <c r="S1755" s="254"/>
      <c r="T1755" s="255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6" t="s">
        <v>170</v>
      </c>
      <c r="AU1755" s="256" t="s">
        <v>93</v>
      </c>
      <c r="AV1755" s="14" t="s">
        <v>91</v>
      </c>
      <c r="AW1755" s="14" t="s">
        <v>38</v>
      </c>
      <c r="AX1755" s="14" t="s">
        <v>76</v>
      </c>
      <c r="AY1755" s="256" t="s">
        <v>159</v>
      </c>
    </row>
    <row r="1756" s="15" customFormat="1">
      <c r="A1756" s="15"/>
      <c r="B1756" s="266"/>
      <c r="C1756" s="267"/>
      <c r="D1756" s="237" t="s">
        <v>170</v>
      </c>
      <c r="E1756" s="268" t="s">
        <v>32</v>
      </c>
      <c r="F1756" s="269" t="s">
        <v>583</v>
      </c>
      <c r="G1756" s="267"/>
      <c r="H1756" s="270">
        <v>95.265000000000001</v>
      </c>
      <c r="I1756" s="271"/>
      <c r="J1756" s="267"/>
      <c r="K1756" s="267"/>
      <c r="L1756" s="272"/>
      <c r="M1756" s="273"/>
      <c r="N1756" s="274"/>
      <c r="O1756" s="274"/>
      <c r="P1756" s="274"/>
      <c r="Q1756" s="274"/>
      <c r="R1756" s="274"/>
      <c r="S1756" s="274"/>
      <c r="T1756" s="27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T1756" s="276" t="s">
        <v>170</v>
      </c>
      <c r="AU1756" s="276" t="s">
        <v>93</v>
      </c>
      <c r="AV1756" s="15" t="s">
        <v>96</v>
      </c>
      <c r="AW1756" s="15" t="s">
        <v>38</v>
      </c>
      <c r="AX1756" s="15" t="s">
        <v>84</v>
      </c>
      <c r="AY1756" s="276" t="s">
        <v>159</v>
      </c>
    </row>
    <row r="1757" s="2" customFormat="1" ht="44.25" customHeight="1">
      <c r="A1757" s="43"/>
      <c r="B1757" s="44"/>
      <c r="C1757" s="217" t="s">
        <v>2712</v>
      </c>
      <c r="D1757" s="217" t="s">
        <v>162</v>
      </c>
      <c r="E1757" s="218" t="s">
        <v>2713</v>
      </c>
      <c r="F1757" s="219" t="s">
        <v>2714</v>
      </c>
      <c r="G1757" s="220" t="s">
        <v>165</v>
      </c>
      <c r="H1757" s="221">
        <v>95.265000000000001</v>
      </c>
      <c r="I1757" s="222"/>
      <c r="J1757" s="223">
        <f>ROUND(I1757*H1757,2)</f>
        <v>0</v>
      </c>
      <c r="K1757" s="219" t="s">
        <v>166</v>
      </c>
      <c r="L1757" s="49"/>
      <c r="M1757" s="224" t="s">
        <v>32</v>
      </c>
      <c r="N1757" s="225" t="s">
        <v>48</v>
      </c>
      <c r="O1757" s="89"/>
      <c r="P1757" s="226">
        <f>O1757*H1757</f>
        <v>0</v>
      </c>
      <c r="Q1757" s="226">
        <v>0.00010000000000000001</v>
      </c>
      <c r="R1757" s="226">
        <f>Q1757*H1757</f>
        <v>0.0095265000000000002</v>
      </c>
      <c r="S1757" s="226">
        <v>0</v>
      </c>
      <c r="T1757" s="227">
        <f>S1757*H1757</f>
        <v>0</v>
      </c>
      <c r="U1757" s="43"/>
      <c r="V1757" s="43"/>
      <c r="W1757" s="43"/>
      <c r="X1757" s="43"/>
      <c r="Y1757" s="43"/>
      <c r="Z1757" s="43"/>
      <c r="AA1757" s="43"/>
      <c r="AB1757" s="43"/>
      <c r="AC1757" s="43"/>
      <c r="AD1757" s="43"/>
      <c r="AE1757" s="43"/>
      <c r="AR1757" s="228" t="s">
        <v>663</v>
      </c>
      <c r="AT1757" s="228" t="s">
        <v>162</v>
      </c>
      <c r="AU1757" s="228" t="s">
        <v>93</v>
      </c>
      <c r="AY1757" s="21" t="s">
        <v>159</v>
      </c>
      <c r="BE1757" s="229">
        <f>IF(N1757="základní",J1757,0)</f>
        <v>0</v>
      </c>
      <c r="BF1757" s="229">
        <f>IF(N1757="snížená",J1757,0)</f>
        <v>0</v>
      </c>
      <c r="BG1757" s="229">
        <f>IF(N1757="zákl. přenesená",J1757,0)</f>
        <v>0</v>
      </c>
      <c r="BH1757" s="229">
        <f>IF(N1757="sníž. přenesená",J1757,0)</f>
        <v>0</v>
      </c>
      <c r="BI1757" s="229">
        <f>IF(N1757="nulová",J1757,0)</f>
        <v>0</v>
      </c>
      <c r="BJ1757" s="21" t="s">
        <v>91</v>
      </c>
      <c r="BK1757" s="229">
        <f>ROUND(I1757*H1757,2)</f>
        <v>0</v>
      </c>
      <c r="BL1757" s="21" t="s">
        <v>663</v>
      </c>
      <c r="BM1757" s="228" t="s">
        <v>2715</v>
      </c>
    </row>
    <row r="1758" s="2" customFormat="1">
      <c r="A1758" s="43"/>
      <c r="B1758" s="44"/>
      <c r="C1758" s="45"/>
      <c r="D1758" s="230" t="s">
        <v>168</v>
      </c>
      <c r="E1758" s="45"/>
      <c r="F1758" s="231" t="s">
        <v>2716</v>
      </c>
      <c r="G1758" s="45"/>
      <c r="H1758" s="45"/>
      <c r="I1758" s="232"/>
      <c r="J1758" s="45"/>
      <c r="K1758" s="45"/>
      <c r="L1758" s="49"/>
      <c r="M1758" s="233"/>
      <c r="N1758" s="234"/>
      <c r="O1758" s="89"/>
      <c r="P1758" s="89"/>
      <c r="Q1758" s="89"/>
      <c r="R1758" s="89"/>
      <c r="S1758" s="89"/>
      <c r="T1758" s="90"/>
      <c r="U1758" s="43"/>
      <c r="V1758" s="43"/>
      <c r="W1758" s="43"/>
      <c r="X1758" s="43"/>
      <c r="Y1758" s="43"/>
      <c r="Z1758" s="43"/>
      <c r="AA1758" s="43"/>
      <c r="AB1758" s="43"/>
      <c r="AC1758" s="43"/>
      <c r="AD1758" s="43"/>
      <c r="AE1758" s="43"/>
      <c r="AT1758" s="21" t="s">
        <v>168</v>
      </c>
      <c r="AU1758" s="21" t="s">
        <v>93</v>
      </c>
    </row>
    <row r="1759" s="14" customFormat="1">
      <c r="A1759" s="14"/>
      <c r="B1759" s="246"/>
      <c r="C1759" s="247"/>
      <c r="D1759" s="237" t="s">
        <v>170</v>
      </c>
      <c r="E1759" s="248" t="s">
        <v>32</v>
      </c>
      <c r="F1759" s="249" t="s">
        <v>445</v>
      </c>
      <c r="G1759" s="247"/>
      <c r="H1759" s="250">
        <v>95.265000000000001</v>
      </c>
      <c r="I1759" s="251"/>
      <c r="J1759" s="247"/>
      <c r="K1759" s="247"/>
      <c r="L1759" s="252"/>
      <c r="M1759" s="253"/>
      <c r="N1759" s="254"/>
      <c r="O1759" s="254"/>
      <c r="P1759" s="254"/>
      <c r="Q1759" s="254"/>
      <c r="R1759" s="254"/>
      <c r="S1759" s="254"/>
      <c r="T1759" s="255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6" t="s">
        <v>170</v>
      </c>
      <c r="AU1759" s="256" t="s">
        <v>93</v>
      </c>
      <c r="AV1759" s="14" t="s">
        <v>91</v>
      </c>
      <c r="AW1759" s="14" t="s">
        <v>38</v>
      </c>
      <c r="AX1759" s="14" t="s">
        <v>76</v>
      </c>
      <c r="AY1759" s="256" t="s">
        <v>159</v>
      </c>
    </row>
    <row r="1760" s="15" customFormat="1">
      <c r="A1760" s="15"/>
      <c r="B1760" s="266"/>
      <c r="C1760" s="267"/>
      <c r="D1760" s="237" t="s">
        <v>170</v>
      </c>
      <c r="E1760" s="268" t="s">
        <v>32</v>
      </c>
      <c r="F1760" s="269" t="s">
        <v>583</v>
      </c>
      <c r="G1760" s="267"/>
      <c r="H1760" s="270">
        <v>95.265000000000001</v>
      </c>
      <c r="I1760" s="271"/>
      <c r="J1760" s="267"/>
      <c r="K1760" s="267"/>
      <c r="L1760" s="272"/>
      <c r="M1760" s="273"/>
      <c r="N1760" s="274"/>
      <c r="O1760" s="274"/>
      <c r="P1760" s="274"/>
      <c r="Q1760" s="274"/>
      <c r="R1760" s="274"/>
      <c r="S1760" s="274"/>
      <c r="T1760" s="27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T1760" s="276" t="s">
        <v>170</v>
      </c>
      <c r="AU1760" s="276" t="s">
        <v>93</v>
      </c>
      <c r="AV1760" s="15" t="s">
        <v>96</v>
      </c>
      <c r="AW1760" s="15" t="s">
        <v>38</v>
      </c>
      <c r="AX1760" s="15" t="s">
        <v>84</v>
      </c>
      <c r="AY1760" s="276" t="s">
        <v>159</v>
      </c>
    </row>
    <row r="1761" s="12" customFormat="1" ht="22.8" customHeight="1">
      <c r="A1761" s="12"/>
      <c r="B1761" s="201"/>
      <c r="C1761" s="202"/>
      <c r="D1761" s="203" t="s">
        <v>75</v>
      </c>
      <c r="E1761" s="215" t="s">
        <v>2717</v>
      </c>
      <c r="F1761" s="215" t="s">
        <v>2718</v>
      </c>
      <c r="G1761" s="202"/>
      <c r="H1761" s="202"/>
      <c r="I1761" s="205"/>
      <c r="J1761" s="216">
        <f>BK1761</f>
        <v>0</v>
      </c>
      <c r="K1761" s="202"/>
      <c r="L1761" s="207"/>
      <c r="M1761" s="208"/>
      <c r="N1761" s="209"/>
      <c r="O1761" s="209"/>
      <c r="P1761" s="210">
        <f>P1762+P1763+P1764+P1778+P1818</f>
        <v>0</v>
      </c>
      <c r="Q1761" s="209"/>
      <c r="R1761" s="210">
        <f>R1762+R1763+R1764+R1778+R1818</f>
        <v>2.1634674239999998</v>
      </c>
      <c r="S1761" s="209"/>
      <c r="T1761" s="211">
        <f>T1762+T1763+T1764+T1778+T1818</f>
        <v>0</v>
      </c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R1761" s="212" t="s">
        <v>91</v>
      </c>
      <c r="AT1761" s="213" t="s">
        <v>75</v>
      </c>
      <c r="AU1761" s="213" t="s">
        <v>84</v>
      </c>
      <c r="AY1761" s="212" t="s">
        <v>159</v>
      </c>
      <c r="BK1761" s="214">
        <f>BK1762+BK1763+BK1764+BK1778+BK1818</f>
        <v>0</v>
      </c>
    </row>
    <row r="1762" s="2" customFormat="1" ht="49.05" customHeight="1">
      <c r="A1762" s="43"/>
      <c r="B1762" s="44"/>
      <c r="C1762" s="217" t="s">
        <v>2719</v>
      </c>
      <c r="D1762" s="217" t="s">
        <v>162</v>
      </c>
      <c r="E1762" s="218" t="s">
        <v>2720</v>
      </c>
      <c r="F1762" s="219" t="s">
        <v>2721</v>
      </c>
      <c r="G1762" s="220" t="s">
        <v>181</v>
      </c>
      <c r="H1762" s="221">
        <v>2.1629999999999998</v>
      </c>
      <c r="I1762" s="222"/>
      <c r="J1762" s="223">
        <f>ROUND(I1762*H1762,2)</f>
        <v>0</v>
      </c>
      <c r="K1762" s="219" t="s">
        <v>166</v>
      </c>
      <c r="L1762" s="49"/>
      <c r="M1762" s="224" t="s">
        <v>32</v>
      </c>
      <c r="N1762" s="225" t="s">
        <v>48</v>
      </c>
      <c r="O1762" s="89"/>
      <c r="P1762" s="226">
        <f>O1762*H1762</f>
        <v>0</v>
      </c>
      <c r="Q1762" s="226">
        <v>0</v>
      </c>
      <c r="R1762" s="226">
        <f>Q1762*H1762</f>
        <v>0</v>
      </c>
      <c r="S1762" s="226">
        <v>0</v>
      </c>
      <c r="T1762" s="227">
        <f>S1762*H1762</f>
        <v>0</v>
      </c>
      <c r="U1762" s="43"/>
      <c r="V1762" s="43"/>
      <c r="W1762" s="43"/>
      <c r="X1762" s="43"/>
      <c r="Y1762" s="43"/>
      <c r="Z1762" s="43"/>
      <c r="AA1762" s="43"/>
      <c r="AB1762" s="43"/>
      <c r="AC1762" s="43"/>
      <c r="AD1762" s="43"/>
      <c r="AE1762" s="43"/>
      <c r="AR1762" s="228" t="s">
        <v>663</v>
      </c>
      <c r="AT1762" s="228" t="s">
        <v>162</v>
      </c>
      <c r="AU1762" s="228" t="s">
        <v>91</v>
      </c>
      <c r="AY1762" s="21" t="s">
        <v>159</v>
      </c>
      <c r="BE1762" s="229">
        <f>IF(N1762="základní",J1762,0)</f>
        <v>0</v>
      </c>
      <c r="BF1762" s="229">
        <f>IF(N1762="snížená",J1762,0)</f>
        <v>0</v>
      </c>
      <c r="BG1762" s="229">
        <f>IF(N1762="zákl. přenesená",J1762,0)</f>
        <v>0</v>
      </c>
      <c r="BH1762" s="229">
        <f>IF(N1762="sníž. přenesená",J1762,0)</f>
        <v>0</v>
      </c>
      <c r="BI1762" s="229">
        <f>IF(N1762="nulová",J1762,0)</f>
        <v>0</v>
      </c>
      <c r="BJ1762" s="21" t="s">
        <v>91</v>
      </c>
      <c r="BK1762" s="229">
        <f>ROUND(I1762*H1762,2)</f>
        <v>0</v>
      </c>
      <c r="BL1762" s="21" t="s">
        <v>663</v>
      </c>
      <c r="BM1762" s="228" t="s">
        <v>2722</v>
      </c>
    </row>
    <row r="1763" s="2" customFormat="1">
      <c r="A1763" s="43"/>
      <c r="B1763" s="44"/>
      <c r="C1763" s="45"/>
      <c r="D1763" s="230" t="s">
        <v>168</v>
      </c>
      <c r="E1763" s="45"/>
      <c r="F1763" s="231" t="s">
        <v>2723</v>
      </c>
      <c r="G1763" s="45"/>
      <c r="H1763" s="45"/>
      <c r="I1763" s="232"/>
      <c r="J1763" s="45"/>
      <c r="K1763" s="45"/>
      <c r="L1763" s="49"/>
      <c r="M1763" s="233"/>
      <c r="N1763" s="234"/>
      <c r="O1763" s="89"/>
      <c r="P1763" s="89"/>
      <c r="Q1763" s="89"/>
      <c r="R1763" s="89"/>
      <c r="S1763" s="89"/>
      <c r="T1763" s="90"/>
      <c r="U1763" s="43"/>
      <c r="V1763" s="43"/>
      <c r="W1763" s="43"/>
      <c r="X1763" s="43"/>
      <c r="Y1763" s="43"/>
      <c r="Z1763" s="43"/>
      <c r="AA1763" s="43"/>
      <c r="AB1763" s="43"/>
      <c r="AC1763" s="43"/>
      <c r="AD1763" s="43"/>
      <c r="AE1763" s="43"/>
      <c r="AT1763" s="21" t="s">
        <v>168</v>
      </c>
      <c r="AU1763" s="21" t="s">
        <v>91</v>
      </c>
    </row>
    <row r="1764" s="12" customFormat="1" ht="20.88" customHeight="1">
      <c r="A1764" s="12"/>
      <c r="B1764" s="201"/>
      <c r="C1764" s="202"/>
      <c r="D1764" s="203" t="s">
        <v>75</v>
      </c>
      <c r="E1764" s="215" t="s">
        <v>2724</v>
      </c>
      <c r="F1764" s="215" t="s">
        <v>2725</v>
      </c>
      <c r="G1764" s="202"/>
      <c r="H1764" s="202"/>
      <c r="I1764" s="205"/>
      <c r="J1764" s="216">
        <f>BK1764</f>
        <v>0</v>
      </c>
      <c r="K1764" s="202"/>
      <c r="L1764" s="207"/>
      <c r="M1764" s="208"/>
      <c r="N1764" s="209"/>
      <c r="O1764" s="209"/>
      <c r="P1764" s="210">
        <f>SUM(P1765:P1777)</f>
        <v>0</v>
      </c>
      <c r="Q1764" s="209"/>
      <c r="R1764" s="210">
        <f>SUM(R1765:R1777)</f>
        <v>0.12306646399999999</v>
      </c>
      <c r="S1764" s="209"/>
      <c r="T1764" s="211">
        <f>SUM(T1765:T1777)</f>
        <v>0</v>
      </c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R1764" s="212" t="s">
        <v>91</v>
      </c>
      <c r="AT1764" s="213" t="s">
        <v>75</v>
      </c>
      <c r="AU1764" s="213" t="s">
        <v>91</v>
      </c>
      <c r="AY1764" s="212" t="s">
        <v>159</v>
      </c>
      <c r="BK1764" s="214">
        <f>SUM(BK1765:BK1777)</f>
        <v>0</v>
      </c>
    </row>
    <row r="1765" s="2" customFormat="1" ht="37.8" customHeight="1">
      <c r="A1765" s="43"/>
      <c r="B1765" s="44"/>
      <c r="C1765" s="217" t="s">
        <v>2726</v>
      </c>
      <c r="D1765" s="217" t="s">
        <v>162</v>
      </c>
      <c r="E1765" s="218" t="s">
        <v>2727</v>
      </c>
      <c r="F1765" s="219" t="s">
        <v>2728</v>
      </c>
      <c r="G1765" s="220" t="s">
        <v>785</v>
      </c>
      <c r="H1765" s="221">
        <v>30.199999999999999</v>
      </c>
      <c r="I1765" s="222"/>
      <c r="J1765" s="223">
        <f>ROUND(I1765*H1765,2)</f>
        <v>0</v>
      </c>
      <c r="K1765" s="219" t="s">
        <v>166</v>
      </c>
      <c r="L1765" s="49"/>
      <c r="M1765" s="224" t="s">
        <v>32</v>
      </c>
      <c r="N1765" s="225" t="s">
        <v>48</v>
      </c>
      <c r="O1765" s="89"/>
      <c r="P1765" s="226">
        <f>O1765*H1765</f>
        <v>0</v>
      </c>
      <c r="Q1765" s="226">
        <v>0.0026795199999999999</v>
      </c>
      <c r="R1765" s="226">
        <f>Q1765*H1765</f>
        <v>0.080921503999999991</v>
      </c>
      <c r="S1765" s="226">
        <v>0</v>
      </c>
      <c r="T1765" s="227">
        <f>S1765*H1765</f>
        <v>0</v>
      </c>
      <c r="U1765" s="43"/>
      <c r="V1765" s="43"/>
      <c r="W1765" s="43"/>
      <c r="X1765" s="43"/>
      <c r="Y1765" s="43"/>
      <c r="Z1765" s="43"/>
      <c r="AA1765" s="43"/>
      <c r="AB1765" s="43"/>
      <c r="AC1765" s="43"/>
      <c r="AD1765" s="43"/>
      <c r="AE1765" s="43"/>
      <c r="AR1765" s="228" t="s">
        <v>663</v>
      </c>
      <c r="AT1765" s="228" t="s">
        <v>162</v>
      </c>
      <c r="AU1765" s="228" t="s">
        <v>93</v>
      </c>
      <c r="AY1765" s="21" t="s">
        <v>159</v>
      </c>
      <c r="BE1765" s="229">
        <f>IF(N1765="základní",J1765,0)</f>
        <v>0</v>
      </c>
      <c r="BF1765" s="229">
        <f>IF(N1765="snížená",J1765,0)</f>
        <v>0</v>
      </c>
      <c r="BG1765" s="229">
        <f>IF(N1765="zákl. přenesená",J1765,0)</f>
        <v>0</v>
      </c>
      <c r="BH1765" s="229">
        <f>IF(N1765="sníž. přenesená",J1765,0)</f>
        <v>0</v>
      </c>
      <c r="BI1765" s="229">
        <f>IF(N1765="nulová",J1765,0)</f>
        <v>0</v>
      </c>
      <c r="BJ1765" s="21" t="s">
        <v>91</v>
      </c>
      <c r="BK1765" s="229">
        <f>ROUND(I1765*H1765,2)</f>
        <v>0</v>
      </c>
      <c r="BL1765" s="21" t="s">
        <v>663</v>
      </c>
      <c r="BM1765" s="228" t="s">
        <v>2729</v>
      </c>
    </row>
    <row r="1766" s="2" customFormat="1">
      <c r="A1766" s="43"/>
      <c r="B1766" s="44"/>
      <c r="C1766" s="45"/>
      <c r="D1766" s="230" t="s">
        <v>168</v>
      </c>
      <c r="E1766" s="45"/>
      <c r="F1766" s="231" t="s">
        <v>2730</v>
      </c>
      <c r="G1766" s="45"/>
      <c r="H1766" s="45"/>
      <c r="I1766" s="232"/>
      <c r="J1766" s="45"/>
      <c r="K1766" s="45"/>
      <c r="L1766" s="49"/>
      <c r="M1766" s="233"/>
      <c r="N1766" s="234"/>
      <c r="O1766" s="89"/>
      <c r="P1766" s="89"/>
      <c r="Q1766" s="89"/>
      <c r="R1766" s="89"/>
      <c r="S1766" s="89"/>
      <c r="T1766" s="90"/>
      <c r="U1766" s="43"/>
      <c r="V1766" s="43"/>
      <c r="W1766" s="43"/>
      <c r="X1766" s="43"/>
      <c r="Y1766" s="43"/>
      <c r="Z1766" s="43"/>
      <c r="AA1766" s="43"/>
      <c r="AB1766" s="43"/>
      <c r="AC1766" s="43"/>
      <c r="AD1766" s="43"/>
      <c r="AE1766" s="43"/>
      <c r="AT1766" s="21" t="s">
        <v>168</v>
      </c>
      <c r="AU1766" s="21" t="s">
        <v>93</v>
      </c>
    </row>
    <row r="1767" s="14" customFormat="1">
      <c r="A1767" s="14"/>
      <c r="B1767" s="246"/>
      <c r="C1767" s="247"/>
      <c r="D1767" s="237" t="s">
        <v>170</v>
      </c>
      <c r="E1767" s="248" t="s">
        <v>32</v>
      </c>
      <c r="F1767" s="249" t="s">
        <v>2731</v>
      </c>
      <c r="G1767" s="247"/>
      <c r="H1767" s="250">
        <v>21.199999999999999</v>
      </c>
      <c r="I1767" s="251"/>
      <c r="J1767" s="247"/>
      <c r="K1767" s="247"/>
      <c r="L1767" s="252"/>
      <c r="M1767" s="253"/>
      <c r="N1767" s="254"/>
      <c r="O1767" s="254"/>
      <c r="P1767" s="254"/>
      <c r="Q1767" s="254"/>
      <c r="R1767" s="254"/>
      <c r="S1767" s="254"/>
      <c r="T1767" s="255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6" t="s">
        <v>170</v>
      </c>
      <c r="AU1767" s="256" t="s">
        <v>93</v>
      </c>
      <c r="AV1767" s="14" t="s">
        <v>91</v>
      </c>
      <c r="AW1767" s="14" t="s">
        <v>38</v>
      </c>
      <c r="AX1767" s="14" t="s">
        <v>76</v>
      </c>
      <c r="AY1767" s="256" t="s">
        <v>159</v>
      </c>
    </row>
    <row r="1768" s="14" customFormat="1">
      <c r="A1768" s="14"/>
      <c r="B1768" s="246"/>
      <c r="C1768" s="247"/>
      <c r="D1768" s="237" t="s">
        <v>170</v>
      </c>
      <c r="E1768" s="248" t="s">
        <v>32</v>
      </c>
      <c r="F1768" s="249" t="s">
        <v>2732</v>
      </c>
      <c r="G1768" s="247"/>
      <c r="H1768" s="250">
        <v>9</v>
      </c>
      <c r="I1768" s="251"/>
      <c r="J1768" s="247"/>
      <c r="K1768" s="247"/>
      <c r="L1768" s="252"/>
      <c r="M1768" s="253"/>
      <c r="N1768" s="254"/>
      <c r="O1768" s="254"/>
      <c r="P1768" s="254"/>
      <c r="Q1768" s="254"/>
      <c r="R1768" s="254"/>
      <c r="S1768" s="254"/>
      <c r="T1768" s="255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6" t="s">
        <v>170</v>
      </c>
      <c r="AU1768" s="256" t="s">
        <v>93</v>
      </c>
      <c r="AV1768" s="14" t="s">
        <v>91</v>
      </c>
      <c r="AW1768" s="14" t="s">
        <v>38</v>
      </c>
      <c r="AX1768" s="14" t="s">
        <v>76</v>
      </c>
      <c r="AY1768" s="256" t="s">
        <v>159</v>
      </c>
    </row>
    <row r="1769" s="15" customFormat="1">
      <c r="A1769" s="15"/>
      <c r="B1769" s="266"/>
      <c r="C1769" s="267"/>
      <c r="D1769" s="237" t="s">
        <v>170</v>
      </c>
      <c r="E1769" s="268" t="s">
        <v>32</v>
      </c>
      <c r="F1769" s="269" t="s">
        <v>583</v>
      </c>
      <c r="G1769" s="267"/>
      <c r="H1769" s="270">
        <v>30.199999999999999</v>
      </c>
      <c r="I1769" s="271"/>
      <c r="J1769" s="267"/>
      <c r="K1769" s="267"/>
      <c r="L1769" s="272"/>
      <c r="M1769" s="273"/>
      <c r="N1769" s="274"/>
      <c r="O1769" s="274"/>
      <c r="P1769" s="274"/>
      <c r="Q1769" s="274"/>
      <c r="R1769" s="274"/>
      <c r="S1769" s="274"/>
      <c r="T1769" s="27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76" t="s">
        <v>170</v>
      </c>
      <c r="AU1769" s="276" t="s">
        <v>93</v>
      </c>
      <c r="AV1769" s="15" t="s">
        <v>96</v>
      </c>
      <c r="AW1769" s="15" t="s">
        <v>38</v>
      </c>
      <c r="AX1769" s="15" t="s">
        <v>84</v>
      </c>
      <c r="AY1769" s="276" t="s">
        <v>159</v>
      </c>
    </row>
    <row r="1770" s="2" customFormat="1" ht="37.8" customHeight="1">
      <c r="A1770" s="43"/>
      <c r="B1770" s="44"/>
      <c r="C1770" s="217" t="s">
        <v>2733</v>
      </c>
      <c r="D1770" s="217" t="s">
        <v>162</v>
      </c>
      <c r="E1770" s="218" t="s">
        <v>2734</v>
      </c>
      <c r="F1770" s="219" t="s">
        <v>2735</v>
      </c>
      <c r="G1770" s="220" t="s">
        <v>785</v>
      </c>
      <c r="H1770" s="221">
        <v>13.199999999999999</v>
      </c>
      <c r="I1770" s="222"/>
      <c r="J1770" s="223">
        <f>ROUND(I1770*H1770,2)</f>
        <v>0</v>
      </c>
      <c r="K1770" s="219" t="s">
        <v>166</v>
      </c>
      <c r="L1770" s="49"/>
      <c r="M1770" s="224" t="s">
        <v>32</v>
      </c>
      <c r="N1770" s="225" t="s">
        <v>48</v>
      </c>
      <c r="O1770" s="89"/>
      <c r="P1770" s="226">
        <f>O1770*H1770</f>
        <v>0</v>
      </c>
      <c r="Q1770" s="226">
        <v>0.0031928</v>
      </c>
      <c r="R1770" s="226">
        <f>Q1770*H1770</f>
        <v>0.042144959999999995</v>
      </c>
      <c r="S1770" s="226">
        <v>0</v>
      </c>
      <c r="T1770" s="227">
        <f>S1770*H1770</f>
        <v>0</v>
      </c>
      <c r="U1770" s="43"/>
      <c r="V1770" s="43"/>
      <c r="W1770" s="43"/>
      <c r="X1770" s="43"/>
      <c r="Y1770" s="43"/>
      <c r="Z1770" s="43"/>
      <c r="AA1770" s="43"/>
      <c r="AB1770" s="43"/>
      <c r="AC1770" s="43"/>
      <c r="AD1770" s="43"/>
      <c r="AE1770" s="43"/>
      <c r="AR1770" s="228" t="s">
        <v>663</v>
      </c>
      <c r="AT1770" s="228" t="s">
        <v>162</v>
      </c>
      <c r="AU1770" s="228" t="s">
        <v>93</v>
      </c>
      <c r="AY1770" s="21" t="s">
        <v>159</v>
      </c>
      <c r="BE1770" s="229">
        <f>IF(N1770="základní",J1770,0)</f>
        <v>0</v>
      </c>
      <c r="BF1770" s="229">
        <f>IF(N1770="snížená",J1770,0)</f>
        <v>0</v>
      </c>
      <c r="BG1770" s="229">
        <f>IF(N1770="zákl. přenesená",J1770,0)</f>
        <v>0</v>
      </c>
      <c r="BH1770" s="229">
        <f>IF(N1770="sníž. přenesená",J1770,0)</f>
        <v>0</v>
      </c>
      <c r="BI1770" s="229">
        <f>IF(N1770="nulová",J1770,0)</f>
        <v>0</v>
      </c>
      <c r="BJ1770" s="21" t="s">
        <v>91</v>
      </c>
      <c r="BK1770" s="229">
        <f>ROUND(I1770*H1770,2)</f>
        <v>0</v>
      </c>
      <c r="BL1770" s="21" t="s">
        <v>663</v>
      </c>
      <c r="BM1770" s="228" t="s">
        <v>2736</v>
      </c>
    </row>
    <row r="1771" s="2" customFormat="1">
      <c r="A1771" s="43"/>
      <c r="B1771" s="44"/>
      <c r="C1771" s="45"/>
      <c r="D1771" s="230" t="s">
        <v>168</v>
      </c>
      <c r="E1771" s="45"/>
      <c r="F1771" s="231" t="s">
        <v>2737</v>
      </c>
      <c r="G1771" s="45"/>
      <c r="H1771" s="45"/>
      <c r="I1771" s="232"/>
      <c r="J1771" s="45"/>
      <c r="K1771" s="45"/>
      <c r="L1771" s="49"/>
      <c r="M1771" s="233"/>
      <c r="N1771" s="234"/>
      <c r="O1771" s="89"/>
      <c r="P1771" s="89"/>
      <c r="Q1771" s="89"/>
      <c r="R1771" s="89"/>
      <c r="S1771" s="89"/>
      <c r="T1771" s="90"/>
      <c r="U1771" s="43"/>
      <c r="V1771" s="43"/>
      <c r="W1771" s="43"/>
      <c r="X1771" s="43"/>
      <c r="Y1771" s="43"/>
      <c r="Z1771" s="43"/>
      <c r="AA1771" s="43"/>
      <c r="AB1771" s="43"/>
      <c r="AC1771" s="43"/>
      <c r="AD1771" s="43"/>
      <c r="AE1771" s="43"/>
      <c r="AT1771" s="21" t="s">
        <v>168</v>
      </c>
      <c r="AU1771" s="21" t="s">
        <v>93</v>
      </c>
    </row>
    <row r="1772" s="14" customFormat="1">
      <c r="A1772" s="14"/>
      <c r="B1772" s="246"/>
      <c r="C1772" s="247"/>
      <c r="D1772" s="237" t="s">
        <v>170</v>
      </c>
      <c r="E1772" s="248" t="s">
        <v>32</v>
      </c>
      <c r="F1772" s="249" t="s">
        <v>2738</v>
      </c>
      <c r="G1772" s="247"/>
      <c r="H1772" s="250">
        <v>10.6</v>
      </c>
      <c r="I1772" s="251"/>
      <c r="J1772" s="247"/>
      <c r="K1772" s="247"/>
      <c r="L1772" s="252"/>
      <c r="M1772" s="253"/>
      <c r="N1772" s="254"/>
      <c r="O1772" s="254"/>
      <c r="P1772" s="254"/>
      <c r="Q1772" s="254"/>
      <c r="R1772" s="254"/>
      <c r="S1772" s="254"/>
      <c r="T1772" s="255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6" t="s">
        <v>170</v>
      </c>
      <c r="AU1772" s="256" t="s">
        <v>93</v>
      </c>
      <c r="AV1772" s="14" t="s">
        <v>91</v>
      </c>
      <c r="AW1772" s="14" t="s">
        <v>38</v>
      </c>
      <c r="AX1772" s="14" t="s">
        <v>76</v>
      </c>
      <c r="AY1772" s="256" t="s">
        <v>159</v>
      </c>
    </row>
    <row r="1773" s="14" customFormat="1">
      <c r="A1773" s="14"/>
      <c r="B1773" s="246"/>
      <c r="C1773" s="247"/>
      <c r="D1773" s="237" t="s">
        <v>170</v>
      </c>
      <c r="E1773" s="248" t="s">
        <v>32</v>
      </c>
      <c r="F1773" s="249" t="s">
        <v>2739</v>
      </c>
      <c r="G1773" s="247"/>
      <c r="H1773" s="250">
        <v>2.6000000000000001</v>
      </c>
      <c r="I1773" s="251"/>
      <c r="J1773" s="247"/>
      <c r="K1773" s="247"/>
      <c r="L1773" s="252"/>
      <c r="M1773" s="253"/>
      <c r="N1773" s="254"/>
      <c r="O1773" s="254"/>
      <c r="P1773" s="254"/>
      <c r="Q1773" s="254"/>
      <c r="R1773" s="254"/>
      <c r="S1773" s="254"/>
      <c r="T1773" s="255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6" t="s">
        <v>170</v>
      </c>
      <c r="AU1773" s="256" t="s">
        <v>93</v>
      </c>
      <c r="AV1773" s="14" t="s">
        <v>91</v>
      </c>
      <c r="AW1773" s="14" t="s">
        <v>38</v>
      </c>
      <c r="AX1773" s="14" t="s">
        <v>76</v>
      </c>
      <c r="AY1773" s="256" t="s">
        <v>159</v>
      </c>
    </row>
    <row r="1774" s="15" customFormat="1">
      <c r="A1774" s="15"/>
      <c r="B1774" s="266"/>
      <c r="C1774" s="267"/>
      <c r="D1774" s="237" t="s">
        <v>170</v>
      </c>
      <c r="E1774" s="268" t="s">
        <v>32</v>
      </c>
      <c r="F1774" s="269" t="s">
        <v>583</v>
      </c>
      <c r="G1774" s="267"/>
      <c r="H1774" s="270">
        <v>13.199999999999999</v>
      </c>
      <c r="I1774" s="271"/>
      <c r="J1774" s="267"/>
      <c r="K1774" s="267"/>
      <c r="L1774" s="272"/>
      <c r="M1774" s="273"/>
      <c r="N1774" s="274"/>
      <c r="O1774" s="274"/>
      <c r="P1774" s="274"/>
      <c r="Q1774" s="274"/>
      <c r="R1774" s="274"/>
      <c r="S1774" s="274"/>
      <c r="T1774" s="27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T1774" s="276" t="s">
        <v>170</v>
      </c>
      <c r="AU1774" s="276" t="s">
        <v>93</v>
      </c>
      <c r="AV1774" s="15" t="s">
        <v>96</v>
      </c>
      <c r="AW1774" s="15" t="s">
        <v>38</v>
      </c>
      <c r="AX1774" s="15" t="s">
        <v>84</v>
      </c>
      <c r="AY1774" s="276" t="s">
        <v>159</v>
      </c>
    </row>
    <row r="1775" s="2" customFormat="1" ht="55.5" customHeight="1">
      <c r="A1775" s="43"/>
      <c r="B1775" s="44"/>
      <c r="C1775" s="217" t="s">
        <v>2740</v>
      </c>
      <c r="D1775" s="217" t="s">
        <v>162</v>
      </c>
      <c r="E1775" s="218" t="s">
        <v>2741</v>
      </c>
      <c r="F1775" s="219" t="s">
        <v>2742</v>
      </c>
      <c r="G1775" s="220" t="s">
        <v>212</v>
      </c>
      <c r="H1775" s="221">
        <v>34</v>
      </c>
      <c r="I1775" s="222"/>
      <c r="J1775" s="223">
        <f>ROUND(I1775*H1775,2)</f>
        <v>0</v>
      </c>
      <c r="K1775" s="219" t="s">
        <v>166</v>
      </c>
      <c r="L1775" s="49"/>
      <c r="M1775" s="224" t="s">
        <v>32</v>
      </c>
      <c r="N1775" s="225" t="s">
        <v>48</v>
      </c>
      <c r="O1775" s="89"/>
      <c r="P1775" s="226">
        <f>O1775*H1775</f>
        <v>0</v>
      </c>
      <c r="Q1775" s="226">
        <v>0</v>
      </c>
      <c r="R1775" s="226">
        <f>Q1775*H1775</f>
        <v>0</v>
      </c>
      <c r="S1775" s="226">
        <v>0</v>
      </c>
      <c r="T1775" s="227">
        <f>S1775*H1775</f>
        <v>0</v>
      </c>
      <c r="U1775" s="43"/>
      <c r="V1775" s="43"/>
      <c r="W1775" s="43"/>
      <c r="X1775" s="43"/>
      <c r="Y1775" s="43"/>
      <c r="Z1775" s="43"/>
      <c r="AA1775" s="43"/>
      <c r="AB1775" s="43"/>
      <c r="AC1775" s="43"/>
      <c r="AD1775" s="43"/>
      <c r="AE1775" s="43"/>
      <c r="AR1775" s="228" t="s">
        <v>663</v>
      </c>
      <c r="AT1775" s="228" t="s">
        <v>162</v>
      </c>
      <c r="AU1775" s="228" t="s">
        <v>93</v>
      </c>
      <c r="AY1775" s="21" t="s">
        <v>159</v>
      </c>
      <c r="BE1775" s="229">
        <f>IF(N1775="základní",J1775,0)</f>
        <v>0</v>
      </c>
      <c r="BF1775" s="229">
        <f>IF(N1775="snížená",J1775,0)</f>
        <v>0</v>
      </c>
      <c r="BG1775" s="229">
        <f>IF(N1775="zákl. přenesená",J1775,0)</f>
        <v>0</v>
      </c>
      <c r="BH1775" s="229">
        <f>IF(N1775="sníž. přenesená",J1775,0)</f>
        <v>0</v>
      </c>
      <c r="BI1775" s="229">
        <f>IF(N1775="nulová",J1775,0)</f>
        <v>0</v>
      </c>
      <c r="BJ1775" s="21" t="s">
        <v>91</v>
      </c>
      <c r="BK1775" s="229">
        <f>ROUND(I1775*H1775,2)</f>
        <v>0</v>
      </c>
      <c r="BL1775" s="21" t="s">
        <v>663</v>
      </c>
      <c r="BM1775" s="228" t="s">
        <v>2743</v>
      </c>
    </row>
    <row r="1776" s="2" customFormat="1">
      <c r="A1776" s="43"/>
      <c r="B1776" s="44"/>
      <c r="C1776" s="45"/>
      <c r="D1776" s="230" t="s">
        <v>168</v>
      </c>
      <c r="E1776" s="45"/>
      <c r="F1776" s="231" t="s">
        <v>2744</v>
      </c>
      <c r="G1776" s="45"/>
      <c r="H1776" s="45"/>
      <c r="I1776" s="232"/>
      <c r="J1776" s="45"/>
      <c r="K1776" s="45"/>
      <c r="L1776" s="49"/>
      <c r="M1776" s="233"/>
      <c r="N1776" s="234"/>
      <c r="O1776" s="89"/>
      <c r="P1776" s="89"/>
      <c r="Q1776" s="89"/>
      <c r="R1776" s="89"/>
      <c r="S1776" s="89"/>
      <c r="T1776" s="90"/>
      <c r="U1776" s="43"/>
      <c r="V1776" s="43"/>
      <c r="W1776" s="43"/>
      <c r="X1776" s="43"/>
      <c r="Y1776" s="43"/>
      <c r="Z1776" s="43"/>
      <c r="AA1776" s="43"/>
      <c r="AB1776" s="43"/>
      <c r="AC1776" s="43"/>
      <c r="AD1776" s="43"/>
      <c r="AE1776" s="43"/>
      <c r="AT1776" s="21" t="s">
        <v>168</v>
      </c>
      <c r="AU1776" s="21" t="s">
        <v>93</v>
      </c>
    </row>
    <row r="1777" s="14" customFormat="1">
      <c r="A1777" s="14"/>
      <c r="B1777" s="246"/>
      <c r="C1777" s="247"/>
      <c r="D1777" s="237" t="s">
        <v>170</v>
      </c>
      <c r="E1777" s="248" t="s">
        <v>32</v>
      </c>
      <c r="F1777" s="249" t="s">
        <v>2745</v>
      </c>
      <c r="G1777" s="247"/>
      <c r="H1777" s="250">
        <v>34</v>
      </c>
      <c r="I1777" s="251"/>
      <c r="J1777" s="247"/>
      <c r="K1777" s="247"/>
      <c r="L1777" s="252"/>
      <c r="M1777" s="253"/>
      <c r="N1777" s="254"/>
      <c r="O1777" s="254"/>
      <c r="P1777" s="254"/>
      <c r="Q1777" s="254"/>
      <c r="R1777" s="254"/>
      <c r="S1777" s="254"/>
      <c r="T1777" s="255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6" t="s">
        <v>170</v>
      </c>
      <c r="AU1777" s="256" t="s">
        <v>93</v>
      </c>
      <c r="AV1777" s="14" t="s">
        <v>91</v>
      </c>
      <c r="AW1777" s="14" t="s">
        <v>38</v>
      </c>
      <c r="AX1777" s="14" t="s">
        <v>84</v>
      </c>
      <c r="AY1777" s="256" t="s">
        <v>159</v>
      </c>
    </row>
    <row r="1778" s="12" customFormat="1" ht="20.88" customHeight="1">
      <c r="A1778" s="12"/>
      <c r="B1778" s="201"/>
      <c r="C1778" s="202"/>
      <c r="D1778" s="203" t="s">
        <v>75</v>
      </c>
      <c r="E1778" s="215" t="s">
        <v>2746</v>
      </c>
      <c r="F1778" s="215" t="s">
        <v>2747</v>
      </c>
      <c r="G1778" s="202"/>
      <c r="H1778" s="202"/>
      <c r="I1778" s="205"/>
      <c r="J1778" s="216">
        <f>BK1778</f>
        <v>0</v>
      </c>
      <c r="K1778" s="202"/>
      <c r="L1778" s="207"/>
      <c r="M1778" s="208"/>
      <c r="N1778" s="209"/>
      <c r="O1778" s="209"/>
      <c r="P1778" s="210">
        <f>SUM(P1779:P1817)</f>
        <v>0</v>
      </c>
      <c r="Q1778" s="209"/>
      <c r="R1778" s="210">
        <f>SUM(R1779:R1817)</f>
        <v>2.0159209599999999</v>
      </c>
      <c r="S1778" s="209"/>
      <c r="T1778" s="211">
        <f>SUM(T1779:T1817)</f>
        <v>0</v>
      </c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R1778" s="212" t="s">
        <v>91</v>
      </c>
      <c r="AT1778" s="213" t="s">
        <v>75</v>
      </c>
      <c r="AU1778" s="213" t="s">
        <v>91</v>
      </c>
      <c r="AY1778" s="212" t="s">
        <v>159</v>
      </c>
      <c r="BK1778" s="214">
        <f>SUM(BK1779:BK1817)</f>
        <v>0</v>
      </c>
    </row>
    <row r="1779" s="2" customFormat="1" ht="44.25" customHeight="1">
      <c r="A1779" s="43"/>
      <c r="B1779" s="44"/>
      <c r="C1779" s="217" t="s">
        <v>2748</v>
      </c>
      <c r="D1779" s="217" t="s">
        <v>162</v>
      </c>
      <c r="E1779" s="218" t="s">
        <v>2749</v>
      </c>
      <c r="F1779" s="219" t="s">
        <v>2750</v>
      </c>
      <c r="G1779" s="220" t="s">
        <v>212</v>
      </c>
      <c r="H1779" s="221">
        <v>14</v>
      </c>
      <c r="I1779" s="222"/>
      <c r="J1779" s="223">
        <f>ROUND(I1779*H1779,2)</f>
        <v>0</v>
      </c>
      <c r="K1779" s="219" t="s">
        <v>166</v>
      </c>
      <c r="L1779" s="49"/>
      <c r="M1779" s="224" t="s">
        <v>32</v>
      </c>
      <c r="N1779" s="225" t="s">
        <v>48</v>
      </c>
      <c r="O1779" s="89"/>
      <c r="P1779" s="226">
        <f>O1779*H1779</f>
        <v>0</v>
      </c>
      <c r="Q1779" s="226">
        <v>0.00170784</v>
      </c>
      <c r="R1779" s="226">
        <f>Q1779*H1779</f>
        <v>0.023909759999999999</v>
      </c>
      <c r="S1779" s="226">
        <v>0</v>
      </c>
      <c r="T1779" s="227">
        <f>S1779*H1779</f>
        <v>0</v>
      </c>
      <c r="U1779" s="43"/>
      <c r="V1779" s="43"/>
      <c r="W1779" s="43"/>
      <c r="X1779" s="43"/>
      <c r="Y1779" s="43"/>
      <c r="Z1779" s="43"/>
      <c r="AA1779" s="43"/>
      <c r="AB1779" s="43"/>
      <c r="AC1779" s="43"/>
      <c r="AD1779" s="43"/>
      <c r="AE1779" s="43"/>
      <c r="AR1779" s="228" t="s">
        <v>663</v>
      </c>
      <c r="AT1779" s="228" t="s">
        <v>162</v>
      </c>
      <c r="AU1779" s="228" t="s">
        <v>93</v>
      </c>
      <c r="AY1779" s="21" t="s">
        <v>159</v>
      </c>
      <c r="BE1779" s="229">
        <f>IF(N1779="základní",J1779,0)</f>
        <v>0</v>
      </c>
      <c r="BF1779" s="229">
        <f>IF(N1779="snížená",J1779,0)</f>
        <v>0</v>
      </c>
      <c r="BG1779" s="229">
        <f>IF(N1779="zákl. přenesená",J1779,0)</f>
        <v>0</v>
      </c>
      <c r="BH1779" s="229">
        <f>IF(N1779="sníž. přenesená",J1779,0)</f>
        <v>0</v>
      </c>
      <c r="BI1779" s="229">
        <f>IF(N1779="nulová",J1779,0)</f>
        <v>0</v>
      </c>
      <c r="BJ1779" s="21" t="s">
        <v>91</v>
      </c>
      <c r="BK1779" s="229">
        <f>ROUND(I1779*H1779,2)</f>
        <v>0</v>
      </c>
      <c r="BL1779" s="21" t="s">
        <v>663</v>
      </c>
      <c r="BM1779" s="228" t="s">
        <v>2751</v>
      </c>
    </row>
    <row r="1780" s="2" customFormat="1">
      <c r="A1780" s="43"/>
      <c r="B1780" s="44"/>
      <c r="C1780" s="45"/>
      <c r="D1780" s="230" t="s">
        <v>168</v>
      </c>
      <c r="E1780" s="45"/>
      <c r="F1780" s="231" t="s">
        <v>2752</v>
      </c>
      <c r="G1780" s="45"/>
      <c r="H1780" s="45"/>
      <c r="I1780" s="232"/>
      <c r="J1780" s="45"/>
      <c r="K1780" s="45"/>
      <c r="L1780" s="49"/>
      <c r="M1780" s="233"/>
      <c r="N1780" s="234"/>
      <c r="O1780" s="89"/>
      <c r="P1780" s="89"/>
      <c r="Q1780" s="89"/>
      <c r="R1780" s="89"/>
      <c r="S1780" s="89"/>
      <c r="T1780" s="90"/>
      <c r="U1780" s="43"/>
      <c r="V1780" s="43"/>
      <c r="W1780" s="43"/>
      <c r="X1780" s="43"/>
      <c r="Y1780" s="43"/>
      <c r="Z1780" s="43"/>
      <c r="AA1780" s="43"/>
      <c r="AB1780" s="43"/>
      <c r="AC1780" s="43"/>
      <c r="AD1780" s="43"/>
      <c r="AE1780" s="43"/>
      <c r="AT1780" s="21" t="s">
        <v>168</v>
      </c>
      <c r="AU1780" s="21" t="s">
        <v>93</v>
      </c>
    </row>
    <row r="1781" s="14" customFormat="1">
      <c r="A1781" s="14"/>
      <c r="B1781" s="246"/>
      <c r="C1781" s="247"/>
      <c r="D1781" s="237" t="s">
        <v>170</v>
      </c>
      <c r="E1781" s="248" t="s">
        <v>32</v>
      </c>
      <c r="F1781" s="249" t="s">
        <v>2753</v>
      </c>
      <c r="G1781" s="247"/>
      <c r="H1781" s="250">
        <v>14</v>
      </c>
      <c r="I1781" s="251"/>
      <c r="J1781" s="247"/>
      <c r="K1781" s="247"/>
      <c r="L1781" s="252"/>
      <c r="M1781" s="253"/>
      <c r="N1781" s="254"/>
      <c r="O1781" s="254"/>
      <c r="P1781" s="254"/>
      <c r="Q1781" s="254"/>
      <c r="R1781" s="254"/>
      <c r="S1781" s="254"/>
      <c r="T1781" s="255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6" t="s">
        <v>170</v>
      </c>
      <c r="AU1781" s="256" t="s">
        <v>93</v>
      </c>
      <c r="AV1781" s="14" t="s">
        <v>91</v>
      </c>
      <c r="AW1781" s="14" t="s">
        <v>38</v>
      </c>
      <c r="AX1781" s="14" t="s">
        <v>84</v>
      </c>
      <c r="AY1781" s="256" t="s">
        <v>159</v>
      </c>
    </row>
    <row r="1782" s="2" customFormat="1" ht="49.05" customHeight="1">
      <c r="A1782" s="43"/>
      <c r="B1782" s="44"/>
      <c r="C1782" s="217" t="s">
        <v>2754</v>
      </c>
      <c r="D1782" s="217" t="s">
        <v>162</v>
      </c>
      <c r="E1782" s="218" t="s">
        <v>2755</v>
      </c>
      <c r="F1782" s="219" t="s">
        <v>2756</v>
      </c>
      <c r="G1782" s="220" t="s">
        <v>212</v>
      </c>
      <c r="H1782" s="221">
        <v>16</v>
      </c>
      <c r="I1782" s="222"/>
      <c r="J1782" s="223">
        <f>ROUND(I1782*H1782,2)</f>
        <v>0</v>
      </c>
      <c r="K1782" s="219" t="s">
        <v>166</v>
      </c>
      <c r="L1782" s="49"/>
      <c r="M1782" s="224" t="s">
        <v>32</v>
      </c>
      <c r="N1782" s="225" t="s">
        <v>48</v>
      </c>
      <c r="O1782" s="89"/>
      <c r="P1782" s="226">
        <f>O1782*H1782</f>
        <v>0</v>
      </c>
      <c r="Q1782" s="226">
        <v>0</v>
      </c>
      <c r="R1782" s="226">
        <f>Q1782*H1782</f>
        <v>0</v>
      </c>
      <c r="S1782" s="226">
        <v>0</v>
      </c>
      <c r="T1782" s="227">
        <f>S1782*H1782</f>
        <v>0</v>
      </c>
      <c r="U1782" s="43"/>
      <c r="V1782" s="43"/>
      <c r="W1782" s="43"/>
      <c r="X1782" s="43"/>
      <c r="Y1782" s="43"/>
      <c r="Z1782" s="43"/>
      <c r="AA1782" s="43"/>
      <c r="AB1782" s="43"/>
      <c r="AC1782" s="43"/>
      <c r="AD1782" s="43"/>
      <c r="AE1782" s="43"/>
      <c r="AR1782" s="228" t="s">
        <v>663</v>
      </c>
      <c r="AT1782" s="228" t="s">
        <v>162</v>
      </c>
      <c r="AU1782" s="228" t="s">
        <v>93</v>
      </c>
      <c r="AY1782" s="21" t="s">
        <v>159</v>
      </c>
      <c r="BE1782" s="229">
        <f>IF(N1782="základní",J1782,0)</f>
        <v>0</v>
      </c>
      <c r="BF1782" s="229">
        <f>IF(N1782="snížená",J1782,0)</f>
        <v>0</v>
      </c>
      <c r="BG1782" s="229">
        <f>IF(N1782="zákl. přenesená",J1782,0)</f>
        <v>0</v>
      </c>
      <c r="BH1782" s="229">
        <f>IF(N1782="sníž. přenesená",J1782,0)</f>
        <v>0</v>
      </c>
      <c r="BI1782" s="229">
        <f>IF(N1782="nulová",J1782,0)</f>
        <v>0</v>
      </c>
      <c r="BJ1782" s="21" t="s">
        <v>91</v>
      </c>
      <c r="BK1782" s="229">
        <f>ROUND(I1782*H1782,2)</f>
        <v>0</v>
      </c>
      <c r="BL1782" s="21" t="s">
        <v>663</v>
      </c>
      <c r="BM1782" s="228" t="s">
        <v>2757</v>
      </c>
    </row>
    <row r="1783" s="2" customFormat="1">
      <c r="A1783" s="43"/>
      <c r="B1783" s="44"/>
      <c r="C1783" s="45"/>
      <c r="D1783" s="230" t="s">
        <v>168</v>
      </c>
      <c r="E1783" s="45"/>
      <c r="F1783" s="231" t="s">
        <v>2758</v>
      </c>
      <c r="G1783" s="45"/>
      <c r="H1783" s="45"/>
      <c r="I1783" s="232"/>
      <c r="J1783" s="45"/>
      <c r="K1783" s="45"/>
      <c r="L1783" s="49"/>
      <c r="M1783" s="233"/>
      <c r="N1783" s="234"/>
      <c r="O1783" s="89"/>
      <c r="P1783" s="89"/>
      <c r="Q1783" s="89"/>
      <c r="R1783" s="89"/>
      <c r="S1783" s="89"/>
      <c r="T1783" s="90"/>
      <c r="U1783" s="43"/>
      <c r="V1783" s="43"/>
      <c r="W1783" s="43"/>
      <c r="X1783" s="43"/>
      <c r="Y1783" s="43"/>
      <c r="Z1783" s="43"/>
      <c r="AA1783" s="43"/>
      <c r="AB1783" s="43"/>
      <c r="AC1783" s="43"/>
      <c r="AD1783" s="43"/>
      <c r="AE1783" s="43"/>
      <c r="AT1783" s="21" t="s">
        <v>168</v>
      </c>
      <c r="AU1783" s="21" t="s">
        <v>93</v>
      </c>
    </row>
    <row r="1784" s="2" customFormat="1" ht="24.15" customHeight="1">
      <c r="A1784" s="43"/>
      <c r="B1784" s="44"/>
      <c r="C1784" s="217" t="s">
        <v>2759</v>
      </c>
      <c r="D1784" s="217" t="s">
        <v>162</v>
      </c>
      <c r="E1784" s="218" t="s">
        <v>2760</v>
      </c>
      <c r="F1784" s="219" t="s">
        <v>2761</v>
      </c>
      <c r="G1784" s="220" t="s">
        <v>785</v>
      </c>
      <c r="H1784" s="221">
        <v>533.01999999999998</v>
      </c>
      <c r="I1784" s="222"/>
      <c r="J1784" s="223">
        <f>ROUND(I1784*H1784,2)</f>
        <v>0</v>
      </c>
      <c r="K1784" s="219" t="s">
        <v>166</v>
      </c>
      <c r="L1784" s="49"/>
      <c r="M1784" s="224" t="s">
        <v>32</v>
      </c>
      <c r="N1784" s="225" t="s">
        <v>48</v>
      </c>
      <c r="O1784" s="89"/>
      <c r="P1784" s="226">
        <f>O1784*H1784</f>
        <v>0</v>
      </c>
      <c r="Q1784" s="226">
        <v>0.0018600000000000001</v>
      </c>
      <c r="R1784" s="226">
        <f>Q1784*H1784</f>
        <v>0.9914172</v>
      </c>
      <c r="S1784" s="226">
        <v>0</v>
      </c>
      <c r="T1784" s="227">
        <f>S1784*H1784</f>
        <v>0</v>
      </c>
      <c r="U1784" s="43"/>
      <c r="V1784" s="43"/>
      <c r="W1784" s="43"/>
      <c r="X1784" s="43"/>
      <c r="Y1784" s="43"/>
      <c r="Z1784" s="43"/>
      <c r="AA1784" s="43"/>
      <c r="AB1784" s="43"/>
      <c r="AC1784" s="43"/>
      <c r="AD1784" s="43"/>
      <c r="AE1784" s="43"/>
      <c r="AR1784" s="228" t="s">
        <v>663</v>
      </c>
      <c r="AT1784" s="228" t="s">
        <v>162</v>
      </c>
      <c r="AU1784" s="228" t="s">
        <v>93</v>
      </c>
      <c r="AY1784" s="21" t="s">
        <v>159</v>
      </c>
      <c r="BE1784" s="229">
        <f>IF(N1784="základní",J1784,0)</f>
        <v>0</v>
      </c>
      <c r="BF1784" s="229">
        <f>IF(N1784="snížená",J1784,0)</f>
        <v>0</v>
      </c>
      <c r="BG1784" s="229">
        <f>IF(N1784="zákl. přenesená",J1784,0)</f>
        <v>0</v>
      </c>
      <c r="BH1784" s="229">
        <f>IF(N1784="sníž. přenesená",J1784,0)</f>
        <v>0</v>
      </c>
      <c r="BI1784" s="229">
        <f>IF(N1784="nulová",J1784,0)</f>
        <v>0</v>
      </c>
      <c r="BJ1784" s="21" t="s">
        <v>91</v>
      </c>
      <c r="BK1784" s="229">
        <f>ROUND(I1784*H1784,2)</f>
        <v>0</v>
      </c>
      <c r="BL1784" s="21" t="s">
        <v>663</v>
      </c>
      <c r="BM1784" s="228" t="s">
        <v>2762</v>
      </c>
    </row>
    <row r="1785" s="2" customFormat="1">
      <c r="A1785" s="43"/>
      <c r="B1785" s="44"/>
      <c r="C1785" s="45"/>
      <c r="D1785" s="230" t="s">
        <v>168</v>
      </c>
      <c r="E1785" s="45"/>
      <c r="F1785" s="231" t="s">
        <v>2763</v>
      </c>
      <c r="G1785" s="45"/>
      <c r="H1785" s="45"/>
      <c r="I1785" s="232"/>
      <c r="J1785" s="45"/>
      <c r="K1785" s="45"/>
      <c r="L1785" s="49"/>
      <c r="M1785" s="233"/>
      <c r="N1785" s="234"/>
      <c r="O1785" s="89"/>
      <c r="P1785" s="89"/>
      <c r="Q1785" s="89"/>
      <c r="R1785" s="89"/>
      <c r="S1785" s="89"/>
      <c r="T1785" s="90"/>
      <c r="U1785" s="43"/>
      <c r="V1785" s="43"/>
      <c r="W1785" s="43"/>
      <c r="X1785" s="43"/>
      <c r="Y1785" s="43"/>
      <c r="Z1785" s="43"/>
      <c r="AA1785" s="43"/>
      <c r="AB1785" s="43"/>
      <c r="AC1785" s="43"/>
      <c r="AD1785" s="43"/>
      <c r="AE1785" s="43"/>
      <c r="AT1785" s="21" t="s">
        <v>168</v>
      </c>
      <c r="AU1785" s="21" t="s">
        <v>93</v>
      </c>
    </row>
    <row r="1786" s="14" customFormat="1">
      <c r="A1786" s="14"/>
      <c r="B1786" s="246"/>
      <c r="C1786" s="247"/>
      <c r="D1786" s="237" t="s">
        <v>170</v>
      </c>
      <c r="E1786" s="248" t="s">
        <v>32</v>
      </c>
      <c r="F1786" s="249" t="s">
        <v>2764</v>
      </c>
      <c r="G1786" s="247"/>
      <c r="H1786" s="250">
        <v>80</v>
      </c>
      <c r="I1786" s="251"/>
      <c r="J1786" s="247"/>
      <c r="K1786" s="247"/>
      <c r="L1786" s="252"/>
      <c r="M1786" s="253"/>
      <c r="N1786" s="254"/>
      <c r="O1786" s="254"/>
      <c r="P1786" s="254"/>
      <c r="Q1786" s="254"/>
      <c r="R1786" s="254"/>
      <c r="S1786" s="254"/>
      <c r="T1786" s="255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6" t="s">
        <v>170</v>
      </c>
      <c r="AU1786" s="256" t="s">
        <v>93</v>
      </c>
      <c r="AV1786" s="14" t="s">
        <v>91</v>
      </c>
      <c r="AW1786" s="14" t="s">
        <v>38</v>
      </c>
      <c r="AX1786" s="14" t="s">
        <v>76</v>
      </c>
      <c r="AY1786" s="256" t="s">
        <v>159</v>
      </c>
    </row>
    <row r="1787" s="14" customFormat="1">
      <c r="A1787" s="14"/>
      <c r="B1787" s="246"/>
      <c r="C1787" s="247"/>
      <c r="D1787" s="237" t="s">
        <v>170</v>
      </c>
      <c r="E1787" s="248" t="s">
        <v>32</v>
      </c>
      <c r="F1787" s="249" t="s">
        <v>2765</v>
      </c>
      <c r="G1787" s="247"/>
      <c r="H1787" s="250">
        <v>17.5</v>
      </c>
      <c r="I1787" s="251"/>
      <c r="J1787" s="247"/>
      <c r="K1787" s="247"/>
      <c r="L1787" s="252"/>
      <c r="M1787" s="253"/>
      <c r="N1787" s="254"/>
      <c r="O1787" s="254"/>
      <c r="P1787" s="254"/>
      <c r="Q1787" s="254"/>
      <c r="R1787" s="254"/>
      <c r="S1787" s="254"/>
      <c r="T1787" s="255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6" t="s">
        <v>170</v>
      </c>
      <c r="AU1787" s="256" t="s">
        <v>93</v>
      </c>
      <c r="AV1787" s="14" t="s">
        <v>91</v>
      </c>
      <c r="AW1787" s="14" t="s">
        <v>38</v>
      </c>
      <c r="AX1787" s="14" t="s">
        <v>76</v>
      </c>
      <c r="AY1787" s="256" t="s">
        <v>159</v>
      </c>
    </row>
    <row r="1788" s="14" customFormat="1">
      <c r="A1788" s="14"/>
      <c r="B1788" s="246"/>
      <c r="C1788" s="247"/>
      <c r="D1788" s="237" t="s">
        <v>170</v>
      </c>
      <c r="E1788" s="248" t="s">
        <v>32</v>
      </c>
      <c r="F1788" s="249" t="s">
        <v>2766</v>
      </c>
      <c r="G1788" s="247"/>
      <c r="H1788" s="250">
        <v>18</v>
      </c>
      <c r="I1788" s="251"/>
      <c r="J1788" s="247"/>
      <c r="K1788" s="247"/>
      <c r="L1788" s="252"/>
      <c r="M1788" s="253"/>
      <c r="N1788" s="254"/>
      <c r="O1788" s="254"/>
      <c r="P1788" s="254"/>
      <c r="Q1788" s="254"/>
      <c r="R1788" s="254"/>
      <c r="S1788" s="254"/>
      <c r="T1788" s="255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6" t="s">
        <v>170</v>
      </c>
      <c r="AU1788" s="256" t="s">
        <v>93</v>
      </c>
      <c r="AV1788" s="14" t="s">
        <v>91</v>
      </c>
      <c r="AW1788" s="14" t="s">
        <v>38</v>
      </c>
      <c r="AX1788" s="14" t="s">
        <v>76</v>
      </c>
      <c r="AY1788" s="256" t="s">
        <v>159</v>
      </c>
    </row>
    <row r="1789" s="14" customFormat="1">
      <c r="A1789" s="14"/>
      <c r="B1789" s="246"/>
      <c r="C1789" s="247"/>
      <c r="D1789" s="237" t="s">
        <v>170</v>
      </c>
      <c r="E1789" s="248" t="s">
        <v>32</v>
      </c>
      <c r="F1789" s="249" t="s">
        <v>2767</v>
      </c>
      <c r="G1789" s="247"/>
      <c r="H1789" s="250">
        <v>61</v>
      </c>
      <c r="I1789" s="251"/>
      <c r="J1789" s="247"/>
      <c r="K1789" s="247"/>
      <c r="L1789" s="252"/>
      <c r="M1789" s="253"/>
      <c r="N1789" s="254"/>
      <c r="O1789" s="254"/>
      <c r="P1789" s="254"/>
      <c r="Q1789" s="254"/>
      <c r="R1789" s="254"/>
      <c r="S1789" s="254"/>
      <c r="T1789" s="255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6" t="s">
        <v>170</v>
      </c>
      <c r="AU1789" s="256" t="s">
        <v>93</v>
      </c>
      <c r="AV1789" s="14" t="s">
        <v>91</v>
      </c>
      <c r="AW1789" s="14" t="s">
        <v>38</v>
      </c>
      <c r="AX1789" s="14" t="s">
        <v>76</v>
      </c>
      <c r="AY1789" s="256" t="s">
        <v>159</v>
      </c>
    </row>
    <row r="1790" s="14" customFormat="1">
      <c r="A1790" s="14"/>
      <c r="B1790" s="246"/>
      <c r="C1790" s="247"/>
      <c r="D1790" s="237" t="s">
        <v>170</v>
      </c>
      <c r="E1790" s="248" t="s">
        <v>32</v>
      </c>
      <c r="F1790" s="249" t="s">
        <v>2768</v>
      </c>
      <c r="G1790" s="247"/>
      <c r="H1790" s="250">
        <v>121.5</v>
      </c>
      <c r="I1790" s="251"/>
      <c r="J1790" s="247"/>
      <c r="K1790" s="247"/>
      <c r="L1790" s="252"/>
      <c r="M1790" s="253"/>
      <c r="N1790" s="254"/>
      <c r="O1790" s="254"/>
      <c r="P1790" s="254"/>
      <c r="Q1790" s="254"/>
      <c r="R1790" s="254"/>
      <c r="S1790" s="254"/>
      <c r="T1790" s="255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6" t="s">
        <v>170</v>
      </c>
      <c r="AU1790" s="256" t="s">
        <v>93</v>
      </c>
      <c r="AV1790" s="14" t="s">
        <v>91</v>
      </c>
      <c r="AW1790" s="14" t="s">
        <v>38</v>
      </c>
      <c r="AX1790" s="14" t="s">
        <v>76</v>
      </c>
      <c r="AY1790" s="256" t="s">
        <v>159</v>
      </c>
    </row>
    <row r="1791" s="14" customFormat="1">
      <c r="A1791" s="14"/>
      <c r="B1791" s="246"/>
      <c r="C1791" s="247"/>
      <c r="D1791" s="237" t="s">
        <v>170</v>
      </c>
      <c r="E1791" s="248" t="s">
        <v>32</v>
      </c>
      <c r="F1791" s="249" t="s">
        <v>2769</v>
      </c>
      <c r="G1791" s="247"/>
      <c r="H1791" s="250">
        <v>20</v>
      </c>
      <c r="I1791" s="251"/>
      <c r="J1791" s="247"/>
      <c r="K1791" s="247"/>
      <c r="L1791" s="252"/>
      <c r="M1791" s="253"/>
      <c r="N1791" s="254"/>
      <c r="O1791" s="254"/>
      <c r="P1791" s="254"/>
      <c r="Q1791" s="254"/>
      <c r="R1791" s="254"/>
      <c r="S1791" s="254"/>
      <c r="T1791" s="255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6" t="s">
        <v>170</v>
      </c>
      <c r="AU1791" s="256" t="s">
        <v>93</v>
      </c>
      <c r="AV1791" s="14" t="s">
        <v>91</v>
      </c>
      <c r="AW1791" s="14" t="s">
        <v>38</v>
      </c>
      <c r="AX1791" s="14" t="s">
        <v>76</v>
      </c>
      <c r="AY1791" s="256" t="s">
        <v>159</v>
      </c>
    </row>
    <row r="1792" s="14" customFormat="1">
      <c r="A1792" s="14"/>
      <c r="B1792" s="246"/>
      <c r="C1792" s="247"/>
      <c r="D1792" s="237" t="s">
        <v>170</v>
      </c>
      <c r="E1792" s="248" t="s">
        <v>32</v>
      </c>
      <c r="F1792" s="249" t="s">
        <v>2770</v>
      </c>
      <c r="G1792" s="247"/>
      <c r="H1792" s="250">
        <v>10</v>
      </c>
      <c r="I1792" s="251"/>
      <c r="J1792" s="247"/>
      <c r="K1792" s="247"/>
      <c r="L1792" s="252"/>
      <c r="M1792" s="253"/>
      <c r="N1792" s="254"/>
      <c r="O1792" s="254"/>
      <c r="P1792" s="254"/>
      <c r="Q1792" s="254"/>
      <c r="R1792" s="254"/>
      <c r="S1792" s="254"/>
      <c r="T1792" s="255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6" t="s">
        <v>170</v>
      </c>
      <c r="AU1792" s="256" t="s">
        <v>93</v>
      </c>
      <c r="AV1792" s="14" t="s">
        <v>91</v>
      </c>
      <c r="AW1792" s="14" t="s">
        <v>38</v>
      </c>
      <c r="AX1792" s="14" t="s">
        <v>76</v>
      </c>
      <c r="AY1792" s="256" t="s">
        <v>159</v>
      </c>
    </row>
    <row r="1793" s="14" customFormat="1">
      <c r="A1793" s="14"/>
      <c r="B1793" s="246"/>
      <c r="C1793" s="247"/>
      <c r="D1793" s="237" t="s">
        <v>170</v>
      </c>
      <c r="E1793" s="248" t="s">
        <v>32</v>
      </c>
      <c r="F1793" s="249" t="s">
        <v>2771</v>
      </c>
      <c r="G1793" s="247"/>
      <c r="H1793" s="250">
        <v>30</v>
      </c>
      <c r="I1793" s="251"/>
      <c r="J1793" s="247"/>
      <c r="K1793" s="247"/>
      <c r="L1793" s="252"/>
      <c r="M1793" s="253"/>
      <c r="N1793" s="254"/>
      <c r="O1793" s="254"/>
      <c r="P1793" s="254"/>
      <c r="Q1793" s="254"/>
      <c r="R1793" s="254"/>
      <c r="S1793" s="254"/>
      <c r="T1793" s="255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6" t="s">
        <v>170</v>
      </c>
      <c r="AU1793" s="256" t="s">
        <v>93</v>
      </c>
      <c r="AV1793" s="14" t="s">
        <v>91</v>
      </c>
      <c r="AW1793" s="14" t="s">
        <v>38</v>
      </c>
      <c r="AX1793" s="14" t="s">
        <v>76</v>
      </c>
      <c r="AY1793" s="256" t="s">
        <v>159</v>
      </c>
    </row>
    <row r="1794" s="14" customFormat="1">
      <c r="A1794" s="14"/>
      <c r="B1794" s="246"/>
      <c r="C1794" s="247"/>
      <c r="D1794" s="237" t="s">
        <v>170</v>
      </c>
      <c r="E1794" s="248" t="s">
        <v>32</v>
      </c>
      <c r="F1794" s="249" t="s">
        <v>2772</v>
      </c>
      <c r="G1794" s="247"/>
      <c r="H1794" s="250">
        <v>75.519999999999996</v>
      </c>
      <c r="I1794" s="251"/>
      <c r="J1794" s="247"/>
      <c r="K1794" s="247"/>
      <c r="L1794" s="252"/>
      <c r="M1794" s="253"/>
      <c r="N1794" s="254"/>
      <c r="O1794" s="254"/>
      <c r="P1794" s="254"/>
      <c r="Q1794" s="254"/>
      <c r="R1794" s="254"/>
      <c r="S1794" s="254"/>
      <c r="T1794" s="255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6" t="s">
        <v>170</v>
      </c>
      <c r="AU1794" s="256" t="s">
        <v>93</v>
      </c>
      <c r="AV1794" s="14" t="s">
        <v>91</v>
      </c>
      <c r="AW1794" s="14" t="s">
        <v>38</v>
      </c>
      <c r="AX1794" s="14" t="s">
        <v>76</v>
      </c>
      <c r="AY1794" s="256" t="s">
        <v>159</v>
      </c>
    </row>
    <row r="1795" s="14" customFormat="1">
      <c r="A1795" s="14"/>
      <c r="B1795" s="246"/>
      <c r="C1795" s="247"/>
      <c r="D1795" s="237" t="s">
        <v>170</v>
      </c>
      <c r="E1795" s="248" t="s">
        <v>32</v>
      </c>
      <c r="F1795" s="249" t="s">
        <v>2773</v>
      </c>
      <c r="G1795" s="247"/>
      <c r="H1795" s="250">
        <v>99.5</v>
      </c>
      <c r="I1795" s="251"/>
      <c r="J1795" s="247"/>
      <c r="K1795" s="247"/>
      <c r="L1795" s="252"/>
      <c r="M1795" s="253"/>
      <c r="N1795" s="254"/>
      <c r="O1795" s="254"/>
      <c r="P1795" s="254"/>
      <c r="Q1795" s="254"/>
      <c r="R1795" s="254"/>
      <c r="S1795" s="254"/>
      <c r="T1795" s="255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6" t="s">
        <v>170</v>
      </c>
      <c r="AU1795" s="256" t="s">
        <v>93</v>
      </c>
      <c r="AV1795" s="14" t="s">
        <v>91</v>
      </c>
      <c r="AW1795" s="14" t="s">
        <v>38</v>
      </c>
      <c r="AX1795" s="14" t="s">
        <v>76</v>
      </c>
      <c r="AY1795" s="256" t="s">
        <v>159</v>
      </c>
    </row>
    <row r="1796" s="15" customFormat="1">
      <c r="A1796" s="15"/>
      <c r="B1796" s="266"/>
      <c r="C1796" s="267"/>
      <c r="D1796" s="237" t="s">
        <v>170</v>
      </c>
      <c r="E1796" s="268" t="s">
        <v>32</v>
      </c>
      <c r="F1796" s="269" t="s">
        <v>583</v>
      </c>
      <c r="G1796" s="267"/>
      <c r="H1796" s="270">
        <v>533.01999999999998</v>
      </c>
      <c r="I1796" s="271"/>
      <c r="J1796" s="267"/>
      <c r="K1796" s="267"/>
      <c r="L1796" s="272"/>
      <c r="M1796" s="273"/>
      <c r="N1796" s="274"/>
      <c r="O1796" s="274"/>
      <c r="P1796" s="274"/>
      <c r="Q1796" s="274"/>
      <c r="R1796" s="274"/>
      <c r="S1796" s="274"/>
      <c r="T1796" s="27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T1796" s="276" t="s">
        <v>170</v>
      </c>
      <c r="AU1796" s="276" t="s">
        <v>93</v>
      </c>
      <c r="AV1796" s="15" t="s">
        <v>96</v>
      </c>
      <c r="AW1796" s="15" t="s">
        <v>38</v>
      </c>
      <c r="AX1796" s="15" t="s">
        <v>84</v>
      </c>
      <c r="AY1796" s="276" t="s">
        <v>159</v>
      </c>
    </row>
    <row r="1797" s="2" customFormat="1" ht="37.8" customHeight="1">
      <c r="A1797" s="43"/>
      <c r="B1797" s="44"/>
      <c r="C1797" s="217" t="s">
        <v>2774</v>
      </c>
      <c r="D1797" s="217" t="s">
        <v>162</v>
      </c>
      <c r="E1797" s="218" t="s">
        <v>2775</v>
      </c>
      <c r="F1797" s="219" t="s">
        <v>2776</v>
      </c>
      <c r="G1797" s="220" t="s">
        <v>165</v>
      </c>
      <c r="H1797" s="221">
        <v>96.25</v>
      </c>
      <c r="I1797" s="222"/>
      <c r="J1797" s="223">
        <f>ROUND(I1797*H1797,2)</f>
        <v>0</v>
      </c>
      <c r="K1797" s="219" t="s">
        <v>166</v>
      </c>
      <c r="L1797" s="49"/>
      <c r="M1797" s="224" t="s">
        <v>32</v>
      </c>
      <c r="N1797" s="225" t="s">
        <v>48</v>
      </c>
      <c r="O1797" s="89"/>
      <c r="P1797" s="226">
        <f>O1797*H1797</f>
        <v>0</v>
      </c>
      <c r="Q1797" s="226">
        <v>0.0053713600000000004</v>
      </c>
      <c r="R1797" s="226">
        <f>Q1797*H1797</f>
        <v>0.51699340000000005</v>
      </c>
      <c r="S1797" s="226">
        <v>0</v>
      </c>
      <c r="T1797" s="227">
        <f>S1797*H1797</f>
        <v>0</v>
      </c>
      <c r="U1797" s="43"/>
      <c r="V1797" s="43"/>
      <c r="W1797" s="43"/>
      <c r="X1797" s="43"/>
      <c r="Y1797" s="43"/>
      <c r="Z1797" s="43"/>
      <c r="AA1797" s="43"/>
      <c r="AB1797" s="43"/>
      <c r="AC1797" s="43"/>
      <c r="AD1797" s="43"/>
      <c r="AE1797" s="43"/>
      <c r="AR1797" s="228" t="s">
        <v>663</v>
      </c>
      <c r="AT1797" s="228" t="s">
        <v>162</v>
      </c>
      <c r="AU1797" s="228" t="s">
        <v>93</v>
      </c>
      <c r="AY1797" s="21" t="s">
        <v>159</v>
      </c>
      <c r="BE1797" s="229">
        <f>IF(N1797="základní",J1797,0)</f>
        <v>0</v>
      </c>
      <c r="BF1797" s="229">
        <f>IF(N1797="snížená",J1797,0)</f>
        <v>0</v>
      </c>
      <c r="BG1797" s="229">
        <f>IF(N1797="zákl. přenesená",J1797,0)</f>
        <v>0</v>
      </c>
      <c r="BH1797" s="229">
        <f>IF(N1797="sníž. přenesená",J1797,0)</f>
        <v>0</v>
      </c>
      <c r="BI1797" s="229">
        <f>IF(N1797="nulová",J1797,0)</f>
        <v>0</v>
      </c>
      <c r="BJ1797" s="21" t="s">
        <v>91</v>
      </c>
      <c r="BK1797" s="229">
        <f>ROUND(I1797*H1797,2)</f>
        <v>0</v>
      </c>
      <c r="BL1797" s="21" t="s">
        <v>663</v>
      </c>
      <c r="BM1797" s="228" t="s">
        <v>2777</v>
      </c>
    </row>
    <row r="1798" s="2" customFormat="1">
      <c r="A1798" s="43"/>
      <c r="B1798" s="44"/>
      <c r="C1798" s="45"/>
      <c r="D1798" s="230" t="s">
        <v>168</v>
      </c>
      <c r="E1798" s="45"/>
      <c r="F1798" s="231" t="s">
        <v>2778</v>
      </c>
      <c r="G1798" s="45"/>
      <c r="H1798" s="45"/>
      <c r="I1798" s="232"/>
      <c r="J1798" s="45"/>
      <c r="K1798" s="45"/>
      <c r="L1798" s="49"/>
      <c r="M1798" s="233"/>
      <c r="N1798" s="234"/>
      <c r="O1798" s="89"/>
      <c r="P1798" s="89"/>
      <c r="Q1798" s="89"/>
      <c r="R1798" s="89"/>
      <c r="S1798" s="89"/>
      <c r="T1798" s="90"/>
      <c r="U1798" s="43"/>
      <c r="V1798" s="43"/>
      <c r="W1798" s="43"/>
      <c r="X1798" s="43"/>
      <c r="Y1798" s="43"/>
      <c r="Z1798" s="43"/>
      <c r="AA1798" s="43"/>
      <c r="AB1798" s="43"/>
      <c r="AC1798" s="43"/>
      <c r="AD1798" s="43"/>
      <c r="AE1798" s="43"/>
      <c r="AT1798" s="21" t="s">
        <v>168</v>
      </c>
      <c r="AU1798" s="21" t="s">
        <v>93</v>
      </c>
    </row>
    <row r="1799" s="14" customFormat="1">
      <c r="A1799" s="14"/>
      <c r="B1799" s="246"/>
      <c r="C1799" s="247"/>
      <c r="D1799" s="237" t="s">
        <v>170</v>
      </c>
      <c r="E1799" s="248" t="s">
        <v>32</v>
      </c>
      <c r="F1799" s="249" t="s">
        <v>2779</v>
      </c>
      <c r="G1799" s="247"/>
      <c r="H1799" s="250">
        <v>35.200000000000003</v>
      </c>
      <c r="I1799" s="251"/>
      <c r="J1799" s="247"/>
      <c r="K1799" s="247"/>
      <c r="L1799" s="252"/>
      <c r="M1799" s="253"/>
      <c r="N1799" s="254"/>
      <c r="O1799" s="254"/>
      <c r="P1799" s="254"/>
      <c r="Q1799" s="254"/>
      <c r="R1799" s="254"/>
      <c r="S1799" s="254"/>
      <c r="T1799" s="255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6" t="s">
        <v>170</v>
      </c>
      <c r="AU1799" s="256" t="s">
        <v>93</v>
      </c>
      <c r="AV1799" s="14" t="s">
        <v>91</v>
      </c>
      <c r="AW1799" s="14" t="s">
        <v>38</v>
      </c>
      <c r="AX1799" s="14" t="s">
        <v>76</v>
      </c>
      <c r="AY1799" s="256" t="s">
        <v>159</v>
      </c>
    </row>
    <row r="1800" s="14" customFormat="1">
      <c r="A1800" s="14"/>
      <c r="B1800" s="246"/>
      <c r="C1800" s="247"/>
      <c r="D1800" s="237" t="s">
        <v>170</v>
      </c>
      <c r="E1800" s="248" t="s">
        <v>32</v>
      </c>
      <c r="F1800" s="249" t="s">
        <v>2780</v>
      </c>
      <c r="G1800" s="247"/>
      <c r="H1800" s="250">
        <v>54.674999999999997</v>
      </c>
      <c r="I1800" s="251"/>
      <c r="J1800" s="247"/>
      <c r="K1800" s="247"/>
      <c r="L1800" s="252"/>
      <c r="M1800" s="253"/>
      <c r="N1800" s="254"/>
      <c r="O1800" s="254"/>
      <c r="P1800" s="254"/>
      <c r="Q1800" s="254"/>
      <c r="R1800" s="254"/>
      <c r="S1800" s="254"/>
      <c r="T1800" s="255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6" t="s">
        <v>170</v>
      </c>
      <c r="AU1800" s="256" t="s">
        <v>93</v>
      </c>
      <c r="AV1800" s="14" t="s">
        <v>91</v>
      </c>
      <c r="AW1800" s="14" t="s">
        <v>38</v>
      </c>
      <c r="AX1800" s="14" t="s">
        <v>76</v>
      </c>
      <c r="AY1800" s="256" t="s">
        <v>159</v>
      </c>
    </row>
    <row r="1801" s="14" customFormat="1">
      <c r="A1801" s="14"/>
      <c r="B1801" s="246"/>
      <c r="C1801" s="247"/>
      <c r="D1801" s="237" t="s">
        <v>170</v>
      </c>
      <c r="E1801" s="248" t="s">
        <v>32</v>
      </c>
      <c r="F1801" s="249" t="s">
        <v>2781</v>
      </c>
      <c r="G1801" s="247"/>
      <c r="H1801" s="250">
        <v>6.375</v>
      </c>
      <c r="I1801" s="251"/>
      <c r="J1801" s="247"/>
      <c r="K1801" s="247"/>
      <c r="L1801" s="252"/>
      <c r="M1801" s="253"/>
      <c r="N1801" s="254"/>
      <c r="O1801" s="254"/>
      <c r="P1801" s="254"/>
      <c r="Q1801" s="254"/>
      <c r="R1801" s="254"/>
      <c r="S1801" s="254"/>
      <c r="T1801" s="255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6" t="s">
        <v>170</v>
      </c>
      <c r="AU1801" s="256" t="s">
        <v>93</v>
      </c>
      <c r="AV1801" s="14" t="s">
        <v>91</v>
      </c>
      <c r="AW1801" s="14" t="s">
        <v>38</v>
      </c>
      <c r="AX1801" s="14" t="s">
        <v>76</v>
      </c>
      <c r="AY1801" s="256" t="s">
        <v>159</v>
      </c>
    </row>
    <row r="1802" s="15" customFormat="1">
      <c r="A1802" s="15"/>
      <c r="B1802" s="266"/>
      <c r="C1802" s="267"/>
      <c r="D1802" s="237" t="s">
        <v>170</v>
      </c>
      <c r="E1802" s="268" t="s">
        <v>32</v>
      </c>
      <c r="F1802" s="269" t="s">
        <v>583</v>
      </c>
      <c r="G1802" s="267"/>
      <c r="H1802" s="270">
        <v>96.25</v>
      </c>
      <c r="I1802" s="271"/>
      <c r="J1802" s="267"/>
      <c r="K1802" s="267"/>
      <c r="L1802" s="272"/>
      <c r="M1802" s="273"/>
      <c r="N1802" s="274"/>
      <c r="O1802" s="274"/>
      <c r="P1802" s="274"/>
      <c r="Q1802" s="274"/>
      <c r="R1802" s="274"/>
      <c r="S1802" s="274"/>
      <c r="T1802" s="27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76" t="s">
        <v>170</v>
      </c>
      <c r="AU1802" s="276" t="s">
        <v>93</v>
      </c>
      <c r="AV1802" s="15" t="s">
        <v>96</v>
      </c>
      <c r="AW1802" s="15" t="s">
        <v>38</v>
      </c>
      <c r="AX1802" s="15" t="s">
        <v>84</v>
      </c>
      <c r="AY1802" s="276" t="s">
        <v>159</v>
      </c>
    </row>
    <row r="1803" s="2" customFormat="1" ht="37.8" customHeight="1">
      <c r="A1803" s="43"/>
      <c r="B1803" s="44"/>
      <c r="C1803" s="217" t="s">
        <v>2782</v>
      </c>
      <c r="D1803" s="217" t="s">
        <v>162</v>
      </c>
      <c r="E1803" s="218" t="s">
        <v>2783</v>
      </c>
      <c r="F1803" s="219" t="s">
        <v>2784</v>
      </c>
      <c r="G1803" s="220" t="s">
        <v>785</v>
      </c>
      <c r="H1803" s="221">
        <v>104.25</v>
      </c>
      <c r="I1803" s="222"/>
      <c r="J1803" s="223">
        <f>ROUND(I1803*H1803,2)</f>
        <v>0</v>
      </c>
      <c r="K1803" s="219" t="s">
        <v>166</v>
      </c>
      <c r="L1803" s="49"/>
      <c r="M1803" s="224" t="s">
        <v>32</v>
      </c>
      <c r="N1803" s="225" t="s">
        <v>48</v>
      </c>
      <c r="O1803" s="89"/>
      <c r="P1803" s="226">
        <f>O1803*H1803</f>
        <v>0</v>
      </c>
      <c r="Q1803" s="226">
        <v>0.0040108000000000001</v>
      </c>
      <c r="R1803" s="226">
        <f>Q1803*H1803</f>
        <v>0.41812589999999999</v>
      </c>
      <c r="S1803" s="226">
        <v>0</v>
      </c>
      <c r="T1803" s="227">
        <f>S1803*H1803</f>
        <v>0</v>
      </c>
      <c r="U1803" s="43"/>
      <c r="V1803" s="43"/>
      <c r="W1803" s="43"/>
      <c r="X1803" s="43"/>
      <c r="Y1803" s="43"/>
      <c r="Z1803" s="43"/>
      <c r="AA1803" s="43"/>
      <c r="AB1803" s="43"/>
      <c r="AC1803" s="43"/>
      <c r="AD1803" s="43"/>
      <c r="AE1803" s="43"/>
      <c r="AR1803" s="228" t="s">
        <v>663</v>
      </c>
      <c r="AT1803" s="228" t="s">
        <v>162</v>
      </c>
      <c r="AU1803" s="228" t="s">
        <v>93</v>
      </c>
      <c r="AY1803" s="21" t="s">
        <v>159</v>
      </c>
      <c r="BE1803" s="229">
        <f>IF(N1803="základní",J1803,0)</f>
        <v>0</v>
      </c>
      <c r="BF1803" s="229">
        <f>IF(N1803="snížená",J1803,0)</f>
        <v>0</v>
      </c>
      <c r="BG1803" s="229">
        <f>IF(N1803="zákl. přenesená",J1803,0)</f>
        <v>0</v>
      </c>
      <c r="BH1803" s="229">
        <f>IF(N1803="sníž. přenesená",J1803,0)</f>
        <v>0</v>
      </c>
      <c r="BI1803" s="229">
        <f>IF(N1803="nulová",J1803,0)</f>
        <v>0</v>
      </c>
      <c r="BJ1803" s="21" t="s">
        <v>91</v>
      </c>
      <c r="BK1803" s="229">
        <f>ROUND(I1803*H1803,2)</f>
        <v>0</v>
      </c>
      <c r="BL1803" s="21" t="s">
        <v>663</v>
      </c>
      <c r="BM1803" s="228" t="s">
        <v>2785</v>
      </c>
    </row>
    <row r="1804" s="2" customFormat="1">
      <c r="A1804" s="43"/>
      <c r="B1804" s="44"/>
      <c r="C1804" s="45"/>
      <c r="D1804" s="230" t="s">
        <v>168</v>
      </c>
      <c r="E1804" s="45"/>
      <c r="F1804" s="231" t="s">
        <v>2786</v>
      </c>
      <c r="G1804" s="45"/>
      <c r="H1804" s="45"/>
      <c r="I1804" s="232"/>
      <c r="J1804" s="45"/>
      <c r="K1804" s="45"/>
      <c r="L1804" s="49"/>
      <c r="M1804" s="233"/>
      <c r="N1804" s="234"/>
      <c r="O1804" s="89"/>
      <c r="P1804" s="89"/>
      <c r="Q1804" s="89"/>
      <c r="R1804" s="89"/>
      <c r="S1804" s="89"/>
      <c r="T1804" s="90"/>
      <c r="U1804" s="43"/>
      <c r="V1804" s="43"/>
      <c r="W1804" s="43"/>
      <c r="X1804" s="43"/>
      <c r="Y1804" s="43"/>
      <c r="Z1804" s="43"/>
      <c r="AA1804" s="43"/>
      <c r="AB1804" s="43"/>
      <c r="AC1804" s="43"/>
      <c r="AD1804" s="43"/>
      <c r="AE1804" s="43"/>
      <c r="AT1804" s="21" t="s">
        <v>168</v>
      </c>
      <c r="AU1804" s="21" t="s">
        <v>93</v>
      </c>
    </row>
    <row r="1805" s="14" customFormat="1">
      <c r="A1805" s="14"/>
      <c r="B1805" s="246"/>
      <c r="C1805" s="247"/>
      <c r="D1805" s="237" t="s">
        <v>170</v>
      </c>
      <c r="E1805" s="248" t="s">
        <v>32</v>
      </c>
      <c r="F1805" s="249" t="s">
        <v>2787</v>
      </c>
      <c r="G1805" s="247"/>
      <c r="H1805" s="250">
        <v>49.75</v>
      </c>
      <c r="I1805" s="251"/>
      <c r="J1805" s="247"/>
      <c r="K1805" s="247"/>
      <c r="L1805" s="252"/>
      <c r="M1805" s="253"/>
      <c r="N1805" s="254"/>
      <c r="O1805" s="254"/>
      <c r="P1805" s="254"/>
      <c r="Q1805" s="254"/>
      <c r="R1805" s="254"/>
      <c r="S1805" s="254"/>
      <c r="T1805" s="255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6" t="s">
        <v>170</v>
      </c>
      <c r="AU1805" s="256" t="s">
        <v>93</v>
      </c>
      <c r="AV1805" s="14" t="s">
        <v>91</v>
      </c>
      <c r="AW1805" s="14" t="s">
        <v>38</v>
      </c>
      <c r="AX1805" s="14" t="s">
        <v>76</v>
      </c>
      <c r="AY1805" s="256" t="s">
        <v>159</v>
      </c>
    </row>
    <row r="1806" s="14" customFormat="1">
      <c r="A1806" s="14"/>
      <c r="B1806" s="246"/>
      <c r="C1806" s="247"/>
      <c r="D1806" s="237" t="s">
        <v>170</v>
      </c>
      <c r="E1806" s="248" t="s">
        <v>32</v>
      </c>
      <c r="F1806" s="249" t="s">
        <v>2788</v>
      </c>
      <c r="G1806" s="247"/>
      <c r="H1806" s="250">
        <v>15</v>
      </c>
      <c r="I1806" s="251"/>
      <c r="J1806" s="247"/>
      <c r="K1806" s="247"/>
      <c r="L1806" s="252"/>
      <c r="M1806" s="253"/>
      <c r="N1806" s="254"/>
      <c r="O1806" s="254"/>
      <c r="P1806" s="254"/>
      <c r="Q1806" s="254"/>
      <c r="R1806" s="254"/>
      <c r="S1806" s="254"/>
      <c r="T1806" s="255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6" t="s">
        <v>170</v>
      </c>
      <c r="AU1806" s="256" t="s">
        <v>93</v>
      </c>
      <c r="AV1806" s="14" t="s">
        <v>91</v>
      </c>
      <c r="AW1806" s="14" t="s">
        <v>38</v>
      </c>
      <c r="AX1806" s="14" t="s">
        <v>76</v>
      </c>
      <c r="AY1806" s="256" t="s">
        <v>159</v>
      </c>
    </row>
    <row r="1807" s="14" customFormat="1">
      <c r="A1807" s="14"/>
      <c r="B1807" s="246"/>
      <c r="C1807" s="247"/>
      <c r="D1807" s="237" t="s">
        <v>170</v>
      </c>
      <c r="E1807" s="248" t="s">
        <v>32</v>
      </c>
      <c r="F1807" s="249" t="s">
        <v>2789</v>
      </c>
      <c r="G1807" s="247"/>
      <c r="H1807" s="250">
        <v>9</v>
      </c>
      <c r="I1807" s="251"/>
      <c r="J1807" s="247"/>
      <c r="K1807" s="247"/>
      <c r="L1807" s="252"/>
      <c r="M1807" s="253"/>
      <c r="N1807" s="254"/>
      <c r="O1807" s="254"/>
      <c r="P1807" s="254"/>
      <c r="Q1807" s="254"/>
      <c r="R1807" s="254"/>
      <c r="S1807" s="254"/>
      <c r="T1807" s="255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6" t="s">
        <v>170</v>
      </c>
      <c r="AU1807" s="256" t="s">
        <v>93</v>
      </c>
      <c r="AV1807" s="14" t="s">
        <v>91</v>
      </c>
      <c r="AW1807" s="14" t="s">
        <v>38</v>
      </c>
      <c r="AX1807" s="14" t="s">
        <v>76</v>
      </c>
      <c r="AY1807" s="256" t="s">
        <v>159</v>
      </c>
    </row>
    <row r="1808" s="14" customFormat="1">
      <c r="A1808" s="14"/>
      <c r="B1808" s="246"/>
      <c r="C1808" s="247"/>
      <c r="D1808" s="237" t="s">
        <v>170</v>
      </c>
      <c r="E1808" s="248" t="s">
        <v>32</v>
      </c>
      <c r="F1808" s="249" t="s">
        <v>2790</v>
      </c>
      <c r="G1808" s="247"/>
      <c r="H1808" s="250">
        <v>30.5</v>
      </c>
      <c r="I1808" s="251"/>
      <c r="J1808" s="247"/>
      <c r="K1808" s="247"/>
      <c r="L1808" s="252"/>
      <c r="M1808" s="253"/>
      <c r="N1808" s="254"/>
      <c r="O1808" s="254"/>
      <c r="P1808" s="254"/>
      <c r="Q1808" s="254"/>
      <c r="R1808" s="254"/>
      <c r="S1808" s="254"/>
      <c r="T1808" s="255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6" t="s">
        <v>170</v>
      </c>
      <c r="AU1808" s="256" t="s">
        <v>93</v>
      </c>
      <c r="AV1808" s="14" t="s">
        <v>91</v>
      </c>
      <c r="AW1808" s="14" t="s">
        <v>38</v>
      </c>
      <c r="AX1808" s="14" t="s">
        <v>76</v>
      </c>
      <c r="AY1808" s="256" t="s">
        <v>159</v>
      </c>
    </row>
    <row r="1809" s="15" customFormat="1">
      <c r="A1809" s="15"/>
      <c r="B1809" s="266"/>
      <c r="C1809" s="267"/>
      <c r="D1809" s="237" t="s">
        <v>170</v>
      </c>
      <c r="E1809" s="268" t="s">
        <v>32</v>
      </c>
      <c r="F1809" s="269" t="s">
        <v>583</v>
      </c>
      <c r="G1809" s="267"/>
      <c r="H1809" s="270">
        <v>104.25</v>
      </c>
      <c r="I1809" s="271"/>
      <c r="J1809" s="267"/>
      <c r="K1809" s="267"/>
      <c r="L1809" s="272"/>
      <c r="M1809" s="273"/>
      <c r="N1809" s="274"/>
      <c r="O1809" s="274"/>
      <c r="P1809" s="274"/>
      <c r="Q1809" s="274"/>
      <c r="R1809" s="274"/>
      <c r="S1809" s="274"/>
      <c r="T1809" s="27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76" t="s">
        <v>170</v>
      </c>
      <c r="AU1809" s="276" t="s">
        <v>93</v>
      </c>
      <c r="AV1809" s="15" t="s">
        <v>96</v>
      </c>
      <c r="AW1809" s="15" t="s">
        <v>38</v>
      </c>
      <c r="AX1809" s="15" t="s">
        <v>84</v>
      </c>
      <c r="AY1809" s="276" t="s">
        <v>159</v>
      </c>
    </row>
    <row r="1810" s="2" customFormat="1" ht="37.8" customHeight="1">
      <c r="A1810" s="43"/>
      <c r="B1810" s="44"/>
      <c r="C1810" s="217" t="s">
        <v>2791</v>
      </c>
      <c r="D1810" s="217" t="s">
        <v>162</v>
      </c>
      <c r="E1810" s="218" t="s">
        <v>2792</v>
      </c>
      <c r="F1810" s="219" t="s">
        <v>2793</v>
      </c>
      <c r="G1810" s="220" t="s">
        <v>785</v>
      </c>
      <c r="H1810" s="221">
        <v>13.75</v>
      </c>
      <c r="I1810" s="222"/>
      <c r="J1810" s="223">
        <f>ROUND(I1810*H1810,2)</f>
        <v>0</v>
      </c>
      <c r="K1810" s="219" t="s">
        <v>166</v>
      </c>
      <c r="L1810" s="49"/>
      <c r="M1810" s="224" t="s">
        <v>32</v>
      </c>
      <c r="N1810" s="225" t="s">
        <v>48</v>
      </c>
      <c r="O1810" s="89"/>
      <c r="P1810" s="226">
        <f>O1810*H1810</f>
        <v>0</v>
      </c>
      <c r="Q1810" s="226">
        <v>0.0030029599999999998</v>
      </c>
      <c r="R1810" s="226">
        <f>Q1810*H1810</f>
        <v>0.0412907</v>
      </c>
      <c r="S1810" s="226">
        <v>0</v>
      </c>
      <c r="T1810" s="227">
        <f>S1810*H1810</f>
        <v>0</v>
      </c>
      <c r="U1810" s="43"/>
      <c r="V1810" s="43"/>
      <c r="W1810" s="43"/>
      <c r="X1810" s="43"/>
      <c r="Y1810" s="43"/>
      <c r="Z1810" s="43"/>
      <c r="AA1810" s="43"/>
      <c r="AB1810" s="43"/>
      <c r="AC1810" s="43"/>
      <c r="AD1810" s="43"/>
      <c r="AE1810" s="43"/>
      <c r="AR1810" s="228" t="s">
        <v>663</v>
      </c>
      <c r="AT1810" s="228" t="s">
        <v>162</v>
      </c>
      <c r="AU1810" s="228" t="s">
        <v>93</v>
      </c>
      <c r="AY1810" s="21" t="s">
        <v>159</v>
      </c>
      <c r="BE1810" s="229">
        <f>IF(N1810="základní",J1810,0)</f>
        <v>0</v>
      </c>
      <c r="BF1810" s="229">
        <f>IF(N1810="snížená",J1810,0)</f>
        <v>0</v>
      </c>
      <c r="BG1810" s="229">
        <f>IF(N1810="zákl. přenesená",J1810,0)</f>
        <v>0</v>
      </c>
      <c r="BH1810" s="229">
        <f>IF(N1810="sníž. přenesená",J1810,0)</f>
        <v>0</v>
      </c>
      <c r="BI1810" s="229">
        <f>IF(N1810="nulová",J1810,0)</f>
        <v>0</v>
      </c>
      <c r="BJ1810" s="21" t="s">
        <v>91</v>
      </c>
      <c r="BK1810" s="229">
        <f>ROUND(I1810*H1810,2)</f>
        <v>0</v>
      </c>
      <c r="BL1810" s="21" t="s">
        <v>663</v>
      </c>
      <c r="BM1810" s="228" t="s">
        <v>2794</v>
      </c>
    </row>
    <row r="1811" s="2" customFormat="1">
      <c r="A1811" s="43"/>
      <c r="B1811" s="44"/>
      <c r="C1811" s="45"/>
      <c r="D1811" s="230" t="s">
        <v>168</v>
      </c>
      <c r="E1811" s="45"/>
      <c r="F1811" s="231" t="s">
        <v>2795</v>
      </c>
      <c r="G1811" s="45"/>
      <c r="H1811" s="45"/>
      <c r="I1811" s="232"/>
      <c r="J1811" s="45"/>
      <c r="K1811" s="45"/>
      <c r="L1811" s="49"/>
      <c r="M1811" s="233"/>
      <c r="N1811" s="234"/>
      <c r="O1811" s="89"/>
      <c r="P1811" s="89"/>
      <c r="Q1811" s="89"/>
      <c r="R1811" s="89"/>
      <c r="S1811" s="89"/>
      <c r="T1811" s="90"/>
      <c r="U1811" s="43"/>
      <c r="V1811" s="43"/>
      <c r="W1811" s="43"/>
      <c r="X1811" s="43"/>
      <c r="Y1811" s="43"/>
      <c r="Z1811" s="43"/>
      <c r="AA1811" s="43"/>
      <c r="AB1811" s="43"/>
      <c r="AC1811" s="43"/>
      <c r="AD1811" s="43"/>
      <c r="AE1811" s="43"/>
      <c r="AT1811" s="21" t="s">
        <v>168</v>
      </c>
      <c r="AU1811" s="21" t="s">
        <v>93</v>
      </c>
    </row>
    <row r="1812" s="14" customFormat="1">
      <c r="A1812" s="14"/>
      <c r="B1812" s="246"/>
      <c r="C1812" s="247"/>
      <c r="D1812" s="237" t="s">
        <v>170</v>
      </c>
      <c r="E1812" s="248" t="s">
        <v>32</v>
      </c>
      <c r="F1812" s="249" t="s">
        <v>2796</v>
      </c>
      <c r="G1812" s="247"/>
      <c r="H1812" s="250">
        <v>8.75</v>
      </c>
      <c r="I1812" s="251"/>
      <c r="J1812" s="247"/>
      <c r="K1812" s="247"/>
      <c r="L1812" s="252"/>
      <c r="M1812" s="253"/>
      <c r="N1812" s="254"/>
      <c r="O1812" s="254"/>
      <c r="P1812" s="254"/>
      <c r="Q1812" s="254"/>
      <c r="R1812" s="254"/>
      <c r="S1812" s="254"/>
      <c r="T1812" s="255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6" t="s">
        <v>170</v>
      </c>
      <c r="AU1812" s="256" t="s">
        <v>93</v>
      </c>
      <c r="AV1812" s="14" t="s">
        <v>91</v>
      </c>
      <c r="AW1812" s="14" t="s">
        <v>38</v>
      </c>
      <c r="AX1812" s="14" t="s">
        <v>76</v>
      </c>
      <c r="AY1812" s="256" t="s">
        <v>159</v>
      </c>
    </row>
    <row r="1813" s="14" customFormat="1">
      <c r="A1813" s="14"/>
      <c r="B1813" s="246"/>
      <c r="C1813" s="247"/>
      <c r="D1813" s="237" t="s">
        <v>170</v>
      </c>
      <c r="E1813" s="248" t="s">
        <v>32</v>
      </c>
      <c r="F1813" s="249" t="s">
        <v>2797</v>
      </c>
      <c r="G1813" s="247"/>
      <c r="H1813" s="250">
        <v>5</v>
      </c>
      <c r="I1813" s="251"/>
      <c r="J1813" s="247"/>
      <c r="K1813" s="247"/>
      <c r="L1813" s="252"/>
      <c r="M1813" s="253"/>
      <c r="N1813" s="254"/>
      <c r="O1813" s="254"/>
      <c r="P1813" s="254"/>
      <c r="Q1813" s="254"/>
      <c r="R1813" s="254"/>
      <c r="S1813" s="254"/>
      <c r="T1813" s="255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6" t="s">
        <v>170</v>
      </c>
      <c r="AU1813" s="256" t="s">
        <v>93</v>
      </c>
      <c r="AV1813" s="14" t="s">
        <v>91</v>
      </c>
      <c r="AW1813" s="14" t="s">
        <v>38</v>
      </c>
      <c r="AX1813" s="14" t="s">
        <v>76</v>
      </c>
      <c r="AY1813" s="256" t="s">
        <v>159</v>
      </c>
    </row>
    <row r="1814" s="15" customFormat="1">
      <c r="A1814" s="15"/>
      <c r="B1814" s="266"/>
      <c r="C1814" s="267"/>
      <c r="D1814" s="237" t="s">
        <v>170</v>
      </c>
      <c r="E1814" s="268" t="s">
        <v>32</v>
      </c>
      <c r="F1814" s="269" t="s">
        <v>583</v>
      </c>
      <c r="G1814" s="267"/>
      <c r="H1814" s="270">
        <v>13.75</v>
      </c>
      <c r="I1814" s="271"/>
      <c r="J1814" s="267"/>
      <c r="K1814" s="267"/>
      <c r="L1814" s="272"/>
      <c r="M1814" s="273"/>
      <c r="N1814" s="274"/>
      <c r="O1814" s="274"/>
      <c r="P1814" s="274"/>
      <c r="Q1814" s="274"/>
      <c r="R1814" s="274"/>
      <c r="S1814" s="274"/>
      <c r="T1814" s="27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T1814" s="276" t="s">
        <v>170</v>
      </c>
      <c r="AU1814" s="276" t="s">
        <v>93</v>
      </c>
      <c r="AV1814" s="15" t="s">
        <v>96</v>
      </c>
      <c r="AW1814" s="15" t="s">
        <v>38</v>
      </c>
      <c r="AX1814" s="15" t="s">
        <v>84</v>
      </c>
      <c r="AY1814" s="276" t="s">
        <v>159</v>
      </c>
    </row>
    <row r="1815" s="2" customFormat="1" ht="37.8" customHeight="1">
      <c r="A1815" s="43"/>
      <c r="B1815" s="44"/>
      <c r="C1815" s="217" t="s">
        <v>2798</v>
      </c>
      <c r="D1815" s="217" t="s">
        <v>162</v>
      </c>
      <c r="E1815" s="218" t="s">
        <v>2799</v>
      </c>
      <c r="F1815" s="219" t="s">
        <v>2800</v>
      </c>
      <c r="G1815" s="220" t="s">
        <v>785</v>
      </c>
      <c r="H1815" s="221">
        <v>10</v>
      </c>
      <c r="I1815" s="222"/>
      <c r="J1815" s="223">
        <f>ROUND(I1815*H1815,2)</f>
        <v>0</v>
      </c>
      <c r="K1815" s="219" t="s">
        <v>166</v>
      </c>
      <c r="L1815" s="49"/>
      <c r="M1815" s="224" t="s">
        <v>32</v>
      </c>
      <c r="N1815" s="225" t="s">
        <v>48</v>
      </c>
      <c r="O1815" s="89"/>
      <c r="P1815" s="226">
        <f>O1815*H1815</f>
        <v>0</v>
      </c>
      <c r="Q1815" s="226">
        <v>0.0024183999999999998</v>
      </c>
      <c r="R1815" s="226">
        <f>Q1815*H1815</f>
        <v>0.024183999999999997</v>
      </c>
      <c r="S1815" s="226">
        <v>0</v>
      </c>
      <c r="T1815" s="227">
        <f>S1815*H1815</f>
        <v>0</v>
      </c>
      <c r="U1815" s="43"/>
      <c r="V1815" s="43"/>
      <c r="W1815" s="43"/>
      <c r="X1815" s="43"/>
      <c r="Y1815" s="43"/>
      <c r="Z1815" s="43"/>
      <c r="AA1815" s="43"/>
      <c r="AB1815" s="43"/>
      <c r="AC1815" s="43"/>
      <c r="AD1815" s="43"/>
      <c r="AE1815" s="43"/>
      <c r="AR1815" s="228" t="s">
        <v>663</v>
      </c>
      <c r="AT1815" s="228" t="s">
        <v>162</v>
      </c>
      <c r="AU1815" s="228" t="s">
        <v>93</v>
      </c>
      <c r="AY1815" s="21" t="s">
        <v>159</v>
      </c>
      <c r="BE1815" s="229">
        <f>IF(N1815="základní",J1815,0)</f>
        <v>0</v>
      </c>
      <c r="BF1815" s="229">
        <f>IF(N1815="snížená",J1815,0)</f>
        <v>0</v>
      </c>
      <c r="BG1815" s="229">
        <f>IF(N1815="zákl. přenesená",J1815,0)</f>
        <v>0</v>
      </c>
      <c r="BH1815" s="229">
        <f>IF(N1815="sníž. přenesená",J1815,0)</f>
        <v>0</v>
      </c>
      <c r="BI1815" s="229">
        <f>IF(N1815="nulová",J1815,0)</f>
        <v>0</v>
      </c>
      <c r="BJ1815" s="21" t="s">
        <v>91</v>
      </c>
      <c r="BK1815" s="229">
        <f>ROUND(I1815*H1815,2)</f>
        <v>0</v>
      </c>
      <c r="BL1815" s="21" t="s">
        <v>663</v>
      </c>
      <c r="BM1815" s="228" t="s">
        <v>2801</v>
      </c>
    </row>
    <row r="1816" s="2" customFormat="1">
      <c r="A1816" s="43"/>
      <c r="B1816" s="44"/>
      <c r="C1816" s="45"/>
      <c r="D1816" s="230" t="s">
        <v>168</v>
      </c>
      <c r="E1816" s="45"/>
      <c r="F1816" s="231" t="s">
        <v>2802</v>
      </c>
      <c r="G1816" s="45"/>
      <c r="H1816" s="45"/>
      <c r="I1816" s="232"/>
      <c r="J1816" s="45"/>
      <c r="K1816" s="45"/>
      <c r="L1816" s="49"/>
      <c r="M1816" s="233"/>
      <c r="N1816" s="234"/>
      <c r="O1816" s="89"/>
      <c r="P1816" s="89"/>
      <c r="Q1816" s="89"/>
      <c r="R1816" s="89"/>
      <c r="S1816" s="89"/>
      <c r="T1816" s="90"/>
      <c r="U1816" s="43"/>
      <c r="V1816" s="43"/>
      <c r="W1816" s="43"/>
      <c r="X1816" s="43"/>
      <c r="Y1816" s="43"/>
      <c r="Z1816" s="43"/>
      <c r="AA1816" s="43"/>
      <c r="AB1816" s="43"/>
      <c r="AC1816" s="43"/>
      <c r="AD1816" s="43"/>
      <c r="AE1816" s="43"/>
      <c r="AT1816" s="21" t="s">
        <v>168</v>
      </c>
      <c r="AU1816" s="21" t="s">
        <v>93</v>
      </c>
    </row>
    <row r="1817" s="14" customFormat="1">
      <c r="A1817" s="14"/>
      <c r="B1817" s="246"/>
      <c r="C1817" s="247"/>
      <c r="D1817" s="237" t="s">
        <v>170</v>
      </c>
      <c r="E1817" s="248" t="s">
        <v>32</v>
      </c>
      <c r="F1817" s="249" t="s">
        <v>2803</v>
      </c>
      <c r="G1817" s="247"/>
      <c r="H1817" s="250">
        <v>10</v>
      </c>
      <c r="I1817" s="251"/>
      <c r="J1817" s="247"/>
      <c r="K1817" s="247"/>
      <c r="L1817" s="252"/>
      <c r="M1817" s="253"/>
      <c r="N1817" s="254"/>
      <c r="O1817" s="254"/>
      <c r="P1817" s="254"/>
      <c r="Q1817" s="254"/>
      <c r="R1817" s="254"/>
      <c r="S1817" s="254"/>
      <c r="T1817" s="255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6" t="s">
        <v>170</v>
      </c>
      <c r="AU1817" s="256" t="s">
        <v>93</v>
      </c>
      <c r="AV1817" s="14" t="s">
        <v>91</v>
      </c>
      <c r="AW1817" s="14" t="s">
        <v>38</v>
      </c>
      <c r="AX1817" s="14" t="s">
        <v>84</v>
      </c>
      <c r="AY1817" s="256" t="s">
        <v>159</v>
      </c>
    </row>
    <row r="1818" s="12" customFormat="1" ht="20.88" customHeight="1">
      <c r="A1818" s="12"/>
      <c r="B1818" s="201"/>
      <c r="C1818" s="202"/>
      <c r="D1818" s="203" t="s">
        <v>75</v>
      </c>
      <c r="E1818" s="215" t="s">
        <v>2804</v>
      </c>
      <c r="F1818" s="215" t="s">
        <v>2805</v>
      </c>
      <c r="G1818" s="202"/>
      <c r="H1818" s="202"/>
      <c r="I1818" s="205"/>
      <c r="J1818" s="216">
        <f>BK1818</f>
        <v>0</v>
      </c>
      <c r="K1818" s="202"/>
      <c r="L1818" s="207"/>
      <c r="M1818" s="208"/>
      <c r="N1818" s="209"/>
      <c r="O1818" s="209"/>
      <c r="P1818" s="210">
        <f>SUM(P1819:P1820)</f>
        <v>0</v>
      </c>
      <c r="Q1818" s="209"/>
      <c r="R1818" s="210">
        <f>SUM(R1819:R1820)</f>
        <v>0.024480000000000002</v>
      </c>
      <c r="S1818" s="209"/>
      <c r="T1818" s="211">
        <f>SUM(T1819:T1820)</f>
        <v>0</v>
      </c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R1818" s="212" t="s">
        <v>91</v>
      </c>
      <c r="AT1818" s="213" t="s">
        <v>75</v>
      </c>
      <c r="AU1818" s="213" t="s">
        <v>91</v>
      </c>
      <c r="AY1818" s="212" t="s">
        <v>159</v>
      </c>
      <c r="BK1818" s="214">
        <f>SUM(BK1819:BK1820)</f>
        <v>0</v>
      </c>
    </row>
    <row r="1819" s="2" customFormat="1" ht="37.8" customHeight="1">
      <c r="A1819" s="43"/>
      <c r="B1819" s="44"/>
      <c r="C1819" s="217" t="s">
        <v>2806</v>
      </c>
      <c r="D1819" s="217" t="s">
        <v>162</v>
      </c>
      <c r="E1819" s="218" t="s">
        <v>2807</v>
      </c>
      <c r="F1819" s="219" t="s">
        <v>2808</v>
      </c>
      <c r="G1819" s="220" t="s">
        <v>785</v>
      </c>
      <c r="H1819" s="221">
        <v>12</v>
      </c>
      <c r="I1819" s="222"/>
      <c r="J1819" s="223">
        <f>ROUND(I1819*H1819,2)</f>
        <v>0</v>
      </c>
      <c r="K1819" s="219" t="s">
        <v>227</v>
      </c>
      <c r="L1819" s="49"/>
      <c r="M1819" s="224" t="s">
        <v>32</v>
      </c>
      <c r="N1819" s="225" t="s">
        <v>48</v>
      </c>
      <c r="O1819" s="89"/>
      <c r="P1819" s="226">
        <f>O1819*H1819</f>
        <v>0</v>
      </c>
      <c r="Q1819" s="226">
        <v>0.0020400000000000001</v>
      </c>
      <c r="R1819" s="226">
        <f>Q1819*H1819</f>
        <v>0.024480000000000002</v>
      </c>
      <c r="S1819" s="226">
        <v>0</v>
      </c>
      <c r="T1819" s="227">
        <f>S1819*H1819</f>
        <v>0</v>
      </c>
      <c r="U1819" s="43"/>
      <c r="V1819" s="43"/>
      <c r="W1819" s="43"/>
      <c r="X1819" s="43"/>
      <c r="Y1819" s="43"/>
      <c r="Z1819" s="43"/>
      <c r="AA1819" s="43"/>
      <c r="AB1819" s="43"/>
      <c r="AC1819" s="43"/>
      <c r="AD1819" s="43"/>
      <c r="AE1819" s="43"/>
      <c r="AR1819" s="228" t="s">
        <v>663</v>
      </c>
      <c r="AT1819" s="228" t="s">
        <v>162</v>
      </c>
      <c r="AU1819" s="228" t="s">
        <v>93</v>
      </c>
      <c r="AY1819" s="21" t="s">
        <v>159</v>
      </c>
      <c r="BE1819" s="229">
        <f>IF(N1819="základní",J1819,0)</f>
        <v>0</v>
      </c>
      <c r="BF1819" s="229">
        <f>IF(N1819="snížená",J1819,0)</f>
        <v>0</v>
      </c>
      <c r="BG1819" s="229">
        <f>IF(N1819="zákl. přenesená",J1819,0)</f>
        <v>0</v>
      </c>
      <c r="BH1819" s="229">
        <f>IF(N1819="sníž. přenesená",J1819,0)</f>
        <v>0</v>
      </c>
      <c r="BI1819" s="229">
        <f>IF(N1819="nulová",J1819,0)</f>
        <v>0</v>
      </c>
      <c r="BJ1819" s="21" t="s">
        <v>91</v>
      </c>
      <c r="BK1819" s="229">
        <f>ROUND(I1819*H1819,2)</f>
        <v>0</v>
      </c>
      <c r="BL1819" s="21" t="s">
        <v>663</v>
      </c>
      <c r="BM1819" s="228" t="s">
        <v>2809</v>
      </c>
    </row>
    <row r="1820" s="14" customFormat="1">
      <c r="A1820" s="14"/>
      <c r="B1820" s="246"/>
      <c r="C1820" s="247"/>
      <c r="D1820" s="237" t="s">
        <v>170</v>
      </c>
      <c r="E1820" s="248" t="s">
        <v>32</v>
      </c>
      <c r="F1820" s="249" t="s">
        <v>2810</v>
      </c>
      <c r="G1820" s="247"/>
      <c r="H1820" s="250">
        <v>12</v>
      </c>
      <c r="I1820" s="251"/>
      <c r="J1820" s="247"/>
      <c r="K1820" s="247"/>
      <c r="L1820" s="252"/>
      <c r="M1820" s="253"/>
      <c r="N1820" s="254"/>
      <c r="O1820" s="254"/>
      <c r="P1820" s="254"/>
      <c r="Q1820" s="254"/>
      <c r="R1820" s="254"/>
      <c r="S1820" s="254"/>
      <c r="T1820" s="255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6" t="s">
        <v>170</v>
      </c>
      <c r="AU1820" s="256" t="s">
        <v>93</v>
      </c>
      <c r="AV1820" s="14" t="s">
        <v>91</v>
      </c>
      <c r="AW1820" s="14" t="s">
        <v>38</v>
      </c>
      <c r="AX1820" s="14" t="s">
        <v>84</v>
      </c>
      <c r="AY1820" s="256" t="s">
        <v>159</v>
      </c>
    </row>
    <row r="1821" s="12" customFormat="1" ht="22.8" customHeight="1">
      <c r="A1821" s="12"/>
      <c r="B1821" s="201"/>
      <c r="C1821" s="202"/>
      <c r="D1821" s="203" t="s">
        <v>75</v>
      </c>
      <c r="E1821" s="215" t="s">
        <v>2811</v>
      </c>
      <c r="F1821" s="215" t="s">
        <v>2812</v>
      </c>
      <c r="G1821" s="202"/>
      <c r="H1821" s="202"/>
      <c r="I1821" s="205"/>
      <c r="J1821" s="216">
        <f>BK1821</f>
        <v>0</v>
      </c>
      <c r="K1821" s="202"/>
      <c r="L1821" s="207"/>
      <c r="M1821" s="208"/>
      <c r="N1821" s="209"/>
      <c r="O1821" s="209"/>
      <c r="P1821" s="210">
        <f>P1822+SUM(P1823:P1837)+P1843+P1870</f>
        <v>0</v>
      </c>
      <c r="Q1821" s="209"/>
      <c r="R1821" s="210">
        <f>R1822+SUM(R1823:R1837)+R1843+R1870</f>
        <v>8.0545316140000001</v>
      </c>
      <c r="S1821" s="209"/>
      <c r="T1821" s="211">
        <f>T1822+SUM(T1823:T1837)+T1843+T1870</f>
        <v>0</v>
      </c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R1821" s="212" t="s">
        <v>91</v>
      </c>
      <c r="AT1821" s="213" t="s">
        <v>75</v>
      </c>
      <c r="AU1821" s="213" t="s">
        <v>84</v>
      </c>
      <c r="AY1821" s="212" t="s">
        <v>159</v>
      </c>
      <c r="BK1821" s="214">
        <f>BK1822+SUM(BK1823:BK1837)+BK1843+BK1870</f>
        <v>0</v>
      </c>
    </row>
    <row r="1822" s="2" customFormat="1" ht="33" customHeight="1">
      <c r="A1822" s="43"/>
      <c r="B1822" s="44"/>
      <c r="C1822" s="217" t="s">
        <v>2813</v>
      </c>
      <c r="D1822" s="217" t="s">
        <v>162</v>
      </c>
      <c r="E1822" s="218" t="s">
        <v>2814</v>
      </c>
      <c r="F1822" s="219" t="s">
        <v>2815</v>
      </c>
      <c r="G1822" s="220" t="s">
        <v>785</v>
      </c>
      <c r="H1822" s="221">
        <v>34</v>
      </c>
      <c r="I1822" s="222"/>
      <c r="J1822" s="223">
        <f>ROUND(I1822*H1822,2)</f>
        <v>0</v>
      </c>
      <c r="K1822" s="219" t="s">
        <v>166</v>
      </c>
      <c r="L1822" s="49"/>
      <c r="M1822" s="224" t="s">
        <v>32</v>
      </c>
      <c r="N1822" s="225" t="s">
        <v>48</v>
      </c>
      <c r="O1822" s="89"/>
      <c r="P1822" s="226">
        <f>O1822*H1822</f>
        <v>0</v>
      </c>
      <c r="Q1822" s="226">
        <v>0</v>
      </c>
      <c r="R1822" s="226">
        <f>Q1822*H1822</f>
        <v>0</v>
      </c>
      <c r="S1822" s="226">
        <v>0</v>
      </c>
      <c r="T1822" s="227">
        <f>S1822*H1822</f>
        <v>0</v>
      </c>
      <c r="U1822" s="43"/>
      <c r="V1822" s="43"/>
      <c r="W1822" s="43"/>
      <c r="X1822" s="43"/>
      <c r="Y1822" s="43"/>
      <c r="Z1822" s="43"/>
      <c r="AA1822" s="43"/>
      <c r="AB1822" s="43"/>
      <c r="AC1822" s="43"/>
      <c r="AD1822" s="43"/>
      <c r="AE1822" s="43"/>
      <c r="AR1822" s="228" t="s">
        <v>663</v>
      </c>
      <c r="AT1822" s="228" t="s">
        <v>162</v>
      </c>
      <c r="AU1822" s="228" t="s">
        <v>91</v>
      </c>
      <c r="AY1822" s="21" t="s">
        <v>159</v>
      </c>
      <c r="BE1822" s="229">
        <f>IF(N1822="základní",J1822,0)</f>
        <v>0</v>
      </c>
      <c r="BF1822" s="229">
        <f>IF(N1822="snížená",J1822,0)</f>
        <v>0</v>
      </c>
      <c r="BG1822" s="229">
        <f>IF(N1822="zákl. přenesená",J1822,0)</f>
        <v>0</v>
      </c>
      <c r="BH1822" s="229">
        <f>IF(N1822="sníž. přenesená",J1822,0)</f>
        <v>0</v>
      </c>
      <c r="BI1822" s="229">
        <f>IF(N1822="nulová",J1822,0)</f>
        <v>0</v>
      </c>
      <c r="BJ1822" s="21" t="s">
        <v>91</v>
      </c>
      <c r="BK1822" s="229">
        <f>ROUND(I1822*H1822,2)</f>
        <v>0</v>
      </c>
      <c r="BL1822" s="21" t="s">
        <v>663</v>
      </c>
      <c r="BM1822" s="228" t="s">
        <v>2816</v>
      </c>
    </row>
    <row r="1823" s="2" customFormat="1">
      <c r="A1823" s="43"/>
      <c r="B1823" s="44"/>
      <c r="C1823" s="45"/>
      <c r="D1823" s="230" t="s">
        <v>168</v>
      </c>
      <c r="E1823" s="45"/>
      <c r="F1823" s="231" t="s">
        <v>2817</v>
      </c>
      <c r="G1823" s="45"/>
      <c r="H1823" s="45"/>
      <c r="I1823" s="232"/>
      <c r="J1823" s="45"/>
      <c r="K1823" s="45"/>
      <c r="L1823" s="49"/>
      <c r="M1823" s="233"/>
      <c r="N1823" s="234"/>
      <c r="O1823" s="89"/>
      <c r="P1823" s="89"/>
      <c r="Q1823" s="89"/>
      <c r="R1823" s="89"/>
      <c r="S1823" s="89"/>
      <c r="T1823" s="90"/>
      <c r="U1823" s="43"/>
      <c r="V1823" s="43"/>
      <c r="W1823" s="43"/>
      <c r="X1823" s="43"/>
      <c r="Y1823" s="43"/>
      <c r="Z1823" s="43"/>
      <c r="AA1823" s="43"/>
      <c r="AB1823" s="43"/>
      <c r="AC1823" s="43"/>
      <c r="AD1823" s="43"/>
      <c r="AE1823" s="43"/>
      <c r="AT1823" s="21" t="s">
        <v>168</v>
      </c>
      <c r="AU1823" s="21" t="s">
        <v>91</v>
      </c>
    </row>
    <row r="1824" s="14" customFormat="1">
      <c r="A1824" s="14"/>
      <c r="B1824" s="246"/>
      <c r="C1824" s="247"/>
      <c r="D1824" s="237" t="s">
        <v>170</v>
      </c>
      <c r="E1824" s="248" t="s">
        <v>32</v>
      </c>
      <c r="F1824" s="249" t="s">
        <v>2818</v>
      </c>
      <c r="G1824" s="247"/>
      <c r="H1824" s="250">
        <v>10.6</v>
      </c>
      <c r="I1824" s="251"/>
      <c r="J1824" s="247"/>
      <c r="K1824" s="247"/>
      <c r="L1824" s="252"/>
      <c r="M1824" s="253"/>
      <c r="N1824" s="254"/>
      <c r="O1824" s="254"/>
      <c r="P1824" s="254"/>
      <c r="Q1824" s="254"/>
      <c r="R1824" s="254"/>
      <c r="S1824" s="254"/>
      <c r="T1824" s="255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6" t="s">
        <v>170</v>
      </c>
      <c r="AU1824" s="256" t="s">
        <v>91</v>
      </c>
      <c r="AV1824" s="14" t="s">
        <v>91</v>
      </c>
      <c r="AW1824" s="14" t="s">
        <v>38</v>
      </c>
      <c r="AX1824" s="14" t="s">
        <v>76</v>
      </c>
      <c r="AY1824" s="256" t="s">
        <v>159</v>
      </c>
    </row>
    <row r="1825" s="14" customFormat="1">
      <c r="A1825" s="14"/>
      <c r="B1825" s="246"/>
      <c r="C1825" s="247"/>
      <c r="D1825" s="237" t="s">
        <v>170</v>
      </c>
      <c r="E1825" s="248" t="s">
        <v>32</v>
      </c>
      <c r="F1825" s="249" t="s">
        <v>2819</v>
      </c>
      <c r="G1825" s="247"/>
      <c r="H1825" s="250">
        <v>9</v>
      </c>
      <c r="I1825" s="251"/>
      <c r="J1825" s="247"/>
      <c r="K1825" s="247"/>
      <c r="L1825" s="252"/>
      <c r="M1825" s="253"/>
      <c r="N1825" s="254"/>
      <c r="O1825" s="254"/>
      <c r="P1825" s="254"/>
      <c r="Q1825" s="254"/>
      <c r="R1825" s="254"/>
      <c r="S1825" s="254"/>
      <c r="T1825" s="255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6" t="s">
        <v>170</v>
      </c>
      <c r="AU1825" s="256" t="s">
        <v>91</v>
      </c>
      <c r="AV1825" s="14" t="s">
        <v>91</v>
      </c>
      <c r="AW1825" s="14" t="s">
        <v>38</v>
      </c>
      <c r="AX1825" s="14" t="s">
        <v>76</v>
      </c>
      <c r="AY1825" s="256" t="s">
        <v>159</v>
      </c>
    </row>
    <row r="1826" s="14" customFormat="1">
      <c r="A1826" s="14"/>
      <c r="B1826" s="246"/>
      <c r="C1826" s="247"/>
      <c r="D1826" s="237" t="s">
        <v>170</v>
      </c>
      <c r="E1826" s="248" t="s">
        <v>32</v>
      </c>
      <c r="F1826" s="249" t="s">
        <v>2820</v>
      </c>
      <c r="G1826" s="247"/>
      <c r="H1826" s="250">
        <v>10.6</v>
      </c>
      <c r="I1826" s="251"/>
      <c r="J1826" s="247"/>
      <c r="K1826" s="247"/>
      <c r="L1826" s="252"/>
      <c r="M1826" s="253"/>
      <c r="N1826" s="254"/>
      <c r="O1826" s="254"/>
      <c r="P1826" s="254"/>
      <c r="Q1826" s="254"/>
      <c r="R1826" s="254"/>
      <c r="S1826" s="254"/>
      <c r="T1826" s="255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6" t="s">
        <v>170</v>
      </c>
      <c r="AU1826" s="256" t="s">
        <v>91</v>
      </c>
      <c r="AV1826" s="14" t="s">
        <v>91</v>
      </c>
      <c r="AW1826" s="14" t="s">
        <v>38</v>
      </c>
      <c r="AX1826" s="14" t="s">
        <v>76</v>
      </c>
      <c r="AY1826" s="256" t="s">
        <v>159</v>
      </c>
    </row>
    <row r="1827" s="14" customFormat="1">
      <c r="A1827" s="14"/>
      <c r="B1827" s="246"/>
      <c r="C1827" s="247"/>
      <c r="D1827" s="237" t="s">
        <v>170</v>
      </c>
      <c r="E1827" s="248" t="s">
        <v>32</v>
      </c>
      <c r="F1827" s="249" t="s">
        <v>2821</v>
      </c>
      <c r="G1827" s="247"/>
      <c r="H1827" s="250">
        <v>2.6000000000000001</v>
      </c>
      <c r="I1827" s="251"/>
      <c r="J1827" s="247"/>
      <c r="K1827" s="247"/>
      <c r="L1827" s="252"/>
      <c r="M1827" s="253"/>
      <c r="N1827" s="254"/>
      <c r="O1827" s="254"/>
      <c r="P1827" s="254"/>
      <c r="Q1827" s="254"/>
      <c r="R1827" s="254"/>
      <c r="S1827" s="254"/>
      <c r="T1827" s="255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6" t="s">
        <v>170</v>
      </c>
      <c r="AU1827" s="256" t="s">
        <v>91</v>
      </c>
      <c r="AV1827" s="14" t="s">
        <v>91</v>
      </c>
      <c r="AW1827" s="14" t="s">
        <v>38</v>
      </c>
      <c r="AX1827" s="14" t="s">
        <v>76</v>
      </c>
      <c r="AY1827" s="256" t="s">
        <v>159</v>
      </c>
    </row>
    <row r="1828" s="14" customFormat="1">
      <c r="A1828" s="14"/>
      <c r="B1828" s="246"/>
      <c r="C1828" s="247"/>
      <c r="D1828" s="237" t="s">
        <v>170</v>
      </c>
      <c r="E1828" s="248" t="s">
        <v>32</v>
      </c>
      <c r="F1828" s="249" t="s">
        <v>2822</v>
      </c>
      <c r="G1828" s="247"/>
      <c r="H1828" s="250">
        <v>1.2</v>
      </c>
      <c r="I1828" s="251"/>
      <c r="J1828" s="247"/>
      <c r="K1828" s="247"/>
      <c r="L1828" s="252"/>
      <c r="M1828" s="253"/>
      <c r="N1828" s="254"/>
      <c r="O1828" s="254"/>
      <c r="P1828" s="254"/>
      <c r="Q1828" s="254"/>
      <c r="R1828" s="254"/>
      <c r="S1828" s="254"/>
      <c r="T1828" s="255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6" t="s">
        <v>170</v>
      </c>
      <c r="AU1828" s="256" t="s">
        <v>91</v>
      </c>
      <c r="AV1828" s="14" t="s">
        <v>91</v>
      </c>
      <c r="AW1828" s="14" t="s">
        <v>38</v>
      </c>
      <c r="AX1828" s="14" t="s">
        <v>76</v>
      </c>
      <c r="AY1828" s="256" t="s">
        <v>159</v>
      </c>
    </row>
    <row r="1829" s="15" customFormat="1">
      <c r="A1829" s="15"/>
      <c r="B1829" s="266"/>
      <c r="C1829" s="267"/>
      <c r="D1829" s="237" t="s">
        <v>170</v>
      </c>
      <c r="E1829" s="268" t="s">
        <v>32</v>
      </c>
      <c r="F1829" s="269" t="s">
        <v>583</v>
      </c>
      <c r="G1829" s="267"/>
      <c r="H1829" s="270">
        <v>34</v>
      </c>
      <c r="I1829" s="271"/>
      <c r="J1829" s="267"/>
      <c r="K1829" s="267"/>
      <c r="L1829" s="272"/>
      <c r="M1829" s="273"/>
      <c r="N1829" s="274"/>
      <c r="O1829" s="274"/>
      <c r="P1829" s="274"/>
      <c r="Q1829" s="274"/>
      <c r="R1829" s="274"/>
      <c r="S1829" s="274"/>
      <c r="T1829" s="27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T1829" s="276" t="s">
        <v>170</v>
      </c>
      <c r="AU1829" s="276" t="s">
        <v>91</v>
      </c>
      <c r="AV1829" s="15" t="s">
        <v>96</v>
      </c>
      <c r="AW1829" s="15" t="s">
        <v>38</v>
      </c>
      <c r="AX1829" s="15" t="s">
        <v>84</v>
      </c>
      <c r="AY1829" s="276" t="s">
        <v>159</v>
      </c>
    </row>
    <row r="1830" s="2" customFormat="1" ht="24.15" customHeight="1">
      <c r="A1830" s="43"/>
      <c r="B1830" s="44"/>
      <c r="C1830" s="277" t="s">
        <v>2823</v>
      </c>
      <c r="D1830" s="277" t="s">
        <v>670</v>
      </c>
      <c r="E1830" s="278" t="s">
        <v>2824</v>
      </c>
      <c r="F1830" s="279" t="s">
        <v>2825</v>
      </c>
      <c r="G1830" s="280" t="s">
        <v>785</v>
      </c>
      <c r="H1830" s="281">
        <v>37.399999999999999</v>
      </c>
      <c r="I1830" s="282"/>
      <c r="J1830" s="283">
        <f>ROUND(I1830*H1830,2)</f>
        <v>0</v>
      </c>
      <c r="K1830" s="279" t="s">
        <v>166</v>
      </c>
      <c r="L1830" s="284"/>
      <c r="M1830" s="285" t="s">
        <v>32</v>
      </c>
      <c r="N1830" s="286" t="s">
        <v>48</v>
      </c>
      <c r="O1830" s="89"/>
      <c r="P1830" s="226">
        <f>O1830*H1830</f>
        <v>0</v>
      </c>
      <c r="Q1830" s="226">
        <v>0.0050000000000000001</v>
      </c>
      <c r="R1830" s="226">
        <f>Q1830*H1830</f>
        <v>0.187</v>
      </c>
      <c r="S1830" s="226">
        <v>0</v>
      </c>
      <c r="T1830" s="227">
        <f>S1830*H1830</f>
        <v>0</v>
      </c>
      <c r="U1830" s="43"/>
      <c r="V1830" s="43"/>
      <c r="W1830" s="43"/>
      <c r="X1830" s="43"/>
      <c r="Y1830" s="43"/>
      <c r="Z1830" s="43"/>
      <c r="AA1830" s="43"/>
      <c r="AB1830" s="43"/>
      <c r="AC1830" s="43"/>
      <c r="AD1830" s="43"/>
      <c r="AE1830" s="43"/>
      <c r="AR1830" s="228" t="s">
        <v>782</v>
      </c>
      <c r="AT1830" s="228" t="s">
        <v>670</v>
      </c>
      <c r="AU1830" s="228" t="s">
        <v>91</v>
      </c>
      <c r="AY1830" s="21" t="s">
        <v>159</v>
      </c>
      <c r="BE1830" s="229">
        <f>IF(N1830="základní",J1830,0)</f>
        <v>0</v>
      </c>
      <c r="BF1830" s="229">
        <f>IF(N1830="snížená",J1830,0)</f>
        <v>0</v>
      </c>
      <c r="BG1830" s="229">
        <f>IF(N1830="zákl. přenesená",J1830,0)</f>
        <v>0</v>
      </c>
      <c r="BH1830" s="229">
        <f>IF(N1830="sníž. přenesená",J1830,0)</f>
        <v>0</v>
      </c>
      <c r="BI1830" s="229">
        <f>IF(N1830="nulová",J1830,0)</f>
        <v>0</v>
      </c>
      <c r="BJ1830" s="21" t="s">
        <v>91</v>
      </c>
      <c r="BK1830" s="229">
        <f>ROUND(I1830*H1830,2)</f>
        <v>0</v>
      </c>
      <c r="BL1830" s="21" t="s">
        <v>663</v>
      </c>
      <c r="BM1830" s="228" t="s">
        <v>2826</v>
      </c>
    </row>
    <row r="1831" s="14" customFormat="1">
      <c r="A1831" s="14"/>
      <c r="B1831" s="246"/>
      <c r="C1831" s="247"/>
      <c r="D1831" s="237" t="s">
        <v>170</v>
      </c>
      <c r="E1831" s="248" t="s">
        <v>32</v>
      </c>
      <c r="F1831" s="249" t="s">
        <v>793</v>
      </c>
      <c r="G1831" s="247"/>
      <c r="H1831" s="250">
        <v>34</v>
      </c>
      <c r="I1831" s="251"/>
      <c r="J1831" s="247"/>
      <c r="K1831" s="247"/>
      <c r="L1831" s="252"/>
      <c r="M1831" s="253"/>
      <c r="N1831" s="254"/>
      <c r="O1831" s="254"/>
      <c r="P1831" s="254"/>
      <c r="Q1831" s="254"/>
      <c r="R1831" s="254"/>
      <c r="S1831" s="254"/>
      <c r="T1831" s="255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6" t="s">
        <v>170</v>
      </c>
      <c r="AU1831" s="256" t="s">
        <v>91</v>
      </c>
      <c r="AV1831" s="14" t="s">
        <v>91</v>
      </c>
      <c r="AW1831" s="14" t="s">
        <v>38</v>
      </c>
      <c r="AX1831" s="14" t="s">
        <v>84</v>
      </c>
      <c r="AY1831" s="256" t="s">
        <v>159</v>
      </c>
    </row>
    <row r="1832" s="14" customFormat="1">
      <c r="A1832" s="14"/>
      <c r="B1832" s="246"/>
      <c r="C1832" s="247"/>
      <c r="D1832" s="237" t="s">
        <v>170</v>
      </c>
      <c r="E1832" s="247"/>
      <c r="F1832" s="249" t="s">
        <v>2827</v>
      </c>
      <c r="G1832" s="247"/>
      <c r="H1832" s="250">
        <v>37.399999999999999</v>
      </c>
      <c r="I1832" s="251"/>
      <c r="J1832" s="247"/>
      <c r="K1832" s="247"/>
      <c r="L1832" s="252"/>
      <c r="M1832" s="253"/>
      <c r="N1832" s="254"/>
      <c r="O1832" s="254"/>
      <c r="P1832" s="254"/>
      <c r="Q1832" s="254"/>
      <c r="R1832" s="254"/>
      <c r="S1832" s="254"/>
      <c r="T1832" s="255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6" t="s">
        <v>170</v>
      </c>
      <c r="AU1832" s="256" t="s">
        <v>91</v>
      </c>
      <c r="AV1832" s="14" t="s">
        <v>91</v>
      </c>
      <c r="AW1832" s="14" t="s">
        <v>4</v>
      </c>
      <c r="AX1832" s="14" t="s">
        <v>84</v>
      </c>
      <c r="AY1832" s="256" t="s">
        <v>159</v>
      </c>
    </row>
    <row r="1833" s="2" customFormat="1" ht="24.15" customHeight="1">
      <c r="A1833" s="43"/>
      <c r="B1833" s="44"/>
      <c r="C1833" s="277" t="s">
        <v>2828</v>
      </c>
      <c r="D1833" s="277" t="s">
        <v>670</v>
      </c>
      <c r="E1833" s="278" t="s">
        <v>2829</v>
      </c>
      <c r="F1833" s="279" t="s">
        <v>2830</v>
      </c>
      <c r="G1833" s="280" t="s">
        <v>212</v>
      </c>
      <c r="H1833" s="281">
        <v>32</v>
      </c>
      <c r="I1833" s="282"/>
      <c r="J1833" s="283">
        <f>ROUND(I1833*H1833,2)</f>
        <v>0</v>
      </c>
      <c r="K1833" s="279" t="s">
        <v>166</v>
      </c>
      <c r="L1833" s="284"/>
      <c r="M1833" s="285" t="s">
        <v>32</v>
      </c>
      <c r="N1833" s="286" t="s">
        <v>48</v>
      </c>
      <c r="O1833" s="89"/>
      <c r="P1833" s="226">
        <f>O1833*H1833</f>
        <v>0</v>
      </c>
      <c r="Q1833" s="226">
        <v>6.0000000000000002E-05</v>
      </c>
      <c r="R1833" s="226">
        <f>Q1833*H1833</f>
        <v>0.0019200000000000001</v>
      </c>
      <c r="S1833" s="226">
        <v>0</v>
      </c>
      <c r="T1833" s="227">
        <f>S1833*H1833</f>
        <v>0</v>
      </c>
      <c r="U1833" s="43"/>
      <c r="V1833" s="43"/>
      <c r="W1833" s="43"/>
      <c r="X1833" s="43"/>
      <c r="Y1833" s="43"/>
      <c r="Z1833" s="43"/>
      <c r="AA1833" s="43"/>
      <c r="AB1833" s="43"/>
      <c r="AC1833" s="43"/>
      <c r="AD1833" s="43"/>
      <c r="AE1833" s="43"/>
      <c r="AR1833" s="228" t="s">
        <v>782</v>
      </c>
      <c r="AT1833" s="228" t="s">
        <v>670</v>
      </c>
      <c r="AU1833" s="228" t="s">
        <v>91</v>
      </c>
      <c r="AY1833" s="21" t="s">
        <v>159</v>
      </c>
      <c r="BE1833" s="229">
        <f>IF(N1833="základní",J1833,0)</f>
        <v>0</v>
      </c>
      <c r="BF1833" s="229">
        <f>IF(N1833="snížená",J1833,0)</f>
        <v>0</v>
      </c>
      <c r="BG1833" s="229">
        <f>IF(N1833="zákl. přenesená",J1833,0)</f>
        <v>0</v>
      </c>
      <c r="BH1833" s="229">
        <f>IF(N1833="sníž. přenesená",J1833,0)</f>
        <v>0</v>
      </c>
      <c r="BI1833" s="229">
        <f>IF(N1833="nulová",J1833,0)</f>
        <v>0</v>
      </c>
      <c r="BJ1833" s="21" t="s">
        <v>91</v>
      </c>
      <c r="BK1833" s="229">
        <f>ROUND(I1833*H1833,2)</f>
        <v>0</v>
      </c>
      <c r="BL1833" s="21" t="s">
        <v>663</v>
      </c>
      <c r="BM1833" s="228" t="s">
        <v>2831</v>
      </c>
    </row>
    <row r="1834" s="14" customFormat="1">
      <c r="A1834" s="14"/>
      <c r="B1834" s="246"/>
      <c r="C1834" s="247"/>
      <c r="D1834" s="237" t="s">
        <v>170</v>
      </c>
      <c r="E1834" s="248" t="s">
        <v>32</v>
      </c>
      <c r="F1834" s="249" t="s">
        <v>2832</v>
      </c>
      <c r="G1834" s="247"/>
      <c r="H1834" s="250">
        <v>32</v>
      </c>
      <c r="I1834" s="251"/>
      <c r="J1834" s="247"/>
      <c r="K1834" s="247"/>
      <c r="L1834" s="252"/>
      <c r="M1834" s="253"/>
      <c r="N1834" s="254"/>
      <c r="O1834" s="254"/>
      <c r="P1834" s="254"/>
      <c r="Q1834" s="254"/>
      <c r="R1834" s="254"/>
      <c r="S1834" s="254"/>
      <c r="T1834" s="255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6" t="s">
        <v>170</v>
      </c>
      <c r="AU1834" s="256" t="s">
        <v>91</v>
      </c>
      <c r="AV1834" s="14" t="s">
        <v>91</v>
      </c>
      <c r="AW1834" s="14" t="s">
        <v>38</v>
      </c>
      <c r="AX1834" s="14" t="s">
        <v>84</v>
      </c>
      <c r="AY1834" s="256" t="s">
        <v>159</v>
      </c>
    </row>
    <row r="1835" s="2" customFormat="1" ht="49.05" customHeight="1">
      <c r="A1835" s="43"/>
      <c r="B1835" s="44"/>
      <c r="C1835" s="217" t="s">
        <v>2833</v>
      </c>
      <c r="D1835" s="217" t="s">
        <v>162</v>
      </c>
      <c r="E1835" s="218" t="s">
        <v>2834</v>
      </c>
      <c r="F1835" s="219" t="s">
        <v>2835</v>
      </c>
      <c r="G1835" s="220" t="s">
        <v>181</v>
      </c>
      <c r="H1835" s="221">
        <v>8.0549999999999997</v>
      </c>
      <c r="I1835" s="222"/>
      <c r="J1835" s="223">
        <f>ROUND(I1835*H1835,2)</f>
        <v>0</v>
      </c>
      <c r="K1835" s="219" t="s">
        <v>166</v>
      </c>
      <c r="L1835" s="49"/>
      <c r="M1835" s="224" t="s">
        <v>32</v>
      </c>
      <c r="N1835" s="225" t="s">
        <v>48</v>
      </c>
      <c r="O1835" s="89"/>
      <c r="P1835" s="226">
        <f>O1835*H1835</f>
        <v>0</v>
      </c>
      <c r="Q1835" s="226">
        <v>0</v>
      </c>
      <c r="R1835" s="226">
        <f>Q1835*H1835</f>
        <v>0</v>
      </c>
      <c r="S1835" s="226">
        <v>0</v>
      </c>
      <c r="T1835" s="227">
        <f>S1835*H1835</f>
        <v>0</v>
      </c>
      <c r="U1835" s="43"/>
      <c r="V1835" s="43"/>
      <c r="W1835" s="43"/>
      <c r="X1835" s="43"/>
      <c r="Y1835" s="43"/>
      <c r="Z1835" s="43"/>
      <c r="AA1835" s="43"/>
      <c r="AB1835" s="43"/>
      <c r="AC1835" s="43"/>
      <c r="AD1835" s="43"/>
      <c r="AE1835" s="43"/>
      <c r="AR1835" s="228" t="s">
        <v>663</v>
      </c>
      <c r="AT1835" s="228" t="s">
        <v>162</v>
      </c>
      <c r="AU1835" s="228" t="s">
        <v>91</v>
      </c>
      <c r="AY1835" s="21" t="s">
        <v>159</v>
      </c>
      <c r="BE1835" s="229">
        <f>IF(N1835="základní",J1835,0)</f>
        <v>0</v>
      </c>
      <c r="BF1835" s="229">
        <f>IF(N1835="snížená",J1835,0)</f>
        <v>0</v>
      </c>
      <c r="BG1835" s="229">
        <f>IF(N1835="zákl. přenesená",J1835,0)</f>
        <v>0</v>
      </c>
      <c r="BH1835" s="229">
        <f>IF(N1835="sníž. přenesená",J1835,0)</f>
        <v>0</v>
      </c>
      <c r="BI1835" s="229">
        <f>IF(N1835="nulová",J1835,0)</f>
        <v>0</v>
      </c>
      <c r="BJ1835" s="21" t="s">
        <v>91</v>
      </c>
      <c r="BK1835" s="229">
        <f>ROUND(I1835*H1835,2)</f>
        <v>0</v>
      </c>
      <c r="BL1835" s="21" t="s">
        <v>663</v>
      </c>
      <c r="BM1835" s="228" t="s">
        <v>2836</v>
      </c>
    </row>
    <row r="1836" s="2" customFormat="1">
      <c r="A1836" s="43"/>
      <c r="B1836" s="44"/>
      <c r="C1836" s="45"/>
      <c r="D1836" s="230" t="s">
        <v>168</v>
      </c>
      <c r="E1836" s="45"/>
      <c r="F1836" s="231" t="s">
        <v>2837</v>
      </c>
      <c r="G1836" s="45"/>
      <c r="H1836" s="45"/>
      <c r="I1836" s="232"/>
      <c r="J1836" s="45"/>
      <c r="K1836" s="45"/>
      <c r="L1836" s="49"/>
      <c r="M1836" s="233"/>
      <c r="N1836" s="234"/>
      <c r="O1836" s="89"/>
      <c r="P1836" s="89"/>
      <c r="Q1836" s="89"/>
      <c r="R1836" s="89"/>
      <c r="S1836" s="89"/>
      <c r="T1836" s="90"/>
      <c r="U1836" s="43"/>
      <c r="V1836" s="43"/>
      <c r="W1836" s="43"/>
      <c r="X1836" s="43"/>
      <c r="Y1836" s="43"/>
      <c r="Z1836" s="43"/>
      <c r="AA1836" s="43"/>
      <c r="AB1836" s="43"/>
      <c r="AC1836" s="43"/>
      <c r="AD1836" s="43"/>
      <c r="AE1836" s="43"/>
      <c r="AT1836" s="21" t="s">
        <v>168</v>
      </c>
      <c r="AU1836" s="21" t="s">
        <v>91</v>
      </c>
    </row>
    <row r="1837" s="12" customFormat="1" ht="20.88" customHeight="1">
      <c r="A1837" s="12"/>
      <c r="B1837" s="201"/>
      <c r="C1837" s="202"/>
      <c r="D1837" s="203" t="s">
        <v>75</v>
      </c>
      <c r="E1837" s="215" t="s">
        <v>2838</v>
      </c>
      <c r="F1837" s="215" t="s">
        <v>2839</v>
      </c>
      <c r="G1837" s="202"/>
      <c r="H1837" s="202"/>
      <c r="I1837" s="205"/>
      <c r="J1837" s="216">
        <f>BK1837</f>
        <v>0</v>
      </c>
      <c r="K1837" s="202"/>
      <c r="L1837" s="207"/>
      <c r="M1837" s="208"/>
      <c r="N1837" s="209"/>
      <c r="O1837" s="209"/>
      <c r="P1837" s="210">
        <f>SUM(P1838:P1842)</f>
        <v>0</v>
      </c>
      <c r="Q1837" s="209"/>
      <c r="R1837" s="210">
        <f>SUM(R1838:R1842)</f>
        <v>0</v>
      </c>
      <c r="S1837" s="209"/>
      <c r="T1837" s="211">
        <f>SUM(T1838:T1842)</f>
        <v>0</v>
      </c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R1837" s="212" t="s">
        <v>91</v>
      </c>
      <c r="AT1837" s="213" t="s">
        <v>75</v>
      </c>
      <c r="AU1837" s="213" t="s">
        <v>91</v>
      </c>
      <c r="AY1837" s="212" t="s">
        <v>159</v>
      </c>
      <c r="BK1837" s="214">
        <f>SUM(BK1838:BK1842)</f>
        <v>0</v>
      </c>
    </row>
    <row r="1838" s="2" customFormat="1" ht="33" customHeight="1">
      <c r="A1838" s="43"/>
      <c r="B1838" s="44"/>
      <c r="C1838" s="217" t="s">
        <v>2840</v>
      </c>
      <c r="D1838" s="217" t="s">
        <v>162</v>
      </c>
      <c r="E1838" s="218" t="s">
        <v>2841</v>
      </c>
      <c r="F1838" s="219" t="s">
        <v>2842</v>
      </c>
      <c r="G1838" s="220" t="s">
        <v>226</v>
      </c>
      <c r="H1838" s="221">
        <v>1</v>
      </c>
      <c r="I1838" s="222"/>
      <c r="J1838" s="223">
        <f>ROUND(I1838*H1838,2)</f>
        <v>0</v>
      </c>
      <c r="K1838" s="219" t="s">
        <v>227</v>
      </c>
      <c r="L1838" s="49"/>
      <c r="M1838" s="224" t="s">
        <v>32</v>
      </c>
      <c r="N1838" s="225" t="s">
        <v>48</v>
      </c>
      <c r="O1838" s="89"/>
      <c r="P1838" s="226">
        <f>O1838*H1838</f>
        <v>0</v>
      </c>
      <c r="Q1838" s="226">
        <v>0</v>
      </c>
      <c r="R1838" s="226">
        <f>Q1838*H1838</f>
        <v>0</v>
      </c>
      <c r="S1838" s="226">
        <v>0</v>
      </c>
      <c r="T1838" s="227">
        <f>S1838*H1838</f>
        <v>0</v>
      </c>
      <c r="U1838" s="43"/>
      <c r="V1838" s="43"/>
      <c r="W1838" s="43"/>
      <c r="X1838" s="43"/>
      <c r="Y1838" s="43"/>
      <c r="Z1838" s="43"/>
      <c r="AA1838" s="43"/>
      <c r="AB1838" s="43"/>
      <c r="AC1838" s="43"/>
      <c r="AD1838" s="43"/>
      <c r="AE1838" s="43"/>
      <c r="AR1838" s="228" t="s">
        <v>663</v>
      </c>
      <c r="AT1838" s="228" t="s">
        <v>162</v>
      </c>
      <c r="AU1838" s="228" t="s">
        <v>93</v>
      </c>
      <c r="AY1838" s="21" t="s">
        <v>159</v>
      </c>
      <c r="BE1838" s="229">
        <f>IF(N1838="základní",J1838,0)</f>
        <v>0</v>
      </c>
      <c r="BF1838" s="229">
        <f>IF(N1838="snížená",J1838,0)</f>
        <v>0</v>
      </c>
      <c r="BG1838" s="229">
        <f>IF(N1838="zákl. přenesená",J1838,0)</f>
        <v>0</v>
      </c>
      <c r="BH1838" s="229">
        <f>IF(N1838="sníž. přenesená",J1838,0)</f>
        <v>0</v>
      </c>
      <c r="BI1838" s="229">
        <f>IF(N1838="nulová",J1838,0)</f>
        <v>0</v>
      </c>
      <c r="BJ1838" s="21" t="s">
        <v>91</v>
      </c>
      <c r="BK1838" s="229">
        <f>ROUND(I1838*H1838,2)</f>
        <v>0</v>
      </c>
      <c r="BL1838" s="21" t="s">
        <v>663</v>
      </c>
      <c r="BM1838" s="228" t="s">
        <v>2843</v>
      </c>
    </row>
    <row r="1839" s="2" customFormat="1" ht="33" customHeight="1">
      <c r="A1839" s="43"/>
      <c r="B1839" s="44"/>
      <c r="C1839" s="217" t="s">
        <v>2844</v>
      </c>
      <c r="D1839" s="217" t="s">
        <v>162</v>
      </c>
      <c r="E1839" s="218" t="s">
        <v>2845</v>
      </c>
      <c r="F1839" s="219" t="s">
        <v>2846</v>
      </c>
      <c r="G1839" s="220" t="s">
        <v>226</v>
      </c>
      <c r="H1839" s="221">
        <v>1</v>
      </c>
      <c r="I1839" s="222"/>
      <c r="J1839" s="223">
        <f>ROUND(I1839*H1839,2)</f>
        <v>0</v>
      </c>
      <c r="K1839" s="219" t="s">
        <v>227</v>
      </c>
      <c r="L1839" s="49"/>
      <c r="M1839" s="224" t="s">
        <v>32</v>
      </c>
      <c r="N1839" s="225" t="s">
        <v>48</v>
      </c>
      <c r="O1839" s="89"/>
      <c r="P1839" s="226">
        <f>O1839*H1839</f>
        <v>0</v>
      </c>
      <c r="Q1839" s="226">
        <v>0</v>
      </c>
      <c r="R1839" s="226">
        <f>Q1839*H1839</f>
        <v>0</v>
      </c>
      <c r="S1839" s="226">
        <v>0</v>
      </c>
      <c r="T1839" s="227">
        <f>S1839*H1839</f>
        <v>0</v>
      </c>
      <c r="U1839" s="43"/>
      <c r="V1839" s="43"/>
      <c r="W1839" s="43"/>
      <c r="X1839" s="43"/>
      <c r="Y1839" s="43"/>
      <c r="Z1839" s="43"/>
      <c r="AA1839" s="43"/>
      <c r="AB1839" s="43"/>
      <c r="AC1839" s="43"/>
      <c r="AD1839" s="43"/>
      <c r="AE1839" s="43"/>
      <c r="AR1839" s="228" t="s">
        <v>663</v>
      </c>
      <c r="AT1839" s="228" t="s">
        <v>162</v>
      </c>
      <c r="AU1839" s="228" t="s">
        <v>93</v>
      </c>
      <c r="AY1839" s="21" t="s">
        <v>159</v>
      </c>
      <c r="BE1839" s="229">
        <f>IF(N1839="základní",J1839,0)</f>
        <v>0</v>
      </c>
      <c r="BF1839" s="229">
        <f>IF(N1839="snížená",J1839,0)</f>
        <v>0</v>
      </c>
      <c r="BG1839" s="229">
        <f>IF(N1839="zákl. přenesená",J1839,0)</f>
        <v>0</v>
      </c>
      <c r="BH1839" s="229">
        <f>IF(N1839="sníž. přenesená",J1839,0)</f>
        <v>0</v>
      </c>
      <c r="BI1839" s="229">
        <f>IF(N1839="nulová",J1839,0)</f>
        <v>0</v>
      </c>
      <c r="BJ1839" s="21" t="s">
        <v>91</v>
      </c>
      <c r="BK1839" s="229">
        <f>ROUND(I1839*H1839,2)</f>
        <v>0</v>
      </c>
      <c r="BL1839" s="21" t="s">
        <v>663</v>
      </c>
      <c r="BM1839" s="228" t="s">
        <v>2847</v>
      </c>
    </row>
    <row r="1840" s="2" customFormat="1" ht="33" customHeight="1">
      <c r="A1840" s="43"/>
      <c r="B1840" s="44"/>
      <c r="C1840" s="217" t="s">
        <v>2848</v>
      </c>
      <c r="D1840" s="217" t="s">
        <v>162</v>
      </c>
      <c r="E1840" s="218" t="s">
        <v>2849</v>
      </c>
      <c r="F1840" s="219" t="s">
        <v>2850</v>
      </c>
      <c r="G1840" s="220" t="s">
        <v>226</v>
      </c>
      <c r="H1840" s="221">
        <v>1</v>
      </c>
      <c r="I1840" s="222"/>
      <c r="J1840" s="223">
        <f>ROUND(I1840*H1840,2)</f>
        <v>0</v>
      </c>
      <c r="K1840" s="219" t="s">
        <v>227</v>
      </c>
      <c r="L1840" s="49"/>
      <c r="M1840" s="224" t="s">
        <v>32</v>
      </c>
      <c r="N1840" s="225" t="s">
        <v>48</v>
      </c>
      <c r="O1840" s="89"/>
      <c r="P1840" s="226">
        <f>O1840*H1840</f>
        <v>0</v>
      </c>
      <c r="Q1840" s="226">
        <v>0</v>
      </c>
      <c r="R1840" s="226">
        <f>Q1840*H1840</f>
        <v>0</v>
      </c>
      <c r="S1840" s="226">
        <v>0</v>
      </c>
      <c r="T1840" s="227">
        <f>S1840*H1840</f>
        <v>0</v>
      </c>
      <c r="U1840" s="43"/>
      <c r="V1840" s="43"/>
      <c r="W1840" s="43"/>
      <c r="X1840" s="43"/>
      <c r="Y1840" s="43"/>
      <c r="Z1840" s="43"/>
      <c r="AA1840" s="43"/>
      <c r="AB1840" s="43"/>
      <c r="AC1840" s="43"/>
      <c r="AD1840" s="43"/>
      <c r="AE1840" s="43"/>
      <c r="AR1840" s="228" t="s">
        <v>663</v>
      </c>
      <c r="AT1840" s="228" t="s">
        <v>162</v>
      </c>
      <c r="AU1840" s="228" t="s">
        <v>93</v>
      </c>
      <c r="AY1840" s="21" t="s">
        <v>159</v>
      </c>
      <c r="BE1840" s="229">
        <f>IF(N1840="základní",J1840,0)</f>
        <v>0</v>
      </c>
      <c r="BF1840" s="229">
        <f>IF(N1840="snížená",J1840,0)</f>
        <v>0</v>
      </c>
      <c r="BG1840" s="229">
        <f>IF(N1840="zákl. přenesená",J1840,0)</f>
        <v>0</v>
      </c>
      <c r="BH1840" s="229">
        <f>IF(N1840="sníž. přenesená",J1840,0)</f>
        <v>0</v>
      </c>
      <c r="BI1840" s="229">
        <f>IF(N1840="nulová",J1840,0)</f>
        <v>0</v>
      </c>
      <c r="BJ1840" s="21" t="s">
        <v>91</v>
      </c>
      <c r="BK1840" s="229">
        <f>ROUND(I1840*H1840,2)</f>
        <v>0</v>
      </c>
      <c r="BL1840" s="21" t="s">
        <v>663</v>
      </c>
      <c r="BM1840" s="228" t="s">
        <v>2851</v>
      </c>
    </row>
    <row r="1841" s="2" customFormat="1" ht="33" customHeight="1">
      <c r="A1841" s="43"/>
      <c r="B1841" s="44"/>
      <c r="C1841" s="217" t="s">
        <v>2852</v>
      </c>
      <c r="D1841" s="217" t="s">
        <v>162</v>
      </c>
      <c r="E1841" s="218" t="s">
        <v>2853</v>
      </c>
      <c r="F1841" s="219" t="s">
        <v>2854</v>
      </c>
      <c r="G1841" s="220" t="s">
        <v>226</v>
      </c>
      <c r="H1841" s="221">
        <v>1</v>
      </c>
      <c r="I1841" s="222"/>
      <c r="J1841" s="223">
        <f>ROUND(I1841*H1841,2)</f>
        <v>0</v>
      </c>
      <c r="K1841" s="219" t="s">
        <v>227</v>
      </c>
      <c r="L1841" s="49"/>
      <c r="M1841" s="224" t="s">
        <v>32</v>
      </c>
      <c r="N1841" s="225" t="s">
        <v>48</v>
      </c>
      <c r="O1841" s="89"/>
      <c r="P1841" s="226">
        <f>O1841*H1841</f>
        <v>0</v>
      </c>
      <c r="Q1841" s="226">
        <v>0</v>
      </c>
      <c r="R1841" s="226">
        <f>Q1841*H1841</f>
        <v>0</v>
      </c>
      <c r="S1841" s="226">
        <v>0</v>
      </c>
      <c r="T1841" s="227">
        <f>S1841*H1841</f>
        <v>0</v>
      </c>
      <c r="U1841" s="43"/>
      <c r="V1841" s="43"/>
      <c r="W1841" s="43"/>
      <c r="X1841" s="43"/>
      <c r="Y1841" s="43"/>
      <c r="Z1841" s="43"/>
      <c r="AA1841" s="43"/>
      <c r="AB1841" s="43"/>
      <c r="AC1841" s="43"/>
      <c r="AD1841" s="43"/>
      <c r="AE1841" s="43"/>
      <c r="AR1841" s="228" t="s">
        <v>663</v>
      </c>
      <c r="AT1841" s="228" t="s">
        <v>162</v>
      </c>
      <c r="AU1841" s="228" t="s">
        <v>93</v>
      </c>
      <c r="AY1841" s="21" t="s">
        <v>159</v>
      </c>
      <c r="BE1841" s="229">
        <f>IF(N1841="základní",J1841,0)</f>
        <v>0</v>
      </c>
      <c r="BF1841" s="229">
        <f>IF(N1841="snížená",J1841,0)</f>
        <v>0</v>
      </c>
      <c r="BG1841" s="229">
        <f>IF(N1841="zákl. přenesená",J1841,0)</f>
        <v>0</v>
      </c>
      <c r="BH1841" s="229">
        <f>IF(N1841="sníž. přenesená",J1841,0)</f>
        <v>0</v>
      </c>
      <c r="BI1841" s="229">
        <f>IF(N1841="nulová",J1841,0)</f>
        <v>0</v>
      </c>
      <c r="BJ1841" s="21" t="s">
        <v>91</v>
      </c>
      <c r="BK1841" s="229">
        <f>ROUND(I1841*H1841,2)</f>
        <v>0</v>
      </c>
      <c r="BL1841" s="21" t="s">
        <v>663</v>
      </c>
      <c r="BM1841" s="228" t="s">
        <v>2855</v>
      </c>
    </row>
    <row r="1842" s="2" customFormat="1" ht="37.8" customHeight="1">
      <c r="A1842" s="43"/>
      <c r="B1842" s="44"/>
      <c r="C1842" s="217" t="s">
        <v>2856</v>
      </c>
      <c r="D1842" s="217" t="s">
        <v>162</v>
      </c>
      <c r="E1842" s="218" t="s">
        <v>2857</v>
      </c>
      <c r="F1842" s="219" t="s">
        <v>2858</v>
      </c>
      <c r="G1842" s="220" t="s">
        <v>226</v>
      </c>
      <c r="H1842" s="221">
        <v>1</v>
      </c>
      <c r="I1842" s="222"/>
      <c r="J1842" s="223">
        <f>ROUND(I1842*H1842,2)</f>
        <v>0</v>
      </c>
      <c r="K1842" s="219" t="s">
        <v>227</v>
      </c>
      <c r="L1842" s="49"/>
      <c r="M1842" s="224" t="s">
        <v>32</v>
      </c>
      <c r="N1842" s="225" t="s">
        <v>48</v>
      </c>
      <c r="O1842" s="89"/>
      <c r="P1842" s="226">
        <f>O1842*H1842</f>
        <v>0</v>
      </c>
      <c r="Q1842" s="226">
        <v>0</v>
      </c>
      <c r="R1842" s="226">
        <f>Q1842*H1842</f>
        <v>0</v>
      </c>
      <c r="S1842" s="226">
        <v>0</v>
      </c>
      <c r="T1842" s="227">
        <f>S1842*H1842</f>
        <v>0</v>
      </c>
      <c r="U1842" s="43"/>
      <c r="V1842" s="43"/>
      <c r="W1842" s="43"/>
      <c r="X1842" s="43"/>
      <c r="Y1842" s="43"/>
      <c r="Z1842" s="43"/>
      <c r="AA1842" s="43"/>
      <c r="AB1842" s="43"/>
      <c r="AC1842" s="43"/>
      <c r="AD1842" s="43"/>
      <c r="AE1842" s="43"/>
      <c r="AR1842" s="228" t="s">
        <v>663</v>
      </c>
      <c r="AT1842" s="228" t="s">
        <v>162</v>
      </c>
      <c r="AU1842" s="228" t="s">
        <v>93</v>
      </c>
      <c r="AY1842" s="21" t="s">
        <v>159</v>
      </c>
      <c r="BE1842" s="229">
        <f>IF(N1842="základní",J1842,0)</f>
        <v>0</v>
      </c>
      <c r="BF1842" s="229">
        <f>IF(N1842="snížená",J1842,0)</f>
        <v>0</v>
      </c>
      <c r="BG1842" s="229">
        <f>IF(N1842="zákl. přenesená",J1842,0)</f>
        <v>0</v>
      </c>
      <c r="BH1842" s="229">
        <f>IF(N1842="sníž. přenesená",J1842,0)</f>
        <v>0</v>
      </c>
      <c r="BI1842" s="229">
        <f>IF(N1842="nulová",J1842,0)</f>
        <v>0</v>
      </c>
      <c r="BJ1842" s="21" t="s">
        <v>91</v>
      </c>
      <c r="BK1842" s="229">
        <f>ROUND(I1842*H1842,2)</f>
        <v>0</v>
      </c>
      <c r="BL1842" s="21" t="s">
        <v>663</v>
      </c>
      <c r="BM1842" s="228" t="s">
        <v>2859</v>
      </c>
    </row>
    <row r="1843" s="12" customFormat="1" ht="20.88" customHeight="1">
      <c r="A1843" s="12"/>
      <c r="B1843" s="201"/>
      <c r="C1843" s="202"/>
      <c r="D1843" s="203" t="s">
        <v>75</v>
      </c>
      <c r="E1843" s="215" t="s">
        <v>2860</v>
      </c>
      <c r="F1843" s="215" t="s">
        <v>2861</v>
      </c>
      <c r="G1843" s="202"/>
      <c r="H1843" s="202"/>
      <c r="I1843" s="205"/>
      <c r="J1843" s="216">
        <f>BK1843</f>
        <v>0</v>
      </c>
      <c r="K1843" s="202"/>
      <c r="L1843" s="207"/>
      <c r="M1843" s="208"/>
      <c r="N1843" s="209"/>
      <c r="O1843" s="209"/>
      <c r="P1843" s="210">
        <f>SUM(P1844:P1869)</f>
        <v>0</v>
      </c>
      <c r="Q1843" s="209"/>
      <c r="R1843" s="210">
        <f>SUM(R1844:R1869)</f>
        <v>0.55095000000000005</v>
      </c>
      <c r="S1843" s="209"/>
      <c r="T1843" s="211">
        <f>SUM(T1844:T1869)</f>
        <v>0</v>
      </c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R1843" s="212" t="s">
        <v>91</v>
      </c>
      <c r="AT1843" s="213" t="s">
        <v>75</v>
      </c>
      <c r="AU1843" s="213" t="s">
        <v>91</v>
      </c>
      <c r="AY1843" s="212" t="s">
        <v>159</v>
      </c>
      <c r="BK1843" s="214">
        <f>SUM(BK1844:BK1869)</f>
        <v>0</v>
      </c>
    </row>
    <row r="1844" s="2" customFormat="1" ht="37.8" customHeight="1">
      <c r="A1844" s="43"/>
      <c r="B1844" s="44"/>
      <c r="C1844" s="217" t="s">
        <v>2862</v>
      </c>
      <c r="D1844" s="217" t="s">
        <v>162</v>
      </c>
      <c r="E1844" s="218" t="s">
        <v>2863</v>
      </c>
      <c r="F1844" s="219" t="s">
        <v>2864</v>
      </c>
      <c r="G1844" s="220" t="s">
        <v>212</v>
      </c>
      <c r="H1844" s="221">
        <v>16</v>
      </c>
      <c r="I1844" s="222"/>
      <c r="J1844" s="223">
        <f>ROUND(I1844*H1844,2)</f>
        <v>0</v>
      </c>
      <c r="K1844" s="219" t="s">
        <v>166</v>
      </c>
      <c r="L1844" s="49"/>
      <c r="M1844" s="224" t="s">
        <v>32</v>
      </c>
      <c r="N1844" s="225" t="s">
        <v>48</v>
      </c>
      <c r="O1844" s="89"/>
      <c r="P1844" s="226">
        <f>O1844*H1844</f>
        <v>0</v>
      </c>
      <c r="Q1844" s="226">
        <v>0</v>
      </c>
      <c r="R1844" s="226">
        <f>Q1844*H1844</f>
        <v>0</v>
      </c>
      <c r="S1844" s="226">
        <v>0</v>
      </c>
      <c r="T1844" s="227">
        <f>S1844*H1844</f>
        <v>0</v>
      </c>
      <c r="U1844" s="43"/>
      <c r="V1844" s="43"/>
      <c r="W1844" s="43"/>
      <c r="X1844" s="43"/>
      <c r="Y1844" s="43"/>
      <c r="Z1844" s="43"/>
      <c r="AA1844" s="43"/>
      <c r="AB1844" s="43"/>
      <c r="AC1844" s="43"/>
      <c r="AD1844" s="43"/>
      <c r="AE1844" s="43"/>
      <c r="AR1844" s="228" t="s">
        <v>663</v>
      </c>
      <c r="AT1844" s="228" t="s">
        <v>162</v>
      </c>
      <c r="AU1844" s="228" t="s">
        <v>93</v>
      </c>
      <c r="AY1844" s="21" t="s">
        <v>159</v>
      </c>
      <c r="BE1844" s="229">
        <f>IF(N1844="základní",J1844,0)</f>
        <v>0</v>
      </c>
      <c r="BF1844" s="229">
        <f>IF(N1844="snížená",J1844,0)</f>
        <v>0</v>
      </c>
      <c r="BG1844" s="229">
        <f>IF(N1844="zákl. přenesená",J1844,0)</f>
        <v>0</v>
      </c>
      <c r="BH1844" s="229">
        <f>IF(N1844="sníž. přenesená",J1844,0)</f>
        <v>0</v>
      </c>
      <c r="BI1844" s="229">
        <f>IF(N1844="nulová",J1844,0)</f>
        <v>0</v>
      </c>
      <c r="BJ1844" s="21" t="s">
        <v>91</v>
      </c>
      <c r="BK1844" s="229">
        <f>ROUND(I1844*H1844,2)</f>
        <v>0</v>
      </c>
      <c r="BL1844" s="21" t="s">
        <v>663</v>
      </c>
      <c r="BM1844" s="228" t="s">
        <v>2865</v>
      </c>
    </row>
    <row r="1845" s="2" customFormat="1">
      <c r="A1845" s="43"/>
      <c r="B1845" s="44"/>
      <c r="C1845" s="45"/>
      <c r="D1845" s="230" t="s">
        <v>168</v>
      </c>
      <c r="E1845" s="45"/>
      <c r="F1845" s="231" t="s">
        <v>2866</v>
      </c>
      <c r="G1845" s="45"/>
      <c r="H1845" s="45"/>
      <c r="I1845" s="232"/>
      <c r="J1845" s="45"/>
      <c r="K1845" s="45"/>
      <c r="L1845" s="49"/>
      <c r="M1845" s="233"/>
      <c r="N1845" s="234"/>
      <c r="O1845" s="89"/>
      <c r="P1845" s="89"/>
      <c r="Q1845" s="89"/>
      <c r="R1845" s="89"/>
      <c r="S1845" s="89"/>
      <c r="T1845" s="90"/>
      <c r="U1845" s="43"/>
      <c r="V1845" s="43"/>
      <c r="W1845" s="43"/>
      <c r="X1845" s="43"/>
      <c r="Y1845" s="43"/>
      <c r="Z1845" s="43"/>
      <c r="AA1845" s="43"/>
      <c r="AB1845" s="43"/>
      <c r="AC1845" s="43"/>
      <c r="AD1845" s="43"/>
      <c r="AE1845" s="43"/>
      <c r="AT1845" s="21" t="s">
        <v>168</v>
      </c>
      <c r="AU1845" s="21" t="s">
        <v>93</v>
      </c>
    </row>
    <row r="1846" s="2" customFormat="1" ht="24.15" customHeight="1">
      <c r="A1846" s="43"/>
      <c r="B1846" s="44"/>
      <c r="C1846" s="277" t="s">
        <v>2867</v>
      </c>
      <c r="D1846" s="277" t="s">
        <v>670</v>
      </c>
      <c r="E1846" s="278" t="s">
        <v>2868</v>
      </c>
      <c r="F1846" s="279" t="s">
        <v>2869</v>
      </c>
      <c r="G1846" s="280" t="s">
        <v>212</v>
      </c>
      <c r="H1846" s="281">
        <v>4</v>
      </c>
      <c r="I1846" s="282"/>
      <c r="J1846" s="283">
        <f>ROUND(I1846*H1846,2)</f>
        <v>0</v>
      </c>
      <c r="K1846" s="279" t="s">
        <v>166</v>
      </c>
      <c r="L1846" s="284"/>
      <c r="M1846" s="285" t="s">
        <v>32</v>
      </c>
      <c r="N1846" s="286" t="s">
        <v>48</v>
      </c>
      <c r="O1846" s="89"/>
      <c r="P1846" s="226">
        <f>O1846*H1846</f>
        <v>0</v>
      </c>
      <c r="Q1846" s="226">
        <v>0.017500000000000002</v>
      </c>
      <c r="R1846" s="226">
        <f>Q1846*H1846</f>
        <v>0.070000000000000007</v>
      </c>
      <c r="S1846" s="226">
        <v>0</v>
      </c>
      <c r="T1846" s="227">
        <f>S1846*H1846</f>
        <v>0</v>
      </c>
      <c r="U1846" s="43"/>
      <c r="V1846" s="43"/>
      <c r="W1846" s="43"/>
      <c r="X1846" s="43"/>
      <c r="Y1846" s="43"/>
      <c r="Z1846" s="43"/>
      <c r="AA1846" s="43"/>
      <c r="AB1846" s="43"/>
      <c r="AC1846" s="43"/>
      <c r="AD1846" s="43"/>
      <c r="AE1846" s="43"/>
      <c r="AR1846" s="228" t="s">
        <v>782</v>
      </c>
      <c r="AT1846" s="228" t="s">
        <v>670</v>
      </c>
      <c r="AU1846" s="228" t="s">
        <v>93</v>
      </c>
      <c r="AY1846" s="21" t="s">
        <v>159</v>
      </c>
      <c r="BE1846" s="229">
        <f>IF(N1846="základní",J1846,0)</f>
        <v>0</v>
      </c>
      <c r="BF1846" s="229">
        <f>IF(N1846="snížená",J1846,0)</f>
        <v>0</v>
      </c>
      <c r="BG1846" s="229">
        <f>IF(N1846="zákl. přenesená",J1846,0)</f>
        <v>0</v>
      </c>
      <c r="BH1846" s="229">
        <f>IF(N1846="sníž. přenesená",J1846,0)</f>
        <v>0</v>
      </c>
      <c r="BI1846" s="229">
        <f>IF(N1846="nulová",J1846,0)</f>
        <v>0</v>
      </c>
      <c r="BJ1846" s="21" t="s">
        <v>91</v>
      </c>
      <c r="BK1846" s="229">
        <f>ROUND(I1846*H1846,2)</f>
        <v>0</v>
      </c>
      <c r="BL1846" s="21" t="s">
        <v>663</v>
      </c>
      <c r="BM1846" s="228" t="s">
        <v>2870</v>
      </c>
    </row>
    <row r="1847" s="14" customFormat="1">
      <c r="A1847" s="14"/>
      <c r="B1847" s="246"/>
      <c r="C1847" s="247"/>
      <c r="D1847" s="237" t="s">
        <v>170</v>
      </c>
      <c r="E1847" s="248" t="s">
        <v>32</v>
      </c>
      <c r="F1847" s="249" t="s">
        <v>2871</v>
      </c>
      <c r="G1847" s="247"/>
      <c r="H1847" s="250">
        <v>4</v>
      </c>
      <c r="I1847" s="251"/>
      <c r="J1847" s="247"/>
      <c r="K1847" s="247"/>
      <c r="L1847" s="252"/>
      <c r="M1847" s="253"/>
      <c r="N1847" s="254"/>
      <c r="O1847" s="254"/>
      <c r="P1847" s="254"/>
      <c r="Q1847" s="254"/>
      <c r="R1847" s="254"/>
      <c r="S1847" s="254"/>
      <c r="T1847" s="255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6" t="s">
        <v>170</v>
      </c>
      <c r="AU1847" s="256" t="s">
        <v>93</v>
      </c>
      <c r="AV1847" s="14" t="s">
        <v>91</v>
      </c>
      <c r="AW1847" s="14" t="s">
        <v>38</v>
      </c>
      <c r="AX1847" s="14" t="s">
        <v>84</v>
      </c>
      <c r="AY1847" s="256" t="s">
        <v>159</v>
      </c>
    </row>
    <row r="1848" s="2" customFormat="1" ht="24.15" customHeight="1">
      <c r="A1848" s="43"/>
      <c r="B1848" s="44"/>
      <c r="C1848" s="277" t="s">
        <v>2872</v>
      </c>
      <c r="D1848" s="277" t="s">
        <v>670</v>
      </c>
      <c r="E1848" s="278" t="s">
        <v>2873</v>
      </c>
      <c r="F1848" s="279" t="s">
        <v>2874</v>
      </c>
      <c r="G1848" s="280" t="s">
        <v>212</v>
      </c>
      <c r="H1848" s="281">
        <v>12</v>
      </c>
      <c r="I1848" s="282"/>
      <c r="J1848" s="283">
        <f>ROUND(I1848*H1848,2)</f>
        <v>0</v>
      </c>
      <c r="K1848" s="279" t="s">
        <v>166</v>
      </c>
      <c r="L1848" s="284"/>
      <c r="M1848" s="285" t="s">
        <v>32</v>
      </c>
      <c r="N1848" s="286" t="s">
        <v>48</v>
      </c>
      <c r="O1848" s="89"/>
      <c r="P1848" s="226">
        <f>O1848*H1848</f>
        <v>0</v>
      </c>
      <c r="Q1848" s="226">
        <v>0.0195</v>
      </c>
      <c r="R1848" s="226">
        <f>Q1848*H1848</f>
        <v>0.23399999999999999</v>
      </c>
      <c r="S1848" s="226">
        <v>0</v>
      </c>
      <c r="T1848" s="227">
        <f>S1848*H1848</f>
        <v>0</v>
      </c>
      <c r="U1848" s="43"/>
      <c r="V1848" s="43"/>
      <c r="W1848" s="43"/>
      <c r="X1848" s="43"/>
      <c r="Y1848" s="43"/>
      <c r="Z1848" s="43"/>
      <c r="AA1848" s="43"/>
      <c r="AB1848" s="43"/>
      <c r="AC1848" s="43"/>
      <c r="AD1848" s="43"/>
      <c r="AE1848" s="43"/>
      <c r="AR1848" s="228" t="s">
        <v>782</v>
      </c>
      <c r="AT1848" s="228" t="s">
        <v>670</v>
      </c>
      <c r="AU1848" s="228" t="s">
        <v>93</v>
      </c>
      <c r="AY1848" s="21" t="s">
        <v>159</v>
      </c>
      <c r="BE1848" s="229">
        <f>IF(N1848="základní",J1848,0)</f>
        <v>0</v>
      </c>
      <c r="BF1848" s="229">
        <f>IF(N1848="snížená",J1848,0)</f>
        <v>0</v>
      </c>
      <c r="BG1848" s="229">
        <f>IF(N1848="zákl. přenesená",J1848,0)</f>
        <v>0</v>
      </c>
      <c r="BH1848" s="229">
        <f>IF(N1848="sníž. přenesená",J1848,0)</f>
        <v>0</v>
      </c>
      <c r="BI1848" s="229">
        <f>IF(N1848="nulová",J1848,0)</f>
        <v>0</v>
      </c>
      <c r="BJ1848" s="21" t="s">
        <v>91</v>
      </c>
      <c r="BK1848" s="229">
        <f>ROUND(I1848*H1848,2)</f>
        <v>0</v>
      </c>
      <c r="BL1848" s="21" t="s">
        <v>663</v>
      </c>
      <c r="BM1848" s="228" t="s">
        <v>2875</v>
      </c>
    </row>
    <row r="1849" s="14" customFormat="1">
      <c r="A1849" s="14"/>
      <c r="B1849" s="246"/>
      <c r="C1849" s="247"/>
      <c r="D1849" s="237" t="s">
        <v>170</v>
      </c>
      <c r="E1849" s="248" t="s">
        <v>32</v>
      </c>
      <c r="F1849" s="249" t="s">
        <v>2876</v>
      </c>
      <c r="G1849" s="247"/>
      <c r="H1849" s="250">
        <v>12</v>
      </c>
      <c r="I1849" s="251"/>
      <c r="J1849" s="247"/>
      <c r="K1849" s="247"/>
      <c r="L1849" s="252"/>
      <c r="M1849" s="253"/>
      <c r="N1849" s="254"/>
      <c r="O1849" s="254"/>
      <c r="P1849" s="254"/>
      <c r="Q1849" s="254"/>
      <c r="R1849" s="254"/>
      <c r="S1849" s="254"/>
      <c r="T1849" s="255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6" t="s">
        <v>170</v>
      </c>
      <c r="AU1849" s="256" t="s">
        <v>93</v>
      </c>
      <c r="AV1849" s="14" t="s">
        <v>91</v>
      </c>
      <c r="AW1849" s="14" t="s">
        <v>38</v>
      </c>
      <c r="AX1849" s="14" t="s">
        <v>84</v>
      </c>
      <c r="AY1849" s="256" t="s">
        <v>159</v>
      </c>
    </row>
    <row r="1850" s="2" customFormat="1" ht="37.8" customHeight="1">
      <c r="A1850" s="43"/>
      <c r="B1850" s="44"/>
      <c r="C1850" s="217" t="s">
        <v>2877</v>
      </c>
      <c r="D1850" s="217" t="s">
        <v>162</v>
      </c>
      <c r="E1850" s="218" t="s">
        <v>2878</v>
      </c>
      <c r="F1850" s="219" t="s">
        <v>2879</v>
      </c>
      <c r="G1850" s="220" t="s">
        <v>212</v>
      </c>
      <c r="H1850" s="221">
        <v>9</v>
      </c>
      <c r="I1850" s="222"/>
      <c r="J1850" s="223">
        <f>ROUND(I1850*H1850,2)</f>
        <v>0</v>
      </c>
      <c r="K1850" s="219" t="s">
        <v>166</v>
      </c>
      <c r="L1850" s="49"/>
      <c r="M1850" s="224" t="s">
        <v>32</v>
      </c>
      <c r="N1850" s="225" t="s">
        <v>48</v>
      </c>
      <c r="O1850" s="89"/>
      <c r="P1850" s="226">
        <f>O1850*H1850</f>
        <v>0</v>
      </c>
      <c r="Q1850" s="226">
        <v>0</v>
      </c>
      <c r="R1850" s="226">
        <f>Q1850*H1850</f>
        <v>0</v>
      </c>
      <c r="S1850" s="226">
        <v>0</v>
      </c>
      <c r="T1850" s="227">
        <f>S1850*H1850</f>
        <v>0</v>
      </c>
      <c r="U1850" s="43"/>
      <c r="V1850" s="43"/>
      <c r="W1850" s="43"/>
      <c r="X1850" s="43"/>
      <c r="Y1850" s="43"/>
      <c r="Z1850" s="43"/>
      <c r="AA1850" s="43"/>
      <c r="AB1850" s="43"/>
      <c r="AC1850" s="43"/>
      <c r="AD1850" s="43"/>
      <c r="AE1850" s="43"/>
      <c r="AR1850" s="228" t="s">
        <v>663</v>
      </c>
      <c r="AT1850" s="228" t="s">
        <v>162</v>
      </c>
      <c r="AU1850" s="228" t="s">
        <v>93</v>
      </c>
      <c r="AY1850" s="21" t="s">
        <v>159</v>
      </c>
      <c r="BE1850" s="229">
        <f>IF(N1850="základní",J1850,0)</f>
        <v>0</v>
      </c>
      <c r="BF1850" s="229">
        <f>IF(N1850="snížená",J1850,0)</f>
        <v>0</v>
      </c>
      <c r="BG1850" s="229">
        <f>IF(N1850="zákl. přenesená",J1850,0)</f>
        <v>0</v>
      </c>
      <c r="BH1850" s="229">
        <f>IF(N1850="sníž. přenesená",J1850,0)</f>
        <v>0</v>
      </c>
      <c r="BI1850" s="229">
        <f>IF(N1850="nulová",J1850,0)</f>
        <v>0</v>
      </c>
      <c r="BJ1850" s="21" t="s">
        <v>91</v>
      </c>
      <c r="BK1850" s="229">
        <f>ROUND(I1850*H1850,2)</f>
        <v>0</v>
      </c>
      <c r="BL1850" s="21" t="s">
        <v>663</v>
      </c>
      <c r="BM1850" s="228" t="s">
        <v>2880</v>
      </c>
    </row>
    <row r="1851" s="2" customFormat="1">
      <c r="A1851" s="43"/>
      <c r="B1851" s="44"/>
      <c r="C1851" s="45"/>
      <c r="D1851" s="230" t="s">
        <v>168</v>
      </c>
      <c r="E1851" s="45"/>
      <c r="F1851" s="231" t="s">
        <v>2881</v>
      </c>
      <c r="G1851" s="45"/>
      <c r="H1851" s="45"/>
      <c r="I1851" s="232"/>
      <c r="J1851" s="45"/>
      <c r="K1851" s="45"/>
      <c r="L1851" s="49"/>
      <c r="M1851" s="233"/>
      <c r="N1851" s="234"/>
      <c r="O1851" s="89"/>
      <c r="P1851" s="89"/>
      <c r="Q1851" s="89"/>
      <c r="R1851" s="89"/>
      <c r="S1851" s="89"/>
      <c r="T1851" s="90"/>
      <c r="U1851" s="43"/>
      <c r="V1851" s="43"/>
      <c r="W1851" s="43"/>
      <c r="X1851" s="43"/>
      <c r="Y1851" s="43"/>
      <c r="Z1851" s="43"/>
      <c r="AA1851" s="43"/>
      <c r="AB1851" s="43"/>
      <c r="AC1851" s="43"/>
      <c r="AD1851" s="43"/>
      <c r="AE1851" s="43"/>
      <c r="AT1851" s="21" t="s">
        <v>168</v>
      </c>
      <c r="AU1851" s="21" t="s">
        <v>93</v>
      </c>
    </row>
    <row r="1852" s="2" customFormat="1" ht="24.15" customHeight="1">
      <c r="A1852" s="43"/>
      <c r="B1852" s="44"/>
      <c r="C1852" s="277" t="s">
        <v>2882</v>
      </c>
      <c r="D1852" s="277" t="s">
        <v>670</v>
      </c>
      <c r="E1852" s="278" t="s">
        <v>2883</v>
      </c>
      <c r="F1852" s="279" t="s">
        <v>2884</v>
      </c>
      <c r="G1852" s="280" t="s">
        <v>212</v>
      </c>
      <c r="H1852" s="281">
        <v>9</v>
      </c>
      <c r="I1852" s="282"/>
      <c r="J1852" s="283">
        <f>ROUND(I1852*H1852,2)</f>
        <v>0</v>
      </c>
      <c r="K1852" s="279" t="s">
        <v>166</v>
      </c>
      <c r="L1852" s="284"/>
      <c r="M1852" s="285" t="s">
        <v>32</v>
      </c>
      <c r="N1852" s="286" t="s">
        <v>48</v>
      </c>
      <c r="O1852" s="89"/>
      <c r="P1852" s="226">
        <f>O1852*H1852</f>
        <v>0</v>
      </c>
      <c r="Q1852" s="226">
        <v>0.020500000000000001</v>
      </c>
      <c r="R1852" s="226">
        <f>Q1852*H1852</f>
        <v>0.1845</v>
      </c>
      <c r="S1852" s="226">
        <v>0</v>
      </c>
      <c r="T1852" s="227">
        <f>S1852*H1852</f>
        <v>0</v>
      </c>
      <c r="U1852" s="43"/>
      <c r="V1852" s="43"/>
      <c r="W1852" s="43"/>
      <c r="X1852" s="43"/>
      <c r="Y1852" s="43"/>
      <c r="Z1852" s="43"/>
      <c r="AA1852" s="43"/>
      <c r="AB1852" s="43"/>
      <c r="AC1852" s="43"/>
      <c r="AD1852" s="43"/>
      <c r="AE1852" s="43"/>
      <c r="AR1852" s="228" t="s">
        <v>782</v>
      </c>
      <c r="AT1852" s="228" t="s">
        <v>670</v>
      </c>
      <c r="AU1852" s="228" t="s">
        <v>93</v>
      </c>
      <c r="AY1852" s="21" t="s">
        <v>159</v>
      </c>
      <c r="BE1852" s="229">
        <f>IF(N1852="základní",J1852,0)</f>
        <v>0</v>
      </c>
      <c r="BF1852" s="229">
        <f>IF(N1852="snížená",J1852,0)</f>
        <v>0</v>
      </c>
      <c r="BG1852" s="229">
        <f>IF(N1852="zákl. přenesená",J1852,0)</f>
        <v>0</v>
      </c>
      <c r="BH1852" s="229">
        <f>IF(N1852="sníž. přenesená",J1852,0)</f>
        <v>0</v>
      </c>
      <c r="BI1852" s="229">
        <f>IF(N1852="nulová",J1852,0)</f>
        <v>0</v>
      </c>
      <c r="BJ1852" s="21" t="s">
        <v>91</v>
      </c>
      <c r="BK1852" s="229">
        <f>ROUND(I1852*H1852,2)</f>
        <v>0</v>
      </c>
      <c r="BL1852" s="21" t="s">
        <v>663</v>
      </c>
      <c r="BM1852" s="228" t="s">
        <v>2885</v>
      </c>
    </row>
    <row r="1853" s="2" customFormat="1" ht="24.15" customHeight="1">
      <c r="A1853" s="43"/>
      <c r="B1853" s="44"/>
      <c r="C1853" s="217" t="s">
        <v>2886</v>
      </c>
      <c r="D1853" s="217" t="s">
        <v>162</v>
      </c>
      <c r="E1853" s="218" t="s">
        <v>2887</v>
      </c>
      <c r="F1853" s="219" t="s">
        <v>2888</v>
      </c>
      <c r="G1853" s="220" t="s">
        <v>212</v>
      </c>
      <c r="H1853" s="221">
        <v>35</v>
      </c>
      <c r="I1853" s="222"/>
      <c r="J1853" s="223">
        <f>ROUND(I1853*H1853,2)</f>
        <v>0</v>
      </c>
      <c r="K1853" s="219" t="s">
        <v>166</v>
      </c>
      <c r="L1853" s="49"/>
      <c r="M1853" s="224" t="s">
        <v>32</v>
      </c>
      <c r="N1853" s="225" t="s">
        <v>48</v>
      </c>
      <c r="O1853" s="89"/>
      <c r="P1853" s="226">
        <f>O1853*H1853</f>
        <v>0</v>
      </c>
      <c r="Q1853" s="226">
        <v>0</v>
      </c>
      <c r="R1853" s="226">
        <f>Q1853*H1853</f>
        <v>0</v>
      </c>
      <c r="S1853" s="226">
        <v>0</v>
      </c>
      <c r="T1853" s="227">
        <f>S1853*H1853</f>
        <v>0</v>
      </c>
      <c r="U1853" s="43"/>
      <c r="V1853" s="43"/>
      <c r="W1853" s="43"/>
      <c r="X1853" s="43"/>
      <c r="Y1853" s="43"/>
      <c r="Z1853" s="43"/>
      <c r="AA1853" s="43"/>
      <c r="AB1853" s="43"/>
      <c r="AC1853" s="43"/>
      <c r="AD1853" s="43"/>
      <c r="AE1853" s="43"/>
      <c r="AR1853" s="228" t="s">
        <v>663</v>
      </c>
      <c r="AT1853" s="228" t="s">
        <v>162</v>
      </c>
      <c r="AU1853" s="228" t="s">
        <v>93</v>
      </c>
      <c r="AY1853" s="21" t="s">
        <v>159</v>
      </c>
      <c r="BE1853" s="229">
        <f>IF(N1853="základní",J1853,0)</f>
        <v>0</v>
      </c>
      <c r="BF1853" s="229">
        <f>IF(N1853="snížená",J1853,0)</f>
        <v>0</v>
      </c>
      <c r="BG1853" s="229">
        <f>IF(N1853="zákl. přenesená",J1853,0)</f>
        <v>0</v>
      </c>
      <c r="BH1853" s="229">
        <f>IF(N1853="sníž. přenesená",J1853,0)</f>
        <v>0</v>
      </c>
      <c r="BI1853" s="229">
        <f>IF(N1853="nulová",J1853,0)</f>
        <v>0</v>
      </c>
      <c r="BJ1853" s="21" t="s">
        <v>91</v>
      </c>
      <c r="BK1853" s="229">
        <f>ROUND(I1853*H1853,2)</f>
        <v>0</v>
      </c>
      <c r="BL1853" s="21" t="s">
        <v>663</v>
      </c>
      <c r="BM1853" s="228" t="s">
        <v>2889</v>
      </c>
    </row>
    <row r="1854" s="2" customFormat="1">
      <c r="A1854" s="43"/>
      <c r="B1854" s="44"/>
      <c r="C1854" s="45"/>
      <c r="D1854" s="230" t="s">
        <v>168</v>
      </c>
      <c r="E1854" s="45"/>
      <c r="F1854" s="231" t="s">
        <v>2890</v>
      </c>
      <c r="G1854" s="45"/>
      <c r="H1854" s="45"/>
      <c r="I1854" s="232"/>
      <c r="J1854" s="45"/>
      <c r="K1854" s="45"/>
      <c r="L1854" s="49"/>
      <c r="M1854" s="233"/>
      <c r="N1854" s="234"/>
      <c r="O1854" s="89"/>
      <c r="P1854" s="89"/>
      <c r="Q1854" s="89"/>
      <c r="R1854" s="89"/>
      <c r="S1854" s="89"/>
      <c r="T1854" s="90"/>
      <c r="U1854" s="43"/>
      <c r="V1854" s="43"/>
      <c r="W1854" s="43"/>
      <c r="X1854" s="43"/>
      <c r="Y1854" s="43"/>
      <c r="Z1854" s="43"/>
      <c r="AA1854" s="43"/>
      <c r="AB1854" s="43"/>
      <c r="AC1854" s="43"/>
      <c r="AD1854" s="43"/>
      <c r="AE1854" s="43"/>
      <c r="AT1854" s="21" t="s">
        <v>168</v>
      </c>
      <c r="AU1854" s="21" t="s">
        <v>93</v>
      </c>
    </row>
    <row r="1855" s="14" customFormat="1">
      <c r="A1855" s="14"/>
      <c r="B1855" s="246"/>
      <c r="C1855" s="247"/>
      <c r="D1855" s="237" t="s">
        <v>170</v>
      </c>
      <c r="E1855" s="248" t="s">
        <v>32</v>
      </c>
      <c r="F1855" s="249" t="s">
        <v>2891</v>
      </c>
      <c r="G1855" s="247"/>
      <c r="H1855" s="250">
        <v>35</v>
      </c>
      <c r="I1855" s="251"/>
      <c r="J1855" s="247"/>
      <c r="K1855" s="247"/>
      <c r="L1855" s="252"/>
      <c r="M1855" s="253"/>
      <c r="N1855" s="254"/>
      <c r="O1855" s="254"/>
      <c r="P1855" s="254"/>
      <c r="Q1855" s="254"/>
      <c r="R1855" s="254"/>
      <c r="S1855" s="254"/>
      <c r="T1855" s="255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6" t="s">
        <v>170</v>
      </c>
      <c r="AU1855" s="256" t="s">
        <v>93</v>
      </c>
      <c r="AV1855" s="14" t="s">
        <v>91</v>
      </c>
      <c r="AW1855" s="14" t="s">
        <v>38</v>
      </c>
      <c r="AX1855" s="14" t="s">
        <v>84</v>
      </c>
      <c r="AY1855" s="256" t="s">
        <v>159</v>
      </c>
    </row>
    <row r="1856" s="2" customFormat="1" ht="24.15" customHeight="1">
      <c r="A1856" s="43"/>
      <c r="B1856" s="44"/>
      <c r="C1856" s="277" t="s">
        <v>2892</v>
      </c>
      <c r="D1856" s="277" t="s">
        <v>670</v>
      </c>
      <c r="E1856" s="278" t="s">
        <v>2893</v>
      </c>
      <c r="F1856" s="279" t="s">
        <v>2894</v>
      </c>
      <c r="G1856" s="280" t="s">
        <v>212</v>
      </c>
      <c r="H1856" s="281">
        <v>35</v>
      </c>
      <c r="I1856" s="282"/>
      <c r="J1856" s="283">
        <f>ROUND(I1856*H1856,2)</f>
        <v>0</v>
      </c>
      <c r="K1856" s="279" t="s">
        <v>166</v>
      </c>
      <c r="L1856" s="284"/>
      <c r="M1856" s="285" t="s">
        <v>32</v>
      </c>
      <c r="N1856" s="286" t="s">
        <v>48</v>
      </c>
      <c r="O1856" s="89"/>
      <c r="P1856" s="226">
        <f>O1856*H1856</f>
        <v>0</v>
      </c>
      <c r="Q1856" s="226">
        <v>0.00014999999999999999</v>
      </c>
      <c r="R1856" s="226">
        <f>Q1856*H1856</f>
        <v>0.0052499999999999995</v>
      </c>
      <c r="S1856" s="226">
        <v>0</v>
      </c>
      <c r="T1856" s="227">
        <f>S1856*H1856</f>
        <v>0</v>
      </c>
      <c r="U1856" s="43"/>
      <c r="V1856" s="43"/>
      <c r="W1856" s="43"/>
      <c r="X1856" s="43"/>
      <c r="Y1856" s="43"/>
      <c r="Z1856" s="43"/>
      <c r="AA1856" s="43"/>
      <c r="AB1856" s="43"/>
      <c r="AC1856" s="43"/>
      <c r="AD1856" s="43"/>
      <c r="AE1856" s="43"/>
      <c r="AR1856" s="228" t="s">
        <v>782</v>
      </c>
      <c r="AT1856" s="228" t="s">
        <v>670</v>
      </c>
      <c r="AU1856" s="228" t="s">
        <v>93</v>
      </c>
      <c r="AY1856" s="21" t="s">
        <v>159</v>
      </c>
      <c r="BE1856" s="229">
        <f>IF(N1856="základní",J1856,0)</f>
        <v>0</v>
      </c>
      <c r="BF1856" s="229">
        <f>IF(N1856="snížená",J1856,0)</f>
        <v>0</v>
      </c>
      <c r="BG1856" s="229">
        <f>IF(N1856="zákl. přenesená",J1856,0)</f>
        <v>0</v>
      </c>
      <c r="BH1856" s="229">
        <f>IF(N1856="sníž. přenesená",J1856,0)</f>
        <v>0</v>
      </c>
      <c r="BI1856" s="229">
        <f>IF(N1856="nulová",J1856,0)</f>
        <v>0</v>
      </c>
      <c r="BJ1856" s="21" t="s">
        <v>91</v>
      </c>
      <c r="BK1856" s="229">
        <f>ROUND(I1856*H1856,2)</f>
        <v>0</v>
      </c>
      <c r="BL1856" s="21" t="s">
        <v>663</v>
      </c>
      <c r="BM1856" s="228" t="s">
        <v>2895</v>
      </c>
    </row>
    <row r="1857" s="2" customFormat="1" ht="24.15" customHeight="1">
      <c r="A1857" s="43"/>
      <c r="B1857" s="44"/>
      <c r="C1857" s="217" t="s">
        <v>2896</v>
      </c>
      <c r="D1857" s="217" t="s">
        <v>162</v>
      </c>
      <c r="E1857" s="218" t="s">
        <v>2897</v>
      </c>
      <c r="F1857" s="219" t="s">
        <v>2898</v>
      </c>
      <c r="G1857" s="220" t="s">
        <v>212</v>
      </c>
      <c r="H1857" s="221">
        <v>25</v>
      </c>
      <c r="I1857" s="222"/>
      <c r="J1857" s="223">
        <f>ROUND(I1857*H1857,2)</f>
        <v>0</v>
      </c>
      <c r="K1857" s="219" t="s">
        <v>166</v>
      </c>
      <c r="L1857" s="49"/>
      <c r="M1857" s="224" t="s">
        <v>32</v>
      </c>
      <c r="N1857" s="225" t="s">
        <v>48</v>
      </c>
      <c r="O1857" s="89"/>
      <c r="P1857" s="226">
        <f>O1857*H1857</f>
        <v>0</v>
      </c>
      <c r="Q1857" s="226">
        <v>0</v>
      </c>
      <c r="R1857" s="226">
        <f>Q1857*H1857</f>
        <v>0</v>
      </c>
      <c r="S1857" s="226">
        <v>0</v>
      </c>
      <c r="T1857" s="227">
        <f>S1857*H1857</f>
        <v>0</v>
      </c>
      <c r="U1857" s="43"/>
      <c r="V1857" s="43"/>
      <c r="W1857" s="43"/>
      <c r="X1857" s="43"/>
      <c r="Y1857" s="43"/>
      <c r="Z1857" s="43"/>
      <c r="AA1857" s="43"/>
      <c r="AB1857" s="43"/>
      <c r="AC1857" s="43"/>
      <c r="AD1857" s="43"/>
      <c r="AE1857" s="43"/>
      <c r="AR1857" s="228" t="s">
        <v>663</v>
      </c>
      <c r="AT1857" s="228" t="s">
        <v>162</v>
      </c>
      <c r="AU1857" s="228" t="s">
        <v>93</v>
      </c>
      <c r="AY1857" s="21" t="s">
        <v>159</v>
      </c>
      <c r="BE1857" s="229">
        <f>IF(N1857="základní",J1857,0)</f>
        <v>0</v>
      </c>
      <c r="BF1857" s="229">
        <f>IF(N1857="snížená",J1857,0)</f>
        <v>0</v>
      </c>
      <c r="BG1857" s="229">
        <f>IF(N1857="zákl. přenesená",J1857,0)</f>
        <v>0</v>
      </c>
      <c r="BH1857" s="229">
        <f>IF(N1857="sníž. přenesená",J1857,0)</f>
        <v>0</v>
      </c>
      <c r="BI1857" s="229">
        <f>IF(N1857="nulová",J1857,0)</f>
        <v>0</v>
      </c>
      <c r="BJ1857" s="21" t="s">
        <v>91</v>
      </c>
      <c r="BK1857" s="229">
        <f>ROUND(I1857*H1857,2)</f>
        <v>0</v>
      </c>
      <c r="BL1857" s="21" t="s">
        <v>663</v>
      </c>
      <c r="BM1857" s="228" t="s">
        <v>2899</v>
      </c>
    </row>
    <row r="1858" s="2" customFormat="1">
      <c r="A1858" s="43"/>
      <c r="B1858" s="44"/>
      <c r="C1858" s="45"/>
      <c r="D1858" s="230" t="s">
        <v>168</v>
      </c>
      <c r="E1858" s="45"/>
      <c r="F1858" s="231" t="s">
        <v>2900</v>
      </c>
      <c r="G1858" s="45"/>
      <c r="H1858" s="45"/>
      <c r="I1858" s="232"/>
      <c r="J1858" s="45"/>
      <c r="K1858" s="45"/>
      <c r="L1858" s="49"/>
      <c r="M1858" s="233"/>
      <c r="N1858" s="234"/>
      <c r="O1858" s="89"/>
      <c r="P1858" s="89"/>
      <c r="Q1858" s="89"/>
      <c r="R1858" s="89"/>
      <c r="S1858" s="89"/>
      <c r="T1858" s="90"/>
      <c r="U1858" s="43"/>
      <c r="V1858" s="43"/>
      <c r="W1858" s="43"/>
      <c r="X1858" s="43"/>
      <c r="Y1858" s="43"/>
      <c r="Z1858" s="43"/>
      <c r="AA1858" s="43"/>
      <c r="AB1858" s="43"/>
      <c r="AC1858" s="43"/>
      <c r="AD1858" s="43"/>
      <c r="AE1858" s="43"/>
      <c r="AT1858" s="21" t="s">
        <v>168</v>
      </c>
      <c r="AU1858" s="21" t="s">
        <v>93</v>
      </c>
    </row>
    <row r="1859" s="2" customFormat="1" ht="16.5" customHeight="1">
      <c r="A1859" s="43"/>
      <c r="B1859" s="44"/>
      <c r="C1859" s="277" t="s">
        <v>2901</v>
      </c>
      <c r="D1859" s="277" t="s">
        <v>670</v>
      </c>
      <c r="E1859" s="278" t="s">
        <v>2902</v>
      </c>
      <c r="F1859" s="279" t="s">
        <v>2903</v>
      </c>
      <c r="G1859" s="280" t="s">
        <v>212</v>
      </c>
      <c r="H1859" s="281">
        <v>21</v>
      </c>
      <c r="I1859" s="282"/>
      <c r="J1859" s="283">
        <f>ROUND(I1859*H1859,2)</f>
        <v>0</v>
      </c>
      <c r="K1859" s="279" t="s">
        <v>166</v>
      </c>
      <c r="L1859" s="284"/>
      <c r="M1859" s="285" t="s">
        <v>32</v>
      </c>
      <c r="N1859" s="286" t="s">
        <v>48</v>
      </c>
      <c r="O1859" s="89"/>
      <c r="P1859" s="226">
        <f>O1859*H1859</f>
        <v>0</v>
      </c>
      <c r="Q1859" s="226">
        <v>0.0022000000000000001</v>
      </c>
      <c r="R1859" s="226">
        <f>Q1859*H1859</f>
        <v>0.046200000000000005</v>
      </c>
      <c r="S1859" s="226">
        <v>0</v>
      </c>
      <c r="T1859" s="227">
        <f>S1859*H1859</f>
        <v>0</v>
      </c>
      <c r="U1859" s="43"/>
      <c r="V1859" s="43"/>
      <c r="W1859" s="43"/>
      <c r="X1859" s="43"/>
      <c r="Y1859" s="43"/>
      <c r="Z1859" s="43"/>
      <c r="AA1859" s="43"/>
      <c r="AB1859" s="43"/>
      <c r="AC1859" s="43"/>
      <c r="AD1859" s="43"/>
      <c r="AE1859" s="43"/>
      <c r="AR1859" s="228" t="s">
        <v>782</v>
      </c>
      <c r="AT1859" s="228" t="s">
        <v>670</v>
      </c>
      <c r="AU1859" s="228" t="s">
        <v>93</v>
      </c>
      <c r="AY1859" s="21" t="s">
        <v>159</v>
      </c>
      <c r="BE1859" s="229">
        <f>IF(N1859="základní",J1859,0)</f>
        <v>0</v>
      </c>
      <c r="BF1859" s="229">
        <f>IF(N1859="snížená",J1859,0)</f>
        <v>0</v>
      </c>
      <c r="BG1859" s="229">
        <f>IF(N1859="zákl. přenesená",J1859,0)</f>
        <v>0</v>
      </c>
      <c r="BH1859" s="229">
        <f>IF(N1859="sníž. přenesená",J1859,0)</f>
        <v>0</v>
      </c>
      <c r="BI1859" s="229">
        <f>IF(N1859="nulová",J1859,0)</f>
        <v>0</v>
      </c>
      <c r="BJ1859" s="21" t="s">
        <v>91</v>
      </c>
      <c r="BK1859" s="229">
        <f>ROUND(I1859*H1859,2)</f>
        <v>0</v>
      </c>
      <c r="BL1859" s="21" t="s">
        <v>663</v>
      </c>
      <c r="BM1859" s="228" t="s">
        <v>2904</v>
      </c>
    </row>
    <row r="1860" s="14" customFormat="1">
      <c r="A1860" s="14"/>
      <c r="B1860" s="246"/>
      <c r="C1860" s="247"/>
      <c r="D1860" s="237" t="s">
        <v>170</v>
      </c>
      <c r="E1860" s="248" t="s">
        <v>32</v>
      </c>
      <c r="F1860" s="249" t="s">
        <v>2905</v>
      </c>
      <c r="G1860" s="247"/>
      <c r="H1860" s="250">
        <v>21</v>
      </c>
      <c r="I1860" s="251"/>
      <c r="J1860" s="247"/>
      <c r="K1860" s="247"/>
      <c r="L1860" s="252"/>
      <c r="M1860" s="253"/>
      <c r="N1860" s="254"/>
      <c r="O1860" s="254"/>
      <c r="P1860" s="254"/>
      <c r="Q1860" s="254"/>
      <c r="R1860" s="254"/>
      <c r="S1860" s="254"/>
      <c r="T1860" s="255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6" t="s">
        <v>170</v>
      </c>
      <c r="AU1860" s="256" t="s">
        <v>93</v>
      </c>
      <c r="AV1860" s="14" t="s">
        <v>91</v>
      </c>
      <c r="AW1860" s="14" t="s">
        <v>38</v>
      </c>
      <c r="AX1860" s="14" t="s">
        <v>84</v>
      </c>
      <c r="AY1860" s="256" t="s">
        <v>159</v>
      </c>
    </row>
    <row r="1861" s="2" customFormat="1" ht="16.5" customHeight="1">
      <c r="A1861" s="43"/>
      <c r="B1861" s="44"/>
      <c r="C1861" s="277" t="s">
        <v>2906</v>
      </c>
      <c r="D1861" s="277" t="s">
        <v>670</v>
      </c>
      <c r="E1861" s="278" t="s">
        <v>2907</v>
      </c>
      <c r="F1861" s="279" t="s">
        <v>2908</v>
      </c>
      <c r="G1861" s="280" t="s">
        <v>212</v>
      </c>
      <c r="H1861" s="281">
        <v>4</v>
      </c>
      <c r="I1861" s="282"/>
      <c r="J1861" s="283">
        <f>ROUND(I1861*H1861,2)</f>
        <v>0</v>
      </c>
      <c r="K1861" s="279" t="s">
        <v>166</v>
      </c>
      <c r="L1861" s="284"/>
      <c r="M1861" s="285" t="s">
        <v>32</v>
      </c>
      <c r="N1861" s="286" t="s">
        <v>48</v>
      </c>
      <c r="O1861" s="89"/>
      <c r="P1861" s="226">
        <f>O1861*H1861</f>
        <v>0</v>
      </c>
      <c r="Q1861" s="226">
        <v>0.0022000000000000001</v>
      </c>
      <c r="R1861" s="226">
        <f>Q1861*H1861</f>
        <v>0.0088000000000000005</v>
      </c>
      <c r="S1861" s="226">
        <v>0</v>
      </c>
      <c r="T1861" s="227">
        <f>S1861*H1861</f>
        <v>0</v>
      </c>
      <c r="U1861" s="43"/>
      <c r="V1861" s="43"/>
      <c r="W1861" s="43"/>
      <c r="X1861" s="43"/>
      <c r="Y1861" s="43"/>
      <c r="Z1861" s="43"/>
      <c r="AA1861" s="43"/>
      <c r="AB1861" s="43"/>
      <c r="AC1861" s="43"/>
      <c r="AD1861" s="43"/>
      <c r="AE1861" s="43"/>
      <c r="AR1861" s="228" t="s">
        <v>782</v>
      </c>
      <c r="AT1861" s="228" t="s">
        <v>670</v>
      </c>
      <c r="AU1861" s="228" t="s">
        <v>93</v>
      </c>
      <c r="AY1861" s="21" t="s">
        <v>159</v>
      </c>
      <c r="BE1861" s="229">
        <f>IF(N1861="základní",J1861,0)</f>
        <v>0</v>
      </c>
      <c r="BF1861" s="229">
        <f>IF(N1861="snížená",J1861,0)</f>
        <v>0</v>
      </c>
      <c r="BG1861" s="229">
        <f>IF(N1861="zákl. přenesená",J1861,0)</f>
        <v>0</v>
      </c>
      <c r="BH1861" s="229">
        <f>IF(N1861="sníž. přenesená",J1861,0)</f>
        <v>0</v>
      </c>
      <c r="BI1861" s="229">
        <f>IF(N1861="nulová",J1861,0)</f>
        <v>0</v>
      </c>
      <c r="BJ1861" s="21" t="s">
        <v>91</v>
      </c>
      <c r="BK1861" s="229">
        <f>ROUND(I1861*H1861,2)</f>
        <v>0</v>
      </c>
      <c r="BL1861" s="21" t="s">
        <v>663</v>
      </c>
      <c r="BM1861" s="228" t="s">
        <v>2909</v>
      </c>
    </row>
    <row r="1862" s="2" customFormat="1" ht="24.15" customHeight="1">
      <c r="A1862" s="43"/>
      <c r="B1862" s="44"/>
      <c r="C1862" s="217" t="s">
        <v>2910</v>
      </c>
      <c r="D1862" s="217" t="s">
        <v>162</v>
      </c>
      <c r="E1862" s="218" t="s">
        <v>2911</v>
      </c>
      <c r="F1862" s="219" t="s">
        <v>2912</v>
      </c>
      <c r="G1862" s="220" t="s">
        <v>226</v>
      </c>
      <c r="H1862" s="221">
        <v>1</v>
      </c>
      <c r="I1862" s="222"/>
      <c r="J1862" s="223">
        <f>ROUND(I1862*H1862,2)</f>
        <v>0</v>
      </c>
      <c r="K1862" s="219" t="s">
        <v>227</v>
      </c>
      <c r="L1862" s="49"/>
      <c r="M1862" s="224" t="s">
        <v>32</v>
      </c>
      <c r="N1862" s="225" t="s">
        <v>48</v>
      </c>
      <c r="O1862" s="89"/>
      <c r="P1862" s="226">
        <f>O1862*H1862</f>
        <v>0</v>
      </c>
      <c r="Q1862" s="226">
        <v>0</v>
      </c>
      <c r="R1862" s="226">
        <f>Q1862*H1862</f>
        <v>0</v>
      </c>
      <c r="S1862" s="226">
        <v>0</v>
      </c>
      <c r="T1862" s="227">
        <f>S1862*H1862</f>
        <v>0</v>
      </c>
      <c r="U1862" s="43"/>
      <c r="V1862" s="43"/>
      <c r="W1862" s="43"/>
      <c r="X1862" s="43"/>
      <c r="Y1862" s="43"/>
      <c r="Z1862" s="43"/>
      <c r="AA1862" s="43"/>
      <c r="AB1862" s="43"/>
      <c r="AC1862" s="43"/>
      <c r="AD1862" s="43"/>
      <c r="AE1862" s="43"/>
      <c r="AR1862" s="228" t="s">
        <v>663</v>
      </c>
      <c r="AT1862" s="228" t="s">
        <v>162</v>
      </c>
      <c r="AU1862" s="228" t="s">
        <v>93</v>
      </c>
      <c r="AY1862" s="21" t="s">
        <v>159</v>
      </c>
      <c r="BE1862" s="229">
        <f>IF(N1862="základní",J1862,0)</f>
        <v>0</v>
      </c>
      <c r="BF1862" s="229">
        <f>IF(N1862="snížená",J1862,0)</f>
        <v>0</v>
      </c>
      <c r="BG1862" s="229">
        <f>IF(N1862="zákl. přenesená",J1862,0)</f>
        <v>0</v>
      </c>
      <c r="BH1862" s="229">
        <f>IF(N1862="sníž. přenesená",J1862,0)</f>
        <v>0</v>
      </c>
      <c r="BI1862" s="229">
        <f>IF(N1862="nulová",J1862,0)</f>
        <v>0</v>
      </c>
      <c r="BJ1862" s="21" t="s">
        <v>91</v>
      </c>
      <c r="BK1862" s="229">
        <f>ROUND(I1862*H1862,2)</f>
        <v>0</v>
      </c>
      <c r="BL1862" s="21" t="s">
        <v>663</v>
      </c>
      <c r="BM1862" s="228" t="s">
        <v>2913</v>
      </c>
    </row>
    <row r="1863" s="2" customFormat="1" ht="33" customHeight="1">
      <c r="A1863" s="43"/>
      <c r="B1863" s="44"/>
      <c r="C1863" s="217" t="s">
        <v>2914</v>
      </c>
      <c r="D1863" s="217" t="s">
        <v>162</v>
      </c>
      <c r="E1863" s="218" t="s">
        <v>2915</v>
      </c>
      <c r="F1863" s="219" t="s">
        <v>2916</v>
      </c>
      <c r="G1863" s="220" t="s">
        <v>226</v>
      </c>
      <c r="H1863" s="221">
        <v>1</v>
      </c>
      <c r="I1863" s="222"/>
      <c r="J1863" s="223">
        <f>ROUND(I1863*H1863,2)</f>
        <v>0</v>
      </c>
      <c r="K1863" s="219" t="s">
        <v>227</v>
      </c>
      <c r="L1863" s="49"/>
      <c r="M1863" s="224" t="s">
        <v>32</v>
      </c>
      <c r="N1863" s="225" t="s">
        <v>48</v>
      </c>
      <c r="O1863" s="89"/>
      <c r="P1863" s="226">
        <f>O1863*H1863</f>
        <v>0</v>
      </c>
      <c r="Q1863" s="226">
        <v>0</v>
      </c>
      <c r="R1863" s="226">
        <f>Q1863*H1863</f>
        <v>0</v>
      </c>
      <c r="S1863" s="226">
        <v>0</v>
      </c>
      <c r="T1863" s="227">
        <f>S1863*H1863</f>
        <v>0</v>
      </c>
      <c r="U1863" s="43"/>
      <c r="V1863" s="43"/>
      <c r="W1863" s="43"/>
      <c r="X1863" s="43"/>
      <c r="Y1863" s="43"/>
      <c r="Z1863" s="43"/>
      <c r="AA1863" s="43"/>
      <c r="AB1863" s="43"/>
      <c r="AC1863" s="43"/>
      <c r="AD1863" s="43"/>
      <c r="AE1863" s="43"/>
      <c r="AR1863" s="228" t="s">
        <v>663</v>
      </c>
      <c r="AT1863" s="228" t="s">
        <v>162</v>
      </c>
      <c r="AU1863" s="228" t="s">
        <v>93</v>
      </c>
      <c r="AY1863" s="21" t="s">
        <v>159</v>
      </c>
      <c r="BE1863" s="229">
        <f>IF(N1863="základní",J1863,0)</f>
        <v>0</v>
      </c>
      <c r="BF1863" s="229">
        <f>IF(N1863="snížená",J1863,0)</f>
        <v>0</v>
      </c>
      <c r="BG1863" s="229">
        <f>IF(N1863="zákl. přenesená",J1863,0)</f>
        <v>0</v>
      </c>
      <c r="BH1863" s="229">
        <f>IF(N1863="sníž. přenesená",J1863,0)</f>
        <v>0</v>
      </c>
      <c r="BI1863" s="229">
        <f>IF(N1863="nulová",J1863,0)</f>
        <v>0</v>
      </c>
      <c r="BJ1863" s="21" t="s">
        <v>91</v>
      </c>
      <c r="BK1863" s="229">
        <f>ROUND(I1863*H1863,2)</f>
        <v>0</v>
      </c>
      <c r="BL1863" s="21" t="s">
        <v>663</v>
      </c>
      <c r="BM1863" s="228" t="s">
        <v>2917</v>
      </c>
    </row>
    <row r="1864" s="2" customFormat="1" ht="33" customHeight="1">
      <c r="A1864" s="43"/>
      <c r="B1864" s="44"/>
      <c r="C1864" s="217" t="s">
        <v>2918</v>
      </c>
      <c r="D1864" s="217" t="s">
        <v>162</v>
      </c>
      <c r="E1864" s="218" t="s">
        <v>2919</v>
      </c>
      <c r="F1864" s="219" t="s">
        <v>2920</v>
      </c>
      <c r="G1864" s="220" t="s">
        <v>226</v>
      </c>
      <c r="H1864" s="221">
        <v>8</v>
      </c>
      <c r="I1864" s="222"/>
      <c r="J1864" s="223">
        <f>ROUND(I1864*H1864,2)</f>
        <v>0</v>
      </c>
      <c r="K1864" s="219" t="s">
        <v>227</v>
      </c>
      <c r="L1864" s="49"/>
      <c r="M1864" s="224" t="s">
        <v>32</v>
      </c>
      <c r="N1864" s="225" t="s">
        <v>48</v>
      </c>
      <c r="O1864" s="89"/>
      <c r="P1864" s="226">
        <f>O1864*H1864</f>
        <v>0</v>
      </c>
      <c r="Q1864" s="226">
        <v>0</v>
      </c>
      <c r="R1864" s="226">
        <f>Q1864*H1864</f>
        <v>0</v>
      </c>
      <c r="S1864" s="226">
        <v>0</v>
      </c>
      <c r="T1864" s="227">
        <f>S1864*H1864</f>
        <v>0</v>
      </c>
      <c r="U1864" s="43"/>
      <c r="V1864" s="43"/>
      <c r="W1864" s="43"/>
      <c r="X1864" s="43"/>
      <c r="Y1864" s="43"/>
      <c r="Z1864" s="43"/>
      <c r="AA1864" s="43"/>
      <c r="AB1864" s="43"/>
      <c r="AC1864" s="43"/>
      <c r="AD1864" s="43"/>
      <c r="AE1864" s="43"/>
      <c r="AR1864" s="228" t="s">
        <v>663</v>
      </c>
      <c r="AT1864" s="228" t="s">
        <v>162</v>
      </c>
      <c r="AU1864" s="228" t="s">
        <v>93</v>
      </c>
      <c r="AY1864" s="21" t="s">
        <v>159</v>
      </c>
      <c r="BE1864" s="229">
        <f>IF(N1864="základní",J1864,0)</f>
        <v>0</v>
      </c>
      <c r="BF1864" s="229">
        <f>IF(N1864="snížená",J1864,0)</f>
        <v>0</v>
      </c>
      <c r="BG1864" s="229">
        <f>IF(N1864="zákl. přenesená",J1864,0)</f>
        <v>0</v>
      </c>
      <c r="BH1864" s="229">
        <f>IF(N1864="sníž. přenesená",J1864,0)</f>
        <v>0</v>
      </c>
      <c r="BI1864" s="229">
        <f>IF(N1864="nulová",J1864,0)</f>
        <v>0</v>
      </c>
      <c r="BJ1864" s="21" t="s">
        <v>91</v>
      </c>
      <c r="BK1864" s="229">
        <f>ROUND(I1864*H1864,2)</f>
        <v>0</v>
      </c>
      <c r="BL1864" s="21" t="s">
        <v>663</v>
      </c>
      <c r="BM1864" s="228" t="s">
        <v>2921</v>
      </c>
    </row>
    <row r="1865" s="2" customFormat="1" ht="33" customHeight="1">
      <c r="A1865" s="43"/>
      <c r="B1865" s="44"/>
      <c r="C1865" s="217" t="s">
        <v>2922</v>
      </c>
      <c r="D1865" s="217" t="s">
        <v>162</v>
      </c>
      <c r="E1865" s="218" t="s">
        <v>2923</v>
      </c>
      <c r="F1865" s="219" t="s">
        <v>2924</v>
      </c>
      <c r="G1865" s="220" t="s">
        <v>226</v>
      </c>
      <c r="H1865" s="221">
        <v>2</v>
      </c>
      <c r="I1865" s="222"/>
      <c r="J1865" s="223">
        <f>ROUND(I1865*H1865,2)</f>
        <v>0</v>
      </c>
      <c r="K1865" s="219" t="s">
        <v>227</v>
      </c>
      <c r="L1865" s="49"/>
      <c r="M1865" s="224" t="s">
        <v>32</v>
      </c>
      <c r="N1865" s="225" t="s">
        <v>48</v>
      </c>
      <c r="O1865" s="89"/>
      <c r="P1865" s="226">
        <f>O1865*H1865</f>
        <v>0</v>
      </c>
      <c r="Q1865" s="226">
        <v>0</v>
      </c>
      <c r="R1865" s="226">
        <f>Q1865*H1865</f>
        <v>0</v>
      </c>
      <c r="S1865" s="226">
        <v>0</v>
      </c>
      <c r="T1865" s="227">
        <f>S1865*H1865</f>
        <v>0</v>
      </c>
      <c r="U1865" s="43"/>
      <c r="V1865" s="43"/>
      <c r="W1865" s="43"/>
      <c r="X1865" s="43"/>
      <c r="Y1865" s="43"/>
      <c r="Z1865" s="43"/>
      <c r="AA1865" s="43"/>
      <c r="AB1865" s="43"/>
      <c r="AC1865" s="43"/>
      <c r="AD1865" s="43"/>
      <c r="AE1865" s="43"/>
      <c r="AR1865" s="228" t="s">
        <v>663</v>
      </c>
      <c r="AT1865" s="228" t="s">
        <v>162</v>
      </c>
      <c r="AU1865" s="228" t="s">
        <v>93</v>
      </c>
      <c r="AY1865" s="21" t="s">
        <v>159</v>
      </c>
      <c r="BE1865" s="229">
        <f>IF(N1865="základní",J1865,0)</f>
        <v>0</v>
      </c>
      <c r="BF1865" s="229">
        <f>IF(N1865="snížená",J1865,0)</f>
        <v>0</v>
      </c>
      <c r="BG1865" s="229">
        <f>IF(N1865="zákl. přenesená",J1865,0)</f>
        <v>0</v>
      </c>
      <c r="BH1865" s="229">
        <f>IF(N1865="sníž. přenesená",J1865,0)</f>
        <v>0</v>
      </c>
      <c r="BI1865" s="229">
        <f>IF(N1865="nulová",J1865,0)</f>
        <v>0</v>
      </c>
      <c r="BJ1865" s="21" t="s">
        <v>91</v>
      </c>
      <c r="BK1865" s="229">
        <f>ROUND(I1865*H1865,2)</f>
        <v>0</v>
      </c>
      <c r="BL1865" s="21" t="s">
        <v>663</v>
      </c>
      <c r="BM1865" s="228" t="s">
        <v>2925</v>
      </c>
    </row>
    <row r="1866" s="2" customFormat="1" ht="33" customHeight="1">
      <c r="A1866" s="43"/>
      <c r="B1866" s="44"/>
      <c r="C1866" s="217" t="s">
        <v>2926</v>
      </c>
      <c r="D1866" s="217" t="s">
        <v>162</v>
      </c>
      <c r="E1866" s="218" t="s">
        <v>2927</v>
      </c>
      <c r="F1866" s="219" t="s">
        <v>2928</v>
      </c>
      <c r="G1866" s="220" t="s">
        <v>226</v>
      </c>
      <c r="H1866" s="221">
        <v>1</v>
      </c>
      <c r="I1866" s="222"/>
      <c r="J1866" s="223">
        <f>ROUND(I1866*H1866,2)</f>
        <v>0</v>
      </c>
      <c r="K1866" s="219" t="s">
        <v>227</v>
      </c>
      <c r="L1866" s="49"/>
      <c r="M1866" s="224" t="s">
        <v>32</v>
      </c>
      <c r="N1866" s="225" t="s">
        <v>48</v>
      </c>
      <c r="O1866" s="89"/>
      <c r="P1866" s="226">
        <f>O1866*H1866</f>
        <v>0</v>
      </c>
      <c r="Q1866" s="226">
        <v>0</v>
      </c>
      <c r="R1866" s="226">
        <f>Q1866*H1866</f>
        <v>0</v>
      </c>
      <c r="S1866" s="226">
        <v>0</v>
      </c>
      <c r="T1866" s="227">
        <f>S1866*H1866</f>
        <v>0</v>
      </c>
      <c r="U1866" s="43"/>
      <c r="V1866" s="43"/>
      <c r="W1866" s="43"/>
      <c r="X1866" s="43"/>
      <c r="Y1866" s="43"/>
      <c r="Z1866" s="43"/>
      <c r="AA1866" s="43"/>
      <c r="AB1866" s="43"/>
      <c r="AC1866" s="43"/>
      <c r="AD1866" s="43"/>
      <c r="AE1866" s="43"/>
      <c r="AR1866" s="228" t="s">
        <v>663</v>
      </c>
      <c r="AT1866" s="228" t="s">
        <v>162</v>
      </c>
      <c r="AU1866" s="228" t="s">
        <v>93</v>
      </c>
      <c r="AY1866" s="21" t="s">
        <v>159</v>
      </c>
      <c r="BE1866" s="229">
        <f>IF(N1866="základní",J1866,0)</f>
        <v>0</v>
      </c>
      <c r="BF1866" s="229">
        <f>IF(N1866="snížená",J1866,0)</f>
        <v>0</v>
      </c>
      <c r="BG1866" s="229">
        <f>IF(N1866="zákl. přenesená",J1866,0)</f>
        <v>0</v>
      </c>
      <c r="BH1866" s="229">
        <f>IF(N1866="sníž. přenesená",J1866,0)</f>
        <v>0</v>
      </c>
      <c r="BI1866" s="229">
        <f>IF(N1866="nulová",J1866,0)</f>
        <v>0</v>
      </c>
      <c r="BJ1866" s="21" t="s">
        <v>91</v>
      </c>
      <c r="BK1866" s="229">
        <f>ROUND(I1866*H1866,2)</f>
        <v>0</v>
      </c>
      <c r="BL1866" s="21" t="s">
        <v>663</v>
      </c>
      <c r="BM1866" s="228" t="s">
        <v>2929</v>
      </c>
    </row>
    <row r="1867" s="2" customFormat="1" ht="24.15" customHeight="1">
      <c r="A1867" s="43"/>
      <c r="B1867" s="44"/>
      <c r="C1867" s="217" t="s">
        <v>2930</v>
      </c>
      <c r="D1867" s="217" t="s">
        <v>162</v>
      </c>
      <c r="E1867" s="218" t="s">
        <v>2931</v>
      </c>
      <c r="F1867" s="219" t="s">
        <v>2932</v>
      </c>
      <c r="G1867" s="220" t="s">
        <v>212</v>
      </c>
      <c r="H1867" s="221">
        <v>1</v>
      </c>
      <c r="I1867" s="222"/>
      <c r="J1867" s="223">
        <f>ROUND(I1867*H1867,2)</f>
        <v>0</v>
      </c>
      <c r="K1867" s="219" t="s">
        <v>166</v>
      </c>
      <c r="L1867" s="49"/>
      <c r="M1867" s="224" t="s">
        <v>32</v>
      </c>
      <c r="N1867" s="225" t="s">
        <v>48</v>
      </c>
      <c r="O1867" s="89"/>
      <c r="P1867" s="226">
        <f>O1867*H1867</f>
        <v>0</v>
      </c>
      <c r="Q1867" s="226">
        <v>0</v>
      </c>
      <c r="R1867" s="226">
        <f>Q1867*H1867</f>
        <v>0</v>
      </c>
      <c r="S1867" s="226">
        <v>0</v>
      </c>
      <c r="T1867" s="227">
        <f>S1867*H1867</f>
        <v>0</v>
      </c>
      <c r="U1867" s="43"/>
      <c r="V1867" s="43"/>
      <c r="W1867" s="43"/>
      <c r="X1867" s="43"/>
      <c r="Y1867" s="43"/>
      <c r="Z1867" s="43"/>
      <c r="AA1867" s="43"/>
      <c r="AB1867" s="43"/>
      <c r="AC1867" s="43"/>
      <c r="AD1867" s="43"/>
      <c r="AE1867" s="43"/>
      <c r="AR1867" s="228" t="s">
        <v>663</v>
      </c>
      <c r="AT1867" s="228" t="s">
        <v>162</v>
      </c>
      <c r="AU1867" s="228" t="s">
        <v>93</v>
      </c>
      <c r="AY1867" s="21" t="s">
        <v>159</v>
      </c>
      <c r="BE1867" s="229">
        <f>IF(N1867="základní",J1867,0)</f>
        <v>0</v>
      </c>
      <c r="BF1867" s="229">
        <f>IF(N1867="snížená",J1867,0)</f>
        <v>0</v>
      </c>
      <c r="BG1867" s="229">
        <f>IF(N1867="zákl. přenesená",J1867,0)</f>
        <v>0</v>
      </c>
      <c r="BH1867" s="229">
        <f>IF(N1867="sníž. přenesená",J1867,0)</f>
        <v>0</v>
      </c>
      <c r="BI1867" s="229">
        <f>IF(N1867="nulová",J1867,0)</f>
        <v>0</v>
      </c>
      <c r="BJ1867" s="21" t="s">
        <v>91</v>
      </c>
      <c r="BK1867" s="229">
        <f>ROUND(I1867*H1867,2)</f>
        <v>0</v>
      </c>
      <c r="BL1867" s="21" t="s">
        <v>663</v>
      </c>
      <c r="BM1867" s="228" t="s">
        <v>2933</v>
      </c>
    </row>
    <row r="1868" s="2" customFormat="1">
      <c r="A1868" s="43"/>
      <c r="B1868" s="44"/>
      <c r="C1868" s="45"/>
      <c r="D1868" s="230" t="s">
        <v>168</v>
      </c>
      <c r="E1868" s="45"/>
      <c r="F1868" s="231" t="s">
        <v>2934</v>
      </c>
      <c r="G1868" s="45"/>
      <c r="H1868" s="45"/>
      <c r="I1868" s="232"/>
      <c r="J1868" s="45"/>
      <c r="K1868" s="45"/>
      <c r="L1868" s="49"/>
      <c r="M1868" s="233"/>
      <c r="N1868" s="234"/>
      <c r="O1868" s="89"/>
      <c r="P1868" s="89"/>
      <c r="Q1868" s="89"/>
      <c r="R1868" s="89"/>
      <c r="S1868" s="89"/>
      <c r="T1868" s="90"/>
      <c r="U1868" s="43"/>
      <c r="V1868" s="43"/>
      <c r="W1868" s="43"/>
      <c r="X1868" s="43"/>
      <c r="Y1868" s="43"/>
      <c r="Z1868" s="43"/>
      <c r="AA1868" s="43"/>
      <c r="AB1868" s="43"/>
      <c r="AC1868" s="43"/>
      <c r="AD1868" s="43"/>
      <c r="AE1868" s="43"/>
      <c r="AT1868" s="21" t="s">
        <v>168</v>
      </c>
      <c r="AU1868" s="21" t="s">
        <v>93</v>
      </c>
    </row>
    <row r="1869" s="2" customFormat="1" ht="16.5" customHeight="1">
      <c r="A1869" s="43"/>
      <c r="B1869" s="44"/>
      <c r="C1869" s="277" t="s">
        <v>2935</v>
      </c>
      <c r="D1869" s="277" t="s">
        <v>670</v>
      </c>
      <c r="E1869" s="278" t="s">
        <v>2936</v>
      </c>
      <c r="F1869" s="279" t="s">
        <v>2937</v>
      </c>
      <c r="G1869" s="280" t="s">
        <v>212</v>
      </c>
      <c r="H1869" s="281">
        <v>1</v>
      </c>
      <c r="I1869" s="282"/>
      <c r="J1869" s="283">
        <f>ROUND(I1869*H1869,2)</f>
        <v>0</v>
      </c>
      <c r="K1869" s="279" t="s">
        <v>166</v>
      </c>
      <c r="L1869" s="284"/>
      <c r="M1869" s="285" t="s">
        <v>32</v>
      </c>
      <c r="N1869" s="286" t="s">
        <v>48</v>
      </c>
      <c r="O1869" s="89"/>
      <c r="P1869" s="226">
        <f>O1869*H1869</f>
        <v>0</v>
      </c>
      <c r="Q1869" s="226">
        <v>0.0022000000000000001</v>
      </c>
      <c r="R1869" s="226">
        <f>Q1869*H1869</f>
        <v>0.0022000000000000001</v>
      </c>
      <c r="S1869" s="226">
        <v>0</v>
      </c>
      <c r="T1869" s="227">
        <f>S1869*H1869</f>
        <v>0</v>
      </c>
      <c r="U1869" s="43"/>
      <c r="V1869" s="43"/>
      <c r="W1869" s="43"/>
      <c r="X1869" s="43"/>
      <c r="Y1869" s="43"/>
      <c r="Z1869" s="43"/>
      <c r="AA1869" s="43"/>
      <c r="AB1869" s="43"/>
      <c r="AC1869" s="43"/>
      <c r="AD1869" s="43"/>
      <c r="AE1869" s="43"/>
      <c r="AR1869" s="228" t="s">
        <v>782</v>
      </c>
      <c r="AT1869" s="228" t="s">
        <v>670</v>
      </c>
      <c r="AU1869" s="228" t="s">
        <v>93</v>
      </c>
      <c r="AY1869" s="21" t="s">
        <v>159</v>
      </c>
      <c r="BE1869" s="229">
        <f>IF(N1869="základní",J1869,0)</f>
        <v>0</v>
      </c>
      <c r="BF1869" s="229">
        <f>IF(N1869="snížená",J1869,0)</f>
        <v>0</v>
      </c>
      <c r="BG1869" s="229">
        <f>IF(N1869="zákl. přenesená",J1869,0)</f>
        <v>0</v>
      </c>
      <c r="BH1869" s="229">
        <f>IF(N1869="sníž. přenesená",J1869,0)</f>
        <v>0</v>
      </c>
      <c r="BI1869" s="229">
        <f>IF(N1869="nulová",J1869,0)</f>
        <v>0</v>
      </c>
      <c r="BJ1869" s="21" t="s">
        <v>91</v>
      </c>
      <c r="BK1869" s="229">
        <f>ROUND(I1869*H1869,2)</f>
        <v>0</v>
      </c>
      <c r="BL1869" s="21" t="s">
        <v>663</v>
      </c>
      <c r="BM1869" s="228" t="s">
        <v>2938</v>
      </c>
    </row>
    <row r="1870" s="12" customFormat="1" ht="20.88" customHeight="1">
      <c r="A1870" s="12"/>
      <c r="B1870" s="201"/>
      <c r="C1870" s="202"/>
      <c r="D1870" s="203" t="s">
        <v>75</v>
      </c>
      <c r="E1870" s="215" t="s">
        <v>2939</v>
      </c>
      <c r="F1870" s="215" t="s">
        <v>2940</v>
      </c>
      <c r="G1870" s="202"/>
      <c r="H1870" s="202"/>
      <c r="I1870" s="205"/>
      <c r="J1870" s="216">
        <f>BK1870</f>
        <v>0</v>
      </c>
      <c r="K1870" s="202"/>
      <c r="L1870" s="207"/>
      <c r="M1870" s="208"/>
      <c r="N1870" s="209"/>
      <c r="O1870" s="209"/>
      <c r="P1870" s="210">
        <f>SUM(P1871:P1991)</f>
        <v>0</v>
      </c>
      <c r="Q1870" s="209"/>
      <c r="R1870" s="210">
        <f>SUM(R1871:R1991)</f>
        <v>7.3146616140000003</v>
      </c>
      <c r="S1870" s="209"/>
      <c r="T1870" s="211">
        <f>SUM(T1871:T1991)</f>
        <v>0</v>
      </c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R1870" s="212" t="s">
        <v>91</v>
      </c>
      <c r="AT1870" s="213" t="s">
        <v>75</v>
      </c>
      <c r="AU1870" s="213" t="s">
        <v>91</v>
      </c>
      <c r="AY1870" s="212" t="s">
        <v>159</v>
      </c>
      <c r="BK1870" s="214">
        <f>SUM(BK1871:BK1991)</f>
        <v>0</v>
      </c>
    </row>
    <row r="1871" s="2" customFormat="1" ht="37.8" customHeight="1">
      <c r="A1871" s="43"/>
      <c r="B1871" s="44"/>
      <c r="C1871" s="217" t="s">
        <v>2941</v>
      </c>
      <c r="D1871" s="217" t="s">
        <v>162</v>
      </c>
      <c r="E1871" s="218" t="s">
        <v>2942</v>
      </c>
      <c r="F1871" s="219" t="s">
        <v>2943</v>
      </c>
      <c r="G1871" s="220" t="s">
        <v>785</v>
      </c>
      <c r="H1871" s="221">
        <v>333.75</v>
      </c>
      <c r="I1871" s="222"/>
      <c r="J1871" s="223">
        <f>ROUND(I1871*H1871,2)</f>
        <v>0</v>
      </c>
      <c r="K1871" s="219" t="s">
        <v>166</v>
      </c>
      <c r="L1871" s="49"/>
      <c r="M1871" s="224" t="s">
        <v>32</v>
      </c>
      <c r="N1871" s="225" t="s">
        <v>48</v>
      </c>
      <c r="O1871" s="89"/>
      <c r="P1871" s="226">
        <f>O1871*H1871</f>
        <v>0</v>
      </c>
      <c r="Q1871" s="226">
        <v>6.4540000000000002E-05</v>
      </c>
      <c r="R1871" s="226">
        <f>Q1871*H1871</f>
        <v>0.021540225</v>
      </c>
      <c r="S1871" s="226">
        <v>0</v>
      </c>
      <c r="T1871" s="227">
        <f>S1871*H1871</f>
        <v>0</v>
      </c>
      <c r="U1871" s="43"/>
      <c r="V1871" s="43"/>
      <c r="W1871" s="43"/>
      <c r="X1871" s="43"/>
      <c r="Y1871" s="43"/>
      <c r="Z1871" s="43"/>
      <c r="AA1871" s="43"/>
      <c r="AB1871" s="43"/>
      <c r="AC1871" s="43"/>
      <c r="AD1871" s="43"/>
      <c r="AE1871" s="43"/>
      <c r="AR1871" s="228" t="s">
        <v>663</v>
      </c>
      <c r="AT1871" s="228" t="s">
        <v>162</v>
      </c>
      <c r="AU1871" s="228" t="s">
        <v>93</v>
      </c>
      <c r="AY1871" s="21" t="s">
        <v>159</v>
      </c>
      <c r="BE1871" s="229">
        <f>IF(N1871="základní",J1871,0)</f>
        <v>0</v>
      </c>
      <c r="BF1871" s="229">
        <f>IF(N1871="snížená",J1871,0)</f>
        <v>0</v>
      </c>
      <c r="BG1871" s="229">
        <f>IF(N1871="zákl. přenesená",J1871,0)</f>
        <v>0</v>
      </c>
      <c r="BH1871" s="229">
        <f>IF(N1871="sníž. přenesená",J1871,0)</f>
        <v>0</v>
      </c>
      <c r="BI1871" s="229">
        <f>IF(N1871="nulová",J1871,0)</f>
        <v>0</v>
      </c>
      <c r="BJ1871" s="21" t="s">
        <v>91</v>
      </c>
      <c r="BK1871" s="229">
        <f>ROUND(I1871*H1871,2)</f>
        <v>0</v>
      </c>
      <c r="BL1871" s="21" t="s">
        <v>663</v>
      </c>
      <c r="BM1871" s="228" t="s">
        <v>2944</v>
      </c>
    </row>
    <row r="1872" s="2" customFormat="1">
      <c r="A1872" s="43"/>
      <c r="B1872" s="44"/>
      <c r="C1872" s="45"/>
      <c r="D1872" s="230" t="s">
        <v>168</v>
      </c>
      <c r="E1872" s="45"/>
      <c r="F1872" s="231" t="s">
        <v>2945</v>
      </c>
      <c r="G1872" s="45"/>
      <c r="H1872" s="45"/>
      <c r="I1872" s="232"/>
      <c r="J1872" s="45"/>
      <c r="K1872" s="45"/>
      <c r="L1872" s="49"/>
      <c r="M1872" s="233"/>
      <c r="N1872" s="234"/>
      <c r="O1872" s="89"/>
      <c r="P1872" s="89"/>
      <c r="Q1872" s="89"/>
      <c r="R1872" s="89"/>
      <c r="S1872" s="89"/>
      <c r="T1872" s="90"/>
      <c r="U1872" s="43"/>
      <c r="V1872" s="43"/>
      <c r="W1872" s="43"/>
      <c r="X1872" s="43"/>
      <c r="Y1872" s="43"/>
      <c r="Z1872" s="43"/>
      <c r="AA1872" s="43"/>
      <c r="AB1872" s="43"/>
      <c r="AC1872" s="43"/>
      <c r="AD1872" s="43"/>
      <c r="AE1872" s="43"/>
      <c r="AT1872" s="21" t="s">
        <v>168</v>
      </c>
      <c r="AU1872" s="21" t="s">
        <v>93</v>
      </c>
    </row>
    <row r="1873" s="14" customFormat="1">
      <c r="A1873" s="14"/>
      <c r="B1873" s="246"/>
      <c r="C1873" s="247"/>
      <c r="D1873" s="237" t="s">
        <v>170</v>
      </c>
      <c r="E1873" s="248" t="s">
        <v>32</v>
      </c>
      <c r="F1873" s="249" t="s">
        <v>1291</v>
      </c>
      <c r="G1873" s="247"/>
      <c r="H1873" s="250">
        <v>179.15000000000001</v>
      </c>
      <c r="I1873" s="251"/>
      <c r="J1873" s="247"/>
      <c r="K1873" s="247"/>
      <c r="L1873" s="252"/>
      <c r="M1873" s="253"/>
      <c r="N1873" s="254"/>
      <c r="O1873" s="254"/>
      <c r="P1873" s="254"/>
      <c r="Q1873" s="254"/>
      <c r="R1873" s="254"/>
      <c r="S1873" s="254"/>
      <c r="T1873" s="255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6" t="s">
        <v>170</v>
      </c>
      <c r="AU1873" s="256" t="s">
        <v>93</v>
      </c>
      <c r="AV1873" s="14" t="s">
        <v>91</v>
      </c>
      <c r="AW1873" s="14" t="s">
        <v>38</v>
      </c>
      <c r="AX1873" s="14" t="s">
        <v>76</v>
      </c>
      <c r="AY1873" s="256" t="s">
        <v>159</v>
      </c>
    </row>
    <row r="1874" s="14" customFormat="1">
      <c r="A1874" s="14"/>
      <c r="B1874" s="246"/>
      <c r="C1874" s="247"/>
      <c r="D1874" s="237" t="s">
        <v>170</v>
      </c>
      <c r="E1874" s="248" t="s">
        <v>32</v>
      </c>
      <c r="F1874" s="249" t="s">
        <v>2946</v>
      </c>
      <c r="G1874" s="247"/>
      <c r="H1874" s="250">
        <v>154.59999999999999</v>
      </c>
      <c r="I1874" s="251"/>
      <c r="J1874" s="247"/>
      <c r="K1874" s="247"/>
      <c r="L1874" s="252"/>
      <c r="M1874" s="253"/>
      <c r="N1874" s="254"/>
      <c r="O1874" s="254"/>
      <c r="P1874" s="254"/>
      <c r="Q1874" s="254"/>
      <c r="R1874" s="254"/>
      <c r="S1874" s="254"/>
      <c r="T1874" s="255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6" t="s">
        <v>170</v>
      </c>
      <c r="AU1874" s="256" t="s">
        <v>93</v>
      </c>
      <c r="AV1874" s="14" t="s">
        <v>91</v>
      </c>
      <c r="AW1874" s="14" t="s">
        <v>38</v>
      </c>
      <c r="AX1874" s="14" t="s">
        <v>76</v>
      </c>
      <c r="AY1874" s="256" t="s">
        <v>159</v>
      </c>
    </row>
    <row r="1875" s="15" customFormat="1">
      <c r="A1875" s="15"/>
      <c r="B1875" s="266"/>
      <c r="C1875" s="267"/>
      <c r="D1875" s="237" t="s">
        <v>170</v>
      </c>
      <c r="E1875" s="268" t="s">
        <v>32</v>
      </c>
      <c r="F1875" s="269" t="s">
        <v>583</v>
      </c>
      <c r="G1875" s="267"/>
      <c r="H1875" s="270">
        <v>333.75</v>
      </c>
      <c r="I1875" s="271"/>
      <c r="J1875" s="267"/>
      <c r="K1875" s="267"/>
      <c r="L1875" s="272"/>
      <c r="M1875" s="273"/>
      <c r="N1875" s="274"/>
      <c r="O1875" s="274"/>
      <c r="P1875" s="274"/>
      <c r="Q1875" s="274"/>
      <c r="R1875" s="274"/>
      <c r="S1875" s="274"/>
      <c r="T1875" s="275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76" t="s">
        <v>170</v>
      </c>
      <c r="AU1875" s="276" t="s">
        <v>93</v>
      </c>
      <c r="AV1875" s="15" t="s">
        <v>96</v>
      </c>
      <c r="AW1875" s="15" t="s">
        <v>38</v>
      </c>
      <c r="AX1875" s="15" t="s">
        <v>84</v>
      </c>
      <c r="AY1875" s="276" t="s">
        <v>159</v>
      </c>
    </row>
    <row r="1876" s="2" customFormat="1" ht="37.8" customHeight="1">
      <c r="A1876" s="43"/>
      <c r="B1876" s="44"/>
      <c r="C1876" s="217" t="s">
        <v>2947</v>
      </c>
      <c r="D1876" s="217" t="s">
        <v>162</v>
      </c>
      <c r="E1876" s="218" t="s">
        <v>2948</v>
      </c>
      <c r="F1876" s="219" t="s">
        <v>2949</v>
      </c>
      <c r="G1876" s="220" t="s">
        <v>785</v>
      </c>
      <c r="H1876" s="221">
        <v>333.75</v>
      </c>
      <c r="I1876" s="222"/>
      <c r="J1876" s="223">
        <f>ROUND(I1876*H1876,2)</f>
        <v>0</v>
      </c>
      <c r="K1876" s="219" t="s">
        <v>166</v>
      </c>
      <c r="L1876" s="49"/>
      <c r="M1876" s="224" t="s">
        <v>32</v>
      </c>
      <c r="N1876" s="225" t="s">
        <v>48</v>
      </c>
      <c r="O1876" s="89"/>
      <c r="P1876" s="226">
        <f>O1876*H1876</f>
        <v>0</v>
      </c>
      <c r="Q1876" s="226">
        <v>7.4740000000000006E-05</v>
      </c>
      <c r="R1876" s="226">
        <f>Q1876*H1876</f>
        <v>0.024944475000000001</v>
      </c>
      <c r="S1876" s="226">
        <v>0</v>
      </c>
      <c r="T1876" s="227">
        <f>S1876*H1876</f>
        <v>0</v>
      </c>
      <c r="U1876" s="43"/>
      <c r="V1876" s="43"/>
      <c r="W1876" s="43"/>
      <c r="X1876" s="43"/>
      <c r="Y1876" s="43"/>
      <c r="Z1876" s="43"/>
      <c r="AA1876" s="43"/>
      <c r="AB1876" s="43"/>
      <c r="AC1876" s="43"/>
      <c r="AD1876" s="43"/>
      <c r="AE1876" s="43"/>
      <c r="AR1876" s="228" t="s">
        <v>663</v>
      </c>
      <c r="AT1876" s="228" t="s">
        <v>162</v>
      </c>
      <c r="AU1876" s="228" t="s">
        <v>93</v>
      </c>
      <c r="AY1876" s="21" t="s">
        <v>159</v>
      </c>
      <c r="BE1876" s="229">
        <f>IF(N1876="základní",J1876,0)</f>
        <v>0</v>
      </c>
      <c r="BF1876" s="229">
        <f>IF(N1876="snížená",J1876,0)</f>
        <v>0</v>
      </c>
      <c r="BG1876" s="229">
        <f>IF(N1876="zákl. přenesená",J1876,0)</f>
        <v>0</v>
      </c>
      <c r="BH1876" s="229">
        <f>IF(N1876="sníž. přenesená",J1876,0)</f>
        <v>0</v>
      </c>
      <c r="BI1876" s="229">
        <f>IF(N1876="nulová",J1876,0)</f>
        <v>0</v>
      </c>
      <c r="BJ1876" s="21" t="s">
        <v>91</v>
      </c>
      <c r="BK1876" s="229">
        <f>ROUND(I1876*H1876,2)</f>
        <v>0</v>
      </c>
      <c r="BL1876" s="21" t="s">
        <v>663</v>
      </c>
      <c r="BM1876" s="228" t="s">
        <v>2950</v>
      </c>
    </row>
    <row r="1877" s="2" customFormat="1">
      <c r="A1877" s="43"/>
      <c r="B1877" s="44"/>
      <c r="C1877" s="45"/>
      <c r="D1877" s="230" t="s">
        <v>168</v>
      </c>
      <c r="E1877" s="45"/>
      <c r="F1877" s="231" t="s">
        <v>2951</v>
      </c>
      <c r="G1877" s="45"/>
      <c r="H1877" s="45"/>
      <c r="I1877" s="232"/>
      <c r="J1877" s="45"/>
      <c r="K1877" s="45"/>
      <c r="L1877" s="49"/>
      <c r="M1877" s="233"/>
      <c r="N1877" s="234"/>
      <c r="O1877" s="89"/>
      <c r="P1877" s="89"/>
      <c r="Q1877" s="89"/>
      <c r="R1877" s="89"/>
      <c r="S1877" s="89"/>
      <c r="T1877" s="90"/>
      <c r="U1877" s="43"/>
      <c r="V1877" s="43"/>
      <c r="W1877" s="43"/>
      <c r="X1877" s="43"/>
      <c r="Y1877" s="43"/>
      <c r="Z1877" s="43"/>
      <c r="AA1877" s="43"/>
      <c r="AB1877" s="43"/>
      <c r="AC1877" s="43"/>
      <c r="AD1877" s="43"/>
      <c r="AE1877" s="43"/>
      <c r="AT1877" s="21" t="s">
        <v>168</v>
      </c>
      <c r="AU1877" s="21" t="s">
        <v>93</v>
      </c>
    </row>
    <row r="1878" s="2" customFormat="1" ht="37.8" customHeight="1">
      <c r="A1878" s="43"/>
      <c r="B1878" s="44"/>
      <c r="C1878" s="217" t="s">
        <v>2952</v>
      </c>
      <c r="D1878" s="217" t="s">
        <v>162</v>
      </c>
      <c r="E1878" s="218" t="s">
        <v>2953</v>
      </c>
      <c r="F1878" s="219" t="s">
        <v>2954</v>
      </c>
      <c r="G1878" s="220" t="s">
        <v>785</v>
      </c>
      <c r="H1878" s="221">
        <v>197.78</v>
      </c>
      <c r="I1878" s="222"/>
      <c r="J1878" s="223">
        <f>ROUND(I1878*H1878,2)</f>
        <v>0</v>
      </c>
      <c r="K1878" s="219" t="s">
        <v>166</v>
      </c>
      <c r="L1878" s="49"/>
      <c r="M1878" s="224" t="s">
        <v>32</v>
      </c>
      <c r="N1878" s="225" t="s">
        <v>48</v>
      </c>
      <c r="O1878" s="89"/>
      <c r="P1878" s="226">
        <f>O1878*H1878</f>
        <v>0</v>
      </c>
      <c r="Q1878" s="226">
        <v>0.0025419000000000001</v>
      </c>
      <c r="R1878" s="226">
        <f>Q1878*H1878</f>
        <v>0.50273698200000005</v>
      </c>
      <c r="S1878" s="226">
        <v>0</v>
      </c>
      <c r="T1878" s="227">
        <f>S1878*H1878</f>
        <v>0</v>
      </c>
      <c r="U1878" s="43"/>
      <c r="V1878" s="43"/>
      <c r="W1878" s="43"/>
      <c r="X1878" s="43"/>
      <c r="Y1878" s="43"/>
      <c r="Z1878" s="43"/>
      <c r="AA1878" s="43"/>
      <c r="AB1878" s="43"/>
      <c r="AC1878" s="43"/>
      <c r="AD1878" s="43"/>
      <c r="AE1878" s="43"/>
      <c r="AR1878" s="228" t="s">
        <v>663</v>
      </c>
      <c r="AT1878" s="228" t="s">
        <v>162</v>
      </c>
      <c r="AU1878" s="228" t="s">
        <v>93</v>
      </c>
      <c r="AY1878" s="21" t="s">
        <v>159</v>
      </c>
      <c r="BE1878" s="229">
        <f>IF(N1878="základní",J1878,0)</f>
        <v>0</v>
      </c>
      <c r="BF1878" s="229">
        <f>IF(N1878="snížená",J1878,0)</f>
        <v>0</v>
      </c>
      <c r="BG1878" s="229">
        <f>IF(N1878="zákl. přenesená",J1878,0)</f>
        <v>0</v>
      </c>
      <c r="BH1878" s="229">
        <f>IF(N1878="sníž. přenesená",J1878,0)</f>
        <v>0</v>
      </c>
      <c r="BI1878" s="229">
        <f>IF(N1878="nulová",J1878,0)</f>
        <v>0</v>
      </c>
      <c r="BJ1878" s="21" t="s">
        <v>91</v>
      </c>
      <c r="BK1878" s="229">
        <f>ROUND(I1878*H1878,2)</f>
        <v>0</v>
      </c>
      <c r="BL1878" s="21" t="s">
        <v>663</v>
      </c>
      <c r="BM1878" s="228" t="s">
        <v>2955</v>
      </c>
    </row>
    <row r="1879" s="2" customFormat="1">
      <c r="A1879" s="43"/>
      <c r="B1879" s="44"/>
      <c r="C1879" s="45"/>
      <c r="D1879" s="230" t="s">
        <v>168</v>
      </c>
      <c r="E1879" s="45"/>
      <c r="F1879" s="231" t="s">
        <v>2956</v>
      </c>
      <c r="G1879" s="45"/>
      <c r="H1879" s="45"/>
      <c r="I1879" s="232"/>
      <c r="J1879" s="45"/>
      <c r="K1879" s="45"/>
      <c r="L1879" s="49"/>
      <c r="M1879" s="233"/>
      <c r="N1879" s="234"/>
      <c r="O1879" s="89"/>
      <c r="P1879" s="89"/>
      <c r="Q1879" s="89"/>
      <c r="R1879" s="89"/>
      <c r="S1879" s="89"/>
      <c r="T1879" s="90"/>
      <c r="U1879" s="43"/>
      <c r="V1879" s="43"/>
      <c r="W1879" s="43"/>
      <c r="X1879" s="43"/>
      <c r="Y1879" s="43"/>
      <c r="Z1879" s="43"/>
      <c r="AA1879" s="43"/>
      <c r="AB1879" s="43"/>
      <c r="AC1879" s="43"/>
      <c r="AD1879" s="43"/>
      <c r="AE1879" s="43"/>
      <c r="AT1879" s="21" t="s">
        <v>168</v>
      </c>
      <c r="AU1879" s="21" t="s">
        <v>93</v>
      </c>
    </row>
    <row r="1880" s="14" customFormat="1">
      <c r="A1880" s="14"/>
      <c r="B1880" s="246"/>
      <c r="C1880" s="247"/>
      <c r="D1880" s="237" t="s">
        <v>170</v>
      </c>
      <c r="E1880" s="248" t="s">
        <v>32</v>
      </c>
      <c r="F1880" s="249" t="s">
        <v>2957</v>
      </c>
      <c r="G1880" s="247"/>
      <c r="H1880" s="250">
        <v>72</v>
      </c>
      <c r="I1880" s="251"/>
      <c r="J1880" s="247"/>
      <c r="K1880" s="247"/>
      <c r="L1880" s="252"/>
      <c r="M1880" s="253"/>
      <c r="N1880" s="254"/>
      <c r="O1880" s="254"/>
      <c r="P1880" s="254"/>
      <c r="Q1880" s="254"/>
      <c r="R1880" s="254"/>
      <c r="S1880" s="254"/>
      <c r="T1880" s="255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6" t="s">
        <v>170</v>
      </c>
      <c r="AU1880" s="256" t="s">
        <v>93</v>
      </c>
      <c r="AV1880" s="14" t="s">
        <v>91</v>
      </c>
      <c r="AW1880" s="14" t="s">
        <v>38</v>
      </c>
      <c r="AX1880" s="14" t="s">
        <v>76</v>
      </c>
      <c r="AY1880" s="256" t="s">
        <v>159</v>
      </c>
    </row>
    <row r="1881" s="14" customFormat="1">
      <c r="A1881" s="14"/>
      <c r="B1881" s="246"/>
      <c r="C1881" s="247"/>
      <c r="D1881" s="237" t="s">
        <v>170</v>
      </c>
      <c r="E1881" s="248" t="s">
        <v>32</v>
      </c>
      <c r="F1881" s="249" t="s">
        <v>2958</v>
      </c>
      <c r="G1881" s="247"/>
      <c r="H1881" s="250">
        <v>19.399999999999999</v>
      </c>
      <c r="I1881" s="251"/>
      <c r="J1881" s="247"/>
      <c r="K1881" s="247"/>
      <c r="L1881" s="252"/>
      <c r="M1881" s="253"/>
      <c r="N1881" s="254"/>
      <c r="O1881" s="254"/>
      <c r="P1881" s="254"/>
      <c r="Q1881" s="254"/>
      <c r="R1881" s="254"/>
      <c r="S1881" s="254"/>
      <c r="T1881" s="255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6" t="s">
        <v>170</v>
      </c>
      <c r="AU1881" s="256" t="s">
        <v>93</v>
      </c>
      <c r="AV1881" s="14" t="s">
        <v>91</v>
      </c>
      <c r="AW1881" s="14" t="s">
        <v>38</v>
      </c>
      <c r="AX1881" s="14" t="s">
        <v>76</v>
      </c>
      <c r="AY1881" s="256" t="s">
        <v>159</v>
      </c>
    </row>
    <row r="1882" s="14" customFormat="1">
      <c r="A1882" s="14"/>
      <c r="B1882" s="246"/>
      <c r="C1882" s="247"/>
      <c r="D1882" s="237" t="s">
        <v>170</v>
      </c>
      <c r="E1882" s="248" t="s">
        <v>32</v>
      </c>
      <c r="F1882" s="249" t="s">
        <v>2959</v>
      </c>
      <c r="G1882" s="247"/>
      <c r="H1882" s="250">
        <v>13.98</v>
      </c>
      <c r="I1882" s="251"/>
      <c r="J1882" s="247"/>
      <c r="K1882" s="247"/>
      <c r="L1882" s="252"/>
      <c r="M1882" s="253"/>
      <c r="N1882" s="254"/>
      <c r="O1882" s="254"/>
      <c r="P1882" s="254"/>
      <c r="Q1882" s="254"/>
      <c r="R1882" s="254"/>
      <c r="S1882" s="254"/>
      <c r="T1882" s="255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6" t="s">
        <v>170</v>
      </c>
      <c r="AU1882" s="256" t="s">
        <v>93</v>
      </c>
      <c r="AV1882" s="14" t="s">
        <v>91</v>
      </c>
      <c r="AW1882" s="14" t="s">
        <v>38</v>
      </c>
      <c r="AX1882" s="14" t="s">
        <v>76</v>
      </c>
      <c r="AY1882" s="256" t="s">
        <v>159</v>
      </c>
    </row>
    <row r="1883" s="14" customFormat="1">
      <c r="A1883" s="14"/>
      <c r="B1883" s="246"/>
      <c r="C1883" s="247"/>
      <c r="D1883" s="237" t="s">
        <v>170</v>
      </c>
      <c r="E1883" s="248" t="s">
        <v>32</v>
      </c>
      <c r="F1883" s="249" t="s">
        <v>2960</v>
      </c>
      <c r="G1883" s="247"/>
      <c r="H1883" s="250">
        <v>9.1999999999999993</v>
      </c>
      <c r="I1883" s="251"/>
      <c r="J1883" s="247"/>
      <c r="K1883" s="247"/>
      <c r="L1883" s="252"/>
      <c r="M1883" s="253"/>
      <c r="N1883" s="254"/>
      <c r="O1883" s="254"/>
      <c r="P1883" s="254"/>
      <c r="Q1883" s="254"/>
      <c r="R1883" s="254"/>
      <c r="S1883" s="254"/>
      <c r="T1883" s="255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6" t="s">
        <v>170</v>
      </c>
      <c r="AU1883" s="256" t="s">
        <v>93</v>
      </c>
      <c r="AV1883" s="14" t="s">
        <v>91</v>
      </c>
      <c r="AW1883" s="14" t="s">
        <v>38</v>
      </c>
      <c r="AX1883" s="14" t="s">
        <v>76</v>
      </c>
      <c r="AY1883" s="256" t="s">
        <v>159</v>
      </c>
    </row>
    <row r="1884" s="14" customFormat="1">
      <c r="A1884" s="14"/>
      <c r="B1884" s="246"/>
      <c r="C1884" s="247"/>
      <c r="D1884" s="237" t="s">
        <v>170</v>
      </c>
      <c r="E1884" s="248" t="s">
        <v>32</v>
      </c>
      <c r="F1884" s="249" t="s">
        <v>2961</v>
      </c>
      <c r="G1884" s="247"/>
      <c r="H1884" s="250">
        <v>7.7000000000000002</v>
      </c>
      <c r="I1884" s="251"/>
      <c r="J1884" s="247"/>
      <c r="K1884" s="247"/>
      <c r="L1884" s="252"/>
      <c r="M1884" s="253"/>
      <c r="N1884" s="254"/>
      <c r="O1884" s="254"/>
      <c r="P1884" s="254"/>
      <c r="Q1884" s="254"/>
      <c r="R1884" s="254"/>
      <c r="S1884" s="254"/>
      <c r="T1884" s="255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6" t="s">
        <v>170</v>
      </c>
      <c r="AU1884" s="256" t="s">
        <v>93</v>
      </c>
      <c r="AV1884" s="14" t="s">
        <v>91</v>
      </c>
      <c r="AW1884" s="14" t="s">
        <v>38</v>
      </c>
      <c r="AX1884" s="14" t="s">
        <v>76</v>
      </c>
      <c r="AY1884" s="256" t="s">
        <v>159</v>
      </c>
    </row>
    <row r="1885" s="14" customFormat="1">
      <c r="A1885" s="14"/>
      <c r="B1885" s="246"/>
      <c r="C1885" s="247"/>
      <c r="D1885" s="237" t="s">
        <v>170</v>
      </c>
      <c r="E1885" s="248" t="s">
        <v>32</v>
      </c>
      <c r="F1885" s="249" t="s">
        <v>2962</v>
      </c>
      <c r="G1885" s="247"/>
      <c r="H1885" s="250">
        <v>13.800000000000001</v>
      </c>
      <c r="I1885" s="251"/>
      <c r="J1885" s="247"/>
      <c r="K1885" s="247"/>
      <c r="L1885" s="252"/>
      <c r="M1885" s="253"/>
      <c r="N1885" s="254"/>
      <c r="O1885" s="254"/>
      <c r="P1885" s="254"/>
      <c r="Q1885" s="254"/>
      <c r="R1885" s="254"/>
      <c r="S1885" s="254"/>
      <c r="T1885" s="255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6" t="s">
        <v>170</v>
      </c>
      <c r="AU1885" s="256" t="s">
        <v>93</v>
      </c>
      <c r="AV1885" s="14" t="s">
        <v>91</v>
      </c>
      <c r="AW1885" s="14" t="s">
        <v>38</v>
      </c>
      <c r="AX1885" s="14" t="s">
        <v>76</v>
      </c>
      <c r="AY1885" s="256" t="s">
        <v>159</v>
      </c>
    </row>
    <row r="1886" s="14" customFormat="1">
      <c r="A1886" s="14"/>
      <c r="B1886" s="246"/>
      <c r="C1886" s="247"/>
      <c r="D1886" s="237" t="s">
        <v>170</v>
      </c>
      <c r="E1886" s="248" t="s">
        <v>32</v>
      </c>
      <c r="F1886" s="249" t="s">
        <v>2963</v>
      </c>
      <c r="G1886" s="247"/>
      <c r="H1886" s="250">
        <v>14.800000000000001</v>
      </c>
      <c r="I1886" s="251"/>
      <c r="J1886" s="247"/>
      <c r="K1886" s="247"/>
      <c r="L1886" s="252"/>
      <c r="M1886" s="253"/>
      <c r="N1886" s="254"/>
      <c r="O1886" s="254"/>
      <c r="P1886" s="254"/>
      <c r="Q1886" s="254"/>
      <c r="R1886" s="254"/>
      <c r="S1886" s="254"/>
      <c r="T1886" s="255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6" t="s">
        <v>170</v>
      </c>
      <c r="AU1886" s="256" t="s">
        <v>93</v>
      </c>
      <c r="AV1886" s="14" t="s">
        <v>91</v>
      </c>
      <c r="AW1886" s="14" t="s">
        <v>38</v>
      </c>
      <c r="AX1886" s="14" t="s">
        <v>76</v>
      </c>
      <c r="AY1886" s="256" t="s">
        <v>159</v>
      </c>
    </row>
    <row r="1887" s="14" customFormat="1">
      <c r="A1887" s="14"/>
      <c r="B1887" s="246"/>
      <c r="C1887" s="247"/>
      <c r="D1887" s="237" t="s">
        <v>170</v>
      </c>
      <c r="E1887" s="248" t="s">
        <v>32</v>
      </c>
      <c r="F1887" s="249" t="s">
        <v>2964</v>
      </c>
      <c r="G1887" s="247"/>
      <c r="H1887" s="250">
        <v>14.5</v>
      </c>
      <c r="I1887" s="251"/>
      <c r="J1887" s="247"/>
      <c r="K1887" s="247"/>
      <c r="L1887" s="252"/>
      <c r="M1887" s="253"/>
      <c r="N1887" s="254"/>
      <c r="O1887" s="254"/>
      <c r="P1887" s="254"/>
      <c r="Q1887" s="254"/>
      <c r="R1887" s="254"/>
      <c r="S1887" s="254"/>
      <c r="T1887" s="255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6" t="s">
        <v>170</v>
      </c>
      <c r="AU1887" s="256" t="s">
        <v>93</v>
      </c>
      <c r="AV1887" s="14" t="s">
        <v>91</v>
      </c>
      <c r="AW1887" s="14" t="s">
        <v>38</v>
      </c>
      <c r="AX1887" s="14" t="s">
        <v>76</v>
      </c>
      <c r="AY1887" s="256" t="s">
        <v>159</v>
      </c>
    </row>
    <row r="1888" s="14" customFormat="1">
      <c r="A1888" s="14"/>
      <c r="B1888" s="246"/>
      <c r="C1888" s="247"/>
      <c r="D1888" s="237" t="s">
        <v>170</v>
      </c>
      <c r="E1888" s="248" t="s">
        <v>32</v>
      </c>
      <c r="F1888" s="249" t="s">
        <v>2965</v>
      </c>
      <c r="G1888" s="247"/>
      <c r="H1888" s="250">
        <v>7.0999999999999996</v>
      </c>
      <c r="I1888" s="251"/>
      <c r="J1888" s="247"/>
      <c r="K1888" s="247"/>
      <c r="L1888" s="252"/>
      <c r="M1888" s="253"/>
      <c r="N1888" s="254"/>
      <c r="O1888" s="254"/>
      <c r="P1888" s="254"/>
      <c r="Q1888" s="254"/>
      <c r="R1888" s="254"/>
      <c r="S1888" s="254"/>
      <c r="T1888" s="255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6" t="s">
        <v>170</v>
      </c>
      <c r="AU1888" s="256" t="s">
        <v>93</v>
      </c>
      <c r="AV1888" s="14" t="s">
        <v>91</v>
      </c>
      <c r="AW1888" s="14" t="s">
        <v>38</v>
      </c>
      <c r="AX1888" s="14" t="s">
        <v>76</v>
      </c>
      <c r="AY1888" s="256" t="s">
        <v>159</v>
      </c>
    </row>
    <row r="1889" s="14" customFormat="1">
      <c r="A1889" s="14"/>
      <c r="B1889" s="246"/>
      <c r="C1889" s="247"/>
      <c r="D1889" s="237" t="s">
        <v>170</v>
      </c>
      <c r="E1889" s="248" t="s">
        <v>32</v>
      </c>
      <c r="F1889" s="249" t="s">
        <v>2966</v>
      </c>
      <c r="G1889" s="247"/>
      <c r="H1889" s="250">
        <v>11.85</v>
      </c>
      <c r="I1889" s="251"/>
      <c r="J1889" s="247"/>
      <c r="K1889" s="247"/>
      <c r="L1889" s="252"/>
      <c r="M1889" s="253"/>
      <c r="N1889" s="254"/>
      <c r="O1889" s="254"/>
      <c r="P1889" s="254"/>
      <c r="Q1889" s="254"/>
      <c r="R1889" s="254"/>
      <c r="S1889" s="254"/>
      <c r="T1889" s="255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6" t="s">
        <v>170</v>
      </c>
      <c r="AU1889" s="256" t="s">
        <v>93</v>
      </c>
      <c r="AV1889" s="14" t="s">
        <v>91</v>
      </c>
      <c r="AW1889" s="14" t="s">
        <v>38</v>
      </c>
      <c r="AX1889" s="14" t="s">
        <v>76</v>
      </c>
      <c r="AY1889" s="256" t="s">
        <v>159</v>
      </c>
    </row>
    <row r="1890" s="14" customFormat="1">
      <c r="A1890" s="14"/>
      <c r="B1890" s="246"/>
      <c r="C1890" s="247"/>
      <c r="D1890" s="237" t="s">
        <v>170</v>
      </c>
      <c r="E1890" s="248" t="s">
        <v>32</v>
      </c>
      <c r="F1890" s="249" t="s">
        <v>2967</v>
      </c>
      <c r="G1890" s="247"/>
      <c r="H1890" s="250">
        <v>13.449999999999999</v>
      </c>
      <c r="I1890" s="251"/>
      <c r="J1890" s="247"/>
      <c r="K1890" s="247"/>
      <c r="L1890" s="252"/>
      <c r="M1890" s="253"/>
      <c r="N1890" s="254"/>
      <c r="O1890" s="254"/>
      <c r="P1890" s="254"/>
      <c r="Q1890" s="254"/>
      <c r="R1890" s="254"/>
      <c r="S1890" s="254"/>
      <c r="T1890" s="255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6" t="s">
        <v>170</v>
      </c>
      <c r="AU1890" s="256" t="s">
        <v>93</v>
      </c>
      <c r="AV1890" s="14" t="s">
        <v>91</v>
      </c>
      <c r="AW1890" s="14" t="s">
        <v>38</v>
      </c>
      <c r="AX1890" s="14" t="s">
        <v>76</v>
      </c>
      <c r="AY1890" s="256" t="s">
        <v>159</v>
      </c>
    </row>
    <row r="1891" s="15" customFormat="1">
      <c r="A1891" s="15"/>
      <c r="B1891" s="266"/>
      <c r="C1891" s="267"/>
      <c r="D1891" s="237" t="s">
        <v>170</v>
      </c>
      <c r="E1891" s="268" t="s">
        <v>32</v>
      </c>
      <c r="F1891" s="269" t="s">
        <v>583</v>
      </c>
      <c r="G1891" s="267"/>
      <c r="H1891" s="270">
        <v>197.78</v>
      </c>
      <c r="I1891" s="271"/>
      <c r="J1891" s="267"/>
      <c r="K1891" s="267"/>
      <c r="L1891" s="272"/>
      <c r="M1891" s="273"/>
      <c r="N1891" s="274"/>
      <c r="O1891" s="274"/>
      <c r="P1891" s="274"/>
      <c r="Q1891" s="274"/>
      <c r="R1891" s="274"/>
      <c r="S1891" s="274"/>
      <c r="T1891" s="275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T1891" s="276" t="s">
        <v>170</v>
      </c>
      <c r="AU1891" s="276" t="s">
        <v>93</v>
      </c>
      <c r="AV1891" s="15" t="s">
        <v>96</v>
      </c>
      <c r="AW1891" s="15" t="s">
        <v>38</v>
      </c>
      <c r="AX1891" s="15" t="s">
        <v>84</v>
      </c>
      <c r="AY1891" s="276" t="s">
        <v>159</v>
      </c>
    </row>
    <row r="1892" s="2" customFormat="1" ht="49.05" customHeight="1">
      <c r="A1892" s="43"/>
      <c r="B1892" s="44"/>
      <c r="C1892" s="277" t="s">
        <v>2968</v>
      </c>
      <c r="D1892" s="277" t="s">
        <v>670</v>
      </c>
      <c r="E1892" s="278" t="s">
        <v>2969</v>
      </c>
      <c r="F1892" s="279" t="s">
        <v>2970</v>
      </c>
      <c r="G1892" s="280" t="s">
        <v>165</v>
      </c>
      <c r="H1892" s="281">
        <v>16.323</v>
      </c>
      <c r="I1892" s="282"/>
      <c r="J1892" s="283">
        <f>ROUND(I1892*H1892,2)</f>
        <v>0</v>
      </c>
      <c r="K1892" s="279" t="s">
        <v>166</v>
      </c>
      <c r="L1892" s="284"/>
      <c r="M1892" s="285" t="s">
        <v>32</v>
      </c>
      <c r="N1892" s="286" t="s">
        <v>48</v>
      </c>
      <c r="O1892" s="89"/>
      <c r="P1892" s="226">
        <f>O1892*H1892</f>
        <v>0</v>
      </c>
      <c r="Q1892" s="226">
        <v>0.02741</v>
      </c>
      <c r="R1892" s="226">
        <f>Q1892*H1892</f>
        <v>0.44741343</v>
      </c>
      <c r="S1892" s="226">
        <v>0</v>
      </c>
      <c r="T1892" s="227">
        <f>S1892*H1892</f>
        <v>0</v>
      </c>
      <c r="U1892" s="43"/>
      <c r="V1892" s="43"/>
      <c r="W1892" s="43"/>
      <c r="X1892" s="43"/>
      <c r="Y1892" s="43"/>
      <c r="Z1892" s="43"/>
      <c r="AA1892" s="43"/>
      <c r="AB1892" s="43"/>
      <c r="AC1892" s="43"/>
      <c r="AD1892" s="43"/>
      <c r="AE1892" s="43"/>
      <c r="AR1892" s="228" t="s">
        <v>782</v>
      </c>
      <c r="AT1892" s="228" t="s">
        <v>670</v>
      </c>
      <c r="AU1892" s="228" t="s">
        <v>93</v>
      </c>
      <c r="AY1892" s="21" t="s">
        <v>159</v>
      </c>
      <c r="BE1892" s="229">
        <f>IF(N1892="základní",J1892,0)</f>
        <v>0</v>
      </c>
      <c r="BF1892" s="229">
        <f>IF(N1892="snížená",J1892,0)</f>
        <v>0</v>
      </c>
      <c r="BG1892" s="229">
        <f>IF(N1892="zákl. přenesená",J1892,0)</f>
        <v>0</v>
      </c>
      <c r="BH1892" s="229">
        <f>IF(N1892="sníž. přenesená",J1892,0)</f>
        <v>0</v>
      </c>
      <c r="BI1892" s="229">
        <f>IF(N1892="nulová",J1892,0)</f>
        <v>0</v>
      </c>
      <c r="BJ1892" s="21" t="s">
        <v>91</v>
      </c>
      <c r="BK1892" s="229">
        <f>ROUND(I1892*H1892,2)</f>
        <v>0</v>
      </c>
      <c r="BL1892" s="21" t="s">
        <v>663</v>
      </c>
      <c r="BM1892" s="228" t="s">
        <v>2971</v>
      </c>
    </row>
    <row r="1893" s="14" customFormat="1">
      <c r="A1893" s="14"/>
      <c r="B1893" s="246"/>
      <c r="C1893" s="247"/>
      <c r="D1893" s="237" t="s">
        <v>170</v>
      </c>
      <c r="E1893" s="248" t="s">
        <v>32</v>
      </c>
      <c r="F1893" s="249" t="s">
        <v>2972</v>
      </c>
      <c r="G1893" s="247"/>
      <c r="H1893" s="250">
        <v>4.1440000000000001</v>
      </c>
      <c r="I1893" s="251"/>
      <c r="J1893" s="247"/>
      <c r="K1893" s="247"/>
      <c r="L1893" s="252"/>
      <c r="M1893" s="253"/>
      <c r="N1893" s="254"/>
      <c r="O1893" s="254"/>
      <c r="P1893" s="254"/>
      <c r="Q1893" s="254"/>
      <c r="R1893" s="254"/>
      <c r="S1893" s="254"/>
      <c r="T1893" s="255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6" t="s">
        <v>170</v>
      </c>
      <c r="AU1893" s="256" t="s">
        <v>93</v>
      </c>
      <c r="AV1893" s="14" t="s">
        <v>91</v>
      </c>
      <c r="AW1893" s="14" t="s">
        <v>38</v>
      </c>
      <c r="AX1893" s="14" t="s">
        <v>76</v>
      </c>
      <c r="AY1893" s="256" t="s">
        <v>159</v>
      </c>
    </row>
    <row r="1894" s="14" customFormat="1">
      <c r="A1894" s="14"/>
      <c r="B1894" s="246"/>
      <c r="C1894" s="247"/>
      <c r="D1894" s="237" t="s">
        <v>170</v>
      </c>
      <c r="E1894" s="248" t="s">
        <v>32</v>
      </c>
      <c r="F1894" s="249" t="s">
        <v>2973</v>
      </c>
      <c r="G1894" s="247"/>
      <c r="H1894" s="250">
        <v>1.036</v>
      </c>
      <c r="I1894" s="251"/>
      <c r="J1894" s="247"/>
      <c r="K1894" s="247"/>
      <c r="L1894" s="252"/>
      <c r="M1894" s="253"/>
      <c r="N1894" s="254"/>
      <c r="O1894" s="254"/>
      <c r="P1894" s="254"/>
      <c r="Q1894" s="254"/>
      <c r="R1894" s="254"/>
      <c r="S1894" s="254"/>
      <c r="T1894" s="255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6" t="s">
        <v>170</v>
      </c>
      <c r="AU1894" s="256" t="s">
        <v>93</v>
      </c>
      <c r="AV1894" s="14" t="s">
        <v>91</v>
      </c>
      <c r="AW1894" s="14" t="s">
        <v>38</v>
      </c>
      <c r="AX1894" s="14" t="s">
        <v>76</v>
      </c>
      <c r="AY1894" s="256" t="s">
        <v>159</v>
      </c>
    </row>
    <row r="1895" s="14" customFormat="1">
      <c r="A1895" s="14"/>
      <c r="B1895" s="246"/>
      <c r="C1895" s="247"/>
      <c r="D1895" s="237" t="s">
        <v>170</v>
      </c>
      <c r="E1895" s="248" t="s">
        <v>32</v>
      </c>
      <c r="F1895" s="249" t="s">
        <v>2974</v>
      </c>
      <c r="G1895" s="247"/>
      <c r="H1895" s="250">
        <v>0.44800000000000001</v>
      </c>
      <c r="I1895" s="251"/>
      <c r="J1895" s="247"/>
      <c r="K1895" s="247"/>
      <c r="L1895" s="252"/>
      <c r="M1895" s="253"/>
      <c r="N1895" s="254"/>
      <c r="O1895" s="254"/>
      <c r="P1895" s="254"/>
      <c r="Q1895" s="254"/>
      <c r="R1895" s="254"/>
      <c r="S1895" s="254"/>
      <c r="T1895" s="255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6" t="s">
        <v>170</v>
      </c>
      <c r="AU1895" s="256" t="s">
        <v>93</v>
      </c>
      <c r="AV1895" s="14" t="s">
        <v>91</v>
      </c>
      <c r="AW1895" s="14" t="s">
        <v>38</v>
      </c>
      <c r="AX1895" s="14" t="s">
        <v>76</v>
      </c>
      <c r="AY1895" s="256" t="s">
        <v>159</v>
      </c>
    </row>
    <row r="1896" s="13" customFormat="1">
      <c r="A1896" s="13"/>
      <c r="B1896" s="235"/>
      <c r="C1896" s="236"/>
      <c r="D1896" s="237" t="s">
        <v>170</v>
      </c>
      <c r="E1896" s="238" t="s">
        <v>32</v>
      </c>
      <c r="F1896" s="239" t="s">
        <v>2975</v>
      </c>
      <c r="G1896" s="236"/>
      <c r="H1896" s="238" t="s">
        <v>32</v>
      </c>
      <c r="I1896" s="240"/>
      <c r="J1896" s="236"/>
      <c r="K1896" s="236"/>
      <c r="L1896" s="241"/>
      <c r="M1896" s="242"/>
      <c r="N1896" s="243"/>
      <c r="O1896" s="243"/>
      <c r="P1896" s="243"/>
      <c r="Q1896" s="243"/>
      <c r="R1896" s="243"/>
      <c r="S1896" s="243"/>
      <c r="T1896" s="244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5" t="s">
        <v>170</v>
      </c>
      <c r="AU1896" s="245" t="s">
        <v>93</v>
      </c>
      <c r="AV1896" s="13" t="s">
        <v>84</v>
      </c>
      <c r="AW1896" s="13" t="s">
        <v>38</v>
      </c>
      <c r="AX1896" s="13" t="s">
        <v>76</v>
      </c>
      <c r="AY1896" s="245" t="s">
        <v>159</v>
      </c>
    </row>
    <row r="1897" s="14" customFormat="1">
      <c r="A1897" s="14"/>
      <c r="B1897" s="246"/>
      <c r="C1897" s="247"/>
      <c r="D1897" s="237" t="s">
        <v>170</v>
      </c>
      <c r="E1897" s="248" t="s">
        <v>32</v>
      </c>
      <c r="F1897" s="249" t="s">
        <v>2976</v>
      </c>
      <c r="G1897" s="247"/>
      <c r="H1897" s="250">
        <v>6.0449999999999999</v>
      </c>
      <c r="I1897" s="251"/>
      <c r="J1897" s="247"/>
      <c r="K1897" s="247"/>
      <c r="L1897" s="252"/>
      <c r="M1897" s="253"/>
      <c r="N1897" s="254"/>
      <c r="O1897" s="254"/>
      <c r="P1897" s="254"/>
      <c r="Q1897" s="254"/>
      <c r="R1897" s="254"/>
      <c r="S1897" s="254"/>
      <c r="T1897" s="255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6" t="s">
        <v>170</v>
      </c>
      <c r="AU1897" s="256" t="s">
        <v>93</v>
      </c>
      <c r="AV1897" s="14" t="s">
        <v>91</v>
      </c>
      <c r="AW1897" s="14" t="s">
        <v>38</v>
      </c>
      <c r="AX1897" s="14" t="s">
        <v>76</v>
      </c>
      <c r="AY1897" s="256" t="s">
        <v>159</v>
      </c>
    </row>
    <row r="1898" s="13" customFormat="1">
      <c r="A1898" s="13"/>
      <c r="B1898" s="235"/>
      <c r="C1898" s="236"/>
      <c r="D1898" s="237" t="s">
        <v>170</v>
      </c>
      <c r="E1898" s="238" t="s">
        <v>32</v>
      </c>
      <c r="F1898" s="239" t="s">
        <v>2977</v>
      </c>
      <c r="G1898" s="236"/>
      <c r="H1898" s="238" t="s">
        <v>32</v>
      </c>
      <c r="I1898" s="240"/>
      <c r="J1898" s="236"/>
      <c r="K1898" s="236"/>
      <c r="L1898" s="241"/>
      <c r="M1898" s="242"/>
      <c r="N1898" s="243"/>
      <c r="O1898" s="243"/>
      <c r="P1898" s="243"/>
      <c r="Q1898" s="243"/>
      <c r="R1898" s="243"/>
      <c r="S1898" s="243"/>
      <c r="T1898" s="244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5" t="s">
        <v>170</v>
      </c>
      <c r="AU1898" s="245" t="s">
        <v>93</v>
      </c>
      <c r="AV1898" s="13" t="s">
        <v>84</v>
      </c>
      <c r="AW1898" s="13" t="s">
        <v>38</v>
      </c>
      <c r="AX1898" s="13" t="s">
        <v>76</v>
      </c>
      <c r="AY1898" s="245" t="s">
        <v>159</v>
      </c>
    </row>
    <row r="1899" s="14" customFormat="1">
      <c r="A1899" s="14"/>
      <c r="B1899" s="246"/>
      <c r="C1899" s="247"/>
      <c r="D1899" s="237" t="s">
        <v>170</v>
      </c>
      <c r="E1899" s="248" t="s">
        <v>32</v>
      </c>
      <c r="F1899" s="249" t="s">
        <v>2978</v>
      </c>
      <c r="G1899" s="247"/>
      <c r="H1899" s="250">
        <v>2.79</v>
      </c>
      <c r="I1899" s="251"/>
      <c r="J1899" s="247"/>
      <c r="K1899" s="247"/>
      <c r="L1899" s="252"/>
      <c r="M1899" s="253"/>
      <c r="N1899" s="254"/>
      <c r="O1899" s="254"/>
      <c r="P1899" s="254"/>
      <c r="Q1899" s="254"/>
      <c r="R1899" s="254"/>
      <c r="S1899" s="254"/>
      <c r="T1899" s="255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6" t="s">
        <v>170</v>
      </c>
      <c r="AU1899" s="256" t="s">
        <v>93</v>
      </c>
      <c r="AV1899" s="14" t="s">
        <v>91</v>
      </c>
      <c r="AW1899" s="14" t="s">
        <v>38</v>
      </c>
      <c r="AX1899" s="14" t="s">
        <v>76</v>
      </c>
      <c r="AY1899" s="256" t="s">
        <v>159</v>
      </c>
    </row>
    <row r="1900" s="13" customFormat="1">
      <c r="A1900" s="13"/>
      <c r="B1900" s="235"/>
      <c r="C1900" s="236"/>
      <c r="D1900" s="237" t="s">
        <v>170</v>
      </c>
      <c r="E1900" s="238" t="s">
        <v>32</v>
      </c>
      <c r="F1900" s="239" t="s">
        <v>2979</v>
      </c>
      <c r="G1900" s="236"/>
      <c r="H1900" s="238" t="s">
        <v>32</v>
      </c>
      <c r="I1900" s="240"/>
      <c r="J1900" s="236"/>
      <c r="K1900" s="236"/>
      <c r="L1900" s="241"/>
      <c r="M1900" s="242"/>
      <c r="N1900" s="243"/>
      <c r="O1900" s="243"/>
      <c r="P1900" s="243"/>
      <c r="Q1900" s="243"/>
      <c r="R1900" s="243"/>
      <c r="S1900" s="243"/>
      <c r="T1900" s="244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5" t="s">
        <v>170</v>
      </c>
      <c r="AU1900" s="245" t="s">
        <v>93</v>
      </c>
      <c r="AV1900" s="13" t="s">
        <v>84</v>
      </c>
      <c r="AW1900" s="13" t="s">
        <v>38</v>
      </c>
      <c r="AX1900" s="13" t="s">
        <v>76</v>
      </c>
      <c r="AY1900" s="245" t="s">
        <v>159</v>
      </c>
    </row>
    <row r="1901" s="14" customFormat="1">
      <c r="A1901" s="14"/>
      <c r="B1901" s="246"/>
      <c r="C1901" s="247"/>
      <c r="D1901" s="237" t="s">
        <v>170</v>
      </c>
      <c r="E1901" s="248" t="s">
        <v>32</v>
      </c>
      <c r="F1901" s="249" t="s">
        <v>2980</v>
      </c>
      <c r="G1901" s="247"/>
      <c r="H1901" s="250">
        <v>1.8600000000000001</v>
      </c>
      <c r="I1901" s="251"/>
      <c r="J1901" s="247"/>
      <c r="K1901" s="247"/>
      <c r="L1901" s="252"/>
      <c r="M1901" s="253"/>
      <c r="N1901" s="254"/>
      <c r="O1901" s="254"/>
      <c r="P1901" s="254"/>
      <c r="Q1901" s="254"/>
      <c r="R1901" s="254"/>
      <c r="S1901" s="254"/>
      <c r="T1901" s="255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6" t="s">
        <v>170</v>
      </c>
      <c r="AU1901" s="256" t="s">
        <v>93</v>
      </c>
      <c r="AV1901" s="14" t="s">
        <v>91</v>
      </c>
      <c r="AW1901" s="14" t="s">
        <v>38</v>
      </c>
      <c r="AX1901" s="14" t="s">
        <v>76</v>
      </c>
      <c r="AY1901" s="256" t="s">
        <v>159</v>
      </c>
    </row>
    <row r="1902" s="15" customFormat="1">
      <c r="A1902" s="15"/>
      <c r="B1902" s="266"/>
      <c r="C1902" s="267"/>
      <c r="D1902" s="237" t="s">
        <v>170</v>
      </c>
      <c r="E1902" s="268" t="s">
        <v>32</v>
      </c>
      <c r="F1902" s="269" t="s">
        <v>583</v>
      </c>
      <c r="G1902" s="267"/>
      <c r="H1902" s="270">
        <v>16.323</v>
      </c>
      <c r="I1902" s="271"/>
      <c r="J1902" s="267"/>
      <c r="K1902" s="267"/>
      <c r="L1902" s="272"/>
      <c r="M1902" s="273"/>
      <c r="N1902" s="274"/>
      <c r="O1902" s="274"/>
      <c r="P1902" s="274"/>
      <c r="Q1902" s="274"/>
      <c r="R1902" s="274"/>
      <c r="S1902" s="274"/>
      <c r="T1902" s="275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76" t="s">
        <v>170</v>
      </c>
      <c r="AU1902" s="276" t="s">
        <v>93</v>
      </c>
      <c r="AV1902" s="15" t="s">
        <v>96</v>
      </c>
      <c r="AW1902" s="15" t="s">
        <v>38</v>
      </c>
      <c r="AX1902" s="15" t="s">
        <v>84</v>
      </c>
      <c r="AY1902" s="276" t="s">
        <v>159</v>
      </c>
    </row>
    <row r="1903" s="2" customFormat="1" ht="49.05" customHeight="1">
      <c r="A1903" s="43"/>
      <c r="B1903" s="44"/>
      <c r="C1903" s="277" t="s">
        <v>2981</v>
      </c>
      <c r="D1903" s="277" t="s">
        <v>670</v>
      </c>
      <c r="E1903" s="278" t="s">
        <v>2982</v>
      </c>
      <c r="F1903" s="279" t="s">
        <v>2983</v>
      </c>
      <c r="G1903" s="280" t="s">
        <v>165</v>
      </c>
      <c r="H1903" s="281">
        <v>66.231999999999999</v>
      </c>
      <c r="I1903" s="282"/>
      <c r="J1903" s="283">
        <f>ROUND(I1903*H1903,2)</f>
        <v>0</v>
      </c>
      <c r="K1903" s="279" t="s">
        <v>166</v>
      </c>
      <c r="L1903" s="284"/>
      <c r="M1903" s="285" t="s">
        <v>32</v>
      </c>
      <c r="N1903" s="286" t="s">
        <v>48</v>
      </c>
      <c r="O1903" s="89"/>
      <c r="P1903" s="226">
        <f>O1903*H1903</f>
        <v>0</v>
      </c>
      <c r="Q1903" s="226">
        <v>0.027</v>
      </c>
      <c r="R1903" s="226">
        <f>Q1903*H1903</f>
        <v>1.7882639999999999</v>
      </c>
      <c r="S1903" s="226">
        <v>0</v>
      </c>
      <c r="T1903" s="227">
        <f>S1903*H1903</f>
        <v>0</v>
      </c>
      <c r="U1903" s="43"/>
      <c r="V1903" s="43"/>
      <c r="W1903" s="43"/>
      <c r="X1903" s="43"/>
      <c r="Y1903" s="43"/>
      <c r="Z1903" s="43"/>
      <c r="AA1903" s="43"/>
      <c r="AB1903" s="43"/>
      <c r="AC1903" s="43"/>
      <c r="AD1903" s="43"/>
      <c r="AE1903" s="43"/>
      <c r="AR1903" s="228" t="s">
        <v>782</v>
      </c>
      <c r="AT1903" s="228" t="s">
        <v>670</v>
      </c>
      <c r="AU1903" s="228" t="s">
        <v>93</v>
      </c>
      <c r="AY1903" s="21" t="s">
        <v>159</v>
      </c>
      <c r="BE1903" s="229">
        <f>IF(N1903="základní",J1903,0)</f>
        <v>0</v>
      </c>
      <c r="BF1903" s="229">
        <f>IF(N1903="snížená",J1903,0)</f>
        <v>0</v>
      </c>
      <c r="BG1903" s="229">
        <f>IF(N1903="zákl. přenesená",J1903,0)</f>
        <v>0</v>
      </c>
      <c r="BH1903" s="229">
        <f>IF(N1903="sníž. přenesená",J1903,0)</f>
        <v>0</v>
      </c>
      <c r="BI1903" s="229">
        <f>IF(N1903="nulová",J1903,0)</f>
        <v>0</v>
      </c>
      <c r="BJ1903" s="21" t="s">
        <v>91</v>
      </c>
      <c r="BK1903" s="229">
        <f>ROUND(I1903*H1903,2)</f>
        <v>0</v>
      </c>
      <c r="BL1903" s="21" t="s">
        <v>663</v>
      </c>
      <c r="BM1903" s="228" t="s">
        <v>2984</v>
      </c>
    </row>
    <row r="1904" s="14" customFormat="1">
      <c r="A1904" s="14"/>
      <c r="B1904" s="246"/>
      <c r="C1904" s="247"/>
      <c r="D1904" s="237" t="s">
        <v>170</v>
      </c>
      <c r="E1904" s="248" t="s">
        <v>32</v>
      </c>
      <c r="F1904" s="249" t="s">
        <v>2985</v>
      </c>
      <c r="G1904" s="247"/>
      <c r="H1904" s="250">
        <v>35.076000000000001</v>
      </c>
      <c r="I1904" s="251"/>
      <c r="J1904" s="247"/>
      <c r="K1904" s="247"/>
      <c r="L1904" s="252"/>
      <c r="M1904" s="253"/>
      <c r="N1904" s="254"/>
      <c r="O1904" s="254"/>
      <c r="P1904" s="254"/>
      <c r="Q1904" s="254"/>
      <c r="R1904" s="254"/>
      <c r="S1904" s="254"/>
      <c r="T1904" s="255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6" t="s">
        <v>170</v>
      </c>
      <c r="AU1904" s="256" t="s">
        <v>93</v>
      </c>
      <c r="AV1904" s="14" t="s">
        <v>91</v>
      </c>
      <c r="AW1904" s="14" t="s">
        <v>38</v>
      </c>
      <c r="AX1904" s="14" t="s">
        <v>76</v>
      </c>
      <c r="AY1904" s="256" t="s">
        <v>159</v>
      </c>
    </row>
    <row r="1905" s="14" customFormat="1">
      <c r="A1905" s="14"/>
      <c r="B1905" s="246"/>
      <c r="C1905" s="247"/>
      <c r="D1905" s="237" t="s">
        <v>170</v>
      </c>
      <c r="E1905" s="248" t="s">
        <v>32</v>
      </c>
      <c r="F1905" s="249" t="s">
        <v>2986</v>
      </c>
      <c r="G1905" s="247"/>
      <c r="H1905" s="250">
        <v>10.064</v>
      </c>
      <c r="I1905" s="251"/>
      <c r="J1905" s="247"/>
      <c r="K1905" s="247"/>
      <c r="L1905" s="252"/>
      <c r="M1905" s="253"/>
      <c r="N1905" s="254"/>
      <c r="O1905" s="254"/>
      <c r="P1905" s="254"/>
      <c r="Q1905" s="254"/>
      <c r="R1905" s="254"/>
      <c r="S1905" s="254"/>
      <c r="T1905" s="255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56" t="s">
        <v>170</v>
      </c>
      <c r="AU1905" s="256" t="s">
        <v>93</v>
      </c>
      <c r="AV1905" s="14" t="s">
        <v>91</v>
      </c>
      <c r="AW1905" s="14" t="s">
        <v>38</v>
      </c>
      <c r="AX1905" s="14" t="s">
        <v>76</v>
      </c>
      <c r="AY1905" s="256" t="s">
        <v>159</v>
      </c>
    </row>
    <row r="1906" s="14" customFormat="1">
      <c r="A1906" s="14"/>
      <c r="B1906" s="246"/>
      <c r="C1906" s="247"/>
      <c r="D1906" s="237" t="s">
        <v>170</v>
      </c>
      <c r="E1906" s="248" t="s">
        <v>32</v>
      </c>
      <c r="F1906" s="249" t="s">
        <v>2987</v>
      </c>
      <c r="G1906" s="247"/>
      <c r="H1906" s="250">
        <v>4.3520000000000003</v>
      </c>
      <c r="I1906" s="251"/>
      <c r="J1906" s="247"/>
      <c r="K1906" s="247"/>
      <c r="L1906" s="252"/>
      <c r="M1906" s="253"/>
      <c r="N1906" s="254"/>
      <c r="O1906" s="254"/>
      <c r="P1906" s="254"/>
      <c r="Q1906" s="254"/>
      <c r="R1906" s="254"/>
      <c r="S1906" s="254"/>
      <c r="T1906" s="255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6" t="s">
        <v>170</v>
      </c>
      <c r="AU1906" s="256" t="s">
        <v>93</v>
      </c>
      <c r="AV1906" s="14" t="s">
        <v>91</v>
      </c>
      <c r="AW1906" s="14" t="s">
        <v>38</v>
      </c>
      <c r="AX1906" s="14" t="s">
        <v>76</v>
      </c>
      <c r="AY1906" s="256" t="s">
        <v>159</v>
      </c>
    </row>
    <row r="1907" s="14" customFormat="1">
      <c r="A1907" s="14"/>
      <c r="B1907" s="246"/>
      <c r="C1907" s="247"/>
      <c r="D1907" s="237" t="s">
        <v>170</v>
      </c>
      <c r="E1907" s="248" t="s">
        <v>32</v>
      </c>
      <c r="F1907" s="249" t="s">
        <v>2988</v>
      </c>
      <c r="G1907" s="247"/>
      <c r="H1907" s="250">
        <v>2.79</v>
      </c>
      <c r="I1907" s="251"/>
      <c r="J1907" s="247"/>
      <c r="K1907" s="247"/>
      <c r="L1907" s="252"/>
      <c r="M1907" s="253"/>
      <c r="N1907" s="254"/>
      <c r="O1907" s="254"/>
      <c r="P1907" s="254"/>
      <c r="Q1907" s="254"/>
      <c r="R1907" s="254"/>
      <c r="S1907" s="254"/>
      <c r="T1907" s="255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6" t="s">
        <v>170</v>
      </c>
      <c r="AU1907" s="256" t="s">
        <v>93</v>
      </c>
      <c r="AV1907" s="14" t="s">
        <v>91</v>
      </c>
      <c r="AW1907" s="14" t="s">
        <v>38</v>
      </c>
      <c r="AX1907" s="14" t="s">
        <v>76</v>
      </c>
      <c r="AY1907" s="256" t="s">
        <v>159</v>
      </c>
    </row>
    <row r="1908" s="14" customFormat="1">
      <c r="A1908" s="14"/>
      <c r="B1908" s="246"/>
      <c r="C1908" s="247"/>
      <c r="D1908" s="237" t="s">
        <v>170</v>
      </c>
      <c r="E1908" s="248" t="s">
        <v>32</v>
      </c>
      <c r="F1908" s="249" t="s">
        <v>2989</v>
      </c>
      <c r="G1908" s="247"/>
      <c r="H1908" s="250">
        <v>5.5800000000000001</v>
      </c>
      <c r="I1908" s="251"/>
      <c r="J1908" s="247"/>
      <c r="K1908" s="247"/>
      <c r="L1908" s="252"/>
      <c r="M1908" s="253"/>
      <c r="N1908" s="254"/>
      <c r="O1908" s="254"/>
      <c r="P1908" s="254"/>
      <c r="Q1908" s="254"/>
      <c r="R1908" s="254"/>
      <c r="S1908" s="254"/>
      <c r="T1908" s="255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6" t="s">
        <v>170</v>
      </c>
      <c r="AU1908" s="256" t="s">
        <v>93</v>
      </c>
      <c r="AV1908" s="14" t="s">
        <v>91</v>
      </c>
      <c r="AW1908" s="14" t="s">
        <v>38</v>
      </c>
      <c r="AX1908" s="14" t="s">
        <v>76</v>
      </c>
      <c r="AY1908" s="256" t="s">
        <v>159</v>
      </c>
    </row>
    <row r="1909" s="14" customFormat="1">
      <c r="A1909" s="14"/>
      <c r="B1909" s="246"/>
      <c r="C1909" s="247"/>
      <c r="D1909" s="237" t="s">
        <v>170</v>
      </c>
      <c r="E1909" s="248" t="s">
        <v>32</v>
      </c>
      <c r="F1909" s="249" t="s">
        <v>2990</v>
      </c>
      <c r="G1909" s="247"/>
      <c r="H1909" s="250">
        <v>8.3699999999999992</v>
      </c>
      <c r="I1909" s="251"/>
      <c r="J1909" s="247"/>
      <c r="K1909" s="247"/>
      <c r="L1909" s="252"/>
      <c r="M1909" s="253"/>
      <c r="N1909" s="254"/>
      <c r="O1909" s="254"/>
      <c r="P1909" s="254"/>
      <c r="Q1909" s="254"/>
      <c r="R1909" s="254"/>
      <c r="S1909" s="254"/>
      <c r="T1909" s="255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56" t="s">
        <v>170</v>
      </c>
      <c r="AU1909" s="256" t="s">
        <v>93</v>
      </c>
      <c r="AV1909" s="14" t="s">
        <v>91</v>
      </c>
      <c r="AW1909" s="14" t="s">
        <v>38</v>
      </c>
      <c r="AX1909" s="14" t="s">
        <v>76</v>
      </c>
      <c r="AY1909" s="256" t="s">
        <v>159</v>
      </c>
    </row>
    <row r="1910" s="15" customFormat="1">
      <c r="A1910" s="15"/>
      <c r="B1910" s="266"/>
      <c r="C1910" s="267"/>
      <c r="D1910" s="237" t="s">
        <v>170</v>
      </c>
      <c r="E1910" s="268" t="s">
        <v>32</v>
      </c>
      <c r="F1910" s="269" t="s">
        <v>583</v>
      </c>
      <c r="G1910" s="267"/>
      <c r="H1910" s="270">
        <v>66.231999999999999</v>
      </c>
      <c r="I1910" s="271"/>
      <c r="J1910" s="267"/>
      <c r="K1910" s="267"/>
      <c r="L1910" s="272"/>
      <c r="M1910" s="273"/>
      <c r="N1910" s="274"/>
      <c r="O1910" s="274"/>
      <c r="P1910" s="274"/>
      <c r="Q1910" s="274"/>
      <c r="R1910" s="274"/>
      <c r="S1910" s="274"/>
      <c r="T1910" s="275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T1910" s="276" t="s">
        <v>170</v>
      </c>
      <c r="AU1910" s="276" t="s">
        <v>93</v>
      </c>
      <c r="AV1910" s="15" t="s">
        <v>96</v>
      </c>
      <c r="AW1910" s="15" t="s">
        <v>38</v>
      </c>
      <c r="AX1910" s="15" t="s">
        <v>84</v>
      </c>
      <c r="AY1910" s="276" t="s">
        <v>159</v>
      </c>
    </row>
    <row r="1911" s="2" customFormat="1" ht="49.05" customHeight="1">
      <c r="A1911" s="43"/>
      <c r="B1911" s="44"/>
      <c r="C1911" s="277" t="s">
        <v>2991</v>
      </c>
      <c r="D1911" s="277" t="s">
        <v>670</v>
      </c>
      <c r="E1911" s="278" t="s">
        <v>2992</v>
      </c>
      <c r="F1911" s="279" t="s">
        <v>2993</v>
      </c>
      <c r="G1911" s="280" t="s">
        <v>165</v>
      </c>
      <c r="H1911" s="281">
        <v>11.76</v>
      </c>
      <c r="I1911" s="282"/>
      <c r="J1911" s="283">
        <f>ROUND(I1911*H1911,2)</f>
        <v>0</v>
      </c>
      <c r="K1911" s="279" t="s">
        <v>166</v>
      </c>
      <c r="L1911" s="284"/>
      <c r="M1911" s="285" t="s">
        <v>32</v>
      </c>
      <c r="N1911" s="286" t="s">
        <v>48</v>
      </c>
      <c r="O1911" s="89"/>
      <c r="P1911" s="226">
        <f>O1911*H1911</f>
        <v>0</v>
      </c>
      <c r="Q1911" s="226">
        <v>0.025999999999999999</v>
      </c>
      <c r="R1911" s="226">
        <f>Q1911*H1911</f>
        <v>0.30575999999999998</v>
      </c>
      <c r="S1911" s="226">
        <v>0</v>
      </c>
      <c r="T1911" s="227">
        <f>S1911*H1911</f>
        <v>0</v>
      </c>
      <c r="U1911" s="43"/>
      <c r="V1911" s="43"/>
      <c r="W1911" s="43"/>
      <c r="X1911" s="43"/>
      <c r="Y1911" s="43"/>
      <c r="Z1911" s="43"/>
      <c r="AA1911" s="43"/>
      <c r="AB1911" s="43"/>
      <c r="AC1911" s="43"/>
      <c r="AD1911" s="43"/>
      <c r="AE1911" s="43"/>
      <c r="AR1911" s="228" t="s">
        <v>782</v>
      </c>
      <c r="AT1911" s="228" t="s">
        <v>670</v>
      </c>
      <c r="AU1911" s="228" t="s">
        <v>93</v>
      </c>
      <c r="AY1911" s="21" t="s">
        <v>159</v>
      </c>
      <c r="BE1911" s="229">
        <f>IF(N1911="základní",J1911,0)</f>
        <v>0</v>
      </c>
      <c r="BF1911" s="229">
        <f>IF(N1911="snížená",J1911,0)</f>
        <v>0</v>
      </c>
      <c r="BG1911" s="229">
        <f>IF(N1911="zákl. přenesená",J1911,0)</f>
        <v>0</v>
      </c>
      <c r="BH1911" s="229">
        <f>IF(N1911="sníž. přenesená",J1911,0)</f>
        <v>0</v>
      </c>
      <c r="BI1911" s="229">
        <f>IF(N1911="nulová",J1911,0)</f>
        <v>0</v>
      </c>
      <c r="BJ1911" s="21" t="s">
        <v>91</v>
      </c>
      <c r="BK1911" s="229">
        <f>ROUND(I1911*H1911,2)</f>
        <v>0</v>
      </c>
      <c r="BL1911" s="21" t="s">
        <v>663</v>
      </c>
      <c r="BM1911" s="228" t="s">
        <v>2994</v>
      </c>
    </row>
    <row r="1912" s="13" customFormat="1">
      <c r="A1912" s="13"/>
      <c r="B1912" s="235"/>
      <c r="C1912" s="236"/>
      <c r="D1912" s="237" t="s">
        <v>170</v>
      </c>
      <c r="E1912" s="238" t="s">
        <v>32</v>
      </c>
      <c r="F1912" s="239" t="s">
        <v>2995</v>
      </c>
      <c r="G1912" s="236"/>
      <c r="H1912" s="238" t="s">
        <v>32</v>
      </c>
      <c r="I1912" s="240"/>
      <c r="J1912" s="236"/>
      <c r="K1912" s="236"/>
      <c r="L1912" s="241"/>
      <c r="M1912" s="242"/>
      <c r="N1912" s="243"/>
      <c r="O1912" s="243"/>
      <c r="P1912" s="243"/>
      <c r="Q1912" s="243"/>
      <c r="R1912" s="243"/>
      <c r="S1912" s="243"/>
      <c r="T1912" s="244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5" t="s">
        <v>170</v>
      </c>
      <c r="AU1912" s="245" t="s">
        <v>93</v>
      </c>
      <c r="AV1912" s="13" t="s">
        <v>84</v>
      </c>
      <c r="AW1912" s="13" t="s">
        <v>38</v>
      </c>
      <c r="AX1912" s="13" t="s">
        <v>76</v>
      </c>
      <c r="AY1912" s="245" t="s">
        <v>159</v>
      </c>
    </row>
    <row r="1913" s="14" customFormat="1">
      <c r="A1913" s="14"/>
      <c r="B1913" s="246"/>
      <c r="C1913" s="247"/>
      <c r="D1913" s="237" t="s">
        <v>170</v>
      </c>
      <c r="E1913" s="248" t="s">
        <v>32</v>
      </c>
      <c r="F1913" s="249" t="s">
        <v>2996</v>
      </c>
      <c r="G1913" s="247"/>
      <c r="H1913" s="250">
        <v>2.9399999999999999</v>
      </c>
      <c r="I1913" s="251"/>
      <c r="J1913" s="247"/>
      <c r="K1913" s="247"/>
      <c r="L1913" s="252"/>
      <c r="M1913" s="253"/>
      <c r="N1913" s="254"/>
      <c r="O1913" s="254"/>
      <c r="P1913" s="254"/>
      <c r="Q1913" s="254"/>
      <c r="R1913" s="254"/>
      <c r="S1913" s="254"/>
      <c r="T1913" s="255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6" t="s">
        <v>170</v>
      </c>
      <c r="AU1913" s="256" t="s">
        <v>93</v>
      </c>
      <c r="AV1913" s="14" t="s">
        <v>91</v>
      </c>
      <c r="AW1913" s="14" t="s">
        <v>38</v>
      </c>
      <c r="AX1913" s="14" t="s">
        <v>76</v>
      </c>
      <c r="AY1913" s="256" t="s">
        <v>159</v>
      </c>
    </row>
    <row r="1914" s="13" customFormat="1">
      <c r="A1914" s="13"/>
      <c r="B1914" s="235"/>
      <c r="C1914" s="236"/>
      <c r="D1914" s="237" t="s">
        <v>170</v>
      </c>
      <c r="E1914" s="238" t="s">
        <v>32</v>
      </c>
      <c r="F1914" s="239" t="s">
        <v>2997</v>
      </c>
      <c r="G1914" s="236"/>
      <c r="H1914" s="238" t="s">
        <v>32</v>
      </c>
      <c r="I1914" s="240"/>
      <c r="J1914" s="236"/>
      <c r="K1914" s="236"/>
      <c r="L1914" s="241"/>
      <c r="M1914" s="242"/>
      <c r="N1914" s="243"/>
      <c r="O1914" s="243"/>
      <c r="P1914" s="243"/>
      <c r="Q1914" s="243"/>
      <c r="R1914" s="243"/>
      <c r="S1914" s="243"/>
      <c r="T1914" s="244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5" t="s">
        <v>170</v>
      </c>
      <c r="AU1914" s="245" t="s">
        <v>93</v>
      </c>
      <c r="AV1914" s="13" t="s">
        <v>84</v>
      </c>
      <c r="AW1914" s="13" t="s">
        <v>38</v>
      </c>
      <c r="AX1914" s="13" t="s">
        <v>76</v>
      </c>
      <c r="AY1914" s="245" t="s">
        <v>159</v>
      </c>
    </row>
    <row r="1915" s="14" customFormat="1">
      <c r="A1915" s="14"/>
      <c r="B1915" s="246"/>
      <c r="C1915" s="247"/>
      <c r="D1915" s="237" t="s">
        <v>170</v>
      </c>
      <c r="E1915" s="248" t="s">
        <v>32</v>
      </c>
      <c r="F1915" s="249" t="s">
        <v>2996</v>
      </c>
      <c r="G1915" s="247"/>
      <c r="H1915" s="250">
        <v>2.9399999999999999</v>
      </c>
      <c r="I1915" s="251"/>
      <c r="J1915" s="247"/>
      <c r="K1915" s="247"/>
      <c r="L1915" s="252"/>
      <c r="M1915" s="253"/>
      <c r="N1915" s="254"/>
      <c r="O1915" s="254"/>
      <c r="P1915" s="254"/>
      <c r="Q1915" s="254"/>
      <c r="R1915" s="254"/>
      <c r="S1915" s="254"/>
      <c r="T1915" s="255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6" t="s">
        <v>170</v>
      </c>
      <c r="AU1915" s="256" t="s">
        <v>93</v>
      </c>
      <c r="AV1915" s="14" t="s">
        <v>91</v>
      </c>
      <c r="AW1915" s="14" t="s">
        <v>38</v>
      </c>
      <c r="AX1915" s="14" t="s">
        <v>76</v>
      </c>
      <c r="AY1915" s="256" t="s">
        <v>159</v>
      </c>
    </row>
    <row r="1916" s="13" customFormat="1">
      <c r="A1916" s="13"/>
      <c r="B1916" s="235"/>
      <c r="C1916" s="236"/>
      <c r="D1916" s="237" t="s">
        <v>170</v>
      </c>
      <c r="E1916" s="238" t="s">
        <v>32</v>
      </c>
      <c r="F1916" s="239" t="s">
        <v>2998</v>
      </c>
      <c r="G1916" s="236"/>
      <c r="H1916" s="238" t="s">
        <v>32</v>
      </c>
      <c r="I1916" s="240"/>
      <c r="J1916" s="236"/>
      <c r="K1916" s="236"/>
      <c r="L1916" s="241"/>
      <c r="M1916" s="242"/>
      <c r="N1916" s="243"/>
      <c r="O1916" s="243"/>
      <c r="P1916" s="243"/>
      <c r="Q1916" s="243"/>
      <c r="R1916" s="243"/>
      <c r="S1916" s="243"/>
      <c r="T1916" s="244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5" t="s">
        <v>170</v>
      </c>
      <c r="AU1916" s="245" t="s">
        <v>93</v>
      </c>
      <c r="AV1916" s="13" t="s">
        <v>84</v>
      </c>
      <c r="AW1916" s="13" t="s">
        <v>38</v>
      </c>
      <c r="AX1916" s="13" t="s">
        <v>76</v>
      </c>
      <c r="AY1916" s="245" t="s">
        <v>159</v>
      </c>
    </row>
    <row r="1917" s="14" customFormat="1">
      <c r="A1917" s="14"/>
      <c r="B1917" s="246"/>
      <c r="C1917" s="247"/>
      <c r="D1917" s="237" t="s">
        <v>170</v>
      </c>
      <c r="E1917" s="248" t="s">
        <v>32</v>
      </c>
      <c r="F1917" s="249" t="s">
        <v>2996</v>
      </c>
      <c r="G1917" s="247"/>
      <c r="H1917" s="250">
        <v>2.9399999999999999</v>
      </c>
      <c r="I1917" s="251"/>
      <c r="J1917" s="247"/>
      <c r="K1917" s="247"/>
      <c r="L1917" s="252"/>
      <c r="M1917" s="253"/>
      <c r="N1917" s="254"/>
      <c r="O1917" s="254"/>
      <c r="P1917" s="254"/>
      <c r="Q1917" s="254"/>
      <c r="R1917" s="254"/>
      <c r="S1917" s="254"/>
      <c r="T1917" s="255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6" t="s">
        <v>170</v>
      </c>
      <c r="AU1917" s="256" t="s">
        <v>93</v>
      </c>
      <c r="AV1917" s="14" t="s">
        <v>91</v>
      </c>
      <c r="AW1917" s="14" t="s">
        <v>38</v>
      </c>
      <c r="AX1917" s="14" t="s">
        <v>76</v>
      </c>
      <c r="AY1917" s="256" t="s">
        <v>159</v>
      </c>
    </row>
    <row r="1918" s="13" customFormat="1">
      <c r="A1918" s="13"/>
      <c r="B1918" s="235"/>
      <c r="C1918" s="236"/>
      <c r="D1918" s="237" t="s">
        <v>170</v>
      </c>
      <c r="E1918" s="238" t="s">
        <v>32</v>
      </c>
      <c r="F1918" s="239" t="s">
        <v>2999</v>
      </c>
      <c r="G1918" s="236"/>
      <c r="H1918" s="238" t="s">
        <v>32</v>
      </c>
      <c r="I1918" s="240"/>
      <c r="J1918" s="236"/>
      <c r="K1918" s="236"/>
      <c r="L1918" s="241"/>
      <c r="M1918" s="242"/>
      <c r="N1918" s="243"/>
      <c r="O1918" s="243"/>
      <c r="P1918" s="243"/>
      <c r="Q1918" s="243"/>
      <c r="R1918" s="243"/>
      <c r="S1918" s="243"/>
      <c r="T1918" s="244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45" t="s">
        <v>170</v>
      </c>
      <c r="AU1918" s="245" t="s">
        <v>93</v>
      </c>
      <c r="AV1918" s="13" t="s">
        <v>84</v>
      </c>
      <c r="AW1918" s="13" t="s">
        <v>38</v>
      </c>
      <c r="AX1918" s="13" t="s">
        <v>76</v>
      </c>
      <c r="AY1918" s="245" t="s">
        <v>159</v>
      </c>
    </row>
    <row r="1919" s="14" customFormat="1">
      <c r="A1919" s="14"/>
      <c r="B1919" s="246"/>
      <c r="C1919" s="247"/>
      <c r="D1919" s="237" t="s">
        <v>170</v>
      </c>
      <c r="E1919" s="248" t="s">
        <v>32</v>
      </c>
      <c r="F1919" s="249" t="s">
        <v>2996</v>
      </c>
      <c r="G1919" s="247"/>
      <c r="H1919" s="250">
        <v>2.9399999999999999</v>
      </c>
      <c r="I1919" s="251"/>
      <c r="J1919" s="247"/>
      <c r="K1919" s="247"/>
      <c r="L1919" s="252"/>
      <c r="M1919" s="253"/>
      <c r="N1919" s="254"/>
      <c r="O1919" s="254"/>
      <c r="P1919" s="254"/>
      <c r="Q1919" s="254"/>
      <c r="R1919" s="254"/>
      <c r="S1919" s="254"/>
      <c r="T1919" s="255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56" t="s">
        <v>170</v>
      </c>
      <c r="AU1919" s="256" t="s">
        <v>93</v>
      </c>
      <c r="AV1919" s="14" t="s">
        <v>91</v>
      </c>
      <c r="AW1919" s="14" t="s">
        <v>38</v>
      </c>
      <c r="AX1919" s="14" t="s">
        <v>76</v>
      </c>
      <c r="AY1919" s="256" t="s">
        <v>159</v>
      </c>
    </row>
    <row r="1920" s="15" customFormat="1">
      <c r="A1920" s="15"/>
      <c r="B1920" s="266"/>
      <c r="C1920" s="267"/>
      <c r="D1920" s="237" t="s">
        <v>170</v>
      </c>
      <c r="E1920" s="268" t="s">
        <v>32</v>
      </c>
      <c r="F1920" s="269" t="s">
        <v>583</v>
      </c>
      <c r="G1920" s="267"/>
      <c r="H1920" s="270">
        <v>11.76</v>
      </c>
      <c r="I1920" s="271"/>
      <c r="J1920" s="267"/>
      <c r="K1920" s="267"/>
      <c r="L1920" s="272"/>
      <c r="M1920" s="273"/>
      <c r="N1920" s="274"/>
      <c r="O1920" s="274"/>
      <c r="P1920" s="274"/>
      <c r="Q1920" s="274"/>
      <c r="R1920" s="274"/>
      <c r="S1920" s="274"/>
      <c r="T1920" s="275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T1920" s="276" t="s">
        <v>170</v>
      </c>
      <c r="AU1920" s="276" t="s">
        <v>93</v>
      </c>
      <c r="AV1920" s="15" t="s">
        <v>96</v>
      </c>
      <c r="AW1920" s="15" t="s">
        <v>38</v>
      </c>
      <c r="AX1920" s="15" t="s">
        <v>84</v>
      </c>
      <c r="AY1920" s="276" t="s">
        <v>159</v>
      </c>
    </row>
    <row r="1921" s="2" customFormat="1" ht="49.05" customHeight="1">
      <c r="A1921" s="43"/>
      <c r="B1921" s="44"/>
      <c r="C1921" s="277" t="s">
        <v>3000</v>
      </c>
      <c r="D1921" s="277" t="s">
        <v>670</v>
      </c>
      <c r="E1921" s="278" t="s">
        <v>3001</v>
      </c>
      <c r="F1921" s="279" t="s">
        <v>3002</v>
      </c>
      <c r="G1921" s="280" t="s">
        <v>165</v>
      </c>
      <c r="H1921" s="281">
        <v>39.003999999999998</v>
      </c>
      <c r="I1921" s="282"/>
      <c r="J1921" s="283">
        <f>ROUND(I1921*H1921,2)</f>
        <v>0</v>
      </c>
      <c r="K1921" s="279" t="s">
        <v>166</v>
      </c>
      <c r="L1921" s="284"/>
      <c r="M1921" s="285" t="s">
        <v>32</v>
      </c>
      <c r="N1921" s="286" t="s">
        <v>48</v>
      </c>
      <c r="O1921" s="89"/>
      <c r="P1921" s="226">
        <f>O1921*H1921</f>
        <v>0</v>
      </c>
      <c r="Q1921" s="226">
        <v>0.028000000000000001</v>
      </c>
      <c r="R1921" s="226">
        <f>Q1921*H1921</f>
        <v>1.092112</v>
      </c>
      <c r="S1921" s="226">
        <v>0</v>
      </c>
      <c r="T1921" s="227">
        <f>S1921*H1921</f>
        <v>0</v>
      </c>
      <c r="U1921" s="43"/>
      <c r="V1921" s="43"/>
      <c r="W1921" s="43"/>
      <c r="X1921" s="43"/>
      <c r="Y1921" s="43"/>
      <c r="Z1921" s="43"/>
      <c r="AA1921" s="43"/>
      <c r="AB1921" s="43"/>
      <c r="AC1921" s="43"/>
      <c r="AD1921" s="43"/>
      <c r="AE1921" s="43"/>
      <c r="AR1921" s="228" t="s">
        <v>782</v>
      </c>
      <c r="AT1921" s="228" t="s">
        <v>670</v>
      </c>
      <c r="AU1921" s="228" t="s">
        <v>93</v>
      </c>
      <c r="AY1921" s="21" t="s">
        <v>159</v>
      </c>
      <c r="BE1921" s="229">
        <f>IF(N1921="základní",J1921,0)</f>
        <v>0</v>
      </c>
      <c r="BF1921" s="229">
        <f>IF(N1921="snížená",J1921,0)</f>
        <v>0</v>
      </c>
      <c r="BG1921" s="229">
        <f>IF(N1921="zákl. přenesená",J1921,0)</f>
        <v>0</v>
      </c>
      <c r="BH1921" s="229">
        <f>IF(N1921="sníž. přenesená",J1921,0)</f>
        <v>0</v>
      </c>
      <c r="BI1921" s="229">
        <f>IF(N1921="nulová",J1921,0)</f>
        <v>0</v>
      </c>
      <c r="BJ1921" s="21" t="s">
        <v>91</v>
      </c>
      <c r="BK1921" s="229">
        <f>ROUND(I1921*H1921,2)</f>
        <v>0</v>
      </c>
      <c r="BL1921" s="21" t="s">
        <v>663</v>
      </c>
      <c r="BM1921" s="228" t="s">
        <v>3003</v>
      </c>
    </row>
    <row r="1922" s="13" customFormat="1">
      <c r="A1922" s="13"/>
      <c r="B1922" s="235"/>
      <c r="C1922" s="236"/>
      <c r="D1922" s="237" t="s">
        <v>170</v>
      </c>
      <c r="E1922" s="238" t="s">
        <v>32</v>
      </c>
      <c r="F1922" s="239" t="s">
        <v>3004</v>
      </c>
      <c r="G1922" s="236"/>
      <c r="H1922" s="238" t="s">
        <v>32</v>
      </c>
      <c r="I1922" s="240"/>
      <c r="J1922" s="236"/>
      <c r="K1922" s="236"/>
      <c r="L1922" s="241"/>
      <c r="M1922" s="242"/>
      <c r="N1922" s="243"/>
      <c r="O1922" s="243"/>
      <c r="P1922" s="243"/>
      <c r="Q1922" s="243"/>
      <c r="R1922" s="243"/>
      <c r="S1922" s="243"/>
      <c r="T1922" s="244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5" t="s">
        <v>170</v>
      </c>
      <c r="AU1922" s="245" t="s">
        <v>93</v>
      </c>
      <c r="AV1922" s="13" t="s">
        <v>84</v>
      </c>
      <c r="AW1922" s="13" t="s">
        <v>38</v>
      </c>
      <c r="AX1922" s="13" t="s">
        <v>76</v>
      </c>
      <c r="AY1922" s="245" t="s">
        <v>159</v>
      </c>
    </row>
    <row r="1923" s="14" customFormat="1">
      <c r="A1923" s="14"/>
      <c r="B1923" s="246"/>
      <c r="C1923" s="247"/>
      <c r="D1923" s="237" t="s">
        <v>170</v>
      </c>
      <c r="E1923" s="248" t="s">
        <v>32</v>
      </c>
      <c r="F1923" s="249" t="s">
        <v>3005</v>
      </c>
      <c r="G1923" s="247"/>
      <c r="H1923" s="250">
        <v>20.524000000000001</v>
      </c>
      <c r="I1923" s="251"/>
      <c r="J1923" s="247"/>
      <c r="K1923" s="247"/>
      <c r="L1923" s="252"/>
      <c r="M1923" s="253"/>
      <c r="N1923" s="254"/>
      <c r="O1923" s="254"/>
      <c r="P1923" s="254"/>
      <c r="Q1923" s="254"/>
      <c r="R1923" s="254"/>
      <c r="S1923" s="254"/>
      <c r="T1923" s="255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6" t="s">
        <v>170</v>
      </c>
      <c r="AU1923" s="256" t="s">
        <v>93</v>
      </c>
      <c r="AV1923" s="14" t="s">
        <v>91</v>
      </c>
      <c r="AW1923" s="14" t="s">
        <v>38</v>
      </c>
      <c r="AX1923" s="14" t="s">
        <v>76</v>
      </c>
      <c r="AY1923" s="256" t="s">
        <v>159</v>
      </c>
    </row>
    <row r="1924" s="14" customFormat="1">
      <c r="A1924" s="14"/>
      <c r="B1924" s="246"/>
      <c r="C1924" s="247"/>
      <c r="D1924" s="237" t="s">
        <v>170</v>
      </c>
      <c r="E1924" s="248" t="s">
        <v>32</v>
      </c>
      <c r="F1924" s="249" t="s">
        <v>3006</v>
      </c>
      <c r="G1924" s="247"/>
      <c r="H1924" s="250">
        <v>8.5399999999999991</v>
      </c>
      <c r="I1924" s="251"/>
      <c r="J1924" s="247"/>
      <c r="K1924" s="247"/>
      <c r="L1924" s="252"/>
      <c r="M1924" s="253"/>
      <c r="N1924" s="254"/>
      <c r="O1924" s="254"/>
      <c r="P1924" s="254"/>
      <c r="Q1924" s="254"/>
      <c r="R1924" s="254"/>
      <c r="S1924" s="254"/>
      <c r="T1924" s="255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6" t="s">
        <v>170</v>
      </c>
      <c r="AU1924" s="256" t="s">
        <v>93</v>
      </c>
      <c r="AV1924" s="14" t="s">
        <v>91</v>
      </c>
      <c r="AW1924" s="14" t="s">
        <v>38</v>
      </c>
      <c r="AX1924" s="14" t="s">
        <v>76</v>
      </c>
      <c r="AY1924" s="256" t="s">
        <v>159</v>
      </c>
    </row>
    <row r="1925" s="14" customFormat="1">
      <c r="A1925" s="14"/>
      <c r="B1925" s="246"/>
      <c r="C1925" s="247"/>
      <c r="D1925" s="237" t="s">
        <v>170</v>
      </c>
      <c r="E1925" s="248" t="s">
        <v>32</v>
      </c>
      <c r="F1925" s="249" t="s">
        <v>3007</v>
      </c>
      <c r="G1925" s="247"/>
      <c r="H1925" s="250">
        <v>9.9399999999999995</v>
      </c>
      <c r="I1925" s="251"/>
      <c r="J1925" s="247"/>
      <c r="K1925" s="247"/>
      <c r="L1925" s="252"/>
      <c r="M1925" s="253"/>
      <c r="N1925" s="254"/>
      <c r="O1925" s="254"/>
      <c r="P1925" s="254"/>
      <c r="Q1925" s="254"/>
      <c r="R1925" s="254"/>
      <c r="S1925" s="254"/>
      <c r="T1925" s="255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6" t="s">
        <v>170</v>
      </c>
      <c r="AU1925" s="256" t="s">
        <v>93</v>
      </c>
      <c r="AV1925" s="14" t="s">
        <v>91</v>
      </c>
      <c r="AW1925" s="14" t="s">
        <v>38</v>
      </c>
      <c r="AX1925" s="14" t="s">
        <v>76</v>
      </c>
      <c r="AY1925" s="256" t="s">
        <v>159</v>
      </c>
    </row>
    <row r="1926" s="15" customFormat="1">
      <c r="A1926" s="15"/>
      <c r="B1926" s="266"/>
      <c r="C1926" s="267"/>
      <c r="D1926" s="237" t="s">
        <v>170</v>
      </c>
      <c r="E1926" s="268" t="s">
        <v>32</v>
      </c>
      <c r="F1926" s="269" t="s">
        <v>583</v>
      </c>
      <c r="G1926" s="267"/>
      <c r="H1926" s="270">
        <v>39.003999999999998</v>
      </c>
      <c r="I1926" s="271"/>
      <c r="J1926" s="267"/>
      <c r="K1926" s="267"/>
      <c r="L1926" s="272"/>
      <c r="M1926" s="273"/>
      <c r="N1926" s="274"/>
      <c r="O1926" s="274"/>
      <c r="P1926" s="274"/>
      <c r="Q1926" s="274"/>
      <c r="R1926" s="274"/>
      <c r="S1926" s="274"/>
      <c r="T1926" s="275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5"/>
      <c r="AE1926" s="15"/>
      <c r="AT1926" s="276" t="s">
        <v>170</v>
      </c>
      <c r="AU1926" s="276" t="s">
        <v>93</v>
      </c>
      <c r="AV1926" s="15" t="s">
        <v>96</v>
      </c>
      <c r="AW1926" s="15" t="s">
        <v>38</v>
      </c>
      <c r="AX1926" s="15" t="s">
        <v>84</v>
      </c>
      <c r="AY1926" s="276" t="s">
        <v>159</v>
      </c>
    </row>
    <row r="1927" s="2" customFormat="1" ht="37.8" customHeight="1">
      <c r="A1927" s="43"/>
      <c r="B1927" s="44"/>
      <c r="C1927" s="217" t="s">
        <v>3008</v>
      </c>
      <c r="D1927" s="217" t="s">
        <v>162</v>
      </c>
      <c r="E1927" s="218" t="s">
        <v>3009</v>
      </c>
      <c r="F1927" s="219" t="s">
        <v>3010</v>
      </c>
      <c r="G1927" s="220" t="s">
        <v>785</v>
      </c>
      <c r="H1927" s="221">
        <v>143.30000000000001</v>
      </c>
      <c r="I1927" s="222"/>
      <c r="J1927" s="223">
        <f>ROUND(I1927*H1927,2)</f>
        <v>0</v>
      </c>
      <c r="K1927" s="219" t="s">
        <v>166</v>
      </c>
      <c r="L1927" s="49"/>
      <c r="M1927" s="224" t="s">
        <v>32</v>
      </c>
      <c r="N1927" s="225" t="s">
        <v>48</v>
      </c>
      <c r="O1927" s="89"/>
      <c r="P1927" s="226">
        <f>O1927*H1927</f>
        <v>0</v>
      </c>
      <c r="Q1927" s="226">
        <v>0.00257764</v>
      </c>
      <c r="R1927" s="226">
        <f>Q1927*H1927</f>
        <v>0.36937581200000003</v>
      </c>
      <c r="S1927" s="226">
        <v>0</v>
      </c>
      <c r="T1927" s="227">
        <f>S1927*H1927</f>
        <v>0</v>
      </c>
      <c r="U1927" s="43"/>
      <c r="V1927" s="43"/>
      <c r="W1927" s="43"/>
      <c r="X1927" s="43"/>
      <c r="Y1927" s="43"/>
      <c r="Z1927" s="43"/>
      <c r="AA1927" s="43"/>
      <c r="AB1927" s="43"/>
      <c r="AC1927" s="43"/>
      <c r="AD1927" s="43"/>
      <c r="AE1927" s="43"/>
      <c r="AR1927" s="228" t="s">
        <v>663</v>
      </c>
      <c r="AT1927" s="228" t="s">
        <v>162</v>
      </c>
      <c r="AU1927" s="228" t="s">
        <v>93</v>
      </c>
      <c r="AY1927" s="21" t="s">
        <v>159</v>
      </c>
      <c r="BE1927" s="229">
        <f>IF(N1927="základní",J1927,0)</f>
        <v>0</v>
      </c>
      <c r="BF1927" s="229">
        <f>IF(N1927="snížená",J1927,0)</f>
        <v>0</v>
      </c>
      <c r="BG1927" s="229">
        <f>IF(N1927="zákl. přenesená",J1927,0)</f>
        <v>0</v>
      </c>
      <c r="BH1927" s="229">
        <f>IF(N1927="sníž. přenesená",J1927,0)</f>
        <v>0</v>
      </c>
      <c r="BI1927" s="229">
        <f>IF(N1927="nulová",J1927,0)</f>
        <v>0</v>
      </c>
      <c r="BJ1927" s="21" t="s">
        <v>91</v>
      </c>
      <c r="BK1927" s="229">
        <f>ROUND(I1927*H1927,2)</f>
        <v>0</v>
      </c>
      <c r="BL1927" s="21" t="s">
        <v>663</v>
      </c>
      <c r="BM1927" s="228" t="s">
        <v>3011</v>
      </c>
    </row>
    <row r="1928" s="2" customFormat="1">
      <c r="A1928" s="43"/>
      <c r="B1928" s="44"/>
      <c r="C1928" s="45"/>
      <c r="D1928" s="230" t="s">
        <v>168</v>
      </c>
      <c r="E1928" s="45"/>
      <c r="F1928" s="231" t="s">
        <v>3012</v>
      </c>
      <c r="G1928" s="45"/>
      <c r="H1928" s="45"/>
      <c r="I1928" s="232"/>
      <c r="J1928" s="45"/>
      <c r="K1928" s="45"/>
      <c r="L1928" s="49"/>
      <c r="M1928" s="233"/>
      <c r="N1928" s="234"/>
      <c r="O1928" s="89"/>
      <c r="P1928" s="89"/>
      <c r="Q1928" s="89"/>
      <c r="R1928" s="89"/>
      <c r="S1928" s="89"/>
      <c r="T1928" s="90"/>
      <c r="U1928" s="43"/>
      <c r="V1928" s="43"/>
      <c r="W1928" s="43"/>
      <c r="X1928" s="43"/>
      <c r="Y1928" s="43"/>
      <c r="Z1928" s="43"/>
      <c r="AA1928" s="43"/>
      <c r="AB1928" s="43"/>
      <c r="AC1928" s="43"/>
      <c r="AD1928" s="43"/>
      <c r="AE1928" s="43"/>
      <c r="AT1928" s="21" t="s">
        <v>168</v>
      </c>
      <c r="AU1928" s="21" t="s">
        <v>93</v>
      </c>
    </row>
    <row r="1929" s="14" customFormat="1">
      <c r="A1929" s="14"/>
      <c r="B1929" s="246"/>
      <c r="C1929" s="247"/>
      <c r="D1929" s="237" t="s">
        <v>170</v>
      </c>
      <c r="E1929" s="248" t="s">
        <v>32</v>
      </c>
      <c r="F1929" s="249" t="s">
        <v>3013</v>
      </c>
      <c r="G1929" s="247"/>
      <c r="H1929" s="250">
        <v>9.5999999999999996</v>
      </c>
      <c r="I1929" s="251"/>
      <c r="J1929" s="247"/>
      <c r="K1929" s="247"/>
      <c r="L1929" s="252"/>
      <c r="M1929" s="253"/>
      <c r="N1929" s="254"/>
      <c r="O1929" s="254"/>
      <c r="P1929" s="254"/>
      <c r="Q1929" s="254"/>
      <c r="R1929" s="254"/>
      <c r="S1929" s="254"/>
      <c r="T1929" s="255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6" t="s">
        <v>170</v>
      </c>
      <c r="AU1929" s="256" t="s">
        <v>93</v>
      </c>
      <c r="AV1929" s="14" t="s">
        <v>91</v>
      </c>
      <c r="AW1929" s="14" t="s">
        <v>38</v>
      </c>
      <c r="AX1929" s="14" t="s">
        <v>76</v>
      </c>
      <c r="AY1929" s="256" t="s">
        <v>159</v>
      </c>
    </row>
    <row r="1930" s="14" customFormat="1">
      <c r="A1930" s="14"/>
      <c r="B1930" s="246"/>
      <c r="C1930" s="247"/>
      <c r="D1930" s="237" t="s">
        <v>170</v>
      </c>
      <c r="E1930" s="248" t="s">
        <v>32</v>
      </c>
      <c r="F1930" s="249" t="s">
        <v>3014</v>
      </c>
      <c r="G1930" s="247"/>
      <c r="H1930" s="250">
        <v>46.799999999999997</v>
      </c>
      <c r="I1930" s="251"/>
      <c r="J1930" s="247"/>
      <c r="K1930" s="247"/>
      <c r="L1930" s="252"/>
      <c r="M1930" s="253"/>
      <c r="N1930" s="254"/>
      <c r="O1930" s="254"/>
      <c r="P1930" s="254"/>
      <c r="Q1930" s="254"/>
      <c r="R1930" s="254"/>
      <c r="S1930" s="254"/>
      <c r="T1930" s="255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6" t="s">
        <v>170</v>
      </c>
      <c r="AU1930" s="256" t="s">
        <v>93</v>
      </c>
      <c r="AV1930" s="14" t="s">
        <v>91</v>
      </c>
      <c r="AW1930" s="14" t="s">
        <v>38</v>
      </c>
      <c r="AX1930" s="14" t="s">
        <v>76</v>
      </c>
      <c r="AY1930" s="256" t="s">
        <v>159</v>
      </c>
    </row>
    <row r="1931" s="14" customFormat="1">
      <c r="A1931" s="14"/>
      <c r="B1931" s="246"/>
      <c r="C1931" s="247"/>
      <c r="D1931" s="237" t="s">
        <v>170</v>
      </c>
      <c r="E1931" s="248" t="s">
        <v>32</v>
      </c>
      <c r="F1931" s="249" t="s">
        <v>3015</v>
      </c>
      <c r="G1931" s="247"/>
      <c r="H1931" s="250">
        <v>9.5999999999999996</v>
      </c>
      <c r="I1931" s="251"/>
      <c r="J1931" s="247"/>
      <c r="K1931" s="247"/>
      <c r="L1931" s="252"/>
      <c r="M1931" s="253"/>
      <c r="N1931" s="254"/>
      <c r="O1931" s="254"/>
      <c r="P1931" s="254"/>
      <c r="Q1931" s="254"/>
      <c r="R1931" s="254"/>
      <c r="S1931" s="254"/>
      <c r="T1931" s="255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6" t="s">
        <v>170</v>
      </c>
      <c r="AU1931" s="256" t="s">
        <v>93</v>
      </c>
      <c r="AV1931" s="14" t="s">
        <v>91</v>
      </c>
      <c r="AW1931" s="14" t="s">
        <v>38</v>
      </c>
      <c r="AX1931" s="14" t="s">
        <v>76</v>
      </c>
      <c r="AY1931" s="256" t="s">
        <v>159</v>
      </c>
    </row>
    <row r="1932" s="14" customFormat="1">
      <c r="A1932" s="14"/>
      <c r="B1932" s="246"/>
      <c r="C1932" s="247"/>
      <c r="D1932" s="237" t="s">
        <v>170</v>
      </c>
      <c r="E1932" s="248" t="s">
        <v>32</v>
      </c>
      <c r="F1932" s="249" t="s">
        <v>3016</v>
      </c>
      <c r="G1932" s="247"/>
      <c r="H1932" s="250">
        <v>9.1999999999999993</v>
      </c>
      <c r="I1932" s="251"/>
      <c r="J1932" s="247"/>
      <c r="K1932" s="247"/>
      <c r="L1932" s="252"/>
      <c r="M1932" s="253"/>
      <c r="N1932" s="254"/>
      <c r="O1932" s="254"/>
      <c r="P1932" s="254"/>
      <c r="Q1932" s="254"/>
      <c r="R1932" s="254"/>
      <c r="S1932" s="254"/>
      <c r="T1932" s="255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6" t="s">
        <v>170</v>
      </c>
      <c r="AU1932" s="256" t="s">
        <v>93</v>
      </c>
      <c r="AV1932" s="14" t="s">
        <v>91</v>
      </c>
      <c r="AW1932" s="14" t="s">
        <v>38</v>
      </c>
      <c r="AX1932" s="14" t="s">
        <v>76</v>
      </c>
      <c r="AY1932" s="256" t="s">
        <v>159</v>
      </c>
    </row>
    <row r="1933" s="14" customFormat="1">
      <c r="A1933" s="14"/>
      <c r="B1933" s="246"/>
      <c r="C1933" s="247"/>
      <c r="D1933" s="237" t="s">
        <v>170</v>
      </c>
      <c r="E1933" s="248" t="s">
        <v>32</v>
      </c>
      <c r="F1933" s="249" t="s">
        <v>3017</v>
      </c>
      <c r="G1933" s="247"/>
      <c r="H1933" s="250">
        <v>31.199999999999999</v>
      </c>
      <c r="I1933" s="251"/>
      <c r="J1933" s="247"/>
      <c r="K1933" s="247"/>
      <c r="L1933" s="252"/>
      <c r="M1933" s="253"/>
      <c r="N1933" s="254"/>
      <c r="O1933" s="254"/>
      <c r="P1933" s="254"/>
      <c r="Q1933" s="254"/>
      <c r="R1933" s="254"/>
      <c r="S1933" s="254"/>
      <c r="T1933" s="255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6" t="s">
        <v>170</v>
      </c>
      <c r="AU1933" s="256" t="s">
        <v>93</v>
      </c>
      <c r="AV1933" s="14" t="s">
        <v>91</v>
      </c>
      <c r="AW1933" s="14" t="s">
        <v>38</v>
      </c>
      <c r="AX1933" s="14" t="s">
        <v>76</v>
      </c>
      <c r="AY1933" s="256" t="s">
        <v>159</v>
      </c>
    </row>
    <row r="1934" s="14" customFormat="1">
      <c r="A1934" s="14"/>
      <c r="B1934" s="246"/>
      <c r="C1934" s="247"/>
      <c r="D1934" s="237" t="s">
        <v>170</v>
      </c>
      <c r="E1934" s="248" t="s">
        <v>32</v>
      </c>
      <c r="F1934" s="249" t="s">
        <v>3018</v>
      </c>
      <c r="G1934" s="247"/>
      <c r="H1934" s="250">
        <v>6.2999999999999998</v>
      </c>
      <c r="I1934" s="251"/>
      <c r="J1934" s="247"/>
      <c r="K1934" s="247"/>
      <c r="L1934" s="252"/>
      <c r="M1934" s="253"/>
      <c r="N1934" s="254"/>
      <c r="O1934" s="254"/>
      <c r="P1934" s="254"/>
      <c r="Q1934" s="254"/>
      <c r="R1934" s="254"/>
      <c r="S1934" s="254"/>
      <c r="T1934" s="255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6" t="s">
        <v>170</v>
      </c>
      <c r="AU1934" s="256" t="s">
        <v>93</v>
      </c>
      <c r="AV1934" s="14" t="s">
        <v>91</v>
      </c>
      <c r="AW1934" s="14" t="s">
        <v>38</v>
      </c>
      <c r="AX1934" s="14" t="s">
        <v>76</v>
      </c>
      <c r="AY1934" s="256" t="s">
        <v>159</v>
      </c>
    </row>
    <row r="1935" s="14" customFormat="1">
      <c r="A1935" s="14"/>
      <c r="B1935" s="246"/>
      <c r="C1935" s="247"/>
      <c r="D1935" s="237" t="s">
        <v>170</v>
      </c>
      <c r="E1935" s="248" t="s">
        <v>32</v>
      </c>
      <c r="F1935" s="249" t="s">
        <v>3019</v>
      </c>
      <c r="G1935" s="247"/>
      <c r="H1935" s="250">
        <v>7.6500000000000004</v>
      </c>
      <c r="I1935" s="251"/>
      <c r="J1935" s="247"/>
      <c r="K1935" s="247"/>
      <c r="L1935" s="252"/>
      <c r="M1935" s="253"/>
      <c r="N1935" s="254"/>
      <c r="O1935" s="254"/>
      <c r="P1935" s="254"/>
      <c r="Q1935" s="254"/>
      <c r="R1935" s="254"/>
      <c r="S1935" s="254"/>
      <c r="T1935" s="255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6" t="s">
        <v>170</v>
      </c>
      <c r="AU1935" s="256" t="s">
        <v>93</v>
      </c>
      <c r="AV1935" s="14" t="s">
        <v>91</v>
      </c>
      <c r="AW1935" s="14" t="s">
        <v>38</v>
      </c>
      <c r="AX1935" s="14" t="s">
        <v>76</v>
      </c>
      <c r="AY1935" s="256" t="s">
        <v>159</v>
      </c>
    </row>
    <row r="1936" s="14" customFormat="1">
      <c r="A1936" s="14"/>
      <c r="B1936" s="246"/>
      <c r="C1936" s="247"/>
      <c r="D1936" s="237" t="s">
        <v>170</v>
      </c>
      <c r="E1936" s="248" t="s">
        <v>32</v>
      </c>
      <c r="F1936" s="249" t="s">
        <v>3020</v>
      </c>
      <c r="G1936" s="247"/>
      <c r="H1936" s="250">
        <v>22.949999999999999</v>
      </c>
      <c r="I1936" s="251"/>
      <c r="J1936" s="247"/>
      <c r="K1936" s="247"/>
      <c r="L1936" s="252"/>
      <c r="M1936" s="253"/>
      <c r="N1936" s="254"/>
      <c r="O1936" s="254"/>
      <c r="P1936" s="254"/>
      <c r="Q1936" s="254"/>
      <c r="R1936" s="254"/>
      <c r="S1936" s="254"/>
      <c r="T1936" s="255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6" t="s">
        <v>170</v>
      </c>
      <c r="AU1936" s="256" t="s">
        <v>93</v>
      </c>
      <c r="AV1936" s="14" t="s">
        <v>91</v>
      </c>
      <c r="AW1936" s="14" t="s">
        <v>38</v>
      </c>
      <c r="AX1936" s="14" t="s">
        <v>76</v>
      </c>
      <c r="AY1936" s="256" t="s">
        <v>159</v>
      </c>
    </row>
    <row r="1937" s="15" customFormat="1">
      <c r="A1937" s="15"/>
      <c r="B1937" s="266"/>
      <c r="C1937" s="267"/>
      <c r="D1937" s="237" t="s">
        <v>170</v>
      </c>
      <c r="E1937" s="268" t="s">
        <v>32</v>
      </c>
      <c r="F1937" s="269" t="s">
        <v>583</v>
      </c>
      <c r="G1937" s="267"/>
      <c r="H1937" s="270">
        <v>143.30000000000001</v>
      </c>
      <c r="I1937" s="271"/>
      <c r="J1937" s="267"/>
      <c r="K1937" s="267"/>
      <c r="L1937" s="272"/>
      <c r="M1937" s="273"/>
      <c r="N1937" s="274"/>
      <c r="O1937" s="274"/>
      <c r="P1937" s="274"/>
      <c r="Q1937" s="274"/>
      <c r="R1937" s="274"/>
      <c r="S1937" s="274"/>
      <c r="T1937" s="275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5"/>
      <c r="AE1937" s="15"/>
      <c r="AT1937" s="276" t="s">
        <v>170</v>
      </c>
      <c r="AU1937" s="276" t="s">
        <v>93</v>
      </c>
      <c r="AV1937" s="15" t="s">
        <v>96</v>
      </c>
      <c r="AW1937" s="15" t="s">
        <v>38</v>
      </c>
      <c r="AX1937" s="15" t="s">
        <v>84</v>
      </c>
      <c r="AY1937" s="276" t="s">
        <v>159</v>
      </c>
    </row>
    <row r="1938" s="2" customFormat="1" ht="49.05" customHeight="1">
      <c r="A1938" s="43"/>
      <c r="B1938" s="44"/>
      <c r="C1938" s="277" t="s">
        <v>3021</v>
      </c>
      <c r="D1938" s="277" t="s">
        <v>670</v>
      </c>
      <c r="E1938" s="278" t="s">
        <v>3022</v>
      </c>
      <c r="F1938" s="279" t="s">
        <v>3023</v>
      </c>
      <c r="G1938" s="280" t="s">
        <v>165</v>
      </c>
      <c r="H1938" s="281">
        <v>5.5999999999999996</v>
      </c>
      <c r="I1938" s="282"/>
      <c r="J1938" s="283">
        <f>ROUND(I1938*H1938,2)</f>
        <v>0</v>
      </c>
      <c r="K1938" s="279" t="s">
        <v>166</v>
      </c>
      <c r="L1938" s="284"/>
      <c r="M1938" s="285" t="s">
        <v>32</v>
      </c>
      <c r="N1938" s="286" t="s">
        <v>48</v>
      </c>
      <c r="O1938" s="89"/>
      <c r="P1938" s="226">
        <f>O1938*H1938</f>
        <v>0</v>
      </c>
      <c r="Q1938" s="226">
        <v>0.044729999999999999</v>
      </c>
      <c r="R1938" s="226">
        <f>Q1938*H1938</f>
        <v>0.25048799999999999</v>
      </c>
      <c r="S1938" s="226">
        <v>0</v>
      </c>
      <c r="T1938" s="227">
        <f>S1938*H1938</f>
        <v>0</v>
      </c>
      <c r="U1938" s="43"/>
      <c r="V1938" s="43"/>
      <c r="W1938" s="43"/>
      <c r="X1938" s="43"/>
      <c r="Y1938" s="43"/>
      <c r="Z1938" s="43"/>
      <c r="AA1938" s="43"/>
      <c r="AB1938" s="43"/>
      <c r="AC1938" s="43"/>
      <c r="AD1938" s="43"/>
      <c r="AE1938" s="43"/>
      <c r="AR1938" s="228" t="s">
        <v>782</v>
      </c>
      <c r="AT1938" s="228" t="s">
        <v>670</v>
      </c>
      <c r="AU1938" s="228" t="s">
        <v>93</v>
      </c>
      <c r="AY1938" s="21" t="s">
        <v>159</v>
      </c>
      <c r="BE1938" s="229">
        <f>IF(N1938="základní",J1938,0)</f>
        <v>0</v>
      </c>
      <c r="BF1938" s="229">
        <f>IF(N1938="snížená",J1938,0)</f>
        <v>0</v>
      </c>
      <c r="BG1938" s="229">
        <f>IF(N1938="zákl. přenesená",J1938,0)</f>
        <v>0</v>
      </c>
      <c r="BH1938" s="229">
        <f>IF(N1938="sníž. přenesená",J1938,0)</f>
        <v>0</v>
      </c>
      <c r="BI1938" s="229">
        <f>IF(N1938="nulová",J1938,0)</f>
        <v>0</v>
      </c>
      <c r="BJ1938" s="21" t="s">
        <v>91</v>
      </c>
      <c r="BK1938" s="229">
        <f>ROUND(I1938*H1938,2)</f>
        <v>0</v>
      </c>
      <c r="BL1938" s="21" t="s">
        <v>663</v>
      </c>
      <c r="BM1938" s="228" t="s">
        <v>3024</v>
      </c>
    </row>
    <row r="1939" s="14" customFormat="1">
      <c r="A1939" s="14"/>
      <c r="B1939" s="246"/>
      <c r="C1939" s="247"/>
      <c r="D1939" s="237" t="s">
        <v>170</v>
      </c>
      <c r="E1939" s="248" t="s">
        <v>32</v>
      </c>
      <c r="F1939" s="249" t="s">
        <v>3025</v>
      </c>
      <c r="G1939" s="247"/>
      <c r="H1939" s="250">
        <v>5.5999999999999996</v>
      </c>
      <c r="I1939" s="251"/>
      <c r="J1939" s="247"/>
      <c r="K1939" s="247"/>
      <c r="L1939" s="252"/>
      <c r="M1939" s="253"/>
      <c r="N1939" s="254"/>
      <c r="O1939" s="254"/>
      <c r="P1939" s="254"/>
      <c r="Q1939" s="254"/>
      <c r="R1939" s="254"/>
      <c r="S1939" s="254"/>
      <c r="T1939" s="255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6" t="s">
        <v>170</v>
      </c>
      <c r="AU1939" s="256" t="s">
        <v>93</v>
      </c>
      <c r="AV1939" s="14" t="s">
        <v>91</v>
      </c>
      <c r="AW1939" s="14" t="s">
        <v>38</v>
      </c>
      <c r="AX1939" s="14" t="s">
        <v>84</v>
      </c>
      <c r="AY1939" s="256" t="s">
        <v>159</v>
      </c>
    </row>
    <row r="1940" s="2" customFormat="1" ht="49.05" customHeight="1">
      <c r="A1940" s="43"/>
      <c r="B1940" s="44"/>
      <c r="C1940" s="277" t="s">
        <v>3026</v>
      </c>
      <c r="D1940" s="277" t="s">
        <v>670</v>
      </c>
      <c r="E1940" s="278" t="s">
        <v>3027</v>
      </c>
      <c r="F1940" s="279" t="s">
        <v>3028</v>
      </c>
      <c r="G1940" s="280" t="s">
        <v>165</v>
      </c>
      <c r="H1940" s="281">
        <v>30.800000000000001</v>
      </c>
      <c r="I1940" s="282"/>
      <c r="J1940" s="283">
        <f>ROUND(I1940*H1940,2)</f>
        <v>0</v>
      </c>
      <c r="K1940" s="279" t="s">
        <v>166</v>
      </c>
      <c r="L1940" s="284"/>
      <c r="M1940" s="285" t="s">
        <v>32</v>
      </c>
      <c r="N1940" s="286" t="s">
        <v>48</v>
      </c>
      <c r="O1940" s="89"/>
      <c r="P1940" s="226">
        <f>O1940*H1940</f>
        <v>0</v>
      </c>
      <c r="Q1940" s="226">
        <v>0.038150000000000003</v>
      </c>
      <c r="R1940" s="226">
        <f>Q1940*H1940</f>
        <v>1.1750200000000002</v>
      </c>
      <c r="S1940" s="226">
        <v>0</v>
      </c>
      <c r="T1940" s="227">
        <f>S1940*H1940</f>
        <v>0</v>
      </c>
      <c r="U1940" s="43"/>
      <c r="V1940" s="43"/>
      <c r="W1940" s="43"/>
      <c r="X1940" s="43"/>
      <c r="Y1940" s="43"/>
      <c r="Z1940" s="43"/>
      <c r="AA1940" s="43"/>
      <c r="AB1940" s="43"/>
      <c r="AC1940" s="43"/>
      <c r="AD1940" s="43"/>
      <c r="AE1940" s="43"/>
      <c r="AR1940" s="228" t="s">
        <v>782</v>
      </c>
      <c r="AT1940" s="228" t="s">
        <v>670</v>
      </c>
      <c r="AU1940" s="228" t="s">
        <v>93</v>
      </c>
      <c r="AY1940" s="21" t="s">
        <v>159</v>
      </c>
      <c r="BE1940" s="229">
        <f>IF(N1940="základní",J1940,0)</f>
        <v>0</v>
      </c>
      <c r="BF1940" s="229">
        <f>IF(N1940="snížená",J1940,0)</f>
        <v>0</v>
      </c>
      <c r="BG1940" s="229">
        <f>IF(N1940="zákl. přenesená",J1940,0)</f>
        <v>0</v>
      </c>
      <c r="BH1940" s="229">
        <f>IF(N1940="sníž. přenesená",J1940,0)</f>
        <v>0</v>
      </c>
      <c r="BI1940" s="229">
        <f>IF(N1940="nulová",J1940,0)</f>
        <v>0</v>
      </c>
      <c r="BJ1940" s="21" t="s">
        <v>91</v>
      </c>
      <c r="BK1940" s="229">
        <f>ROUND(I1940*H1940,2)</f>
        <v>0</v>
      </c>
      <c r="BL1940" s="21" t="s">
        <v>663</v>
      </c>
      <c r="BM1940" s="228" t="s">
        <v>3029</v>
      </c>
    </row>
    <row r="1941" s="13" customFormat="1">
      <c r="A1941" s="13"/>
      <c r="B1941" s="235"/>
      <c r="C1941" s="236"/>
      <c r="D1941" s="237" t="s">
        <v>170</v>
      </c>
      <c r="E1941" s="238" t="s">
        <v>32</v>
      </c>
      <c r="F1941" s="239" t="s">
        <v>3030</v>
      </c>
      <c r="G1941" s="236"/>
      <c r="H1941" s="238" t="s">
        <v>32</v>
      </c>
      <c r="I1941" s="240"/>
      <c r="J1941" s="236"/>
      <c r="K1941" s="236"/>
      <c r="L1941" s="241"/>
      <c r="M1941" s="242"/>
      <c r="N1941" s="243"/>
      <c r="O1941" s="243"/>
      <c r="P1941" s="243"/>
      <c r="Q1941" s="243"/>
      <c r="R1941" s="243"/>
      <c r="S1941" s="243"/>
      <c r="T1941" s="244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5" t="s">
        <v>170</v>
      </c>
      <c r="AU1941" s="245" t="s">
        <v>93</v>
      </c>
      <c r="AV1941" s="13" t="s">
        <v>84</v>
      </c>
      <c r="AW1941" s="13" t="s">
        <v>38</v>
      </c>
      <c r="AX1941" s="13" t="s">
        <v>76</v>
      </c>
      <c r="AY1941" s="245" t="s">
        <v>159</v>
      </c>
    </row>
    <row r="1942" s="14" customFormat="1">
      <c r="A1942" s="14"/>
      <c r="B1942" s="246"/>
      <c r="C1942" s="247"/>
      <c r="D1942" s="237" t="s">
        <v>170</v>
      </c>
      <c r="E1942" s="248" t="s">
        <v>32</v>
      </c>
      <c r="F1942" s="249" t="s">
        <v>3031</v>
      </c>
      <c r="G1942" s="247"/>
      <c r="H1942" s="250">
        <v>18.48</v>
      </c>
      <c r="I1942" s="251"/>
      <c r="J1942" s="247"/>
      <c r="K1942" s="247"/>
      <c r="L1942" s="252"/>
      <c r="M1942" s="253"/>
      <c r="N1942" s="254"/>
      <c r="O1942" s="254"/>
      <c r="P1942" s="254"/>
      <c r="Q1942" s="254"/>
      <c r="R1942" s="254"/>
      <c r="S1942" s="254"/>
      <c r="T1942" s="255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6" t="s">
        <v>170</v>
      </c>
      <c r="AU1942" s="256" t="s">
        <v>93</v>
      </c>
      <c r="AV1942" s="14" t="s">
        <v>91</v>
      </c>
      <c r="AW1942" s="14" t="s">
        <v>38</v>
      </c>
      <c r="AX1942" s="14" t="s">
        <v>76</v>
      </c>
      <c r="AY1942" s="256" t="s">
        <v>159</v>
      </c>
    </row>
    <row r="1943" s="13" customFormat="1">
      <c r="A1943" s="13"/>
      <c r="B1943" s="235"/>
      <c r="C1943" s="236"/>
      <c r="D1943" s="237" t="s">
        <v>170</v>
      </c>
      <c r="E1943" s="238" t="s">
        <v>32</v>
      </c>
      <c r="F1943" s="239" t="s">
        <v>3032</v>
      </c>
      <c r="G1943" s="236"/>
      <c r="H1943" s="238" t="s">
        <v>32</v>
      </c>
      <c r="I1943" s="240"/>
      <c r="J1943" s="236"/>
      <c r="K1943" s="236"/>
      <c r="L1943" s="241"/>
      <c r="M1943" s="242"/>
      <c r="N1943" s="243"/>
      <c r="O1943" s="243"/>
      <c r="P1943" s="243"/>
      <c r="Q1943" s="243"/>
      <c r="R1943" s="243"/>
      <c r="S1943" s="243"/>
      <c r="T1943" s="244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45" t="s">
        <v>170</v>
      </c>
      <c r="AU1943" s="245" t="s">
        <v>93</v>
      </c>
      <c r="AV1943" s="13" t="s">
        <v>84</v>
      </c>
      <c r="AW1943" s="13" t="s">
        <v>38</v>
      </c>
      <c r="AX1943" s="13" t="s">
        <v>76</v>
      </c>
      <c r="AY1943" s="245" t="s">
        <v>159</v>
      </c>
    </row>
    <row r="1944" s="14" customFormat="1">
      <c r="A1944" s="14"/>
      <c r="B1944" s="246"/>
      <c r="C1944" s="247"/>
      <c r="D1944" s="237" t="s">
        <v>170</v>
      </c>
      <c r="E1944" s="248" t="s">
        <v>32</v>
      </c>
      <c r="F1944" s="249" t="s">
        <v>3033</v>
      </c>
      <c r="G1944" s="247"/>
      <c r="H1944" s="250">
        <v>12.32</v>
      </c>
      <c r="I1944" s="251"/>
      <c r="J1944" s="247"/>
      <c r="K1944" s="247"/>
      <c r="L1944" s="252"/>
      <c r="M1944" s="253"/>
      <c r="N1944" s="254"/>
      <c r="O1944" s="254"/>
      <c r="P1944" s="254"/>
      <c r="Q1944" s="254"/>
      <c r="R1944" s="254"/>
      <c r="S1944" s="254"/>
      <c r="T1944" s="255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6" t="s">
        <v>170</v>
      </c>
      <c r="AU1944" s="256" t="s">
        <v>93</v>
      </c>
      <c r="AV1944" s="14" t="s">
        <v>91</v>
      </c>
      <c r="AW1944" s="14" t="s">
        <v>38</v>
      </c>
      <c r="AX1944" s="14" t="s">
        <v>76</v>
      </c>
      <c r="AY1944" s="256" t="s">
        <v>159</v>
      </c>
    </row>
    <row r="1945" s="15" customFormat="1">
      <c r="A1945" s="15"/>
      <c r="B1945" s="266"/>
      <c r="C1945" s="267"/>
      <c r="D1945" s="237" t="s">
        <v>170</v>
      </c>
      <c r="E1945" s="268" t="s">
        <v>32</v>
      </c>
      <c r="F1945" s="269" t="s">
        <v>583</v>
      </c>
      <c r="G1945" s="267"/>
      <c r="H1945" s="270">
        <v>30.800000000000001</v>
      </c>
      <c r="I1945" s="271"/>
      <c r="J1945" s="267"/>
      <c r="K1945" s="267"/>
      <c r="L1945" s="272"/>
      <c r="M1945" s="273"/>
      <c r="N1945" s="274"/>
      <c r="O1945" s="274"/>
      <c r="P1945" s="274"/>
      <c r="Q1945" s="274"/>
      <c r="R1945" s="274"/>
      <c r="S1945" s="274"/>
      <c r="T1945" s="275"/>
      <c r="U1945" s="15"/>
      <c r="V1945" s="15"/>
      <c r="W1945" s="15"/>
      <c r="X1945" s="15"/>
      <c r="Y1945" s="15"/>
      <c r="Z1945" s="15"/>
      <c r="AA1945" s="15"/>
      <c r="AB1945" s="15"/>
      <c r="AC1945" s="15"/>
      <c r="AD1945" s="15"/>
      <c r="AE1945" s="15"/>
      <c r="AT1945" s="276" t="s">
        <v>170</v>
      </c>
      <c r="AU1945" s="276" t="s">
        <v>93</v>
      </c>
      <c r="AV1945" s="15" t="s">
        <v>96</v>
      </c>
      <c r="AW1945" s="15" t="s">
        <v>38</v>
      </c>
      <c r="AX1945" s="15" t="s">
        <v>84</v>
      </c>
      <c r="AY1945" s="276" t="s">
        <v>159</v>
      </c>
    </row>
    <row r="1946" s="2" customFormat="1" ht="44.25" customHeight="1">
      <c r="A1946" s="43"/>
      <c r="B1946" s="44"/>
      <c r="C1946" s="277" t="s">
        <v>3034</v>
      </c>
      <c r="D1946" s="277" t="s">
        <v>670</v>
      </c>
      <c r="E1946" s="278" t="s">
        <v>3035</v>
      </c>
      <c r="F1946" s="279" t="s">
        <v>3036</v>
      </c>
      <c r="G1946" s="280" t="s">
        <v>165</v>
      </c>
      <c r="H1946" s="281">
        <v>11.991</v>
      </c>
      <c r="I1946" s="282"/>
      <c r="J1946" s="283">
        <f>ROUND(I1946*H1946,2)</f>
        <v>0</v>
      </c>
      <c r="K1946" s="279" t="s">
        <v>166</v>
      </c>
      <c r="L1946" s="284"/>
      <c r="M1946" s="285" t="s">
        <v>32</v>
      </c>
      <c r="N1946" s="286" t="s">
        <v>48</v>
      </c>
      <c r="O1946" s="89"/>
      <c r="P1946" s="226">
        <f>O1946*H1946</f>
        <v>0</v>
      </c>
      <c r="Q1946" s="226">
        <v>0.024230000000000002</v>
      </c>
      <c r="R1946" s="226">
        <f>Q1946*H1946</f>
        <v>0.29054193</v>
      </c>
      <c r="S1946" s="226">
        <v>0</v>
      </c>
      <c r="T1946" s="227">
        <f>S1946*H1946</f>
        <v>0</v>
      </c>
      <c r="U1946" s="43"/>
      <c r="V1946" s="43"/>
      <c r="W1946" s="43"/>
      <c r="X1946" s="43"/>
      <c r="Y1946" s="43"/>
      <c r="Z1946" s="43"/>
      <c r="AA1946" s="43"/>
      <c r="AB1946" s="43"/>
      <c r="AC1946" s="43"/>
      <c r="AD1946" s="43"/>
      <c r="AE1946" s="43"/>
      <c r="AR1946" s="228" t="s">
        <v>782</v>
      </c>
      <c r="AT1946" s="228" t="s">
        <v>670</v>
      </c>
      <c r="AU1946" s="228" t="s">
        <v>93</v>
      </c>
      <c r="AY1946" s="21" t="s">
        <v>159</v>
      </c>
      <c r="BE1946" s="229">
        <f>IF(N1946="základní",J1946,0)</f>
        <v>0</v>
      </c>
      <c r="BF1946" s="229">
        <f>IF(N1946="snížená",J1946,0)</f>
        <v>0</v>
      </c>
      <c r="BG1946" s="229">
        <f>IF(N1946="zákl. přenesená",J1946,0)</f>
        <v>0</v>
      </c>
      <c r="BH1946" s="229">
        <f>IF(N1946="sníž. přenesená",J1946,0)</f>
        <v>0</v>
      </c>
      <c r="BI1946" s="229">
        <f>IF(N1946="nulová",J1946,0)</f>
        <v>0</v>
      </c>
      <c r="BJ1946" s="21" t="s">
        <v>91</v>
      </c>
      <c r="BK1946" s="229">
        <f>ROUND(I1946*H1946,2)</f>
        <v>0</v>
      </c>
      <c r="BL1946" s="21" t="s">
        <v>663</v>
      </c>
      <c r="BM1946" s="228" t="s">
        <v>3037</v>
      </c>
    </row>
    <row r="1947" s="14" customFormat="1">
      <c r="A1947" s="14"/>
      <c r="B1947" s="246"/>
      <c r="C1947" s="247"/>
      <c r="D1947" s="237" t="s">
        <v>170</v>
      </c>
      <c r="E1947" s="248" t="s">
        <v>32</v>
      </c>
      <c r="F1947" s="249" t="s">
        <v>3038</v>
      </c>
      <c r="G1947" s="247"/>
      <c r="H1947" s="250">
        <v>2.9980000000000002</v>
      </c>
      <c r="I1947" s="251"/>
      <c r="J1947" s="247"/>
      <c r="K1947" s="247"/>
      <c r="L1947" s="252"/>
      <c r="M1947" s="253"/>
      <c r="N1947" s="254"/>
      <c r="O1947" s="254"/>
      <c r="P1947" s="254"/>
      <c r="Q1947" s="254"/>
      <c r="R1947" s="254"/>
      <c r="S1947" s="254"/>
      <c r="T1947" s="255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6" t="s">
        <v>170</v>
      </c>
      <c r="AU1947" s="256" t="s">
        <v>93</v>
      </c>
      <c r="AV1947" s="14" t="s">
        <v>91</v>
      </c>
      <c r="AW1947" s="14" t="s">
        <v>38</v>
      </c>
      <c r="AX1947" s="14" t="s">
        <v>76</v>
      </c>
      <c r="AY1947" s="256" t="s">
        <v>159</v>
      </c>
    </row>
    <row r="1948" s="14" customFormat="1">
      <c r="A1948" s="14"/>
      <c r="B1948" s="246"/>
      <c r="C1948" s="247"/>
      <c r="D1948" s="237" t="s">
        <v>170</v>
      </c>
      <c r="E1948" s="248" t="s">
        <v>32</v>
      </c>
      <c r="F1948" s="249" t="s">
        <v>3039</v>
      </c>
      <c r="G1948" s="247"/>
      <c r="H1948" s="250">
        <v>8.9930000000000003</v>
      </c>
      <c r="I1948" s="251"/>
      <c r="J1948" s="247"/>
      <c r="K1948" s="247"/>
      <c r="L1948" s="252"/>
      <c r="M1948" s="253"/>
      <c r="N1948" s="254"/>
      <c r="O1948" s="254"/>
      <c r="P1948" s="254"/>
      <c r="Q1948" s="254"/>
      <c r="R1948" s="254"/>
      <c r="S1948" s="254"/>
      <c r="T1948" s="255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6" t="s">
        <v>170</v>
      </c>
      <c r="AU1948" s="256" t="s">
        <v>93</v>
      </c>
      <c r="AV1948" s="14" t="s">
        <v>91</v>
      </c>
      <c r="AW1948" s="14" t="s">
        <v>38</v>
      </c>
      <c r="AX1948" s="14" t="s">
        <v>76</v>
      </c>
      <c r="AY1948" s="256" t="s">
        <v>159</v>
      </c>
    </row>
    <row r="1949" s="15" customFormat="1">
      <c r="A1949" s="15"/>
      <c r="B1949" s="266"/>
      <c r="C1949" s="267"/>
      <c r="D1949" s="237" t="s">
        <v>170</v>
      </c>
      <c r="E1949" s="268" t="s">
        <v>32</v>
      </c>
      <c r="F1949" s="269" t="s">
        <v>583</v>
      </c>
      <c r="G1949" s="267"/>
      <c r="H1949" s="270">
        <v>11.991</v>
      </c>
      <c r="I1949" s="271"/>
      <c r="J1949" s="267"/>
      <c r="K1949" s="267"/>
      <c r="L1949" s="272"/>
      <c r="M1949" s="273"/>
      <c r="N1949" s="274"/>
      <c r="O1949" s="274"/>
      <c r="P1949" s="274"/>
      <c r="Q1949" s="274"/>
      <c r="R1949" s="274"/>
      <c r="S1949" s="274"/>
      <c r="T1949" s="275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76" t="s">
        <v>170</v>
      </c>
      <c r="AU1949" s="276" t="s">
        <v>93</v>
      </c>
      <c r="AV1949" s="15" t="s">
        <v>96</v>
      </c>
      <c r="AW1949" s="15" t="s">
        <v>38</v>
      </c>
      <c r="AX1949" s="15" t="s">
        <v>84</v>
      </c>
      <c r="AY1949" s="276" t="s">
        <v>159</v>
      </c>
    </row>
    <row r="1950" s="2" customFormat="1" ht="44.25" customHeight="1">
      <c r="A1950" s="43"/>
      <c r="B1950" s="44"/>
      <c r="C1950" s="277" t="s">
        <v>3040</v>
      </c>
      <c r="D1950" s="277" t="s">
        <v>670</v>
      </c>
      <c r="E1950" s="278" t="s">
        <v>3041</v>
      </c>
      <c r="F1950" s="279" t="s">
        <v>3042</v>
      </c>
      <c r="G1950" s="280" t="s">
        <v>165</v>
      </c>
      <c r="H1950" s="281">
        <v>5.5999999999999996</v>
      </c>
      <c r="I1950" s="282"/>
      <c r="J1950" s="283">
        <f>ROUND(I1950*H1950,2)</f>
        <v>0</v>
      </c>
      <c r="K1950" s="279" t="s">
        <v>166</v>
      </c>
      <c r="L1950" s="284"/>
      <c r="M1950" s="285" t="s">
        <v>32</v>
      </c>
      <c r="N1950" s="286" t="s">
        <v>48</v>
      </c>
      <c r="O1950" s="89"/>
      <c r="P1950" s="226">
        <f>O1950*H1950</f>
        <v>0</v>
      </c>
      <c r="Q1950" s="226">
        <v>0.038289999999999998</v>
      </c>
      <c r="R1950" s="226">
        <f>Q1950*H1950</f>
        <v>0.21442399999999998</v>
      </c>
      <c r="S1950" s="226">
        <v>0</v>
      </c>
      <c r="T1950" s="227">
        <f>S1950*H1950</f>
        <v>0</v>
      </c>
      <c r="U1950" s="43"/>
      <c r="V1950" s="43"/>
      <c r="W1950" s="43"/>
      <c r="X1950" s="43"/>
      <c r="Y1950" s="43"/>
      <c r="Z1950" s="43"/>
      <c r="AA1950" s="43"/>
      <c r="AB1950" s="43"/>
      <c r="AC1950" s="43"/>
      <c r="AD1950" s="43"/>
      <c r="AE1950" s="43"/>
      <c r="AR1950" s="228" t="s">
        <v>782</v>
      </c>
      <c r="AT1950" s="228" t="s">
        <v>670</v>
      </c>
      <c r="AU1950" s="228" t="s">
        <v>93</v>
      </c>
      <c r="AY1950" s="21" t="s">
        <v>159</v>
      </c>
      <c r="BE1950" s="229">
        <f>IF(N1950="základní",J1950,0)</f>
        <v>0</v>
      </c>
      <c r="BF1950" s="229">
        <f>IF(N1950="snížená",J1950,0)</f>
        <v>0</v>
      </c>
      <c r="BG1950" s="229">
        <f>IF(N1950="zákl. přenesená",J1950,0)</f>
        <v>0</v>
      </c>
      <c r="BH1950" s="229">
        <f>IF(N1950="sníž. přenesená",J1950,0)</f>
        <v>0</v>
      </c>
      <c r="BI1950" s="229">
        <f>IF(N1950="nulová",J1950,0)</f>
        <v>0</v>
      </c>
      <c r="BJ1950" s="21" t="s">
        <v>91</v>
      </c>
      <c r="BK1950" s="229">
        <f>ROUND(I1950*H1950,2)</f>
        <v>0</v>
      </c>
      <c r="BL1950" s="21" t="s">
        <v>663</v>
      </c>
      <c r="BM1950" s="228" t="s">
        <v>3043</v>
      </c>
    </row>
    <row r="1951" s="14" customFormat="1">
      <c r="A1951" s="14"/>
      <c r="B1951" s="246"/>
      <c r="C1951" s="247"/>
      <c r="D1951" s="237" t="s">
        <v>170</v>
      </c>
      <c r="E1951" s="248" t="s">
        <v>32</v>
      </c>
      <c r="F1951" s="249" t="s">
        <v>3044</v>
      </c>
      <c r="G1951" s="247"/>
      <c r="H1951" s="250">
        <v>5.5999999999999996</v>
      </c>
      <c r="I1951" s="251"/>
      <c r="J1951" s="247"/>
      <c r="K1951" s="247"/>
      <c r="L1951" s="252"/>
      <c r="M1951" s="253"/>
      <c r="N1951" s="254"/>
      <c r="O1951" s="254"/>
      <c r="P1951" s="254"/>
      <c r="Q1951" s="254"/>
      <c r="R1951" s="254"/>
      <c r="S1951" s="254"/>
      <c r="T1951" s="255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6" t="s">
        <v>170</v>
      </c>
      <c r="AU1951" s="256" t="s">
        <v>93</v>
      </c>
      <c r="AV1951" s="14" t="s">
        <v>91</v>
      </c>
      <c r="AW1951" s="14" t="s">
        <v>38</v>
      </c>
      <c r="AX1951" s="14" t="s">
        <v>84</v>
      </c>
      <c r="AY1951" s="256" t="s">
        <v>159</v>
      </c>
    </row>
    <row r="1952" s="2" customFormat="1" ht="44.25" customHeight="1">
      <c r="A1952" s="43"/>
      <c r="B1952" s="44"/>
      <c r="C1952" s="277" t="s">
        <v>3045</v>
      </c>
      <c r="D1952" s="277" t="s">
        <v>670</v>
      </c>
      <c r="E1952" s="278" t="s">
        <v>3046</v>
      </c>
      <c r="F1952" s="279" t="s">
        <v>3047</v>
      </c>
      <c r="G1952" s="280" t="s">
        <v>165</v>
      </c>
      <c r="H1952" s="281">
        <v>7.1900000000000004</v>
      </c>
      <c r="I1952" s="282"/>
      <c r="J1952" s="283">
        <f>ROUND(I1952*H1952,2)</f>
        <v>0</v>
      </c>
      <c r="K1952" s="279" t="s">
        <v>166</v>
      </c>
      <c r="L1952" s="284"/>
      <c r="M1952" s="285" t="s">
        <v>32</v>
      </c>
      <c r="N1952" s="286" t="s">
        <v>48</v>
      </c>
      <c r="O1952" s="89"/>
      <c r="P1952" s="226">
        <f>O1952*H1952</f>
        <v>0</v>
      </c>
      <c r="Q1952" s="226">
        <v>0.038289999999999998</v>
      </c>
      <c r="R1952" s="226">
        <f>Q1952*H1952</f>
        <v>0.27530510000000002</v>
      </c>
      <c r="S1952" s="226">
        <v>0</v>
      </c>
      <c r="T1952" s="227">
        <f>S1952*H1952</f>
        <v>0</v>
      </c>
      <c r="U1952" s="43"/>
      <c r="V1952" s="43"/>
      <c r="W1952" s="43"/>
      <c r="X1952" s="43"/>
      <c r="Y1952" s="43"/>
      <c r="Z1952" s="43"/>
      <c r="AA1952" s="43"/>
      <c r="AB1952" s="43"/>
      <c r="AC1952" s="43"/>
      <c r="AD1952" s="43"/>
      <c r="AE1952" s="43"/>
      <c r="AR1952" s="228" t="s">
        <v>782</v>
      </c>
      <c r="AT1952" s="228" t="s">
        <v>670</v>
      </c>
      <c r="AU1952" s="228" t="s">
        <v>93</v>
      </c>
      <c r="AY1952" s="21" t="s">
        <v>159</v>
      </c>
      <c r="BE1952" s="229">
        <f>IF(N1952="základní",J1952,0)</f>
        <v>0</v>
      </c>
      <c r="BF1952" s="229">
        <f>IF(N1952="snížená",J1952,0)</f>
        <v>0</v>
      </c>
      <c r="BG1952" s="229">
        <f>IF(N1952="zákl. přenesená",J1952,0)</f>
        <v>0</v>
      </c>
      <c r="BH1952" s="229">
        <f>IF(N1952="sníž. přenesená",J1952,0)</f>
        <v>0</v>
      </c>
      <c r="BI1952" s="229">
        <f>IF(N1952="nulová",J1952,0)</f>
        <v>0</v>
      </c>
      <c r="BJ1952" s="21" t="s">
        <v>91</v>
      </c>
      <c r="BK1952" s="229">
        <f>ROUND(I1952*H1952,2)</f>
        <v>0</v>
      </c>
      <c r="BL1952" s="21" t="s">
        <v>663</v>
      </c>
      <c r="BM1952" s="228" t="s">
        <v>3048</v>
      </c>
    </row>
    <row r="1953" s="14" customFormat="1">
      <c r="A1953" s="14"/>
      <c r="B1953" s="246"/>
      <c r="C1953" s="247"/>
      <c r="D1953" s="237" t="s">
        <v>170</v>
      </c>
      <c r="E1953" s="248" t="s">
        <v>32</v>
      </c>
      <c r="F1953" s="249" t="s">
        <v>3049</v>
      </c>
      <c r="G1953" s="247"/>
      <c r="H1953" s="250">
        <v>5.04</v>
      </c>
      <c r="I1953" s="251"/>
      <c r="J1953" s="247"/>
      <c r="K1953" s="247"/>
      <c r="L1953" s="252"/>
      <c r="M1953" s="253"/>
      <c r="N1953" s="254"/>
      <c r="O1953" s="254"/>
      <c r="P1953" s="254"/>
      <c r="Q1953" s="254"/>
      <c r="R1953" s="254"/>
      <c r="S1953" s="254"/>
      <c r="T1953" s="255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6" t="s">
        <v>170</v>
      </c>
      <c r="AU1953" s="256" t="s">
        <v>93</v>
      </c>
      <c r="AV1953" s="14" t="s">
        <v>91</v>
      </c>
      <c r="AW1953" s="14" t="s">
        <v>38</v>
      </c>
      <c r="AX1953" s="14" t="s">
        <v>76</v>
      </c>
      <c r="AY1953" s="256" t="s">
        <v>159</v>
      </c>
    </row>
    <row r="1954" s="14" customFormat="1">
      <c r="A1954" s="14"/>
      <c r="B1954" s="246"/>
      <c r="C1954" s="247"/>
      <c r="D1954" s="237" t="s">
        <v>170</v>
      </c>
      <c r="E1954" s="248" t="s">
        <v>32</v>
      </c>
      <c r="F1954" s="249" t="s">
        <v>3050</v>
      </c>
      <c r="G1954" s="247"/>
      <c r="H1954" s="250">
        <v>2.1499999999999999</v>
      </c>
      <c r="I1954" s="251"/>
      <c r="J1954" s="247"/>
      <c r="K1954" s="247"/>
      <c r="L1954" s="252"/>
      <c r="M1954" s="253"/>
      <c r="N1954" s="254"/>
      <c r="O1954" s="254"/>
      <c r="P1954" s="254"/>
      <c r="Q1954" s="254"/>
      <c r="R1954" s="254"/>
      <c r="S1954" s="254"/>
      <c r="T1954" s="255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6" t="s">
        <v>170</v>
      </c>
      <c r="AU1954" s="256" t="s">
        <v>93</v>
      </c>
      <c r="AV1954" s="14" t="s">
        <v>91</v>
      </c>
      <c r="AW1954" s="14" t="s">
        <v>38</v>
      </c>
      <c r="AX1954" s="14" t="s">
        <v>76</v>
      </c>
      <c r="AY1954" s="256" t="s">
        <v>159</v>
      </c>
    </row>
    <row r="1955" s="15" customFormat="1">
      <c r="A1955" s="15"/>
      <c r="B1955" s="266"/>
      <c r="C1955" s="267"/>
      <c r="D1955" s="237" t="s">
        <v>170</v>
      </c>
      <c r="E1955" s="268" t="s">
        <v>32</v>
      </c>
      <c r="F1955" s="269" t="s">
        <v>583</v>
      </c>
      <c r="G1955" s="267"/>
      <c r="H1955" s="270">
        <v>7.1900000000000004</v>
      </c>
      <c r="I1955" s="271"/>
      <c r="J1955" s="267"/>
      <c r="K1955" s="267"/>
      <c r="L1955" s="272"/>
      <c r="M1955" s="273"/>
      <c r="N1955" s="274"/>
      <c r="O1955" s="274"/>
      <c r="P1955" s="274"/>
      <c r="Q1955" s="274"/>
      <c r="R1955" s="274"/>
      <c r="S1955" s="274"/>
      <c r="T1955" s="275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T1955" s="276" t="s">
        <v>170</v>
      </c>
      <c r="AU1955" s="276" t="s">
        <v>93</v>
      </c>
      <c r="AV1955" s="15" t="s">
        <v>96</v>
      </c>
      <c r="AW1955" s="15" t="s">
        <v>38</v>
      </c>
      <c r="AX1955" s="15" t="s">
        <v>84</v>
      </c>
      <c r="AY1955" s="276" t="s">
        <v>159</v>
      </c>
    </row>
    <row r="1956" s="2" customFormat="1" ht="49.05" customHeight="1">
      <c r="A1956" s="43"/>
      <c r="B1956" s="44"/>
      <c r="C1956" s="217" t="s">
        <v>3051</v>
      </c>
      <c r="D1956" s="217" t="s">
        <v>162</v>
      </c>
      <c r="E1956" s="218" t="s">
        <v>3052</v>
      </c>
      <c r="F1956" s="219" t="s">
        <v>3053</v>
      </c>
      <c r="G1956" s="220" t="s">
        <v>785</v>
      </c>
      <c r="H1956" s="221">
        <v>1</v>
      </c>
      <c r="I1956" s="222"/>
      <c r="J1956" s="223">
        <f>ROUND(I1956*H1956,2)</f>
        <v>0</v>
      </c>
      <c r="K1956" s="219" t="s">
        <v>166</v>
      </c>
      <c r="L1956" s="49"/>
      <c r="M1956" s="224" t="s">
        <v>32</v>
      </c>
      <c r="N1956" s="225" t="s">
        <v>48</v>
      </c>
      <c r="O1956" s="89"/>
      <c r="P1956" s="226">
        <f>O1956*H1956</f>
        <v>0</v>
      </c>
      <c r="Q1956" s="226">
        <v>0.00035770000000000002</v>
      </c>
      <c r="R1956" s="226">
        <f>Q1956*H1956</f>
        <v>0.00035770000000000002</v>
      </c>
      <c r="S1956" s="226">
        <v>0</v>
      </c>
      <c r="T1956" s="227">
        <f>S1956*H1956</f>
        <v>0</v>
      </c>
      <c r="U1956" s="43"/>
      <c r="V1956" s="43"/>
      <c r="W1956" s="43"/>
      <c r="X1956" s="43"/>
      <c r="Y1956" s="43"/>
      <c r="Z1956" s="43"/>
      <c r="AA1956" s="43"/>
      <c r="AB1956" s="43"/>
      <c r="AC1956" s="43"/>
      <c r="AD1956" s="43"/>
      <c r="AE1956" s="43"/>
      <c r="AR1956" s="228" t="s">
        <v>663</v>
      </c>
      <c r="AT1956" s="228" t="s">
        <v>162</v>
      </c>
      <c r="AU1956" s="228" t="s">
        <v>93</v>
      </c>
      <c r="AY1956" s="21" t="s">
        <v>159</v>
      </c>
      <c r="BE1956" s="229">
        <f>IF(N1956="základní",J1956,0)</f>
        <v>0</v>
      </c>
      <c r="BF1956" s="229">
        <f>IF(N1956="snížená",J1956,0)</f>
        <v>0</v>
      </c>
      <c r="BG1956" s="229">
        <f>IF(N1956="zákl. přenesená",J1956,0)</f>
        <v>0</v>
      </c>
      <c r="BH1956" s="229">
        <f>IF(N1956="sníž. přenesená",J1956,0)</f>
        <v>0</v>
      </c>
      <c r="BI1956" s="229">
        <f>IF(N1956="nulová",J1956,0)</f>
        <v>0</v>
      </c>
      <c r="BJ1956" s="21" t="s">
        <v>91</v>
      </c>
      <c r="BK1956" s="229">
        <f>ROUND(I1956*H1956,2)</f>
        <v>0</v>
      </c>
      <c r="BL1956" s="21" t="s">
        <v>663</v>
      </c>
      <c r="BM1956" s="228" t="s">
        <v>3054</v>
      </c>
    </row>
    <row r="1957" s="2" customFormat="1">
      <c r="A1957" s="43"/>
      <c r="B1957" s="44"/>
      <c r="C1957" s="45"/>
      <c r="D1957" s="230" t="s">
        <v>168</v>
      </c>
      <c r="E1957" s="45"/>
      <c r="F1957" s="231" t="s">
        <v>3055</v>
      </c>
      <c r="G1957" s="45"/>
      <c r="H1957" s="45"/>
      <c r="I1957" s="232"/>
      <c r="J1957" s="45"/>
      <c r="K1957" s="45"/>
      <c r="L1957" s="49"/>
      <c r="M1957" s="233"/>
      <c r="N1957" s="234"/>
      <c r="O1957" s="89"/>
      <c r="P1957" s="89"/>
      <c r="Q1957" s="89"/>
      <c r="R1957" s="89"/>
      <c r="S1957" s="89"/>
      <c r="T1957" s="90"/>
      <c r="U1957" s="43"/>
      <c r="V1957" s="43"/>
      <c r="W1957" s="43"/>
      <c r="X1957" s="43"/>
      <c r="Y1957" s="43"/>
      <c r="Z1957" s="43"/>
      <c r="AA1957" s="43"/>
      <c r="AB1957" s="43"/>
      <c r="AC1957" s="43"/>
      <c r="AD1957" s="43"/>
      <c r="AE1957" s="43"/>
      <c r="AT1957" s="21" t="s">
        <v>168</v>
      </c>
      <c r="AU1957" s="21" t="s">
        <v>93</v>
      </c>
    </row>
    <row r="1958" s="14" customFormat="1">
      <c r="A1958" s="14"/>
      <c r="B1958" s="246"/>
      <c r="C1958" s="247"/>
      <c r="D1958" s="237" t="s">
        <v>170</v>
      </c>
      <c r="E1958" s="248" t="s">
        <v>32</v>
      </c>
      <c r="F1958" s="249" t="s">
        <v>3056</v>
      </c>
      <c r="G1958" s="247"/>
      <c r="H1958" s="250">
        <v>1</v>
      </c>
      <c r="I1958" s="251"/>
      <c r="J1958" s="247"/>
      <c r="K1958" s="247"/>
      <c r="L1958" s="252"/>
      <c r="M1958" s="253"/>
      <c r="N1958" s="254"/>
      <c r="O1958" s="254"/>
      <c r="P1958" s="254"/>
      <c r="Q1958" s="254"/>
      <c r="R1958" s="254"/>
      <c r="S1958" s="254"/>
      <c r="T1958" s="255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6" t="s">
        <v>170</v>
      </c>
      <c r="AU1958" s="256" t="s">
        <v>93</v>
      </c>
      <c r="AV1958" s="14" t="s">
        <v>91</v>
      </c>
      <c r="AW1958" s="14" t="s">
        <v>38</v>
      </c>
      <c r="AX1958" s="14" t="s">
        <v>84</v>
      </c>
      <c r="AY1958" s="256" t="s">
        <v>159</v>
      </c>
    </row>
    <row r="1959" s="2" customFormat="1" ht="37.8" customHeight="1">
      <c r="A1959" s="43"/>
      <c r="B1959" s="44"/>
      <c r="C1959" s="277" t="s">
        <v>3057</v>
      </c>
      <c r="D1959" s="277" t="s">
        <v>670</v>
      </c>
      <c r="E1959" s="278" t="s">
        <v>3058</v>
      </c>
      <c r="F1959" s="279" t="s">
        <v>3059</v>
      </c>
      <c r="G1959" s="280" t="s">
        <v>785</v>
      </c>
      <c r="H1959" s="281">
        <v>1.2</v>
      </c>
      <c r="I1959" s="282"/>
      <c r="J1959" s="283">
        <f>ROUND(I1959*H1959,2)</f>
        <v>0</v>
      </c>
      <c r="K1959" s="279" t="s">
        <v>166</v>
      </c>
      <c r="L1959" s="284"/>
      <c r="M1959" s="285" t="s">
        <v>32</v>
      </c>
      <c r="N1959" s="286" t="s">
        <v>48</v>
      </c>
      <c r="O1959" s="89"/>
      <c r="P1959" s="226">
        <f>O1959*H1959</f>
        <v>0</v>
      </c>
      <c r="Q1959" s="226">
        <v>0.0047999999999999996</v>
      </c>
      <c r="R1959" s="226">
        <f>Q1959*H1959</f>
        <v>0.0057599999999999995</v>
      </c>
      <c r="S1959" s="226">
        <v>0</v>
      </c>
      <c r="T1959" s="227">
        <f>S1959*H1959</f>
        <v>0</v>
      </c>
      <c r="U1959" s="43"/>
      <c r="V1959" s="43"/>
      <c r="W1959" s="43"/>
      <c r="X1959" s="43"/>
      <c r="Y1959" s="43"/>
      <c r="Z1959" s="43"/>
      <c r="AA1959" s="43"/>
      <c r="AB1959" s="43"/>
      <c r="AC1959" s="43"/>
      <c r="AD1959" s="43"/>
      <c r="AE1959" s="43"/>
      <c r="AR1959" s="228" t="s">
        <v>782</v>
      </c>
      <c r="AT1959" s="228" t="s">
        <v>670</v>
      </c>
      <c r="AU1959" s="228" t="s">
        <v>93</v>
      </c>
      <c r="AY1959" s="21" t="s">
        <v>159</v>
      </c>
      <c r="BE1959" s="229">
        <f>IF(N1959="základní",J1959,0)</f>
        <v>0</v>
      </c>
      <c r="BF1959" s="229">
        <f>IF(N1959="snížená",J1959,0)</f>
        <v>0</v>
      </c>
      <c r="BG1959" s="229">
        <f>IF(N1959="zákl. přenesená",J1959,0)</f>
        <v>0</v>
      </c>
      <c r="BH1959" s="229">
        <f>IF(N1959="sníž. přenesená",J1959,0)</f>
        <v>0</v>
      </c>
      <c r="BI1959" s="229">
        <f>IF(N1959="nulová",J1959,0)</f>
        <v>0</v>
      </c>
      <c r="BJ1959" s="21" t="s">
        <v>91</v>
      </c>
      <c r="BK1959" s="229">
        <f>ROUND(I1959*H1959,2)</f>
        <v>0</v>
      </c>
      <c r="BL1959" s="21" t="s">
        <v>663</v>
      </c>
      <c r="BM1959" s="228" t="s">
        <v>3060</v>
      </c>
    </row>
    <row r="1960" s="14" customFormat="1">
      <c r="A1960" s="14"/>
      <c r="B1960" s="246"/>
      <c r="C1960" s="247"/>
      <c r="D1960" s="237" t="s">
        <v>170</v>
      </c>
      <c r="E1960" s="247"/>
      <c r="F1960" s="249" t="s">
        <v>3061</v>
      </c>
      <c r="G1960" s="247"/>
      <c r="H1960" s="250">
        <v>1.2</v>
      </c>
      <c r="I1960" s="251"/>
      <c r="J1960" s="247"/>
      <c r="K1960" s="247"/>
      <c r="L1960" s="252"/>
      <c r="M1960" s="253"/>
      <c r="N1960" s="254"/>
      <c r="O1960" s="254"/>
      <c r="P1960" s="254"/>
      <c r="Q1960" s="254"/>
      <c r="R1960" s="254"/>
      <c r="S1960" s="254"/>
      <c r="T1960" s="255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6" t="s">
        <v>170</v>
      </c>
      <c r="AU1960" s="256" t="s">
        <v>93</v>
      </c>
      <c r="AV1960" s="14" t="s">
        <v>91</v>
      </c>
      <c r="AW1960" s="14" t="s">
        <v>4</v>
      </c>
      <c r="AX1960" s="14" t="s">
        <v>84</v>
      </c>
      <c r="AY1960" s="256" t="s">
        <v>159</v>
      </c>
    </row>
    <row r="1961" s="2" customFormat="1" ht="49.05" customHeight="1">
      <c r="A1961" s="43"/>
      <c r="B1961" s="44"/>
      <c r="C1961" s="217" t="s">
        <v>3062</v>
      </c>
      <c r="D1961" s="217" t="s">
        <v>162</v>
      </c>
      <c r="E1961" s="218" t="s">
        <v>3063</v>
      </c>
      <c r="F1961" s="219" t="s">
        <v>3064</v>
      </c>
      <c r="G1961" s="220" t="s">
        <v>785</v>
      </c>
      <c r="H1961" s="221">
        <v>26.699999999999999</v>
      </c>
      <c r="I1961" s="222"/>
      <c r="J1961" s="223">
        <f>ROUND(I1961*H1961,2)</f>
        <v>0</v>
      </c>
      <c r="K1961" s="219" t="s">
        <v>227</v>
      </c>
      <c r="L1961" s="49"/>
      <c r="M1961" s="224" t="s">
        <v>32</v>
      </c>
      <c r="N1961" s="225" t="s">
        <v>48</v>
      </c>
      <c r="O1961" s="89"/>
      <c r="P1961" s="226">
        <f>O1961*H1961</f>
        <v>0</v>
      </c>
      <c r="Q1961" s="226">
        <v>0.00067000000000000002</v>
      </c>
      <c r="R1961" s="226">
        <f>Q1961*H1961</f>
        <v>0.017888999999999999</v>
      </c>
      <c r="S1961" s="226">
        <v>0</v>
      </c>
      <c r="T1961" s="227">
        <f>S1961*H1961</f>
        <v>0</v>
      </c>
      <c r="U1961" s="43"/>
      <c r="V1961" s="43"/>
      <c r="W1961" s="43"/>
      <c r="X1961" s="43"/>
      <c r="Y1961" s="43"/>
      <c r="Z1961" s="43"/>
      <c r="AA1961" s="43"/>
      <c r="AB1961" s="43"/>
      <c r="AC1961" s="43"/>
      <c r="AD1961" s="43"/>
      <c r="AE1961" s="43"/>
      <c r="AR1961" s="228" t="s">
        <v>663</v>
      </c>
      <c r="AT1961" s="228" t="s">
        <v>162</v>
      </c>
      <c r="AU1961" s="228" t="s">
        <v>93</v>
      </c>
      <c r="AY1961" s="21" t="s">
        <v>159</v>
      </c>
      <c r="BE1961" s="229">
        <f>IF(N1961="základní",J1961,0)</f>
        <v>0</v>
      </c>
      <c r="BF1961" s="229">
        <f>IF(N1961="snížená",J1961,0)</f>
        <v>0</v>
      </c>
      <c r="BG1961" s="229">
        <f>IF(N1961="zákl. přenesená",J1961,0)</f>
        <v>0</v>
      </c>
      <c r="BH1961" s="229">
        <f>IF(N1961="sníž. přenesená",J1961,0)</f>
        <v>0</v>
      </c>
      <c r="BI1961" s="229">
        <f>IF(N1961="nulová",J1961,0)</f>
        <v>0</v>
      </c>
      <c r="BJ1961" s="21" t="s">
        <v>91</v>
      </c>
      <c r="BK1961" s="229">
        <f>ROUND(I1961*H1961,2)</f>
        <v>0</v>
      </c>
      <c r="BL1961" s="21" t="s">
        <v>663</v>
      </c>
      <c r="BM1961" s="228" t="s">
        <v>3065</v>
      </c>
    </row>
    <row r="1962" s="13" customFormat="1">
      <c r="A1962" s="13"/>
      <c r="B1962" s="235"/>
      <c r="C1962" s="236"/>
      <c r="D1962" s="237" t="s">
        <v>170</v>
      </c>
      <c r="E1962" s="238" t="s">
        <v>32</v>
      </c>
      <c r="F1962" s="239" t="s">
        <v>3004</v>
      </c>
      <c r="G1962" s="236"/>
      <c r="H1962" s="238" t="s">
        <v>32</v>
      </c>
      <c r="I1962" s="240"/>
      <c r="J1962" s="236"/>
      <c r="K1962" s="236"/>
      <c r="L1962" s="241"/>
      <c r="M1962" s="242"/>
      <c r="N1962" s="243"/>
      <c r="O1962" s="243"/>
      <c r="P1962" s="243"/>
      <c r="Q1962" s="243"/>
      <c r="R1962" s="243"/>
      <c r="S1962" s="243"/>
      <c r="T1962" s="244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5" t="s">
        <v>170</v>
      </c>
      <c r="AU1962" s="245" t="s">
        <v>93</v>
      </c>
      <c r="AV1962" s="13" t="s">
        <v>84</v>
      </c>
      <c r="AW1962" s="13" t="s">
        <v>38</v>
      </c>
      <c r="AX1962" s="13" t="s">
        <v>76</v>
      </c>
      <c r="AY1962" s="245" t="s">
        <v>159</v>
      </c>
    </row>
    <row r="1963" s="14" customFormat="1">
      <c r="A1963" s="14"/>
      <c r="B1963" s="246"/>
      <c r="C1963" s="247"/>
      <c r="D1963" s="237" t="s">
        <v>170</v>
      </c>
      <c r="E1963" s="248" t="s">
        <v>32</v>
      </c>
      <c r="F1963" s="249" t="s">
        <v>3066</v>
      </c>
      <c r="G1963" s="247"/>
      <c r="H1963" s="250">
        <v>6.5999999999999996</v>
      </c>
      <c r="I1963" s="251"/>
      <c r="J1963" s="247"/>
      <c r="K1963" s="247"/>
      <c r="L1963" s="252"/>
      <c r="M1963" s="253"/>
      <c r="N1963" s="254"/>
      <c r="O1963" s="254"/>
      <c r="P1963" s="254"/>
      <c r="Q1963" s="254"/>
      <c r="R1963" s="254"/>
      <c r="S1963" s="254"/>
      <c r="T1963" s="255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6" t="s">
        <v>170</v>
      </c>
      <c r="AU1963" s="256" t="s">
        <v>93</v>
      </c>
      <c r="AV1963" s="14" t="s">
        <v>91</v>
      </c>
      <c r="AW1963" s="14" t="s">
        <v>38</v>
      </c>
      <c r="AX1963" s="14" t="s">
        <v>76</v>
      </c>
      <c r="AY1963" s="256" t="s">
        <v>159</v>
      </c>
    </row>
    <row r="1964" s="13" customFormat="1">
      <c r="A1964" s="13"/>
      <c r="B1964" s="235"/>
      <c r="C1964" s="236"/>
      <c r="D1964" s="237" t="s">
        <v>170</v>
      </c>
      <c r="E1964" s="238" t="s">
        <v>32</v>
      </c>
      <c r="F1964" s="239" t="s">
        <v>3067</v>
      </c>
      <c r="G1964" s="236"/>
      <c r="H1964" s="238" t="s">
        <v>32</v>
      </c>
      <c r="I1964" s="240"/>
      <c r="J1964" s="236"/>
      <c r="K1964" s="236"/>
      <c r="L1964" s="241"/>
      <c r="M1964" s="242"/>
      <c r="N1964" s="243"/>
      <c r="O1964" s="243"/>
      <c r="P1964" s="243"/>
      <c r="Q1964" s="243"/>
      <c r="R1964" s="243"/>
      <c r="S1964" s="243"/>
      <c r="T1964" s="244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5" t="s">
        <v>170</v>
      </c>
      <c r="AU1964" s="245" t="s">
        <v>93</v>
      </c>
      <c r="AV1964" s="13" t="s">
        <v>84</v>
      </c>
      <c r="AW1964" s="13" t="s">
        <v>38</v>
      </c>
      <c r="AX1964" s="13" t="s">
        <v>76</v>
      </c>
      <c r="AY1964" s="245" t="s">
        <v>159</v>
      </c>
    </row>
    <row r="1965" s="14" customFormat="1">
      <c r="A1965" s="14"/>
      <c r="B1965" s="246"/>
      <c r="C1965" s="247"/>
      <c r="D1965" s="237" t="s">
        <v>170</v>
      </c>
      <c r="E1965" s="248" t="s">
        <v>32</v>
      </c>
      <c r="F1965" s="249" t="s">
        <v>91</v>
      </c>
      <c r="G1965" s="247"/>
      <c r="H1965" s="250">
        <v>2</v>
      </c>
      <c r="I1965" s="251"/>
      <c r="J1965" s="247"/>
      <c r="K1965" s="247"/>
      <c r="L1965" s="252"/>
      <c r="M1965" s="253"/>
      <c r="N1965" s="254"/>
      <c r="O1965" s="254"/>
      <c r="P1965" s="254"/>
      <c r="Q1965" s="254"/>
      <c r="R1965" s="254"/>
      <c r="S1965" s="254"/>
      <c r="T1965" s="255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6" t="s">
        <v>170</v>
      </c>
      <c r="AU1965" s="256" t="s">
        <v>93</v>
      </c>
      <c r="AV1965" s="14" t="s">
        <v>91</v>
      </c>
      <c r="AW1965" s="14" t="s">
        <v>38</v>
      </c>
      <c r="AX1965" s="14" t="s">
        <v>76</v>
      </c>
      <c r="AY1965" s="256" t="s">
        <v>159</v>
      </c>
    </row>
    <row r="1966" s="13" customFormat="1">
      <c r="A1966" s="13"/>
      <c r="B1966" s="235"/>
      <c r="C1966" s="236"/>
      <c r="D1966" s="237" t="s">
        <v>170</v>
      </c>
      <c r="E1966" s="238" t="s">
        <v>32</v>
      </c>
      <c r="F1966" s="239" t="s">
        <v>3068</v>
      </c>
      <c r="G1966" s="236"/>
      <c r="H1966" s="238" t="s">
        <v>32</v>
      </c>
      <c r="I1966" s="240"/>
      <c r="J1966" s="236"/>
      <c r="K1966" s="236"/>
      <c r="L1966" s="241"/>
      <c r="M1966" s="242"/>
      <c r="N1966" s="243"/>
      <c r="O1966" s="243"/>
      <c r="P1966" s="243"/>
      <c r="Q1966" s="243"/>
      <c r="R1966" s="243"/>
      <c r="S1966" s="243"/>
      <c r="T1966" s="244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5" t="s">
        <v>170</v>
      </c>
      <c r="AU1966" s="245" t="s">
        <v>93</v>
      </c>
      <c r="AV1966" s="13" t="s">
        <v>84</v>
      </c>
      <c r="AW1966" s="13" t="s">
        <v>38</v>
      </c>
      <c r="AX1966" s="13" t="s">
        <v>76</v>
      </c>
      <c r="AY1966" s="245" t="s">
        <v>159</v>
      </c>
    </row>
    <row r="1967" s="14" customFormat="1">
      <c r="A1967" s="14"/>
      <c r="B1967" s="246"/>
      <c r="C1967" s="247"/>
      <c r="D1967" s="237" t="s">
        <v>170</v>
      </c>
      <c r="E1967" s="248" t="s">
        <v>32</v>
      </c>
      <c r="F1967" s="249" t="s">
        <v>3069</v>
      </c>
      <c r="G1967" s="247"/>
      <c r="H1967" s="250">
        <v>6.5999999999999996</v>
      </c>
      <c r="I1967" s="251"/>
      <c r="J1967" s="247"/>
      <c r="K1967" s="247"/>
      <c r="L1967" s="252"/>
      <c r="M1967" s="253"/>
      <c r="N1967" s="254"/>
      <c r="O1967" s="254"/>
      <c r="P1967" s="254"/>
      <c r="Q1967" s="254"/>
      <c r="R1967" s="254"/>
      <c r="S1967" s="254"/>
      <c r="T1967" s="255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6" t="s">
        <v>170</v>
      </c>
      <c r="AU1967" s="256" t="s">
        <v>93</v>
      </c>
      <c r="AV1967" s="14" t="s">
        <v>91</v>
      </c>
      <c r="AW1967" s="14" t="s">
        <v>38</v>
      </c>
      <c r="AX1967" s="14" t="s">
        <v>76</v>
      </c>
      <c r="AY1967" s="256" t="s">
        <v>159</v>
      </c>
    </row>
    <row r="1968" s="13" customFormat="1">
      <c r="A1968" s="13"/>
      <c r="B1968" s="235"/>
      <c r="C1968" s="236"/>
      <c r="D1968" s="237" t="s">
        <v>170</v>
      </c>
      <c r="E1968" s="238" t="s">
        <v>32</v>
      </c>
      <c r="F1968" s="239" t="s">
        <v>3070</v>
      </c>
      <c r="G1968" s="236"/>
      <c r="H1968" s="238" t="s">
        <v>32</v>
      </c>
      <c r="I1968" s="240"/>
      <c r="J1968" s="236"/>
      <c r="K1968" s="236"/>
      <c r="L1968" s="241"/>
      <c r="M1968" s="242"/>
      <c r="N1968" s="243"/>
      <c r="O1968" s="243"/>
      <c r="P1968" s="243"/>
      <c r="Q1968" s="243"/>
      <c r="R1968" s="243"/>
      <c r="S1968" s="243"/>
      <c r="T1968" s="244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5" t="s">
        <v>170</v>
      </c>
      <c r="AU1968" s="245" t="s">
        <v>93</v>
      </c>
      <c r="AV1968" s="13" t="s">
        <v>84</v>
      </c>
      <c r="AW1968" s="13" t="s">
        <v>38</v>
      </c>
      <c r="AX1968" s="13" t="s">
        <v>76</v>
      </c>
      <c r="AY1968" s="245" t="s">
        <v>159</v>
      </c>
    </row>
    <row r="1969" s="14" customFormat="1">
      <c r="A1969" s="14"/>
      <c r="B1969" s="246"/>
      <c r="C1969" s="247"/>
      <c r="D1969" s="237" t="s">
        <v>170</v>
      </c>
      <c r="E1969" s="248" t="s">
        <v>32</v>
      </c>
      <c r="F1969" s="249" t="s">
        <v>84</v>
      </c>
      <c r="G1969" s="247"/>
      <c r="H1969" s="250">
        <v>1</v>
      </c>
      <c r="I1969" s="251"/>
      <c r="J1969" s="247"/>
      <c r="K1969" s="247"/>
      <c r="L1969" s="252"/>
      <c r="M1969" s="253"/>
      <c r="N1969" s="254"/>
      <c r="O1969" s="254"/>
      <c r="P1969" s="254"/>
      <c r="Q1969" s="254"/>
      <c r="R1969" s="254"/>
      <c r="S1969" s="254"/>
      <c r="T1969" s="255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6" t="s">
        <v>170</v>
      </c>
      <c r="AU1969" s="256" t="s">
        <v>93</v>
      </c>
      <c r="AV1969" s="14" t="s">
        <v>91</v>
      </c>
      <c r="AW1969" s="14" t="s">
        <v>38</v>
      </c>
      <c r="AX1969" s="14" t="s">
        <v>76</v>
      </c>
      <c r="AY1969" s="256" t="s">
        <v>159</v>
      </c>
    </row>
    <row r="1970" s="13" customFormat="1">
      <c r="A1970" s="13"/>
      <c r="B1970" s="235"/>
      <c r="C1970" s="236"/>
      <c r="D1970" s="237" t="s">
        <v>170</v>
      </c>
      <c r="E1970" s="238" t="s">
        <v>32</v>
      </c>
      <c r="F1970" s="239" t="s">
        <v>3071</v>
      </c>
      <c r="G1970" s="236"/>
      <c r="H1970" s="238" t="s">
        <v>32</v>
      </c>
      <c r="I1970" s="240"/>
      <c r="J1970" s="236"/>
      <c r="K1970" s="236"/>
      <c r="L1970" s="241"/>
      <c r="M1970" s="242"/>
      <c r="N1970" s="243"/>
      <c r="O1970" s="243"/>
      <c r="P1970" s="243"/>
      <c r="Q1970" s="243"/>
      <c r="R1970" s="243"/>
      <c r="S1970" s="243"/>
      <c r="T1970" s="244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5" t="s">
        <v>170</v>
      </c>
      <c r="AU1970" s="245" t="s">
        <v>93</v>
      </c>
      <c r="AV1970" s="13" t="s">
        <v>84</v>
      </c>
      <c r="AW1970" s="13" t="s">
        <v>38</v>
      </c>
      <c r="AX1970" s="13" t="s">
        <v>76</v>
      </c>
      <c r="AY1970" s="245" t="s">
        <v>159</v>
      </c>
    </row>
    <row r="1971" s="14" customFormat="1">
      <c r="A1971" s="14"/>
      <c r="B1971" s="246"/>
      <c r="C1971" s="247"/>
      <c r="D1971" s="237" t="s">
        <v>170</v>
      </c>
      <c r="E1971" s="248" t="s">
        <v>32</v>
      </c>
      <c r="F1971" s="249" t="s">
        <v>91</v>
      </c>
      <c r="G1971" s="247"/>
      <c r="H1971" s="250">
        <v>2</v>
      </c>
      <c r="I1971" s="251"/>
      <c r="J1971" s="247"/>
      <c r="K1971" s="247"/>
      <c r="L1971" s="252"/>
      <c r="M1971" s="253"/>
      <c r="N1971" s="254"/>
      <c r="O1971" s="254"/>
      <c r="P1971" s="254"/>
      <c r="Q1971" s="254"/>
      <c r="R1971" s="254"/>
      <c r="S1971" s="254"/>
      <c r="T1971" s="255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6" t="s">
        <v>170</v>
      </c>
      <c r="AU1971" s="256" t="s">
        <v>93</v>
      </c>
      <c r="AV1971" s="14" t="s">
        <v>91</v>
      </c>
      <c r="AW1971" s="14" t="s">
        <v>38</v>
      </c>
      <c r="AX1971" s="14" t="s">
        <v>76</v>
      </c>
      <c r="AY1971" s="256" t="s">
        <v>159</v>
      </c>
    </row>
    <row r="1972" s="13" customFormat="1">
      <c r="A1972" s="13"/>
      <c r="B1972" s="235"/>
      <c r="C1972" s="236"/>
      <c r="D1972" s="237" t="s">
        <v>170</v>
      </c>
      <c r="E1972" s="238" t="s">
        <v>32</v>
      </c>
      <c r="F1972" s="239" t="s">
        <v>2998</v>
      </c>
      <c r="G1972" s="236"/>
      <c r="H1972" s="238" t="s">
        <v>32</v>
      </c>
      <c r="I1972" s="240"/>
      <c r="J1972" s="236"/>
      <c r="K1972" s="236"/>
      <c r="L1972" s="241"/>
      <c r="M1972" s="242"/>
      <c r="N1972" s="243"/>
      <c r="O1972" s="243"/>
      <c r="P1972" s="243"/>
      <c r="Q1972" s="243"/>
      <c r="R1972" s="243"/>
      <c r="S1972" s="243"/>
      <c r="T1972" s="244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5" t="s">
        <v>170</v>
      </c>
      <c r="AU1972" s="245" t="s">
        <v>93</v>
      </c>
      <c r="AV1972" s="13" t="s">
        <v>84</v>
      </c>
      <c r="AW1972" s="13" t="s">
        <v>38</v>
      </c>
      <c r="AX1972" s="13" t="s">
        <v>76</v>
      </c>
      <c r="AY1972" s="245" t="s">
        <v>159</v>
      </c>
    </row>
    <row r="1973" s="14" customFormat="1">
      <c r="A1973" s="14"/>
      <c r="B1973" s="246"/>
      <c r="C1973" s="247"/>
      <c r="D1973" s="237" t="s">
        <v>170</v>
      </c>
      <c r="E1973" s="248" t="s">
        <v>32</v>
      </c>
      <c r="F1973" s="249" t="s">
        <v>3072</v>
      </c>
      <c r="G1973" s="247"/>
      <c r="H1973" s="250">
        <v>4.0999999999999996</v>
      </c>
      <c r="I1973" s="251"/>
      <c r="J1973" s="247"/>
      <c r="K1973" s="247"/>
      <c r="L1973" s="252"/>
      <c r="M1973" s="253"/>
      <c r="N1973" s="254"/>
      <c r="O1973" s="254"/>
      <c r="P1973" s="254"/>
      <c r="Q1973" s="254"/>
      <c r="R1973" s="254"/>
      <c r="S1973" s="254"/>
      <c r="T1973" s="255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6" t="s">
        <v>170</v>
      </c>
      <c r="AU1973" s="256" t="s">
        <v>93</v>
      </c>
      <c r="AV1973" s="14" t="s">
        <v>91</v>
      </c>
      <c r="AW1973" s="14" t="s">
        <v>38</v>
      </c>
      <c r="AX1973" s="14" t="s">
        <v>76</v>
      </c>
      <c r="AY1973" s="256" t="s">
        <v>159</v>
      </c>
    </row>
    <row r="1974" s="13" customFormat="1">
      <c r="A1974" s="13"/>
      <c r="B1974" s="235"/>
      <c r="C1974" s="236"/>
      <c r="D1974" s="237" t="s">
        <v>170</v>
      </c>
      <c r="E1974" s="238" t="s">
        <v>32</v>
      </c>
      <c r="F1974" s="239" t="s">
        <v>3073</v>
      </c>
      <c r="G1974" s="236"/>
      <c r="H1974" s="238" t="s">
        <v>32</v>
      </c>
      <c r="I1974" s="240"/>
      <c r="J1974" s="236"/>
      <c r="K1974" s="236"/>
      <c r="L1974" s="241"/>
      <c r="M1974" s="242"/>
      <c r="N1974" s="243"/>
      <c r="O1974" s="243"/>
      <c r="P1974" s="243"/>
      <c r="Q1974" s="243"/>
      <c r="R1974" s="243"/>
      <c r="S1974" s="243"/>
      <c r="T1974" s="244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5" t="s">
        <v>170</v>
      </c>
      <c r="AU1974" s="245" t="s">
        <v>93</v>
      </c>
      <c r="AV1974" s="13" t="s">
        <v>84</v>
      </c>
      <c r="AW1974" s="13" t="s">
        <v>38</v>
      </c>
      <c r="AX1974" s="13" t="s">
        <v>76</v>
      </c>
      <c r="AY1974" s="245" t="s">
        <v>159</v>
      </c>
    </row>
    <row r="1975" s="14" customFormat="1">
      <c r="A1975" s="14"/>
      <c r="B1975" s="246"/>
      <c r="C1975" s="247"/>
      <c r="D1975" s="237" t="s">
        <v>170</v>
      </c>
      <c r="E1975" s="248" t="s">
        <v>32</v>
      </c>
      <c r="F1975" s="249" t="s">
        <v>3074</v>
      </c>
      <c r="G1975" s="247"/>
      <c r="H1975" s="250">
        <v>4.4000000000000004</v>
      </c>
      <c r="I1975" s="251"/>
      <c r="J1975" s="247"/>
      <c r="K1975" s="247"/>
      <c r="L1975" s="252"/>
      <c r="M1975" s="253"/>
      <c r="N1975" s="254"/>
      <c r="O1975" s="254"/>
      <c r="P1975" s="254"/>
      <c r="Q1975" s="254"/>
      <c r="R1975" s="254"/>
      <c r="S1975" s="254"/>
      <c r="T1975" s="255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6" t="s">
        <v>170</v>
      </c>
      <c r="AU1975" s="256" t="s">
        <v>93</v>
      </c>
      <c r="AV1975" s="14" t="s">
        <v>91</v>
      </c>
      <c r="AW1975" s="14" t="s">
        <v>38</v>
      </c>
      <c r="AX1975" s="14" t="s">
        <v>76</v>
      </c>
      <c r="AY1975" s="256" t="s">
        <v>159</v>
      </c>
    </row>
    <row r="1976" s="15" customFormat="1">
      <c r="A1976" s="15"/>
      <c r="B1976" s="266"/>
      <c r="C1976" s="267"/>
      <c r="D1976" s="237" t="s">
        <v>170</v>
      </c>
      <c r="E1976" s="268" t="s">
        <v>32</v>
      </c>
      <c r="F1976" s="269" t="s">
        <v>583</v>
      </c>
      <c r="G1976" s="267"/>
      <c r="H1976" s="270">
        <v>26.699999999999999</v>
      </c>
      <c r="I1976" s="271"/>
      <c r="J1976" s="267"/>
      <c r="K1976" s="267"/>
      <c r="L1976" s="272"/>
      <c r="M1976" s="273"/>
      <c r="N1976" s="274"/>
      <c r="O1976" s="274"/>
      <c r="P1976" s="274"/>
      <c r="Q1976" s="274"/>
      <c r="R1976" s="274"/>
      <c r="S1976" s="274"/>
      <c r="T1976" s="275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5"/>
      <c r="AE1976" s="15"/>
      <c r="AT1976" s="276" t="s">
        <v>170</v>
      </c>
      <c r="AU1976" s="276" t="s">
        <v>93</v>
      </c>
      <c r="AV1976" s="15" t="s">
        <v>96</v>
      </c>
      <c r="AW1976" s="15" t="s">
        <v>38</v>
      </c>
      <c r="AX1976" s="15" t="s">
        <v>84</v>
      </c>
      <c r="AY1976" s="276" t="s">
        <v>159</v>
      </c>
    </row>
    <row r="1977" s="2" customFormat="1" ht="37.8" customHeight="1">
      <c r="A1977" s="43"/>
      <c r="B1977" s="44"/>
      <c r="C1977" s="277" t="s">
        <v>3075</v>
      </c>
      <c r="D1977" s="277" t="s">
        <v>670</v>
      </c>
      <c r="E1977" s="278" t="s">
        <v>3076</v>
      </c>
      <c r="F1977" s="279" t="s">
        <v>3077</v>
      </c>
      <c r="G1977" s="280" t="s">
        <v>785</v>
      </c>
      <c r="H1977" s="281">
        <v>26.699999999999999</v>
      </c>
      <c r="I1977" s="282"/>
      <c r="J1977" s="283">
        <f>ROUND(I1977*H1977,2)</f>
        <v>0</v>
      </c>
      <c r="K1977" s="279" t="s">
        <v>227</v>
      </c>
      <c r="L1977" s="284"/>
      <c r="M1977" s="285" t="s">
        <v>32</v>
      </c>
      <c r="N1977" s="286" t="s">
        <v>48</v>
      </c>
      <c r="O1977" s="89"/>
      <c r="P1977" s="226">
        <f>O1977*H1977</f>
        <v>0</v>
      </c>
      <c r="Q1977" s="226">
        <v>0.0144</v>
      </c>
      <c r="R1977" s="226">
        <f>Q1977*H1977</f>
        <v>0.38447999999999999</v>
      </c>
      <c r="S1977" s="226">
        <v>0</v>
      </c>
      <c r="T1977" s="227">
        <f>S1977*H1977</f>
        <v>0</v>
      </c>
      <c r="U1977" s="43"/>
      <c r="V1977" s="43"/>
      <c r="W1977" s="43"/>
      <c r="X1977" s="43"/>
      <c r="Y1977" s="43"/>
      <c r="Z1977" s="43"/>
      <c r="AA1977" s="43"/>
      <c r="AB1977" s="43"/>
      <c r="AC1977" s="43"/>
      <c r="AD1977" s="43"/>
      <c r="AE1977" s="43"/>
      <c r="AR1977" s="228" t="s">
        <v>782</v>
      </c>
      <c r="AT1977" s="228" t="s">
        <v>670</v>
      </c>
      <c r="AU1977" s="228" t="s">
        <v>93</v>
      </c>
      <c r="AY1977" s="21" t="s">
        <v>159</v>
      </c>
      <c r="BE1977" s="229">
        <f>IF(N1977="základní",J1977,0)</f>
        <v>0</v>
      </c>
      <c r="BF1977" s="229">
        <f>IF(N1977="snížená",J1977,0)</f>
        <v>0</v>
      </c>
      <c r="BG1977" s="229">
        <f>IF(N1977="zákl. přenesená",J1977,0)</f>
        <v>0</v>
      </c>
      <c r="BH1977" s="229">
        <f>IF(N1977="sníž. přenesená",J1977,0)</f>
        <v>0</v>
      </c>
      <c r="BI1977" s="229">
        <f>IF(N1977="nulová",J1977,0)</f>
        <v>0</v>
      </c>
      <c r="BJ1977" s="21" t="s">
        <v>91</v>
      </c>
      <c r="BK1977" s="229">
        <f>ROUND(I1977*H1977,2)</f>
        <v>0</v>
      </c>
      <c r="BL1977" s="21" t="s">
        <v>663</v>
      </c>
      <c r="BM1977" s="228" t="s">
        <v>3078</v>
      </c>
    </row>
    <row r="1978" s="2" customFormat="1" ht="49.05" customHeight="1">
      <c r="A1978" s="43"/>
      <c r="B1978" s="44"/>
      <c r="C1978" s="217" t="s">
        <v>3079</v>
      </c>
      <c r="D1978" s="217" t="s">
        <v>162</v>
      </c>
      <c r="E1978" s="218" t="s">
        <v>3080</v>
      </c>
      <c r="F1978" s="219" t="s">
        <v>3081</v>
      </c>
      <c r="G1978" s="220" t="s">
        <v>785</v>
      </c>
      <c r="H1978" s="221">
        <v>9.1999999999999993</v>
      </c>
      <c r="I1978" s="222"/>
      <c r="J1978" s="223">
        <f>ROUND(I1978*H1978,2)</f>
        <v>0</v>
      </c>
      <c r="K1978" s="219" t="s">
        <v>227</v>
      </c>
      <c r="L1978" s="49"/>
      <c r="M1978" s="224" t="s">
        <v>32</v>
      </c>
      <c r="N1978" s="225" t="s">
        <v>48</v>
      </c>
      <c r="O1978" s="89"/>
      <c r="P1978" s="226">
        <f>O1978*H1978</f>
        <v>0</v>
      </c>
      <c r="Q1978" s="226">
        <v>0.00067000000000000002</v>
      </c>
      <c r="R1978" s="226">
        <f>Q1978*H1978</f>
        <v>0.0061639999999999993</v>
      </c>
      <c r="S1978" s="226">
        <v>0</v>
      </c>
      <c r="T1978" s="227">
        <f>S1978*H1978</f>
        <v>0</v>
      </c>
      <c r="U1978" s="43"/>
      <c r="V1978" s="43"/>
      <c r="W1978" s="43"/>
      <c r="X1978" s="43"/>
      <c r="Y1978" s="43"/>
      <c r="Z1978" s="43"/>
      <c r="AA1978" s="43"/>
      <c r="AB1978" s="43"/>
      <c r="AC1978" s="43"/>
      <c r="AD1978" s="43"/>
      <c r="AE1978" s="43"/>
      <c r="AR1978" s="228" t="s">
        <v>663</v>
      </c>
      <c r="AT1978" s="228" t="s">
        <v>162</v>
      </c>
      <c r="AU1978" s="228" t="s">
        <v>93</v>
      </c>
      <c r="AY1978" s="21" t="s">
        <v>159</v>
      </c>
      <c r="BE1978" s="229">
        <f>IF(N1978="základní",J1978,0)</f>
        <v>0</v>
      </c>
      <c r="BF1978" s="229">
        <f>IF(N1978="snížená",J1978,0)</f>
        <v>0</v>
      </c>
      <c r="BG1978" s="229">
        <f>IF(N1978="zákl. přenesená",J1978,0)</f>
        <v>0</v>
      </c>
      <c r="BH1978" s="229">
        <f>IF(N1978="sníž. přenesená",J1978,0)</f>
        <v>0</v>
      </c>
      <c r="BI1978" s="229">
        <f>IF(N1978="nulová",J1978,0)</f>
        <v>0</v>
      </c>
      <c r="BJ1978" s="21" t="s">
        <v>91</v>
      </c>
      <c r="BK1978" s="229">
        <f>ROUND(I1978*H1978,2)</f>
        <v>0</v>
      </c>
      <c r="BL1978" s="21" t="s">
        <v>663</v>
      </c>
      <c r="BM1978" s="228" t="s">
        <v>3082</v>
      </c>
    </row>
    <row r="1979" s="14" customFormat="1">
      <c r="A1979" s="14"/>
      <c r="B1979" s="246"/>
      <c r="C1979" s="247"/>
      <c r="D1979" s="237" t="s">
        <v>170</v>
      </c>
      <c r="E1979" s="248" t="s">
        <v>32</v>
      </c>
      <c r="F1979" s="249" t="s">
        <v>3083</v>
      </c>
      <c r="G1979" s="247"/>
      <c r="H1979" s="250">
        <v>1.2</v>
      </c>
      <c r="I1979" s="251"/>
      <c r="J1979" s="247"/>
      <c r="K1979" s="247"/>
      <c r="L1979" s="252"/>
      <c r="M1979" s="253"/>
      <c r="N1979" s="254"/>
      <c r="O1979" s="254"/>
      <c r="P1979" s="254"/>
      <c r="Q1979" s="254"/>
      <c r="R1979" s="254"/>
      <c r="S1979" s="254"/>
      <c r="T1979" s="255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6" t="s">
        <v>170</v>
      </c>
      <c r="AU1979" s="256" t="s">
        <v>93</v>
      </c>
      <c r="AV1979" s="14" t="s">
        <v>91</v>
      </c>
      <c r="AW1979" s="14" t="s">
        <v>38</v>
      </c>
      <c r="AX1979" s="14" t="s">
        <v>76</v>
      </c>
      <c r="AY1979" s="256" t="s">
        <v>159</v>
      </c>
    </row>
    <row r="1980" s="14" customFormat="1">
      <c r="A1980" s="14"/>
      <c r="B1980" s="246"/>
      <c r="C1980" s="247"/>
      <c r="D1980" s="237" t="s">
        <v>170</v>
      </c>
      <c r="E1980" s="248" t="s">
        <v>32</v>
      </c>
      <c r="F1980" s="249" t="s">
        <v>3084</v>
      </c>
      <c r="G1980" s="247"/>
      <c r="H1980" s="250">
        <v>3.6000000000000001</v>
      </c>
      <c r="I1980" s="251"/>
      <c r="J1980" s="247"/>
      <c r="K1980" s="247"/>
      <c r="L1980" s="252"/>
      <c r="M1980" s="253"/>
      <c r="N1980" s="254"/>
      <c r="O1980" s="254"/>
      <c r="P1980" s="254"/>
      <c r="Q1980" s="254"/>
      <c r="R1980" s="254"/>
      <c r="S1980" s="254"/>
      <c r="T1980" s="255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6" t="s">
        <v>170</v>
      </c>
      <c r="AU1980" s="256" t="s">
        <v>93</v>
      </c>
      <c r="AV1980" s="14" t="s">
        <v>91</v>
      </c>
      <c r="AW1980" s="14" t="s">
        <v>38</v>
      </c>
      <c r="AX1980" s="14" t="s">
        <v>76</v>
      </c>
      <c r="AY1980" s="256" t="s">
        <v>159</v>
      </c>
    </row>
    <row r="1981" s="14" customFormat="1">
      <c r="A1981" s="14"/>
      <c r="B1981" s="246"/>
      <c r="C1981" s="247"/>
      <c r="D1981" s="237" t="s">
        <v>170</v>
      </c>
      <c r="E1981" s="248" t="s">
        <v>32</v>
      </c>
      <c r="F1981" s="249" t="s">
        <v>3085</v>
      </c>
      <c r="G1981" s="247"/>
      <c r="H1981" s="250">
        <v>4.4000000000000004</v>
      </c>
      <c r="I1981" s="251"/>
      <c r="J1981" s="247"/>
      <c r="K1981" s="247"/>
      <c r="L1981" s="252"/>
      <c r="M1981" s="253"/>
      <c r="N1981" s="254"/>
      <c r="O1981" s="254"/>
      <c r="P1981" s="254"/>
      <c r="Q1981" s="254"/>
      <c r="R1981" s="254"/>
      <c r="S1981" s="254"/>
      <c r="T1981" s="255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6" t="s">
        <v>170</v>
      </c>
      <c r="AU1981" s="256" t="s">
        <v>93</v>
      </c>
      <c r="AV1981" s="14" t="s">
        <v>91</v>
      </c>
      <c r="AW1981" s="14" t="s">
        <v>38</v>
      </c>
      <c r="AX1981" s="14" t="s">
        <v>76</v>
      </c>
      <c r="AY1981" s="256" t="s">
        <v>159</v>
      </c>
    </row>
    <row r="1982" s="15" customFormat="1">
      <c r="A1982" s="15"/>
      <c r="B1982" s="266"/>
      <c r="C1982" s="267"/>
      <c r="D1982" s="237" t="s">
        <v>170</v>
      </c>
      <c r="E1982" s="268" t="s">
        <v>32</v>
      </c>
      <c r="F1982" s="269" t="s">
        <v>583</v>
      </c>
      <c r="G1982" s="267"/>
      <c r="H1982" s="270">
        <v>9.1999999999999993</v>
      </c>
      <c r="I1982" s="271"/>
      <c r="J1982" s="267"/>
      <c r="K1982" s="267"/>
      <c r="L1982" s="272"/>
      <c r="M1982" s="273"/>
      <c r="N1982" s="274"/>
      <c r="O1982" s="274"/>
      <c r="P1982" s="274"/>
      <c r="Q1982" s="274"/>
      <c r="R1982" s="274"/>
      <c r="S1982" s="274"/>
      <c r="T1982" s="275"/>
      <c r="U1982" s="15"/>
      <c r="V1982" s="15"/>
      <c r="W1982" s="15"/>
      <c r="X1982" s="15"/>
      <c r="Y1982" s="15"/>
      <c r="Z1982" s="15"/>
      <c r="AA1982" s="15"/>
      <c r="AB1982" s="15"/>
      <c r="AC1982" s="15"/>
      <c r="AD1982" s="15"/>
      <c r="AE1982" s="15"/>
      <c r="AT1982" s="276" t="s">
        <v>170</v>
      </c>
      <c r="AU1982" s="276" t="s">
        <v>93</v>
      </c>
      <c r="AV1982" s="15" t="s">
        <v>96</v>
      </c>
      <c r="AW1982" s="15" t="s">
        <v>38</v>
      </c>
      <c r="AX1982" s="15" t="s">
        <v>84</v>
      </c>
      <c r="AY1982" s="276" t="s">
        <v>159</v>
      </c>
    </row>
    <row r="1983" s="2" customFormat="1" ht="37.8" customHeight="1">
      <c r="A1983" s="43"/>
      <c r="B1983" s="44"/>
      <c r="C1983" s="277" t="s">
        <v>3086</v>
      </c>
      <c r="D1983" s="277" t="s">
        <v>670</v>
      </c>
      <c r="E1983" s="278" t="s">
        <v>3087</v>
      </c>
      <c r="F1983" s="279" t="s">
        <v>3077</v>
      </c>
      <c r="G1983" s="280" t="s">
        <v>785</v>
      </c>
      <c r="H1983" s="281">
        <v>9.1999999999999993</v>
      </c>
      <c r="I1983" s="282"/>
      <c r="J1983" s="283">
        <f>ROUND(I1983*H1983,2)</f>
        <v>0</v>
      </c>
      <c r="K1983" s="279" t="s">
        <v>227</v>
      </c>
      <c r="L1983" s="284"/>
      <c r="M1983" s="285" t="s">
        <v>32</v>
      </c>
      <c r="N1983" s="286" t="s">
        <v>48</v>
      </c>
      <c r="O1983" s="89"/>
      <c r="P1983" s="226">
        <f>O1983*H1983</f>
        <v>0</v>
      </c>
      <c r="Q1983" s="226">
        <v>0.0144</v>
      </c>
      <c r="R1983" s="226">
        <f>Q1983*H1983</f>
        <v>0.13247999999999999</v>
      </c>
      <c r="S1983" s="226">
        <v>0</v>
      </c>
      <c r="T1983" s="227">
        <f>S1983*H1983</f>
        <v>0</v>
      </c>
      <c r="U1983" s="43"/>
      <c r="V1983" s="43"/>
      <c r="W1983" s="43"/>
      <c r="X1983" s="43"/>
      <c r="Y1983" s="43"/>
      <c r="Z1983" s="43"/>
      <c r="AA1983" s="43"/>
      <c r="AB1983" s="43"/>
      <c r="AC1983" s="43"/>
      <c r="AD1983" s="43"/>
      <c r="AE1983" s="43"/>
      <c r="AR1983" s="228" t="s">
        <v>782</v>
      </c>
      <c r="AT1983" s="228" t="s">
        <v>670</v>
      </c>
      <c r="AU1983" s="228" t="s">
        <v>93</v>
      </c>
      <c r="AY1983" s="21" t="s">
        <v>159</v>
      </c>
      <c r="BE1983" s="229">
        <f>IF(N1983="základní",J1983,0)</f>
        <v>0</v>
      </c>
      <c r="BF1983" s="229">
        <f>IF(N1983="snížená",J1983,0)</f>
        <v>0</v>
      </c>
      <c r="BG1983" s="229">
        <f>IF(N1983="zákl. přenesená",J1983,0)</f>
        <v>0</v>
      </c>
      <c r="BH1983" s="229">
        <f>IF(N1983="sníž. přenesená",J1983,0)</f>
        <v>0</v>
      </c>
      <c r="BI1983" s="229">
        <f>IF(N1983="nulová",J1983,0)</f>
        <v>0</v>
      </c>
      <c r="BJ1983" s="21" t="s">
        <v>91</v>
      </c>
      <c r="BK1983" s="229">
        <f>ROUND(I1983*H1983,2)</f>
        <v>0</v>
      </c>
      <c r="BL1983" s="21" t="s">
        <v>663</v>
      </c>
      <c r="BM1983" s="228" t="s">
        <v>3088</v>
      </c>
    </row>
    <row r="1984" s="2" customFormat="1" ht="24.15" customHeight="1">
      <c r="A1984" s="43"/>
      <c r="B1984" s="44"/>
      <c r="C1984" s="217" t="s">
        <v>3089</v>
      </c>
      <c r="D1984" s="217" t="s">
        <v>162</v>
      </c>
      <c r="E1984" s="218" t="s">
        <v>3090</v>
      </c>
      <c r="F1984" s="219" t="s">
        <v>3091</v>
      </c>
      <c r="G1984" s="220" t="s">
        <v>212</v>
      </c>
      <c r="H1984" s="221">
        <v>4</v>
      </c>
      <c r="I1984" s="222"/>
      <c r="J1984" s="223">
        <f>ROUND(I1984*H1984,2)</f>
        <v>0</v>
      </c>
      <c r="K1984" s="219" t="s">
        <v>166</v>
      </c>
      <c r="L1984" s="49"/>
      <c r="M1984" s="224" t="s">
        <v>32</v>
      </c>
      <c r="N1984" s="225" t="s">
        <v>48</v>
      </c>
      <c r="O1984" s="89"/>
      <c r="P1984" s="226">
        <f>O1984*H1984</f>
        <v>0</v>
      </c>
      <c r="Q1984" s="226">
        <v>1.24E-06</v>
      </c>
      <c r="R1984" s="226">
        <f>Q1984*H1984</f>
        <v>4.9599999999999999E-06</v>
      </c>
      <c r="S1984" s="226">
        <v>0</v>
      </c>
      <c r="T1984" s="227">
        <f>S1984*H1984</f>
        <v>0</v>
      </c>
      <c r="U1984" s="43"/>
      <c r="V1984" s="43"/>
      <c r="W1984" s="43"/>
      <c r="X1984" s="43"/>
      <c r="Y1984" s="43"/>
      <c r="Z1984" s="43"/>
      <c r="AA1984" s="43"/>
      <c r="AB1984" s="43"/>
      <c r="AC1984" s="43"/>
      <c r="AD1984" s="43"/>
      <c r="AE1984" s="43"/>
      <c r="AR1984" s="228" t="s">
        <v>663</v>
      </c>
      <c r="AT1984" s="228" t="s">
        <v>162</v>
      </c>
      <c r="AU1984" s="228" t="s">
        <v>93</v>
      </c>
      <c r="AY1984" s="21" t="s">
        <v>159</v>
      </c>
      <c r="BE1984" s="229">
        <f>IF(N1984="základní",J1984,0)</f>
        <v>0</v>
      </c>
      <c r="BF1984" s="229">
        <f>IF(N1984="snížená",J1984,0)</f>
        <v>0</v>
      </c>
      <c r="BG1984" s="229">
        <f>IF(N1984="zákl. přenesená",J1984,0)</f>
        <v>0</v>
      </c>
      <c r="BH1984" s="229">
        <f>IF(N1984="sníž. přenesená",J1984,0)</f>
        <v>0</v>
      </c>
      <c r="BI1984" s="229">
        <f>IF(N1984="nulová",J1984,0)</f>
        <v>0</v>
      </c>
      <c r="BJ1984" s="21" t="s">
        <v>91</v>
      </c>
      <c r="BK1984" s="229">
        <f>ROUND(I1984*H1984,2)</f>
        <v>0</v>
      </c>
      <c r="BL1984" s="21" t="s">
        <v>663</v>
      </c>
      <c r="BM1984" s="228" t="s">
        <v>3092</v>
      </c>
    </row>
    <row r="1985" s="2" customFormat="1">
      <c r="A1985" s="43"/>
      <c r="B1985" s="44"/>
      <c r="C1985" s="45"/>
      <c r="D1985" s="230" t="s">
        <v>168</v>
      </c>
      <c r="E1985" s="45"/>
      <c r="F1985" s="231" t="s">
        <v>3093</v>
      </c>
      <c r="G1985" s="45"/>
      <c r="H1985" s="45"/>
      <c r="I1985" s="232"/>
      <c r="J1985" s="45"/>
      <c r="K1985" s="45"/>
      <c r="L1985" s="49"/>
      <c r="M1985" s="233"/>
      <c r="N1985" s="234"/>
      <c r="O1985" s="89"/>
      <c r="P1985" s="89"/>
      <c r="Q1985" s="89"/>
      <c r="R1985" s="89"/>
      <c r="S1985" s="89"/>
      <c r="T1985" s="90"/>
      <c r="U1985" s="43"/>
      <c r="V1985" s="43"/>
      <c r="W1985" s="43"/>
      <c r="X1985" s="43"/>
      <c r="Y1985" s="43"/>
      <c r="Z1985" s="43"/>
      <c r="AA1985" s="43"/>
      <c r="AB1985" s="43"/>
      <c r="AC1985" s="43"/>
      <c r="AD1985" s="43"/>
      <c r="AE1985" s="43"/>
      <c r="AT1985" s="21" t="s">
        <v>168</v>
      </c>
      <c r="AU1985" s="21" t="s">
        <v>93</v>
      </c>
    </row>
    <row r="1986" s="14" customFormat="1">
      <c r="A1986" s="14"/>
      <c r="B1986" s="246"/>
      <c r="C1986" s="247"/>
      <c r="D1986" s="237" t="s">
        <v>170</v>
      </c>
      <c r="E1986" s="248" t="s">
        <v>32</v>
      </c>
      <c r="F1986" s="249" t="s">
        <v>3094</v>
      </c>
      <c r="G1986" s="247"/>
      <c r="H1986" s="250">
        <v>1</v>
      </c>
      <c r="I1986" s="251"/>
      <c r="J1986" s="247"/>
      <c r="K1986" s="247"/>
      <c r="L1986" s="252"/>
      <c r="M1986" s="253"/>
      <c r="N1986" s="254"/>
      <c r="O1986" s="254"/>
      <c r="P1986" s="254"/>
      <c r="Q1986" s="254"/>
      <c r="R1986" s="254"/>
      <c r="S1986" s="254"/>
      <c r="T1986" s="255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6" t="s">
        <v>170</v>
      </c>
      <c r="AU1986" s="256" t="s">
        <v>93</v>
      </c>
      <c r="AV1986" s="14" t="s">
        <v>91</v>
      </c>
      <c r="AW1986" s="14" t="s">
        <v>38</v>
      </c>
      <c r="AX1986" s="14" t="s">
        <v>76</v>
      </c>
      <c r="AY1986" s="256" t="s">
        <v>159</v>
      </c>
    </row>
    <row r="1987" s="14" customFormat="1">
      <c r="A1987" s="14"/>
      <c r="B1987" s="246"/>
      <c r="C1987" s="247"/>
      <c r="D1987" s="237" t="s">
        <v>170</v>
      </c>
      <c r="E1987" s="248" t="s">
        <v>32</v>
      </c>
      <c r="F1987" s="249" t="s">
        <v>3095</v>
      </c>
      <c r="G1987" s="247"/>
      <c r="H1987" s="250">
        <v>1</v>
      </c>
      <c r="I1987" s="251"/>
      <c r="J1987" s="247"/>
      <c r="K1987" s="247"/>
      <c r="L1987" s="252"/>
      <c r="M1987" s="253"/>
      <c r="N1987" s="254"/>
      <c r="O1987" s="254"/>
      <c r="P1987" s="254"/>
      <c r="Q1987" s="254"/>
      <c r="R1987" s="254"/>
      <c r="S1987" s="254"/>
      <c r="T1987" s="255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6" t="s">
        <v>170</v>
      </c>
      <c r="AU1987" s="256" t="s">
        <v>93</v>
      </c>
      <c r="AV1987" s="14" t="s">
        <v>91</v>
      </c>
      <c r="AW1987" s="14" t="s">
        <v>38</v>
      </c>
      <c r="AX1987" s="14" t="s">
        <v>76</v>
      </c>
      <c r="AY1987" s="256" t="s">
        <v>159</v>
      </c>
    </row>
    <row r="1988" s="14" customFormat="1">
      <c r="A1988" s="14"/>
      <c r="B1988" s="246"/>
      <c r="C1988" s="247"/>
      <c r="D1988" s="237" t="s">
        <v>170</v>
      </c>
      <c r="E1988" s="248" t="s">
        <v>32</v>
      </c>
      <c r="F1988" s="249" t="s">
        <v>3096</v>
      </c>
      <c r="G1988" s="247"/>
      <c r="H1988" s="250">
        <v>1</v>
      </c>
      <c r="I1988" s="251"/>
      <c r="J1988" s="247"/>
      <c r="K1988" s="247"/>
      <c r="L1988" s="252"/>
      <c r="M1988" s="253"/>
      <c r="N1988" s="254"/>
      <c r="O1988" s="254"/>
      <c r="P1988" s="254"/>
      <c r="Q1988" s="254"/>
      <c r="R1988" s="254"/>
      <c r="S1988" s="254"/>
      <c r="T1988" s="255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6" t="s">
        <v>170</v>
      </c>
      <c r="AU1988" s="256" t="s">
        <v>93</v>
      </c>
      <c r="AV1988" s="14" t="s">
        <v>91</v>
      </c>
      <c r="AW1988" s="14" t="s">
        <v>38</v>
      </c>
      <c r="AX1988" s="14" t="s">
        <v>76</v>
      </c>
      <c r="AY1988" s="256" t="s">
        <v>159</v>
      </c>
    </row>
    <row r="1989" s="14" customFormat="1">
      <c r="A1989" s="14"/>
      <c r="B1989" s="246"/>
      <c r="C1989" s="247"/>
      <c r="D1989" s="237" t="s">
        <v>170</v>
      </c>
      <c r="E1989" s="248" t="s">
        <v>32</v>
      </c>
      <c r="F1989" s="249" t="s">
        <v>3056</v>
      </c>
      <c r="G1989" s="247"/>
      <c r="H1989" s="250">
        <v>1</v>
      </c>
      <c r="I1989" s="251"/>
      <c r="J1989" s="247"/>
      <c r="K1989" s="247"/>
      <c r="L1989" s="252"/>
      <c r="M1989" s="253"/>
      <c r="N1989" s="254"/>
      <c r="O1989" s="254"/>
      <c r="P1989" s="254"/>
      <c r="Q1989" s="254"/>
      <c r="R1989" s="254"/>
      <c r="S1989" s="254"/>
      <c r="T1989" s="255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6" t="s">
        <v>170</v>
      </c>
      <c r="AU1989" s="256" t="s">
        <v>93</v>
      </c>
      <c r="AV1989" s="14" t="s">
        <v>91</v>
      </c>
      <c r="AW1989" s="14" t="s">
        <v>38</v>
      </c>
      <c r="AX1989" s="14" t="s">
        <v>76</v>
      </c>
      <c r="AY1989" s="256" t="s">
        <v>159</v>
      </c>
    </row>
    <row r="1990" s="15" customFormat="1">
      <c r="A1990" s="15"/>
      <c r="B1990" s="266"/>
      <c r="C1990" s="267"/>
      <c r="D1990" s="237" t="s">
        <v>170</v>
      </c>
      <c r="E1990" s="268" t="s">
        <v>32</v>
      </c>
      <c r="F1990" s="269" t="s">
        <v>583</v>
      </c>
      <c r="G1990" s="267"/>
      <c r="H1990" s="270">
        <v>4</v>
      </c>
      <c r="I1990" s="271"/>
      <c r="J1990" s="267"/>
      <c r="K1990" s="267"/>
      <c r="L1990" s="272"/>
      <c r="M1990" s="273"/>
      <c r="N1990" s="274"/>
      <c r="O1990" s="274"/>
      <c r="P1990" s="274"/>
      <c r="Q1990" s="274"/>
      <c r="R1990" s="274"/>
      <c r="S1990" s="274"/>
      <c r="T1990" s="275"/>
      <c r="U1990" s="15"/>
      <c r="V1990" s="15"/>
      <c r="W1990" s="15"/>
      <c r="X1990" s="15"/>
      <c r="Y1990" s="15"/>
      <c r="Z1990" s="15"/>
      <c r="AA1990" s="15"/>
      <c r="AB1990" s="15"/>
      <c r="AC1990" s="15"/>
      <c r="AD1990" s="15"/>
      <c r="AE1990" s="15"/>
      <c r="AT1990" s="276" t="s">
        <v>170</v>
      </c>
      <c r="AU1990" s="276" t="s">
        <v>93</v>
      </c>
      <c r="AV1990" s="15" t="s">
        <v>96</v>
      </c>
      <c r="AW1990" s="15" t="s">
        <v>38</v>
      </c>
      <c r="AX1990" s="15" t="s">
        <v>84</v>
      </c>
      <c r="AY1990" s="276" t="s">
        <v>159</v>
      </c>
    </row>
    <row r="1991" s="2" customFormat="1" ht="16.5" customHeight="1">
      <c r="A1991" s="43"/>
      <c r="B1991" s="44"/>
      <c r="C1991" s="277" t="s">
        <v>3097</v>
      </c>
      <c r="D1991" s="277" t="s">
        <v>670</v>
      </c>
      <c r="E1991" s="278" t="s">
        <v>3098</v>
      </c>
      <c r="F1991" s="279" t="s">
        <v>3099</v>
      </c>
      <c r="G1991" s="280" t="s">
        <v>212</v>
      </c>
      <c r="H1991" s="281">
        <v>4</v>
      </c>
      <c r="I1991" s="282"/>
      <c r="J1991" s="283">
        <f>ROUND(I1991*H1991,2)</f>
        <v>0</v>
      </c>
      <c r="K1991" s="279" t="s">
        <v>166</v>
      </c>
      <c r="L1991" s="284"/>
      <c r="M1991" s="285" t="s">
        <v>32</v>
      </c>
      <c r="N1991" s="286" t="s">
        <v>48</v>
      </c>
      <c r="O1991" s="89"/>
      <c r="P1991" s="226">
        <f>O1991*H1991</f>
        <v>0</v>
      </c>
      <c r="Q1991" s="226">
        <v>0.0023999999999999998</v>
      </c>
      <c r="R1991" s="226">
        <f>Q1991*H1991</f>
        <v>0.0095999999999999992</v>
      </c>
      <c r="S1991" s="226">
        <v>0</v>
      </c>
      <c r="T1991" s="227">
        <f>S1991*H1991</f>
        <v>0</v>
      </c>
      <c r="U1991" s="43"/>
      <c r="V1991" s="43"/>
      <c r="W1991" s="43"/>
      <c r="X1991" s="43"/>
      <c r="Y1991" s="43"/>
      <c r="Z1991" s="43"/>
      <c r="AA1991" s="43"/>
      <c r="AB1991" s="43"/>
      <c r="AC1991" s="43"/>
      <c r="AD1991" s="43"/>
      <c r="AE1991" s="43"/>
      <c r="AR1991" s="228" t="s">
        <v>782</v>
      </c>
      <c r="AT1991" s="228" t="s">
        <v>670</v>
      </c>
      <c r="AU1991" s="228" t="s">
        <v>93</v>
      </c>
      <c r="AY1991" s="21" t="s">
        <v>159</v>
      </c>
      <c r="BE1991" s="229">
        <f>IF(N1991="základní",J1991,0)</f>
        <v>0</v>
      </c>
      <c r="BF1991" s="229">
        <f>IF(N1991="snížená",J1991,0)</f>
        <v>0</v>
      </c>
      <c r="BG1991" s="229">
        <f>IF(N1991="zákl. přenesená",J1991,0)</f>
        <v>0</v>
      </c>
      <c r="BH1991" s="229">
        <f>IF(N1991="sníž. přenesená",J1991,0)</f>
        <v>0</v>
      </c>
      <c r="BI1991" s="229">
        <f>IF(N1991="nulová",J1991,0)</f>
        <v>0</v>
      </c>
      <c r="BJ1991" s="21" t="s">
        <v>91</v>
      </c>
      <c r="BK1991" s="229">
        <f>ROUND(I1991*H1991,2)</f>
        <v>0</v>
      </c>
      <c r="BL1991" s="21" t="s">
        <v>663</v>
      </c>
      <c r="BM1991" s="228" t="s">
        <v>3100</v>
      </c>
    </row>
    <row r="1992" s="12" customFormat="1" ht="22.8" customHeight="1">
      <c r="A1992" s="12"/>
      <c r="B1992" s="201"/>
      <c r="C1992" s="202"/>
      <c r="D1992" s="203" t="s">
        <v>75</v>
      </c>
      <c r="E1992" s="215" t="s">
        <v>3101</v>
      </c>
      <c r="F1992" s="215" t="s">
        <v>3102</v>
      </c>
      <c r="G1992" s="202"/>
      <c r="H1992" s="202"/>
      <c r="I1992" s="205"/>
      <c r="J1992" s="216">
        <f>BK1992</f>
        <v>0</v>
      </c>
      <c r="K1992" s="202"/>
      <c r="L1992" s="207"/>
      <c r="M1992" s="208"/>
      <c r="N1992" s="209"/>
      <c r="O1992" s="209"/>
      <c r="P1992" s="210">
        <f>P1993+SUM(P1994:P2024)+P2036+P2061</f>
        <v>0</v>
      </c>
      <c r="Q1992" s="209"/>
      <c r="R1992" s="210">
        <f>R1993+SUM(R1994:R2024)+R2036+R2061</f>
        <v>2.4384890652000002</v>
      </c>
      <c r="S1992" s="209"/>
      <c r="T1992" s="211">
        <f>T1993+SUM(T1994:T2024)+T2036+T2061</f>
        <v>0</v>
      </c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R1992" s="212" t="s">
        <v>91</v>
      </c>
      <c r="AT1992" s="213" t="s">
        <v>75</v>
      </c>
      <c r="AU1992" s="213" t="s">
        <v>84</v>
      </c>
      <c r="AY1992" s="212" t="s">
        <v>159</v>
      </c>
      <c r="BK1992" s="214">
        <f>BK1993+SUM(BK1994:BK2024)+BK2036+BK2061</f>
        <v>0</v>
      </c>
    </row>
    <row r="1993" s="2" customFormat="1" ht="24.15" customHeight="1">
      <c r="A1993" s="43"/>
      <c r="B1993" s="44"/>
      <c r="C1993" s="217" t="s">
        <v>3103</v>
      </c>
      <c r="D1993" s="217" t="s">
        <v>162</v>
      </c>
      <c r="E1993" s="218" t="s">
        <v>3104</v>
      </c>
      <c r="F1993" s="219" t="s">
        <v>3105</v>
      </c>
      <c r="G1993" s="220" t="s">
        <v>785</v>
      </c>
      <c r="H1993" s="221">
        <v>12.050000000000001</v>
      </c>
      <c r="I1993" s="222"/>
      <c r="J1993" s="223">
        <f>ROUND(I1993*H1993,2)</f>
        <v>0</v>
      </c>
      <c r="K1993" s="219" t="s">
        <v>166</v>
      </c>
      <c r="L1993" s="49"/>
      <c r="M1993" s="224" t="s">
        <v>32</v>
      </c>
      <c r="N1993" s="225" t="s">
        <v>48</v>
      </c>
      <c r="O1993" s="89"/>
      <c r="P1993" s="226">
        <f>O1993*H1993</f>
        <v>0</v>
      </c>
      <c r="Q1993" s="226">
        <v>0.00071840000000000001</v>
      </c>
      <c r="R1993" s="226">
        <f>Q1993*H1993</f>
        <v>0.0086567200000000014</v>
      </c>
      <c r="S1993" s="226">
        <v>0</v>
      </c>
      <c r="T1993" s="227">
        <f>S1993*H1993</f>
        <v>0</v>
      </c>
      <c r="U1993" s="43"/>
      <c r="V1993" s="43"/>
      <c r="W1993" s="43"/>
      <c r="X1993" s="43"/>
      <c r="Y1993" s="43"/>
      <c r="Z1993" s="43"/>
      <c r="AA1993" s="43"/>
      <c r="AB1993" s="43"/>
      <c r="AC1993" s="43"/>
      <c r="AD1993" s="43"/>
      <c r="AE1993" s="43"/>
      <c r="AR1993" s="228" t="s">
        <v>663</v>
      </c>
      <c r="AT1993" s="228" t="s">
        <v>162</v>
      </c>
      <c r="AU1993" s="228" t="s">
        <v>91</v>
      </c>
      <c r="AY1993" s="21" t="s">
        <v>159</v>
      </c>
      <c r="BE1993" s="229">
        <f>IF(N1993="základní",J1993,0)</f>
        <v>0</v>
      </c>
      <c r="BF1993" s="229">
        <f>IF(N1993="snížená",J1993,0)</f>
        <v>0</v>
      </c>
      <c r="BG1993" s="229">
        <f>IF(N1993="zákl. přenesená",J1993,0)</f>
        <v>0</v>
      </c>
      <c r="BH1993" s="229">
        <f>IF(N1993="sníž. přenesená",J1993,0)</f>
        <v>0</v>
      </c>
      <c r="BI1993" s="229">
        <f>IF(N1993="nulová",J1993,0)</f>
        <v>0</v>
      </c>
      <c r="BJ1993" s="21" t="s">
        <v>91</v>
      </c>
      <c r="BK1993" s="229">
        <f>ROUND(I1993*H1993,2)</f>
        <v>0</v>
      </c>
      <c r="BL1993" s="21" t="s">
        <v>663</v>
      </c>
      <c r="BM1993" s="228" t="s">
        <v>3106</v>
      </c>
    </row>
    <row r="1994" s="2" customFormat="1">
      <c r="A1994" s="43"/>
      <c r="B1994" s="44"/>
      <c r="C1994" s="45"/>
      <c r="D1994" s="230" t="s">
        <v>168</v>
      </c>
      <c r="E1994" s="45"/>
      <c r="F1994" s="231" t="s">
        <v>3107</v>
      </c>
      <c r="G1994" s="45"/>
      <c r="H1994" s="45"/>
      <c r="I1994" s="232"/>
      <c r="J1994" s="45"/>
      <c r="K1994" s="45"/>
      <c r="L1994" s="49"/>
      <c r="M1994" s="233"/>
      <c r="N1994" s="234"/>
      <c r="O1994" s="89"/>
      <c r="P1994" s="89"/>
      <c r="Q1994" s="89"/>
      <c r="R1994" s="89"/>
      <c r="S1994" s="89"/>
      <c r="T1994" s="90"/>
      <c r="U1994" s="43"/>
      <c r="V1994" s="43"/>
      <c r="W1994" s="43"/>
      <c r="X1994" s="43"/>
      <c r="Y1994" s="43"/>
      <c r="Z1994" s="43"/>
      <c r="AA1994" s="43"/>
      <c r="AB1994" s="43"/>
      <c r="AC1994" s="43"/>
      <c r="AD1994" s="43"/>
      <c r="AE1994" s="43"/>
      <c r="AT1994" s="21" t="s">
        <v>168</v>
      </c>
      <c r="AU1994" s="21" t="s">
        <v>91</v>
      </c>
    </row>
    <row r="1995" s="14" customFormat="1">
      <c r="A1995" s="14"/>
      <c r="B1995" s="246"/>
      <c r="C1995" s="247"/>
      <c r="D1995" s="237" t="s">
        <v>170</v>
      </c>
      <c r="E1995" s="248" t="s">
        <v>32</v>
      </c>
      <c r="F1995" s="249" t="s">
        <v>3108</v>
      </c>
      <c r="G1995" s="247"/>
      <c r="H1995" s="250">
        <v>12.050000000000001</v>
      </c>
      <c r="I1995" s="251"/>
      <c r="J1995" s="247"/>
      <c r="K1995" s="247"/>
      <c r="L1995" s="252"/>
      <c r="M1995" s="253"/>
      <c r="N1995" s="254"/>
      <c r="O1995" s="254"/>
      <c r="P1995" s="254"/>
      <c r="Q1995" s="254"/>
      <c r="R1995" s="254"/>
      <c r="S1995" s="254"/>
      <c r="T1995" s="255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6" t="s">
        <v>170</v>
      </c>
      <c r="AU1995" s="256" t="s">
        <v>91</v>
      </c>
      <c r="AV1995" s="14" t="s">
        <v>91</v>
      </c>
      <c r="AW1995" s="14" t="s">
        <v>38</v>
      </c>
      <c r="AX1995" s="14" t="s">
        <v>84</v>
      </c>
      <c r="AY1995" s="256" t="s">
        <v>159</v>
      </c>
    </row>
    <row r="1996" s="2" customFormat="1" ht="24.15" customHeight="1">
      <c r="A1996" s="43"/>
      <c r="B1996" s="44"/>
      <c r="C1996" s="277" t="s">
        <v>3109</v>
      </c>
      <c r="D1996" s="277" t="s">
        <v>670</v>
      </c>
      <c r="E1996" s="278" t="s">
        <v>3110</v>
      </c>
      <c r="F1996" s="279" t="s">
        <v>3111</v>
      </c>
      <c r="G1996" s="280" t="s">
        <v>785</v>
      </c>
      <c r="H1996" s="281">
        <v>12.050000000000001</v>
      </c>
      <c r="I1996" s="282"/>
      <c r="J1996" s="283">
        <f>ROUND(I1996*H1996,2)</f>
        <v>0</v>
      </c>
      <c r="K1996" s="279" t="s">
        <v>166</v>
      </c>
      <c r="L1996" s="284"/>
      <c r="M1996" s="285" t="s">
        <v>32</v>
      </c>
      <c r="N1996" s="286" t="s">
        <v>48</v>
      </c>
      <c r="O1996" s="89"/>
      <c r="P1996" s="226">
        <f>O1996*H1996</f>
        <v>0</v>
      </c>
      <c r="Q1996" s="226">
        <v>0.029999999999999999</v>
      </c>
      <c r="R1996" s="226">
        <f>Q1996*H1996</f>
        <v>0.36149999999999999</v>
      </c>
      <c r="S1996" s="226">
        <v>0</v>
      </c>
      <c r="T1996" s="227">
        <f>S1996*H1996</f>
        <v>0</v>
      </c>
      <c r="U1996" s="43"/>
      <c r="V1996" s="43"/>
      <c r="W1996" s="43"/>
      <c r="X1996" s="43"/>
      <c r="Y1996" s="43"/>
      <c r="Z1996" s="43"/>
      <c r="AA1996" s="43"/>
      <c r="AB1996" s="43"/>
      <c r="AC1996" s="43"/>
      <c r="AD1996" s="43"/>
      <c r="AE1996" s="43"/>
      <c r="AR1996" s="228" t="s">
        <v>782</v>
      </c>
      <c r="AT1996" s="228" t="s">
        <v>670</v>
      </c>
      <c r="AU1996" s="228" t="s">
        <v>91</v>
      </c>
      <c r="AY1996" s="21" t="s">
        <v>159</v>
      </c>
      <c r="BE1996" s="229">
        <f>IF(N1996="základní",J1996,0)</f>
        <v>0</v>
      </c>
      <c r="BF1996" s="229">
        <f>IF(N1996="snížená",J1996,0)</f>
        <v>0</v>
      </c>
      <c r="BG1996" s="229">
        <f>IF(N1996="zákl. přenesená",J1996,0)</f>
        <v>0</v>
      </c>
      <c r="BH1996" s="229">
        <f>IF(N1996="sníž. přenesená",J1996,0)</f>
        <v>0</v>
      </c>
      <c r="BI1996" s="229">
        <f>IF(N1996="nulová",J1996,0)</f>
        <v>0</v>
      </c>
      <c r="BJ1996" s="21" t="s">
        <v>91</v>
      </c>
      <c r="BK1996" s="229">
        <f>ROUND(I1996*H1996,2)</f>
        <v>0</v>
      </c>
      <c r="BL1996" s="21" t="s">
        <v>663</v>
      </c>
      <c r="BM1996" s="228" t="s">
        <v>3112</v>
      </c>
    </row>
    <row r="1997" s="2" customFormat="1" ht="16.5" customHeight="1">
      <c r="A1997" s="43"/>
      <c r="B1997" s="44"/>
      <c r="C1997" s="217" t="s">
        <v>3113</v>
      </c>
      <c r="D1997" s="217" t="s">
        <v>162</v>
      </c>
      <c r="E1997" s="218" t="s">
        <v>3114</v>
      </c>
      <c r="F1997" s="219" t="s">
        <v>3115</v>
      </c>
      <c r="G1997" s="220" t="s">
        <v>759</v>
      </c>
      <c r="H1997" s="221">
        <v>11</v>
      </c>
      <c r="I1997" s="222"/>
      <c r="J1997" s="223">
        <f>ROUND(I1997*H1997,2)</f>
        <v>0</v>
      </c>
      <c r="K1997" s="219" t="s">
        <v>227</v>
      </c>
      <c r="L1997" s="49"/>
      <c r="M1997" s="224" t="s">
        <v>32</v>
      </c>
      <c r="N1997" s="225" t="s">
        <v>48</v>
      </c>
      <c r="O1997" s="89"/>
      <c r="P1997" s="226">
        <f>O1997*H1997</f>
        <v>0</v>
      </c>
      <c r="Q1997" s="226">
        <v>0</v>
      </c>
      <c r="R1997" s="226">
        <f>Q1997*H1997</f>
        <v>0</v>
      </c>
      <c r="S1997" s="226">
        <v>0</v>
      </c>
      <c r="T1997" s="227">
        <f>S1997*H1997</f>
        <v>0</v>
      </c>
      <c r="U1997" s="43"/>
      <c r="V1997" s="43"/>
      <c r="W1997" s="43"/>
      <c r="X1997" s="43"/>
      <c r="Y1997" s="43"/>
      <c r="Z1997" s="43"/>
      <c r="AA1997" s="43"/>
      <c r="AB1997" s="43"/>
      <c r="AC1997" s="43"/>
      <c r="AD1997" s="43"/>
      <c r="AE1997" s="43"/>
      <c r="AR1997" s="228" t="s">
        <v>663</v>
      </c>
      <c r="AT1997" s="228" t="s">
        <v>162</v>
      </c>
      <c r="AU1997" s="228" t="s">
        <v>91</v>
      </c>
      <c r="AY1997" s="21" t="s">
        <v>159</v>
      </c>
      <c r="BE1997" s="229">
        <f>IF(N1997="základní",J1997,0)</f>
        <v>0</v>
      </c>
      <c r="BF1997" s="229">
        <f>IF(N1997="snížená",J1997,0)</f>
        <v>0</v>
      </c>
      <c r="BG1997" s="229">
        <f>IF(N1997="zákl. přenesená",J1997,0)</f>
        <v>0</v>
      </c>
      <c r="BH1997" s="229">
        <f>IF(N1997="sníž. přenesená",J1997,0)</f>
        <v>0</v>
      </c>
      <c r="BI1997" s="229">
        <f>IF(N1997="nulová",J1997,0)</f>
        <v>0</v>
      </c>
      <c r="BJ1997" s="21" t="s">
        <v>91</v>
      </c>
      <c r="BK1997" s="229">
        <f>ROUND(I1997*H1997,2)</f>
        <v>0</v>
      </c>
      <c r="BL1997" s="21" t="s">
        <v>663</v>
      </c>
      <c r="BM1997" s="228" t="s">
        <v>3116</v>
      </c>
    </row>
    <row r="1998" s="2" customFormat="1" ht="16.5" customHeight="1">
      <c r="A1998" s="43"/>
      <c r="B1998" s="44"/>
      <c r="C1998" s="217" t="s">
        <v>3117</v>
      </c>
      <c r="D1998" s="217" t="s">
        <v>162</v>
      </c>
      <c r="E1998" s="218" t="s">
        <v>3118</v>
      </c>
      <c r="F1998" s="219" t="s">
        <v>3119</v>
      </c>
      <c r="G1998" s="220" t="s">
        <v>785</v>
      </c>
      <c r="H1998" s="221">
        <v>24.277000000000001</v>
      </c>
      <c r="I1998" s="222"/>
      <c r="J1998" s="223">
        <f>ROUND(I1998*H1998,2)</f>
        <v>0</v>
      </c>
      <c r="K1998" s="219" t="s">
        <v>166</v>
      </c>
      <c r="L1998" s="49"/>
      <c r="M1998" s="224" t="s">
        <v>32</v>
      </c>
      <c r="N1998" s="225" t="s">
        <v>48</v>
      </c>
      <c r="O1998" s="89"/>
      <c r="P1998" s="226">
        <f>O1998*H1998</f>
        <v>0</v>
      </c>
      <c r="Q1998" s="226">
        <v>0</v>
      </c>
      <c r="R1998" s="226">
        <f>Q1998*H1998</f>
        <v>0</v>
      </c>
      <c r="S1998" s="226">
        <v>0</v>
      </c>
      <c r="T1998" s="227">
        <f>S1998*H1998</f>
        <v>0</v>
      </c>
      <c r="U1998" s="43"/>
      <c r="V1998" s="43"/>
      <c r="W1998" s="43"/>
      <c r="X1998" s="43"/>
      <c r="Y1998" s="43"/>
      <c r="Z1998" s="43"/>
      <c r="AA1998" s="43"/>
      <c r="AB1998" s="43"/>
      <c r="AC1998" s="43"/>
      <c r="AD1998" s="43"/>
      <c r="AE1998" s="43"/>
      <c r="AR1998" s="228" t="s">
        <v>663</v>
      </c>
      <c r="AT1998" s="228" t="s">
        <v>162</v>
      </c>
      <c r="AU1998" s="228" t="s">
        <v>91</v>
      </c>
      <c r="AY1998" s="21" t="s">
        <v>159</v>
      </c>
      <c r="BE1998" s="229">
        <f>IF(N1998="základní",J1998,0)</f>
        <v>0</v>
      </c>
      <c r="BF1998" s="229">
        <f>IF(N1998="snížená",J1998,0)</f>
        <v>0</v>
      </c>
      <c r="BG1998" s="229">
        <f>IF(N1998="zákl. přenesená",J1998,0)</f>
        <v>0</v>
      </c>
      <c r="BH1998" s="229">
        <f>IF(N1998="sníž. přenesená",J1998,0)</f>
        <v>0</v>
      </c>
      <c r="BI1998" s="229">
        <f>IF(N1998="nulová",J1998,0)</f>
        <v>0</v>
      </c>
      <c r="BJ1998" s="21" t="s">
        <v>91</v>
      </c>
      <c r="BK1998" s="229">
        <f>ROUND(I1998*H1998,2)</f>
        <v>0</v>
      </c>
      <c r="BL1998" s="21" t="s">
        <v>663</v>
      </c>
      <c r="BM1998" s="228" t="s">
        <v>3120</v>
      </c>
    </row>
    <row r="1999" s="2" customFormat="1">
      <c r="A1999" s="43"/>
      <c r="B1999" s="44"/>
      <c r="C1999" s="45"/>
      <c r="D1999" s="230" t="s">
        <v>168</v>
      </c>
      <c r="E1999" s="45"/>
      <c r="F1999" s="231" t="s">
        <v>3121</v>
      </c>
      <c r="G1999" s="45"/>
      <c r="H1999" s="45"/>
      <c r="I1999" s="232"/>
      <c r="J1999" s="45"/>
      <c r="K1999" s="45"/>
      <c r="L1999" s="49"/>
      <c r="M1999" s="233"/>
      <c r="N1999" s="234"/>
      <c r="O1999" s="89"/>
      <c r="P1999" s="89"/>
      <c r="Q1999" s="89"/>
      <c r="R1999" s="89"/>
      <c r="S1999" s="89"/>
      <c r="T1999" s="90"/>
      <c r="U1999" s="43"/>
      <c r="V1999" s="43"/>
      <c r="W1999" s="43"/>
      <c r="X1999" s="43"/>
      <c r="Y1999" s="43"/>
      <c r="Z1999" s="43"/>
      <c r="AA1999" s="43"/>
      <c r="AB1999" s="43"/>
      <c r="AC1999" s="43"/>
      <c r="AD1999" s="43"/>
      <c r="AE1999" s="43"/>
      <c r="AT1999" s="21" t="s">
        <v>168</v>
      </c>
      <c r="AU1999" s="21" t="s">
        <v>91</v>
      </c>
    </row>
    <row r="2000" s="13" customFormat="1">
      <c r="A2000" s="13"/>
      <c r="B2000" s="235"/>
      <c r="C2000" s="236"/>
      <c r="D2000" s="237" t="s">
        <v>170</v>
      </c>
      <c r="E2000" s="238" t="s">
        <v>32</v>
      </c>
      <c r="F2000" s="239" t="s">
        <v>3122</v>
      </c>
      <c r="G2000" s="236"/>
      <c r="H2000" s="238" t="s">
        <v>32</v>
      </c>
      <c r="I2000" s="240"/>
      <c r="J2000" s="236"/>
      <c r="K2000" s="236"/>
      <c r="L2000" s="241"/>
      <c r="M2000" s="242"/>
      <c r="N2000" s="243"/>
      <c r="O2000" s="243"/>
      <c r="P2000" s="243"/>
      <c r="Q2000" s="243"/>
      <c r="R2000" s="243"/>
      <c r="S2000" s="243"/>
      <c r="T2000" s="244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5" t="s">
        <v>170</v>
      </c>
      <c r="AU2000" s="245" t="s">
        <v>91</v>
      </c>
      <c r="AV2000" s="13" t="s">
        <v>84</v>
      </c>
      <c r="AW2000" s="13" t="s">
        <v>38</v>
      </c>
      <c r="AX2000" s="13" t="s">
        <v>76</v>
      </c>
      <c r="AY2000" s="245" t="s">
        <v>159</v>
      </c>
    </row>
    <row r="2001" s="14" customFormat="1">
      <c r="A2001" s="14"/>
      <c r="B2001" s="246"/>
      <c r="C2001" s="247"/>
      <c r="D2001" s="237" t="s">
        <v>170</v>
      </c>
      <c r="E2001" s="248" t="s">
        <v>32</v>
      </c>
      <c r="F2001" s="249" t="s">
        <v>3123</v>
      </c>
      <c r="G2001" s="247"/>
      <c r="H2001" s="250">
        <v>11.898999999999999</v>
      </c>
      <c r="I2001" s="251"/>
      <c r="J2001" s="247"/>
      <c r="K2001" s="247"/>
      <c r="L2001" s="252"/>
      <c r="M2001" s="253"/>
      <c r="N2001" s="254"/>
      <c r="O2001" s="254"/>
      <c r="P2001" s="254"/>
      <c r="Q2001" s="254"/>
      <c r="R2001" s="254"/>
      <c r="S2001" s="254"/>
      <c r="T2001" s="255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6" t="s">
        <v>170</v>
      </c>
      <c r="AU2001" s="256" t="s">
        <v>91</v>
      </c>
      <c r="AV2001" s="14" t="s">
        <v>91</v>
      </c>
      <c r="AW2001" s="14" t="s">
        <v>38</v>
      </c>
      <c r="AX2001" s="14" t="s">
        <v>76</v>
      </c>
      <c r="AY2001" s="256" t="s">
        <v>159</v>
      </c>
    </row>
    <row r="2002" s="13" customFormat="1">
      <c r="A2002" s="13"/>
      <c r="B2002" s="235"/>
      <c r="C2002" s="236"/>
      <c r="D2002" s="237" t="s">
        <v>170</v>
      </c>
      <c r="E2002" s="238" t="s">
        <v>32</v>
      </c>
      <c r="F2002" s="239" t="s">
        <v>3124</v>
      </c>
      <c r="G2002" s="236"/>
      <c r="H2002" s="238" t="s">
        <v>32</v>
      </c>
      <c r="I2002" s="240"/>
      <c r="J2002" s="236"/>
      <c r="K2002" s="236"/>
      <c r="L2002" s="241"/>
      <c r="M2002" s="242"/>
      <c r="N2002" s="243"/>
      <c r="O2002" s="243"/>
      <c r="P2002" s="243"/>
      <c r="Q2002" s="243"/>
      <c r="R2002" s="243"/>
      <c r="S2002" s="243"/>
      <c r="T2002" s="244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5" t="s">
        <v>170</v>
      </c>
      <c r="AU2002" s="245" t="s">
        <v>91</v>
      </c>
      <c r="AV2002" s="13" t="s">
        <v>84</v>
      </c>
      <c r="AW2002" s="13" t="s">
        <v>38</v>
      </c>
      <c r="AX2002" s="13" t="s">
        <v>76</v>
      </c>
      <c r="AY2002" s="245" t="s">
        <v>159</v>
      </c>
    </row>
    <row r="2003" s="14" customFormat="1">
      <c r="A2003" s="14"/>
      <c r="B2003" s="246"/>
      <c r="C2003" s="247"/>
      <c r="D2003" s="237" t="s">
        <v>170</v>
      </c>
      <c r="E2003" s="248" t="s">
        <v>32</v>
      </c>
      <c r="F2003" s="249" t="s">
        <v>3125</v>
      </c>
      <c r="G2003" s="247"/>
      <c r="H2003" s="250">
        <v>12.378</v>
      </c>
      <c r="I2003" s="251"/>
      <c r="J2003" s="247"/>
      <c r="K2003" s="247"/>
      <c r="L2003" s="252"/>
      <c r="M2003" s="253"/>
      <c r="N2003" s="254"/>
      <c r="O2003" s="254"/>
      <c r="P2003" s="254"/>
      <c r="Q2003" s="254"/>
      <c r="R2003" s="254"/>
      <c r="S2003" s="254"/>
      <c r="T2003" s="255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6" t="s">
        <v>170</v>
      </c>
      <c r="AU2003" s="256" t="s">
        <v>91</v>
      </c>
      <c r="AV2003" s="14" t="s">
        <v>91</v>
      </c>
      <c r="AW2003" s="14" t="s">
        <v>38</v>
      </c>
      <c r="AX2003" s="14" t="s">
        <v>76</v>
      </c>
      <c r="AY2003" s="256" t="s">
        <v>159</v>
      </c>
    </row>
    <row r="2004" s="15" customFormat="1">
      <c r="A2004" s="15"/>
      <c r="B2004" s="266"/>
      <c r="C2004" s="267"/>
      <c r="D2004" s="237" t="s">
        <v>170</v>
      </c>
      <c r="E2004" s="268" t="s">
        <v>32</v>
      </c>
      <c r="F2004" s="269" t="s">
        <v>583</v>
      </c>
      <c r="G2004" s="267"/>
      <c r="H2004" s="270">
        <v>24.277000000000001</v>
      </c>
      <c r="I2004" s="271"/>
      <c r="J2004" s="267"/>
      <c r="K2004" s="267"/>
      <c r="L2004" s="272"/>
      <c r="M2004" s="273"/>
      <c r="N2004" s="274"/>
      <c r="O2004" s="274"/>
      <c r="P2004" s="274"/>
      <c r="Q2004" s="274"/>
      <c r="R2004" s="274"/>
      <c r="S2004" s="274"/>
      <c r="T2004" s="275"/>
      <c r="U2004" s="15"/>
      <c r="V2004" s="15"/>
      <c r="W2004" s="15"/>
      <c r="X2004" s="15"/>
      <c r="Y2004" s="15"/>
      <c r="Z2004" s="15"/>
      <c r="AA2004" s="15"/>
      <c r="AB2004" s="15"/>
      <c r="AC2004" s="15"/>
      <c r="AD2004" s="15"/>
      <c r="AE2004" s="15"/>
      <c r="AT2004" s="276" t="s">
        <v>170</v>
      </c>
      <c r="AU2004" s="276" t="s">
        <v>91</v>
      </c>
      <c r="AV2004" s="15" t="s">
        <v>96</v>
      </c>
      <c r="AW2004" s="15" t="s">
        <v>38</v>
      </c>
      <c r="AX2004" s="15" t="s">
        <v>84</v>
      </c>
      <c r="AY2004" s="276" t="s">
        <v>159</v>
      </c>
    </row>
    <row r="2005" s="2" customFormat="1" ht="16.5" customHeight="1">
      <c r="A2005" s="43"/>
      <c r="B2005" s="44"/>
      <c r="C2005" s="277" t="s">
        <v>3126</v>
      </c>
      <c r="D2005" s="277" t="s">
        <v>670</v>
      </c>
      <c r="E2005" s="278" t="s">
        <v>3127</v>
      </c>
      <c r="F2005" s="279" t="s">
        <v>3128</v>
      </c>
      <c r="G2005" s="280" t="s">
        <v>785</v>
      </c>
      <c r="H2005" s="281">
        <v>24.277000000000001</v>
      </c>
      <c r="I2005" s="282"/>
      <c r="J2005" s="283">
        <f>ROUND(I2005*H2005,2)</f>
        <v>0</v>
      </c>
      <c r="K2005" s="279" t="s">
        <v>227</v>
      </c>
      <c r="L2005" s="284"/>
      <c r="M2005" s="285" t="s">
        <v>32</v>
      </c>
      <c r="N2005" s="286" t="s">
        <v>48</v>
      </c>
      <c r="O2005" s="89"/>
      <c r="P2005" s="226">
        <f>O2005*H2005</f>
        <v>0</v>
      </c>
      <c r="Q2005" s="226">
        <v>0.0030000000000000001</v>
      </c>
      <c r="R2005" s="226">
        <f>Q2005*H2005</f>
        <v>0.072831000000000007</v>
      </c>
      <c r="S2005" s="226">
        <v>0</v>
      </c>
      <c r="T2005" s="227">
        <f>S2005*H2005</f>
        <v>0</v>
      </c>
      <c r="U2005" s="43"/>
      <c r="V2005" s="43"/>
      <c r="W2005" s="43"/>
      <c r="X2005" s="43"/>
      <c r="Y2005" s="43"/>
      <c r="Z2005" s="43"/>
      <c r="AA2005" s="43"/>
      <c r="AB2005" s="43"/>
      <c r="AC2005" s="43"/>
      <c r="AD2005" s="43"/>
      <c r="AE2005" s="43"/>
      <c r="AR2005" s="228" t="s">
        <v>782</v>
      </c>
      <c r="AT2005" s="228" t="s">
        <v>670</v>
      </c>
      <c r="AU2005" s="228" t="s">
        <v>91</v>
      </c>
      <c r="AY2005" s="21" t="s">
        <v>159</v>
      </c>
      <c r="BE2005" s="229">
        <f>IF(N2005="základní",J2005,0)</f>
        <v>0</v>
      </c>
      <c r="BF2005" s="229">
        <f>IF(N2005="snížená",J2005,0)</f>
        <v>0</v>
      </c>
      <c r="BG2005" s="229">
        <f>IF(N2005="zákl. přenesená",J2005,0)</f>
        <v>0</v>
      </c>
      <c r="BH2005" s="229">
        <f>IF(N2005="sníž. přenesená",J2005,0)</f>
        <v>0</v>
      </c>
      <c r="BI2005" s="229">
        <f>IF(N2005="nulová",J2005,0)</f>
        <v>0</v>
      </c>
      <c r="BJ2005" s="21" t="s">
        <v>91</v>
      </c>
      <c r="BK2005" s="229">
        <f>ROUND(I2005*H2005,2)</f>
        <v>0</v>
      </c>
      <c r="BL2005" s="21" t="s">
        <v>663</v>
      </c>
      <c r="BM2005" s="228" t="s">
        <v>3129</v>
      </c>
    </row>
    <row r="2006" s="2" customFormat="1" ht="21.75" customHeight="1">
      <c r="A2006" s="43"/>
      <c r="B2006" s="44"/>
      <c r="C2006" s="277" t="s">
        <v>3130</v>
      </c>
      <c r="D2006" s="277" t="s">
        <v>670</v>
      </c>
      <c r="E2006" s="278" t="s">
        <v>3131</v>
      </c>
      <c r="F2006" s="279" t="s">
        <v>3132</v>
      </c>
      <c r="G2006" s="280" t="s">
        <v>212</v>
      </c>
      <c r="H2006" s="281">
        <v>30</v>
      </c>
      <c r="I2006" s="282"/>
      <c r="J2006" s="283">
        <f>ROUND(I2006*H2006,2)</f>
        <v>0</v>
      </c>
      <c r="K2006" s="279" t="s">
        <v>227</v>
      </c>
      <c r="L2006" s="284"/>
      <c r="M2006" s="285" t="s">
        <v>32</v>
      </c>
      <c r="N2006" s="286" t="s">
        <v>48</v>
      </c>
      <c r="O2006" s="89"/>
      <c r="P2006" s="226">
        <f>O2006*H2006</f>
        <v>0</v>
      </c>
      <c r="Q2006" s="226">
        <v>0.00080000000000000004</v>
      </c>
      <c r="R2006" s="226">
        <f>Q2006*H2006</f>
        <v>0.024</v>
      </c>
      <c r="S2006" s="226">
        <v>0</v>
      </c>
      <c r="T2006" s="227">
        <f>S2006*H2006</f>
        <v>0</v>
      </c>
      <c r="U2006" s="43"/>
      <c r="V2006" s="43"/>
      <c r="W2006" s="43"/>
      <c r="X2006" s="43"/>
      <c r="Y2006" s="43"/>
      <c r="Z2006" s="43"/>
      <c r="AA2006" s="43"/>
      <c r="AB2006" s="43"/>
      <c r="AC2006" s="43"/>
      <c r="AD2006" s="43"/>
      <c r="AE2006" s="43"/>
      <c r="AR2006" s="228" t="s">
        <v>782</v>
      </c>
      <c r="AT2006" s="228" t="s">
        <v>670</v>
      </c>
      <c r="AU2006" s="228" t="s">
        <v>91</v>
      </c>
      <c r="AY2006" s="21" t="s">
        <v>159</v>
      </c>
      <c r="BE2006" s="229">
        <f>IF(N2006="základní",J2006,0)</f>
        <v>0</v>
      </c>
      <c r="BF2006" s="229">
        <f>IF(N2006="snížená",J2006,0)</f>
        <v>0</v>
      </c>
      <c r="BG2006" s="229">
        <f>IF(N2006="zákl. přenesená",J2006,0)</f>
        <v>0</v>
      </c>
      <c r="BH2006" s="229">
        <f>IF(N2006="sníž. přenesená",J2006,0)</f>
        <v>0</v>
      </c>
      <c r="BI2006" s="229">
        <f>IF(N2006="nulová",J2006,0)</f>
        <v>0</v>
      </c>
      <c r="BJ2006" s="21" t="s">
        <v>91</v>
      </c>
      <c r="BK2006" s="229">
        <f>ROUND(I2006*H2006,2)</f>
        <v>0</v>
      </c>
      <c r="BL2006" s="21" t="s">
        <v>663</v>
      </c>
      <c r="BM2006" s="228" t="s">
        <v>3133</v>
      </c>
    </row>
    <row r="2007" s="14" customFormat="1">
      <c r="A2007" s="14"/>
      <c r="B2007" s="246"/>
      <c r="C2007" s="247"/>
      <c r="D2007" s="237" t="s">
        <v>170</v>
      </c>
      <c r="E2007" s="248" t="s">
        <v>32</v>
      </c>
      <c r="F2007" s="249" t="s">
        <v>643</v>
      </c>
      <c r="G2007" s="247"/>
      <c r="H2007" s="250">
        <v>14</v>
      </c>
      <c r="I2007" s="251"/>
      <c r="J2007" s="247"/>
      <c r="K2007" s="247"/>
      <c r="L2007" s="252"/>
      <c r="M2007" s="253"/>
      <c r="N2007" s="254"/>
      <c r="O2007" s="254"/>
      <c r="P2007" s="254"/>
      <c r="Q2007" s="254"/>
      <c r="R2007" s="254"/>
      <c r="S2007" s="254"/>
      <c r="T2007" s="255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6" t="s">
        <v>170</v>
      </c>
      <c r="AU2007" s="256" t="s">
        <v>91</v>
      </c>
      <c r="AV2007" s="14" t="s">
        <v>91</v>
      </c>
      <c r="AW2007" s="14" t="s">
        <v>38</v>
      </c>
      <c r="AX2007" s="14" t="s">
        <v>76</v>
      </c>
      <c r="AY2007" s="256" t="s">
        <v>159</v>
      </c>
    </row>
    <row r="2008" s="14" customFormat="1">
      <c r="A2008" s="14"/>
      <c r="B2008" s="246"/>
      <c r="C2008" s="247"/>
      <c r="D2008" s="237" t="s">
        <v>170</v>
      </c>
      <c r="E2008" s="248" t="s">
        <v>32</v>
      </c>
      <c r="F2008" s="249" t="s">
        <v>3134</v>
      </c>
      <c r="G2008" s="247"/>
      <c r="H2008" s="250">
        <v>16</v>
      </c>
      <c r="I2008" s="251"/>
      <c r="J2008" s="247"/>
      <c r="K2008" s="247"/>
      <c r="L2008" s="252"/>
      <c r="M2008" s="253"/>
      <c r="N2008" s="254"/>
      <c r="O2008" s="254"/>
      <c r="P2008" s="254"/>
      <c r="Q2008" s="254"/>
      <c r="R2008" s="254"/>
      <c r="S2008" s="254"/>
      <c r="T2008" s="255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6" t="s">
        <v>170</v>
      </c>
      <c r="AU2008" s="256" t="s">
        <v>91</v>
      </c>
      <c r="AV2008" s="14" t="s">
        <v>91</v>
      </c>
      <c r="AW2008" s="14" t="s">
        <v>38</v>
      </c>
      <c r="AX2008" s="14" t="s">
        <v>76</v>
      </c>
      <c r="AY2008" s="256" t="s">
        <v>159</v>
      </c>
    </row>
    <row r="2009" s="15" customFormat="1">
      <c r="A2009" s="15"/>
      <c r="B2009" s="266"/>
      <c r="C2009" s="267"/>
      <c r="D2009" s="237" t="s">
        <v>170</v>
      </c>
      <c r="E2009" s="268" t="s">
        <v>32</v>
      </c>
      <c r="F2009" s="269" t="s">
        <v>583</v>
      </c>
      <c r="G2009" s="267"/>
      <c r="H2009" s="270">
        <v>30</v>
      </c>
      <c r="I2009" s="271"/>
      <c r="J2009" s="267"/>
      <c r="K2009" s="267"/>
      <c r="L2009" s="272"/>
      <c r="M2009" s="273"/>
      <c r="N2009" s="274"/>
      <c r="O2009" s="274"/>
      <c r="P2009" s="274"/>
      <c r="Q2009" s="274"/>
      <c r="R2009" s="274"/>
      <c r="S2009" s="274"/>
      <c r="T2009" s="275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T2009" s="276" t="s">
        <v>170</v>
      </c>
      <c r="AU2009" s="276" t="s">
        <v>91</v>
      </c>
      <c r="AV2009" s="15" t="s">
        <v>96</v>
      </c>
      <c r="AW2009" s="15" t="s">
        <v>38</v>
      </c>
      <c r="AX2009" s="15" t="s">
        <v>84</v>
      </c>
      <c r="AY2009" s="276" t="s">
        <v>159</v>
      </c>
    </row>
    <row r="2010" s="2" customFormat="1" ht="24.15" customHeight="1">
      <c r="A2010" s="43"/>
      <c r="B2010" s="44"/>
      <c r="C2010" s="217" t="s">
        <v>3135</v>
      </c>
      <c r="D2010" s="217" t="s">
        <v>162</v>
      </c>
      <c r="E2010" s="218" t="s">
        <v>3136</v>
      </c>
      <c r="F2010" s="219" t="s">
        <v>3137</v>
      </c>
      <c r="G2010" s="220" t="s">
        <v>785</v>
      </c>
      <c r="H2010" s="221">
        <v>7.6699999999999999</v>
      </c>
      <c r="I2010" s="222"/>
      <c r="J2010" s="223">
        <f>ROUND(I2010*H2010,2)</f>
        <v>0</v>
      </c>
      <c r="K2010" s="219" t="s">
        <v>166</v>
      </c>
      <c r="L2010" s="49"/>
      <c r="M2010" s="224" t="s">
        <v>32</v>
      </c>
      <c r="N2010" s="225" t="s">
        <v>48</v>
      </c>
      <c r="O2010" s="89"/>
      <c r="P2010" s="226">
        <f>O2010*H2010</f>
        <v>0</v>
      </c>
      <c r="Q2010" s="226">
        <v>0.00071840000000000001</v>
      </c>
      <c r="R2010" s="226">
        <f>Q2010*H2010</f>
        <v>0.0055101280000000004</v>
      </c>
      <c r="S2010" s="226">
        <v>0</v>
      </c>
      <c r="T2010" s="227">
        <f>S2010*H2010</f>
        <v>0</v>
      </c>
      <c r="U2010" s="43"/>
      <c r="V2010" s="43"/>
      <c r="W2010" s="43"/>
      <c r="X2010" s="43"/>
      <c r="Y2010" s="43"/>
      <c r="Z2010" s="43"/>
      <c r="AA2010" s="43"/>
      <c r="AB2010" s="43"/>
      <c r="AC2010" s="43"/>
      <c r="AD2010" s="43"/>
      <c r="AE2010" s="43"/>
      <c r="AR2010" s="228" t="s">
        <v>663</v>
      </c>
      <c r="AT2010" s="228" t="s">
        <v>162</v>
      </c>
      <c r="AU2010" s="228" t="s">
        <v>91</v>
      </c>
      <c r="AY2010" s="21" t="s">
        <v>159</v>
      </c>
      <c r="BE2010" s="229">
        <f>IF(N2010="základní",J2010,0)</f>
        <v>0</v>
      </c>
      <c r="BF2010" s="229">
        <f>IF(N2010="snížená",J2010,0)</f>
        <v>0</v>
      </c>
      <c r="BG2010" s="229">
        <f>IF(N2010="zákl. přenesená",J2010,0)</f>
        <v>0</v>
      </c>
      <c r="BH2010" s="229">
        <f>IF(N2010="sníž. přenesená",J2010,0)</f>
        <v>0</v>
      </c>
      <c r="BI2010" s="229">
        <f>IF(N2010="nulová",J2010,0)</f>
        <v>0</v>
      </c>
      <c r="BJ2010" s="21" t="s">
        <v>91</v>
      </c>
      <c r="BK2010" s="229">
        <f>ROUND(I2010*H2010,2)</f>
        <v>0</v>
      </c>
      <c r="BL2010" s="21" t="s">
        <v>663</v>
      </c>
      <c r="BM2010" s="228" t="s">
        <v>3138</v>
      </c>
    </row>
    <row r="2011" s="2" customFormat="1">
      <c r="A2011" s="43"/>
      <c r="B2011" s="44"/>
      <c r="C2011" s="45"/>
      <c r="D2011" s="230" t="s">
        <v>168</v>
      </c>
      <c r="E2011" s="45"/>
      <c r="F2011" s="231" t="s">
        <v>3139</v>
      </c>
      <c r="G2011" s="45"/>
      <c r="H2011" s="45"/>
      <c r="I2011" s="232"/>
      <c r="J2011" s="45"/>
      <c r="K2011" s="45"/>
      <c r="L2011" s="49"/>
      <c r="M2011" s="233"/>
      <c r="N2011" s="234"/>
      <c r="O2011" s="89"/>
      <c r="P2011" s="89"/>
      <c r="Q2011" s="89"/>
      <c r="R2011" s="89"/>
      <c r="S2011" s="89"/>
      <c r="T2011" s="90"/>
      <c r="U2011" s="43"/>
      <c r="V2011" s="43"/>
      <c r="W2011" s="43"/>
      <c r="X2011" s="43"/>
      <c r="Y2011" s="43"/>
      <c r="Z2011" s="43"/>
      <c r="AA2011" s="43"/>
      <c r="AB2011" s="43"/>
      <c r="AC2011" s="43"/>
      <c r="AD2011" s="43"/>
      <c r="AE2011" s="43"/>
      <c r="AT2011" s="21" t="s">
        <v>168</v>
      </c>
      <c r="AU2011" s="21" t="s">
        <v>91</v>
      </c>
    </row>
    <row r="2012" s="13" customFormat="1">
      <c r="A2012" s="13"/>
      <c r="B2012" s="235"/>
      <c r="C2012" s="236"/>
      <c r="D2012" s="237" t="s">
        <v>170</v>
      </c>
      <c r="E2012" s="238" t="s">
        <v>32</v>
      </c>
      <c r="F2012" s="239" t="s">
        <v>3140</v>
      </c>
      <c r="G2012" s="236"/>
      <c r="H2012" s="238" t="s">
        <v>32</v>
      </c>
      <c r="I2012" s="240"/>
      <c r="J2012" s="236"/>
      <c r="K2012" s="236"/>
      <c r="L2012" s="241"/>
      <c r="M2012" s="242"/>
      <c r="N2012" s="243"/>
      <c r="O2012" s="243"/>
      <c r="P2012" s="243"/>
      <c r="Q2012" s="243"/>
      <c r="R2012" s="243"/>
      <c r="S2012" s="243"/>
      <c r="T2012" s="244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5" t="s">
        <v>170</v>
      </c>
      <c r="AU2012" s="245" t="s">
        <v>91</v>
      </c>
      <c r="AV2012" s="13" t="s">
        <v>84</v>
      </c>
      <c r="AW2012" s="13" t="s">
        <v>38</v>
      </c>
      <c r="AX2012" s="13" t="s">
        <v>76</v>
      </c>
      <c r="AY2012" s="245" t="s">
        <v>159</v>
      </c>
    </row>
    <row r="2013" s="14" customFormat="1">
      <c r="A2013" s="14"/>
      <c r="B2013" s="246"/>
      <c r="C2013" s="247"/>
      <c r="D2013" s="237" t="s">
        <v>170</v>
      </c>
      <c r="E2013" s="248" t="s">
        <v>32</v>
      </c>
      <c r="F2013" s="249" t="s">
        <v>3141</v>
      </c>
      <c r="G2013" s="247"/>
      <c r="H2013" s="250">
        <v>7.6699999999999999</v>
      </c>
      <c r="I2013" s="251"/>
      <c r="J2013" s="247"/>
      <c r="K2013" s="247"/>
      <c r="L2013" s="252"/>
      <c r="M2013" s="253"/>
      <c r="N2013" s="254"/>
      <c r="O2013" s="254"/>
      <c r="P2013" s="254"/>
      <c r="Q2013" s="254"/>
      <c r="R2013" s="254"/>
      <c r="S2013" s="254"/>
      <c r="T2013" s="255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6" t="s">
        <v>170</v>
      </c>
      <c r="AU2013" s="256" t="s">
        <v>91</v>
      </c>
      <c r="AV2013" s="14" t="s">
        <v>91</v>
      </c>
      <c r="AW2013" s="14" t="s">
        <v>38</v>
      </c>
      <c r="AX2013" s="14" t="s">
        <v>84</v>
      </c>
      <c r="AY2013" s="256" t="s">
        <v>159</v>
      </c>
    </row>
    <row r="2014" s="2" customFormat="1" ht="16.5" customHeight="1">
      <c r="A2014" s="43"/>
      <c r="B2014" s="44"/>
      <c r="C2014" s="277" t="s">
        <v>3142</v>
      </c>
      <c r="D2014" s="277" t="s">
        <v>670</v>
      </c>
      <c r="E2014" s="278" t="s">
        <v>3143</v>
      </c>
      <c r="F2014" s="279" t="s">
        <v>3144</v>
      </c>
      <c r="G2014" s="280" t="s">
        <v>785</v>
      </c>
      <c r="H2014" s="281">
        <v>7.6699999999999999</v>
      </c>
      <c r="I2014" s="282"/>
      <c r="J2014" s="283">
        <f>ROUND(I2014*H2014,2)</f>
        <v>0</v>
      </c>
      <c r="K2014" s="279" t="s">
        <v>227</v>
      </c>
      <c r="L2014" s="284"/>
      <c r="M2014" s="285" t="s">
        <v>32</v>
      </c>
      <c r="N2014" s="286" t="s">
        <v>48</v>
      </c>
      <c r="O2014" s="89"/>
      <c r="P2014" s="226">
        <f>O2014*H2014</f>
        <v>0</v>
      </c>
      <c r="Q2014" s="226">
        <v>0.00696</v>
      </c>
      <c r="R2014" s="226">
        <f>Q2014*H2014</f>
        <v>0.053383199999999999</v>
      </c>
      <c r="S2014" s="226">
        <v>0</v>
      </c>
      <c r="T2014" s="227">
        <f>S2014*H2014</f>
        <v>0</v>
      </c>
      <c r="U2014" s="43"/>
      <c r="V2014" s="43"/>
      <c r="W2014" s="43"/>
      <c r="X2014" s="43"/>
      <c r="Y2014" s="43"/>
      <c r="Z2014" s="43"/>
      <c r="AA2014" s="43"/>
      <c r="AB2014" s="43"/>
      <c r="AC2014" s="43"/>
      <c r="AD2014" s="43"/>
      <c r="AE2014" s="43"/>
      <c r="AR2014" s="228" t="s">
        <v>782</v>
      </c>
      <c r="AT2014" s="228" t="s">
        <v>670</v>
      </c>
      <c r="AU2014" s="228" t="s">
        <v>91</v>
      </c>
      <c r="AY2014" s="21" t="s">
        <v>159</v>
      </c>
      <c r="BE2014" s="229">
        <f>IF(N2014="základní",J2014,0)</f>
        <v>0</v>
      </c>
      <c r="BF2014" s="229">
        <f>IF(N2014="snížená",J2014,0)</f>
        <v>0</v>
      </c>
      <c r="BG2014" s="229">
        <f>IF(N2014="zákl. přenesená",J2014,0)</f>
        <v>0</v>
      </c>
      <c r="BH2014" s="229">
        <f>IF(N2014="sníž. přenesená",J2014,0)</f>
        <v>0</v>
      </c>
      <c r="BI2014" s="229">
        <f>IF(N2014="nulová",J2014,0)</f>
        <v>0</v>
      </c>
      <c r="BJ2014" s="21" t="s">
        <v>91</v>
      </c>
      <c r="BK2014" s="229">
        <f>ROUND(I2014*H2014,2)</f>
        <v>0</v>
      </c>
      <c r="BL2014" s="21" t="s">
        <v>663</v>
      </c>
      <c r="BM2014" s="228" t="s">
        <v>3145</v>
      </c>
    </row>
    <row r="2015" s="2" customFormat="1" ht="16.5" customHeight="1">
      <c r="A2015" s="43"/>
      <c r="B2015" s="44"/>
      <c r="C2015" s="217" t="s">
        <v>3146</v>
      </c>
      <c r="D2015" s="217" t="s">
        <v>162</v>
      </c>
      <c r="E2015" s="218" t="s">
        <v>3147</v>
      </c>
      <c r="F2015" s="219" t="s">
        <v>3148</v>
      </c>
      <c r="G2015" s="220" t="s">
        <v>212</v>
      </c>
      <c r="H2015" s="221">
        <v>2</v>
      </c>
      <c r="I2015" s="222"/>
      <c r="J2015" s="223">
        <f>ROUND(I2015*H2015,2)</f>
        <v>0</v>
      </c>
      <c r="K2015" s="219" t="s">
        <v>166</v>
      </c>
      <c r="L2015" s="49"/>
      <c r="M2015" s="224" t="s">
        <v>32</v>
      </c>
      <c r="N2015" s="225" t="s">
        <v>48</v>
      </c>
      <c r="O2015" s="89"/>
      <c r="P2015" s="226">
        <f>O2015*H2015</f>
        <v>0</v>
      </c>
      <c r="Q2015" s="226">
        <v>0</v>
      </c>
      <c r="R2015" s="226">
        <f>Q2015*H2015</f>
        <v>0</v>
      </c>
      <c r="S2015" s="226">
        <v>0</v>
      </c>
      <c r="T2015" s="227">
        <f>S2015*H2015</f>
        <v>0</v>
      </c>
      <c r="U2015" s="43"/>
      <c r="V2015" s="43"/>
      <c r="W2015" s="43"/>
      <c r="X2015" s="43"/>
      <c r="Y2015" s="43"/>
      <c r="Z2015" s="43"/>
      <c r="AA2015" s="43"/>
      <c r="AB2015" s="43"/>
      <c r="AC2015" s="43"/>
      <c r="AD2015" s="43"/>
      <c r="AE2015" s="43"/>
      <c r="AR2015" s="228" t="s">
        <v>663</v>
      </c>
      <c r="AT2015" s="228" t="s">
        <v>162</v>
      </c>
      <c r="AU2015" s="228" t="s">
        <v>91</v>
      </c>
      <c r="AY2015" s="21" t="s">
        <v>159</v>
      </c>
      <c r="BE2015" s="229">
        <f>IF(N2015="základní",J2015,0)</f>
        <v>0</v>
      </c>
      <c r="BF2015" s="229">
        <f>IF(N2015="snížená",J2015,0)</f>
        <v>0</v>
      </c>
      <c r="BG2015" s="229">
        <f>IF(N2015="zákl. přenesená",J2015,0)</f>
        <v>0</v>
      </c>
      <c r="BH2015" s="229">
        <f>IF(N2015="sníž. přenesená",J2015,0)</f>
        <v>0</v>
      </c>
      <c r="BI2015" s="229">
        <f>IF(N2015="nulová",J2015,0)</f>
        <v>0</v>
      </c>
      <c r="BJ2015" s="21" t="s">
        <v>91</v>
      </c>
      <c r="BK2015" s="229">
        <f>ROUND(I2015*H2015,2)</f>
        <v>0</v>
      </c>
      <c r="BL2015" s="21" t="s">
        <v>663</v>
      </c>
      <c r="BM2015" s="228" t="s">
        <v>3149</v>
      </c>
    </row>
    <row r="2016" s="2" customFormat="1">
      <c r="A2016" s="43"/>
      <c r="B2016" s="44"/>
      <c r="C2016" s="45"/>
      <c r="D2016" s="230" t="s">
        <v>168</v>
      </c>
      <c r="E2016" s="45"/>
      <c r="F2016" s="231" t="s">
        <v>3150</v>
      </c>
      <c r="G2016" s="45"/>
      <c r="H2016" s="45"/>
      <c r="I2016" s="232"/>
      <c r="J2016" s="45"/>
      <c r="K2016" s="45"/>
      <c r="L2016" s="49"/>
      <c r="M2016" s="233"/>
      <c r="N2016" s="234"/>
      <c r="O2016" s="89"/>
      <c r="P2016" s="89"/>
      <c r="Q2016" s="89"/>
      <c r="R2016" s="89"/>
      <c r="S2016" s="89"/>
      <c r="T2016" s="90"/>
      <c r="U2016" s="43"/>
      <c r="V2016" s="43"/>
      <c r="W2016" s="43"/>
      <c r="X2016" s="43"/>
      <c r="Y2016" s="43"/>
      <c r="Z2016" s="43"/>
      <c r="AA2016" s="43"/>
      <c r="AB2016" s="43"/>
      <c r="AC2016" s="43"/>
      <c r="AD2016" s="43"/>
      <c r="AE2016" s="43"/>
      <c r="AT2016" s="21" t="s">
        <v>168</v>
      </c>
      <c r="AU2016" s="21" t="s">
        <v>91</v>
      </c>
    </row>
    <row r="2017" s="14" customFormat="1">
      <c r="A2017" s="14"/>
      <c r="B2017" s="246"/>
      <c r="C2017" s="247"/>
      <c r="D2017" s="237" t="s">
        <v>170</v>
      </c>
      <c r="E2017" s="248" t="s">
        <v>32</v>
      </c>
      <c r="F2017" s="249" t="s">
        <v>3151</v>
      </c>
      <c r="G2017" s="247"/>
      <c r="H2017" s="250">
        <v>2</v>
      </c>
      <c r="I2017" s="251"/>
      <c r="J2017" s="247"/>
      <c r="K2017" s="247"/>
      <c r="L2017" s="252"/>
      <c r="M2017" s="253"/>
      <c r="N2017" s="254"/>
      <c r="O2017" s="254"/>
      <c r="P2017" s="254"/>
      <c r="Q2017" s="254"/>
      <c r="R2017" s="254"/>
      <c r="S2017" s="254"/>
      <c r="T2017" s="255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6" t="s">
        <v>170</v>
      </c>
      <c r="AU2017" s="256" t="s">
        <v>91</v>
      </c>
      <c r="AV2017" s="14" t="s">
        <v>91</v>
      </c>
      <c r="AW2017" s="14" t="s">
        <v>38</v>
      </c>
      <c r="AX2017" s="14" t="s">
        <v>84</v>
      </c>
      <c r="AY2017" s="256" t="s">
        <v>159</v>
      </c>
    </row>
    <row r="2018" s="2" customFormat="1" ht="21.75" customHeight="1">
      <c r="A2018" s="43"/>
      <c r="B2018" s="44"/>
      <c r="C2018" s="277" t="s">
        <v>3152</v>
      </c>
      <c r="D2018" s="277" t="s">
        <v>670</v>
      </c>
      <c r="E2018" s="278" t="s">
        <v>3153</v>
      </c>
      <c r="F2018" s="279" t="s">
        <v>3154</v>
      </c>
      <c r="G2018" s="280" t="s">
        <v>212</v>
      </c>
      <c r="H2018" s="281">
        <v>2</v>
      </c>
      <c r="I2018" s="282"/>
      <c r="J2018" s="283">
        <f>ROUND(I2018*H2018,2)</f>
        <v>0</v>
      </c>
      <c r="K2018" s="279" t="s">
        <v>227</v>
      </c>
      <c r="L2018" s="284"/>
      <c r="M2018" s="285" t="s">
        <v>32</v>
      </c>
      <c r="N2018" s="286" t="s">
        <v>48</v>
      </c>
      <c r="O2018" s="89"/>
      <c r="P2018" s="226">
        <f>O2018*H2018</f>
        <v>0</v>
      </c>
      <c r="Q2018" s="226">
        <v>0.070000000000000007</v>
      </c>
      <c r="R2018" s="226">
        <f>Q2018*H2018</f>
        <v>0.14000000000000001</v>
      </c>
      <c r="S2018" s="226">
        <v>0</v>
      </c>
      <c r="T2018" s="227">
        <f>S2018*H2018</f>
        <v>0</v>
      </c>
      <c r="U2018" s="43"/>
      <c r="V2018" s="43"/>
      <c r="W2018" s="43"/>
      <c r="X2018" s="43"/>
      <c r="Y2018" s="43"/>
      <c r="Z2018" s="43"/>
      <c r="AA2018" s="43"/>
      <c r="AB2018" s="43"/>
      <c r="AC2018" s="43"/>
      <c r="AD2018" s="43"/>
      <c r="AE2018" s="43"/>
      <c r="AR2018" s="228" t="s">
        <v>782</v>
      </c>
      <c r="AT2018" s="228" t="s">
        <v>670</v>
      </c>
      <c r="AU2018" s="228" t="s">
        <v>91</v>
      </c>
      <c r="AY2018" s="21" t="s">
        <v>159</v>
      </c>
      <c r="BE2018" s="229">
        <f>IF(N2018="základní",J2018,0)</f>
        <v>0</v>
      </c>
      <c r="BF2018" s="229">
        <f>IF(N2018="snížená",J2018,0)</f>
        <v>0</v>
      </c>
      <c r="BG2018" s="229">
        <f>IF(N2018="zákl. přenesená",J2018,0)</f>
        <v>0</v>
      </c>
      <c r="BH2018" s="229">
        <f>IF(N2018="sníž. přenesená",J2018,0)</f>
        <v>0</v>
      </c>
      <c r="BI2018" s="229">
        <f>IF(N2018="nulová",J2018,0)</f>
        <v>0</v>
      </c>
      <c r="BJ2018" s="21" t="s">
        <v>91</v>
      </c>
      <c r="BK2018" s="229">
        <f>ROUND(I2018*H2018,2)</f>
        <v>0</v>
      </c>
      <c r="BL2018" s="21" t="s">
        <v>663</v>
      </c>
      <c r="BM2018" s="228" t="s">
        <v>3155</v>
      </c>
    </row>
    <row r="2019" s="2" customFormat="1" ht="16.5" customHeight="1">
      <c r="A2019" s="43"/>
      <c r="B2019" s="44"/>
      <c r="C2019" s="217" t="s">
        <v>3156</v>
      </c>
      <c r="D2019" s="217" t="s">
        <v>162</v>
      </c>
      <c r="E2019" s="218" t="s">
        <v>3157</v>
      </c>
      <c r="F2019" s="219" t="s">
        <v>3158</v>
      </c>
      <c r="G2019" s="220" t="s">
        <v>212</v>
      </c>
      <c r="H2019" s="221">
        <v>1</v>
      </c>
      <c r="I2019" s="222"/>
      <c r="J2019" s="223">
        <f>ROUND(I2019*H2019,2)</f>
        <v>0</v>
      </c>
      <c r="K2019" s="219" t="s">
        <v>166</v>
      </c>
      <c r="L2019" s="49"/>
      <c r="M2019" s="224" t="s">
        <v>32</v>
      </c>
      <c r="N2019" s="225" t="s">
        <v>48</v>
      </c>
      <c r="O2019" s="89"/>
      <c r="P2019" s="226">
        <f>O2019*H2019</f>
        <v>0</v>
      </c>
      <c r="Q2019" s="226">
        <v>0</v>
      </c>
      <c r="R2019" s="226">
        <f>Q2019*H2019</f>
        <v>0</v>
      </c>
      <c r="S2019" s="226">
        <v>0</v>
      </c>
      <c r="T2019" s="227">
        <f>S2019*H2019</f>
        <v>0</v>
      </c>
      <c r="U2019" s="43"/>
      <c r="V2019" s="43"/>
      <c r="W2019" s="43"/>
      <c r="X2019" s="43"/>
      <c r="Y2019" s="43"/>
      <c r="Z2019" s="43"/>
      <c r="AA2019" s="43"/>
      <c r="AB2019" s="43"/>
      <c r="AC2019" s="43"/>
      <c r="AD2019" s="43"/>
      <c r="AE2019" s="43"/>
      <c r="AR2019" s="228" t="s">
        <v>663</v>
      </c>
      <c r="AT2019" s="228" t="s">
        <v>162</v>
      </c>
      <c r="AU2019" s="228" t="s">
        <v>91</v>
      </c>
      <c r="AY2019" s="21" t="s">
        <v>159</v>
      </c>
      <c r="BE2019" s="229">
        <f>IF(N2019="základní",J2019,0)</f>
        <v>0</v>
      </c>
      <c r="BF2019" s="229">
        <f>IF(N2019="snížená",J2019,0)</f>
        <v>0</v>
      </c>
      <c r="BG2019" s="229">
        <f>IF(N2019="zákl. přenesená",J2019,0)</f>
        <v>0</v>
      </c>
      <c r="BH2019" s="229">
        <f>IF(N2019="sníž. přenesená",J2019,0)</f>
        <v>0</v>
      </c>
      <c r="BI2019" s="229">
        <f>IF(N2019="nulová",J2019,0)</f>
        <v>0</v>
      </c>
      <c r="BJ2019" s="21" t="s">
        <v>91</v>
      </c>
      <c r="BK2019" s="229">
        <f>ROUND(I2019*H2019,2)</f>
        <v>0</v>
      </c>
      <c r="BL2019" s="21" t="s">
        <v>663</v>
      </c>
      <c r="BM2019" s="228" t="s">
        <v>3159</v>
      </c>
    </row>
    <row r="2020" s="2" customFormat="1">
      <c r="A2020" s="43"/>
      <c r="B2020" s="44"/>
      <c r="C2020" s="45"/>
      <c r="D2020" s="230" t="s">
        <v>168</v>
      </c>
      <c r="E2020" s="45"/>
      <c r="F2020" s="231" t="s">
        <v>3160</v>
      </c>
      <c r="G2020" s="45"/>
      <c r="H2020" s="45"/>
      <c r="I2020" s="232"/>
      <c r="J2020" s="45"/>
      <c r="K2020" s="45"/>
      <c r="L2020" s="49"/>
      <c r="M2020" s="233"/>
      <c r="N2020" s="234"/>
      <c r="O2020" s="89"/>
      <c r="P2020" s="89"/>
      <c r="Q2020" s="89"/>
      <c r="R2020" s="89"/>
      <c r="S2020" s="89"/>
      <c r="T2020" s="90"/>
      <c r="U2020" s="43"/>
      <c r="V2020" s="43"/>
      <c r="W2020" s="43"/>
      <c r="X2020" s="43"/>
      <c r="Y2020" s="43"/>
      <c r="Z2020" s="43"/>
      <c r="AA2020" s="43"/>
      <c r="AB2020" s="43"/>
      <c r="AC2020" s="43"/>
      <c r="AD2020" s="43"/>
      <c r="AE2020" s="43"/>
      <c r="AT2020" s="21" t="s">
        <v>168</v>
      </c>
      <c r="AU2020" s="21" t="s">
        <v>91</v>
      </c>
    </row>
    <row r="2021" s="2" customFormat="1" ht="24.15" customHeight="1">
      <c r="A2021" s="43"/>
      <c r="B2021" s="44"/>
      <c r="C2021" s="277" t="s">
        <v>3161</v>
      </c>
      <c r="D2021" s="277" t="s">
        <v>670</v>
      </c>
      <c r="E2021" s="278" t="s">
        <v>3162</v>
      </c>
      <c r="F2021" s="279" t="s">
        <v>3163</v>
      </c>
      <c r="G2021" s="280" t="s">
        <v>212</v>
      </c>
      <c r="H2021" s="281">
        <v>1</v>
      </c>
      <c r="I2021" s="282"/>
      <c r="J2021" s="283">
        <f>ROUND(I2021*H2021,2)</f>
        <v>0</v>
      </c>
      <c r="K2021" s="279" t="s">
        <v>227</v>
      </c>
      <c r="L2021" s="284"/>
      <c r="M2021" s="285" t="s">
        <v>32</v>
      </c>
      <c r="N2021" s="286" t="s">
        <v>48</v>
      </c>
      <c r="O2021" s="89"/>
      <c r="P2021" s="226">
        <f>O2021*H2021</f>
        <v>0</v>
      </c>
      <c r="Q2021" s="226">
        <v>0</v>
      </c>
      <c r="R2021" s="226">
        <f>Q2021*H2021</f>
        <v>0</v>
      </c>
      <c r="S2021" s="226">
        <v>0</v>
      </c>
      <c r="T2021" s="227">
        <f>S2021*H2021</f>
        <v>0</v>
      </c>
      <c r="U2021" s="43"/>
      <c r="V2021" s="43"/>
      <c r="W2021" s="43"/>
      <c r="X2021" s="43"/>
      <c r="Y2021" s="43"/>
      <c r="Z2021" s="43"/>
      <c r="AA2021" s="43"/>
      <c r="AB2021" s="43"/>
      <c r="AC2021" s="43"/>
      <c r="AD2021" s="43"/>
      <c r="AE2021" s="43"/>
      <c r="AR2021" s="228" t="s">
        <v>782</v>
      </c>
      <c r="AT2021" s="228" t="s">
        <v>670</v>
      </c>
      <c r="AU2021" s="228" t="s">
        <v>91</v>
      </c>
      <c r="AY2021" s="21" t="s">
        <v>159</v>
      </c>
      <c r="BE2021" s="229">
        <f>IF(N2021="základní",J2021,0)</f>
        <v>0</v>
      </c>
      <c r="BF2021" s="229">
        <f>IF(N2021="snížená",J2021,0)</f>
        <v>0</v>
      </c>
      <c r="BG2021" s="229">
        <f>IF(N2021="zákl. přenesená",J2021,0)</f>
        <v>0</v>
      </c>
      <c r="BH2021" s="229">
        <f>IF(N2021="sníž. přenesená",J2021,0)</f>
        <v>0</v>
      </c>
      <c r="BI2021" s="229">
        <f>IF(N2021="nulová",J2021,0)</f>
        <v>0</v>
      </c>
      <c r="BJ2021" s="21" t="s">
        <v>91</v>
      </c>
      <c r="BK2021" s="229">
        <f>ROUND(I2021*H2021,2)</f>
        <v>0</v>
      </c>
      <c r="BL2021" s="21" t="s">
        <v>663</v>
      </c>
      <c r="BM2021" s="228" t="s">
        <v>3164</v>
      </c>
    </row>
    <row r="2022" s="2" customFormat="1" ht="49.05" customHeight="1">
      <c r="A2022" s="43"/>
      <c r="B2022" s="44"/>
      <c r="C2022" s="217" t="s">
        <v>3165</v>
      </c>
      <c r="D2022" s="217" t="s">
        <v>162</v>
      </c>
      <c r="E2022" s="218" t="s">
        <v>3166</v>
      </c>
      <c r="F2022" s="219" t="s">
        <v>3167</v>
      </c>
      <c r="G2022" s="220" t="s">
        <v>181</v>
      </c>
      <c r="H2022" s="221">
        <v>2.3879999999999999</v>
      </c>
      <c r="I2022" s="222"/>
      <c r="J2022" s="223">
        <f>ROUND(I2022*H2022,2)</f>
        <v>0</v>
      </c>
      <c r="K2022" s="219" t="s">
        <v>166</v>
      </c>
      <c r="L2022" s="49"/>
      <c r="M2022" s="224" t="s">
        <v>32</v>
      </c>
      <c r="N2022" s="225" t="s">
        <v>48</v>
      </c>
      <c r="O2022" s="89"/>
      <c r="P2022" s="226">
        <f>O2022*H2022</f>
        <v>0</v>
      </c>
      <c r="Q2022" s="226">
        <v>0</v>
      </c>
      <c r="R2022" s="226">
        <f>Q2022*H2022</f>
        <v>0</v>
      </c>
      <c r="S2022" s="226">
        <v>0</v>
      </c>
      <c r="T2022" s="227">
        <f>S2022*H2022</f>
        <v>0</v>
      </c>
      <c r="U2022" s="43"/>
      <c r="V2022" s="43"/>
      <c r="W2022" s="43"/>
      <c r="X2022" s="43"/>
      <c r="Y2022" s="43"/>
      <c r="Z2022" s="43"/>
      <c r="AA2022" s="43"/>
      <c r="AB2022" s="43"/>
      <c r="AC2022" s="43"/>
      <c r="AD2022" s="43"/>
      <c r="AE2022" s="43"/>
      <c r="AR2022" s="228" t="s">
        <v>663</v>
      </c>
      <c r="AT2022" s="228" t="s">
        <v>162</v>
      </c>
      <c r="AU2022" s="228" t="s">
        <v>91</v>
      </c>
      <c r="AY2022" s="21" t="s">
        <v>159</v>
      </c>
      <c r="BE2022" s="229">
        <f>IF(N2022="základní",J2022,0)</f>
        <v>0</v>
      </c>
      <c r="BF2022" s="229">
        <f>IF(N2022="snížená",J2022,0)</f>
        <v>0</v>
      </c>
      <c r="BG2022" s="229">
        <f>IF(N2022="zákl. přenesená",J2022,0)</f>
        <v>0</v>
      </c>
      <c r="BH2022" s="229">
        <f>IF(N2022="sníž. přenesená",J2022,0)</f>
        <v>0</v>
      </c>
      <c r="BI2022" s="229">
        <f>IF(N2022="nulová",J2022,0)</f>
        <v>0</v>
      </c>
      <c r="BJ2022" s="21" t="s">
        <v>91</v>
      </c>
      <c r="BK2022" s="229">
        <f>ROUND(I2022*H2022,2)</f>
        <v>0</v>
      </c>
      <c r="BL2022" s="21" t="s">
        <v>663</v>
      </c>
      <c r="BM2022" s="228" t="s">
        <v>3168</v>
      </c>
    </row>
    <row r="2023" s="2" customFormat="1">
      <c r="A2023" s="43"/>
      <c r="B2023" s="44"/>
      <c r="C2023" s="45"/>
      <c r="D2023" s="230" t="s">
        <v>168</v>
      </c>
      <c r="E2023" s="45"/>
      <c r="F2023" s="231" t="s">
        <v>3169</v>
      </c>
      <c r="G2023" s="45"/>
      <c r="H2023" s="45"/>
      <c r="I2023" s="232"/>
      <c r="J2023" s="45"/>
      <c r="K2023" s="45"/>
      <c r="L2023" s="49"/>
      <c r="M2023" s="233"/>
      <c r="N2023" s="234"/>
      <c r="O2023" s="89"/>
      <c r="P2023" s="89"/>
      <c r="Q2023" s="89"/>
      <c r="R2023" s="89"/>
      <c r="S2023" s="89"/>
      <c r="T2023" s="90"/>
      <c r="U2023" s="43"/>
      <c r="V2023" s="43"/>
      <c r="W2023" s="43"/>
      <c r="X2023" s="43"/>
      <c r="Y2023" s="43"/>
      <c r="Z2023" s="43"/>
      <c r="AA2023" s="43"/>
      <c r="AB2023" s="43"/>
      <c r="AC2023" s="43"/>
      <c r="AD2023" s="43"/>
      <c r="AE2023" s="43"/>
      <c r="AT2023" s="21" t="s">
        <v>168</v>
      </c>
      <c r="AU2023" s="21" t="s">
        <v>91</v>
      </c>
    </row>
    <row r="2024" s="12" customFormat="1" ht="20.88" customHeight="1">
      <c r="A2024" s="12"/>
      <c r="B2024" s="201"/>
      <c r="C2024" s="202"/>
      <c r="D2024" s="203" t="s">
        <v>75</v>
      </c>
      <c r="E2024" s="215" t="s">
        <v>3170</v>
      </c>
      <c r="F2024" s="215" t="s">
        <v>3171</v>
      </c>
      <c r="G2024" s="202"/>
      <c r="H2024" s="202"/>
      <c r="I2024" s="205"/>
      <c r="J2024" s="216">
        <f>BK2024</f>
        <v>0</v>
      </c>
      <c r="K2024" s="202"/>
      <c r="L2024" s="207"/>
      <c r="M2024" s="208"/>
      <c r="N2024" s="209"/>
      <c r="O2024" s="209"/>
      <c r="P2024" s="210">
        <f>SUM(P2025:P2035)</f>
        <v>0</v>
      </c>
      <c r="Q2024" s="209"/>
      <c r="R2024" s="210">
        <f>SUM(R2025:R2035)</f>
        <v>0.0505177152</v>
      </c>
      <c r="S2024" s="209"/>
      <c r="T2024" s="211">
        <f>SUM(T2025:T2035)</f>
        <v>0</v>
      </c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R2024" s="212" t="s">
        <v>91</v>
      </c>
      <c r="AT2024" s="213" t="s">
        <v>75</v>
      </c>
      <c r="AU2024" s="213" t="s">
        <v>91</v>
      </c>
      <c r="AY2024" s="212" t="s">
        <v>159</v>
      </c>
      <c r="BK2024" s="214">
        <f>SUM(BK2025:BK2035)</f>
        <v>0</v>
      </c>
    </row>
    <row r="2025" s="2" customFormat="1" ht="33" customHeight="1">
      <c r="A2025" s="43"/>
      <c r="B2025" s="44"/>
      <c r="C2025" s="217" t="s">
        <v>3172</v>
      </c>
      <c r="D2025" s="217" t="s">
        <v>162</v>
      </c>
      <c r="E2025" s="218" t="s">
        <v>3173</v>
      </c>
      <c r="F2025" s="219" t="s">
        <v>3174</v>
      </c>
      <c r="G2025" s="220" t="s">
        <v>3175</v>
      </c>
      <c r="H2025" s="221">
        <v>48</v>
      </c>
      <c r="I2025" s="222"/>
      <c r="J2025" s="223">
        <f>ROUND(I2025*H2025,2)</f>
        <v>0</v>
      </c>
      <c r="K2025" s="219" t="s">
        <v>166</v>
      </c>
      <c r="L2025" s="49"/>
      <c r="M2025" s="224" t="s">
        <v>32</v>
      </c>
      <c r="N2025" s="225" t="s">
        <v>48</v>
      </c>
      <c r="O2025" s="89"/>
      <c r="P2025" s="226">
        <f>O2025*H2025</f>
        <v>0</v>
      </c>
      <c r="Q2025" s="226">
        <v>5.1262499999999999E-05</v>
      </c>
      <c r="R2025" s="226">
        <f>Q2025*H2025</f>
        <v>0.0024605999999999999</v>
      </c>
      <c r="S2025" s="226">
        <v>0</v>
      </c>
      <c r="T2025" s="227">
        <f>S2025*H2025</f>
        <v>0</v>
      </c>
      <c r="U2025" s="43"/>
      <c r="V2025" s="43"/>
      <c r="W2025" s="43"/>
      <c r="X2025" s="43"/>
      <c r="Y2025" s="43"/>
      <c r="Z2025" s="43"/>
      <c r="AA2025" s="43"/>
      <c r="AB2025" s="43"/>
      <c r="AC2025" s="43"/>
      <c r="AD2025" s="43"/>
      <c r="AE2025" s="43"/>
      <c r="AR2025" s="228" t="s">
        <v>96</v>
      </c>
      <c r="AT2025" s="228" t="s">
        <v>162</v>
      </c>
      <c r="AU2025" s="228" t="s">
        <v>93</v>
      </c>
      <c r="AY2025" s="21" t="s">
        <v>159</v>
      </c>
      <c r="BE2025" s="229">
        <f>IF(N2025="základní",J2025,0)</f>
        <v>0</v>
      </c>
      <c r="BF2025" s="229">
        <f>IF(N2025="snížená",J2025,0)</f>
        <v>0</v>
      </c>
      <c r="BG2025" s="229">
        <f>IF(N2025="zákl. přenesená",J2025,0)</f>
        <v>0</v>
      </c>
      <c r="BH2025" s="229">
        <f>IF(N2025="sníž. přenesená",J2025,0)</f>
        <v>0</v>
      </c>
      <c r="BI2025" s="229">
        <f>IF(N2025="nulová",J2025,0)</f>
        <v>0</v>
      </c>
      <c r="BJ2025" s="21" t="s">
        <v>91</v>
      </c>
      <c r="BK2025" s="229">
        <f>ROUND(I2025*H2025,2)</f>
        <v>0</v>
      </c>
      <c r="BL2025" s="21" t="s">
        <v>96</v>
      </c>
      <c r="BM2025" s="228" t="s">
        <v>3176</v>
      </c>
    </row>
    <row r="2026" s="2" customFormat="1">
      <c r="A2026" s="43"/>
      <c r="B2026" s="44"/>
      <c r="C2026" s="45"/>
      <c r="D2026" s="230" t="s">
        <v>168</v>
      </c>
      <c r="E2026" s="45"/>
      <c r="F2026" s="231" t="s">
        <v>3177</v>
      </c>
      <c r="G2026" s="45"/>
      <c r="H2026" s="45"/>
      <c r="I2026" s="232"/>
      <c r="J2026" s="45"/>
      <c r="K2026" s="45"/>
      <c r="L2026" s="49"/>
      <c r="M2026" s="233"/>
      <c r="N2026" s="234"/>
      <c r="O2026" s="89"/>
      <c r="P2026" s="89"/>
      <c r="Q2026" s="89"/>
      <c r="R2026" s="89"/>
      <c r="S2026" s="89"/>
      <c r="T2026" s="90"/>
      <c r="U2026" s="43"/>
      <c r="V2026" s="43"/>
      <c r="W2026" s="43"/>
      <c r="X2026" s="43"/>
      <c r="Y2026" s="43"/>
      <c r="Z2026" s="43"/>
      <c r="AA2026" s="43"/>
      <c r="AB2026" s="43"/>
      <c r="AC2026" s="43"/>
      <c r="AD2026" s="43"/>
      <c r="AE2026" s="43"/>
      <c r="AT2026" s="21" t="s">
        <v>168</v>
      </c>
      <c r="AU2026" s="21" t="s">
        <v>93</v>
      </c>
    </row>
    <row r="2027" s="2" customFormat="1">
      <c r="A2027" s="43"/>
      <c r="B2027" s="44"/>
      <c r="C2027" s="45"/>
      <c r="D2027" s="237" t="s">
        <v>564</v>
      </c>
      <c r="E2027" s="45"/>
      <c r="F2027" s="265" t="s">
        <v>3178</v>
      </c>
      <c r="G2027" s="45"/>
      <c r="H2027" s="45"/>
      <c r="I2027" s="232"/>
      <c r="J2027" s="45"/>
      <c r="K2027" s="45"/>
      <c r="L2027" s="49"/>
      <c r="M2027" s="233"/>
      <c r="N2027" s="234"/>
      <c r="O2027" s="89"/>
      <c r="P2027" s="89"/>
      <c r="Q2027" s="89"/>
      <c r="R2027" s="89"/>
      <c r="S2027" s="89"/>
      <c r="T2027" s="90"/>
      <c r="U2027" s="43"/>
      <c r="V2027" s="43"/>
      <c r="W2027" s="43"/>
      <c r="X2027" s="43"/>
      <c r="Y2027" s="43"/>
      <c r="Z2027" s="43"/>
      <c r="AA2027" s="43"/>
      <c r="AB2027" s="43"/>
      <c r="AC2027" s="43"/>
      <c r="AD2027" s="43"/>
      <c r="AE2027" s="43"/>
      <c r="AT2027" s="21" t="s">
        <v>564</v>
      </c>
      <c r="AU2027" s="21" t="s">
        <v>93</v>
      </c>
    </row>
    <row r="2028" s="2" customFormat="1" ht="24.15" customHeight="1">
      <c r="A2028" s="43"/>
      <c r="B2028" s="44"/>
      <c r="C2028" s="277" t="s">
        <v>3179</v>
      </c>
      <c r="D2028" s="277" t="s">
        <v>670</v>
      </c>
      <c r="E2028" s="278" t="s">
        <v>3180</v>
      </c>
      <c r="F2028" s="279" t="s">
        <v>3181</v>
      </c>
      <c r="G2028" s="280" t="s">
        <v>181</v>
      </c>
      <c r="H2028" s="281">
        <v>0.042000000000000003</v>
      </c>
      <c r="I2028" s="282"/>
      <c r="J2028" s="283">
        <f>ROUND(I2028*H2028,2)</f>
        <v>0</v>
      </c>
      <c r="K2028" s="279" t="s">
        <v>166</v>
      </c>
      <c r="L2028" s="284"/>
      <c r="M2028" s="285" t="s">
        <v>32</v>
      </c>
      <c r="N2028" s="286" t="s">
        <v>48</v>
      </c>
      <c r="O2028" s="89"/>
      <c r="P2028" s="226">
        <f>O2028*H2028</f>
        <v>0</v>
      </c>
      <c r="Q2028" s="226">
        <v>1</v>
      </c>
      <c r="R2028" s="226">
        <f>Q2028*H2028</f>
        <v>0.042000000000000003</v>
      </c>
      <c r="S2028" s="226">
        <v>0</v>
      </c>
      <c r="T2028" s="227">
        <f>S2028*H2028</f>
        <v>0</v>
      </c>
      <c r="U2028" s="43"/>
      <c r="V2028" s="43"/>
      <c r="W2028" s="43"/>
      <c r="X2028" s="43"/>
      <c r="Y2028" s="43"/>
      <c r="Z2028" s="43"/>
      <c r="AA2028" s="43"/>
      <c r="AB2028" s="43"/>
      <c r="AC2028" s="43"/>
      <c r="AD2028" s="43"/>
      <c r="AE2028" s="43"/>
      <c r="AR2028" s="228" t="s">
        <v>108</v>
      </c>
      <c r="AT2028" s="228" t="s">
        <v>670</v>
      </c>
      <c r="AU2028" s="228" t="s">
        <v>93</v>
      </c>
      <c r="AY2028" s="21" t="s">
        <v>159</v>
      </c>
      <c r="BE2028" s="229">
        <f>IF(N2028="základní",J2028,0)</f>
        <v>0</v>
      </c>
      <c r="BF2028" s="229">
        <f>IF(N2028="snížená",J2028,0)</f>
        <v>0</v>
      </c>
      <c r="BG2028" s="229">
        <f>IF(N2028="zákl. přenesená",J2028,0)</f>
        <v>0</v>
      </c>
      <c r="BH2028" s="229">
        <f>IF(N2028="sníž. přenesená",J2028,0)</f>
        <v>0</v>
      </c>
      <c r="BI2028" s="229">
        <f>IF(N2028="nulová",J2028,0)</f>
        <v>0</v>
      </c>
      <c r="BJ2028" s="21" t="s">
        <v>91</v>
      </c>
      <c r="BK2028" s="229">
        <f>ROUND(I2028*H2028,2)</f>
        <v>0</v>
      </c>
      <c r="BL2028" s="21" t="s">
        <v>96</v>
      </c>
      <c r="BM2028" s="228" t="s">
        <v>3182</v>
      </c>
    </row>
    <row r="2029" s="13" customFormat="1">
      <c r="A2029" s="13"/>
      <c r="B2029" s="235"/>
      <c r="C2029" s="236"/>
      <c r="D2029" s="237" t="s">
        <v>170</v>
      </c>
      <c r="E2029" s="238" t="s">
        <v>32</v>
      </c>
      <c r="F2029" s="239" t="s">
        <v>3183</v>
      </c>
      <c r="G2029" s="236"/>
      <c r="H2029" s="238" t="s">
        <v>32</v>
      </c>
      <c r="I2029" s="240"/>
      <c r="J2029" s="236"/>
      <c r="K2029" s="236"/>
      <c r="L2029" s="241"/>
      <c r="M2029" s="242"/>
      <c r="N2029" s="243"/>
      <c r="O2029" s="243"/>
      <c r="P2029" s="243"/>
      <c r="Q2029" s="243"/>
      <c r="R2029" s="243"/>
      <c r="S2029" s="243"/>
      <c r="T2029" s="244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5" t="s">
        <v>170</v>
      </c>
      <c r="AU2029" s="245" t="s">
        <v>93</v>
      </c>
      <c r="AV2029" s="13" t="s">
        <v>84</v>
      </c>
      <c r="AW2029" s="13" t="s">
        <v>38</v>
      </c>
      <c r="AX2029" s="13" t="s">
        <v>76</v>
      </c>
      <c r="AY2029" s="245" t="s">
        <v>159</v>
      </c>
    </row>
    <row r="2030" s="14" customFormat="1">
      <c r="A2030" s="14"/>
      <c r="B2030" s="246"/>
      <c r="C2030" s="247"/>
      <c r="D2030" s="237" t="s">
        <v>170</v>
      </c>
      <c r="E2030" s="248" t="s">
        <v>32</v>
      </c>
      <c r="F2030" s="249" t="s">
        <v>3184</v>
      </c>
      <c r="G2030" s="247"/>
      <c r="H2030" s="250">
        <v>0.042000000000000003</v>
      </c>
      <c r="I2030" s="251"/>
      <c r="J2030" s="247"/>
      <c r="K2030" s="247"/>
      <c r="L2030" s="252"/>
      <c r="M2030" s="253"/>
      <c r="N2030" s="254"/>
      <c r="O2030" s="254"/>
      <c r="P2030" s="254"/>
      <c r="Q2030" s="254"/>
      <c r="R2030" s="254"/>
      <c r="S2030" s="254"/>
      <c r="T2030" s="255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6" t="s">
        <v>170</v>
      </c>
      <c r="AU2030" s="256" t="s">
        <v>93</v>
      </c>
      <c r="AV2030" s="14" t="s">
        <v>91</v>
      </c>
      <c r="AW2030" s="14" t="s">
        <v>38</v>
      </c>
      <c r="AX2030" s="14" t="s">
        <v>84</v>
      </c>
      <c r="AY2030" s="256" t="s">
        <v>159</v>
      </c>
    </row>
    <row r="2031" s="2" customFormat="1" ht="21.75" customHeight="1">
      <c r="A2031" s="43"/>
      <c r="B2031" s="44"/>
      <c r="C2031" s="277" t="s">
        <v>3185</v>
      </c>
      <c r="D2031" s="277" t="s">
        <v>670</v>
      </c>
      <c r="E2031" s="278" t="s">
        <v>3186</v>
      </c>
      <c r="F2031" s="279" t="s">
        <v>3187</v>
      </c>
      <c r="G2031" s="280" t="s">
        <v>181</v>
      </c>
      <c r="H2031" s="281">
        <v>0.0060000000000000001</v>
      </c>
      <c r="I2031" s="282"/>
      <c r="J2031" s="283">
        <f>ROUND(I2031*H2031,2)</f>
        <v>0</v>
      </c>
      <c r="K2031" s="279" t="s">
        <v>166</v>
      </c>
      <c r="L2031" s="284"/>
      <c r="M2031" s="285" t="s">
        <v>32</v>
      </c>
      <c r="N2031" s="286" t="s">
        <v>48</v>
      </c>
      <c r="O2031" s="89"/>
      <c r="P2031" s="226">
        <f>O2031*H2031</f>
        <v>0</v>
      </c>
      <c r="Q2031" s="226">
        <v>1</v>
      </c>
      <c r="R2031" s="226">
        <f>Q2031*H2031</f>
        <v>0.0060000000000000001</v>
      </c>
      <c r="S2031" s="226">
        <v>0</v>
      </c>
      <c r="T2031" s="227">
        <f>S2031*H2031</f>
        <v>0</v>
      </c>
      <c r="U2031" s="43"/>
      <c r="V2031" s="43"/>
      <c r="W2031" s="43"/>
      <c r="X2031" s="43"/>
      <c r="Y2031" s="43"/>
      <c r="Z2031" s="43"/>
      <c r="AA2031" s="43"/>
      <c r="AB2031" s="43"/>
      <c r="AC2031" s="43"/>
      <c r="AD2031" s="43"/>
      <c r="AE2031" s="43"/>
      <c r="AR2031" s="228" t="s">
        <v>108</v>
      </c>
      <c r="AT2031" s="228" t="s">
        <v>670</v>
      </c>
      <c r="AU2031" s="228" t="s">
        <v>93</v>
      </c>
      <c r="AY2031" s="21" t="s">
        <v>159</v>
      </c>
      <c r="BE2031" s="229">
        <f>IF(N2031="základní",J2031,0)</f>
        <v>0</v>
      </c>
      <c r="BF2031" s="229">
        <f>IF(N2031="snížená",J2031,0)</f>
        <v>0</v>
      </c>
      <c r="BG2031" s="229">
        <f>IF(N2031="zákl. přenesená",J2031,0)</f>
        <v>0</v>
      </c>
      <c r="BH2031" s="229">
        <f>IF(N2031="sníž. přenesená",J2031,0)</f>
        <v>0</v>
      </c>
      <c r="BI2031" s="229">
        <f>IF(N2031="nulová",J2031,0)</f>
        <v>0</v>
      </c>
      <c r="BJ2031" s="21" t="s">
        <v>91</v>
      </c>
      <c r="BK2031" s="229">
        <f>ROUND(I2031*H2031,2)</f>
        <v>0</v>
      </c>
      <c r="BL2031" s="21" t="s">
        <v>96</v>
      </c>
      <c r="BM2031" s="228" t="s">
        <v>3188</v>
      </c>
    </row>
    <row r="2032" s="13" customFormat="1">
      <c r="A2032" s="13"/>
      <c r="B2032" s="235"/>
      <c r="C2032" s="236"/>
      <c r="D2032" s="237" t="s">
        <v>170</v>
      </c>
      <c r="E2032" s="238" t="s">
        <v>32</v>
      </c>
      <c r="F2032" s="239" t="s">
        <v>3189</v>
      </c>
      <c r="G2032" s="236"/>
      <c r="H2032" s="238" t="s">
        <v>32</v>
      </c>
      <c r="I2032" s="240"/>
      <c r="J2032" s="236"/>
      <c r="K2032" s="236"/>
      <c r="L2032" s="241"/>
      <c r="M2032" s="242"/>
      <c r="N2032" s="243"/>
      <c r="O2032" s="243"/>
      <c r="P2032" s="243"/>
      <c r="Q2032" s="243"/>
      <c r="R2032" s="243"/>
      <c r="S2032" s="243"/>
      <c r="T2032" s="244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5" t="s">
        <v>170</v>
      </c>
      <c r="AU2032" s="245" t="s">
        <v>93</v>
      </c>
      <c r="AV2032" s="13" t="s">
        <v>84</v>
      </c>
      <c r="AW2032" s="13" t="s">
        <v>38</v>
      </c>
      <c r="AX2032" s="13" t="s">
        <v>76</v>
      </c>
      <c r="AY2032" s="245" t="s">
        <v>159</v>
      </c>
    </row>
    <row r="2033" s="14" customFormat="1">
      <c r="A2033" s="14"/>
      <c r="B2033" s="246"/>
      <c r="C2033" s="247"/>
      <c r="D2033" s="237" t="s">
        <v>170</v>
      </c>
      <c r="E2033" s="248" t="s">
        <v>32</v>
      </c>
      <c r="F2033" s="249" t="s">
        <v>3190</v>
      </c>
      <c r="G2033" s="247"/>
      <c r="H2033" s="250">
        <v>0.0060000000000000001</v>
      </c>
      <c r="I2033" s="251"/>
      <c r="J2033" s="247"/>
      <c r="K2033" s="247"/>
      <c r="L2033" s="252"/>
      <c r="M2033" s="253"/>
      <c r="N2033" s="254"/>
      <c r="O2033" s="254"/>
      <c r="P2033" s="254"/>
      <c r="Q2033" s="254"/>
      <c r="R2033" s="254"/>
      <c r="S2033" s="254"/>
      <c r="T2033" s="255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6" t="s">
        <v>170</v>
      </c>
      <c r="AU2033" s="256" t="s">
        <v>93</v>
      </c>
      <c r="AV2033" s="14" t="s">
        <v>91</v>
      </c>
      <c r="AW2033" s="14" t="s">
        <v>38</v>
      </c>
      <c r="AX2033" s="14" t="s">
        <v>84</v>
      </c>
      <c r="AY2033" s="256" t="s">
        <v>159</v>
      </c>
    </row>
    <row r="2034" s="2" customFormat="1" ht="37.8" customHeight="1">
      <c r="A2034" s="43"/>
      <c r="B2034" s="44"/>
      <c r="C2034" s="217" t="s">
        <v>278</v>
      </c>
      <c r="D2034" s="217" t="s">
        <v>162</v>
      </c>
      <c r="E2034" s="218" t="s">
        <v>3191</v>
      </c>
      <c r="F2034" s="219" t="s">
        <v>3192</v>
      </c>
      <c r="G2034" s="220" t="s">
        <v>212</v>
      </c>
      <c r="H2034" s="221">
        <v>4</v>
      </c>
      <c r="I2034" s="222"/>
      <c r="J2034" s="223">
        <f>ROUND(I2034*H2034,2)</f>
        <v>0</v>
      </c>
      <c r="K2034" s="219" t="s">
        <v>166</v>
      </c>
      <c r="L2034" s="49"/>
      <c r="M2034" s="224" t="s">
        <v>32</v>
      </c>
      <c r="N2034" s="225" t="s">
        <v>48</v>
      </c>
      <c r="O2034" s="89"/>
      <c r="P2034" s="226">
        <f>O2034*H2034</f>
        <v>0</v>
      </c>
      <c r="Q2034" s="226">
        <v>1.42788E-05</v>
      </c>
      <c r="R2034" s="226">
        <f>Q2034*H2034</f>
        <v>5.7115199999999998E-05</v>
      </c>
      <c r="S2034" s="226">
        <v>0</v>
      </c>
      <c r="T2034" s="227">
        <f>S2034*H2034</f>
        <v>0</v>
      </c>
      <c r="U2034" s="43"/>
      <c r="V2034" s="43"/>
      <c r="W2034" s="43"/>
      <c r="X2034" s="43"/>
      <c r="Y2034" s="43"/>
      <c r="Z2034" s="43"/>
      <c r="AA2034" s="43"/>
      <c r="AB2034" s="43"/>
      <c r="AC2034" s="43"/>
      <c r="AD2034" s="43"/>
      <c r="AE2034" s="43"/>
      <c r="AR2034" s="228" t="s">
        <v>96</v>
      </c>
      <c r="AT2034" s="228" t="s">
        <v>162</v>
      </c>
      <c r="AU2034" s="228" t="s">
        <v>93</v>
      </c>
      <c r="AY2034" s="21" t="s">
        <v>159</v>
      </c>
      <c r="BE2034" s="229">
        <f>IF(N2034="základní",J2034,0)</f>
        <v>0</v>
      </c>
      <c r="BF2034" s="229">
        <f>IF(N2034="snížená",J2034,0)</f>
        <v>0</v>
      </c>
      <c r="BG2034" s="229">
        <f>IF(N2034="zákl. přenesená",J2034,0)</f>
        <v>0</v>
      </c>
      <c r="BH2034" s="229">
        <f>IF(N2034="sníž. přenesená",J2034,0)</f>
        <v>0</v>
      </c>
      <c r="BI2034" s="229">
        <f>IF(N2034="nulová",J2034,0)</f>
        <v>0</v>
      </c>
      <c r="BJ2034" s="21" t="s">
        <v>91</v>
      </c>
      <c r="BK2034" s="229">
        <f>ROUND(I2034*H2034,2)</f>
        <v>0</v>
      </c>
      <c r="BL2034" s="21" t="s">
        <v>96</v>
      </c>
      <c r="BM2034" s="228" t="s">
        <v>3193</v>
      </c>
    </row>
    <row r="2035" s="2" customFormat="1">
      <c r="A2035" s="43"/>
      <c r="B2035" s="44"/>
      <c r="C2035" s="45"/>
      <c r="D2035" s="230" t="s">
        <v>168</v>
      </c>
      <c r="E2035" s="45"/>
      <c r="F2035" s="231" t="s">
        <v>3194</v>
      </c>
      <c r="G2035" s="45"/>
      <c r="H2035" s="45"/>
      <c r="I2035" s="232"/>
      <c r="J2035" s="45"/>
      <c r="K2035" s="45"/>
      <c r="L2035" s="49"/>
      <c r="M2035" s="233"/>
      <c r="N2035" s="234"/>
      <c r="O2035" s="89"/>
      <c r="P2035" s="89"/>
      <c r="Q2035" s="89"/>
      <c r="R2035" s="89"/>
      <c r="S2035" s="89"/>
      <c r="T2035" s="90"/>
      <c r="U2035" s="43"/>
      <c r="V2035" s="43"/>
      <c r="W2035" s="43"/>
      <c r="X2035" s="43"/>
      <c r="Y2035" s="43"/>
      <c r="Z2035" s="43"/>
      <c r="AA2035" s="43"/>
      <c r="AB2035" s="43"/>
      <c r="AC2035" s="43"/>
      <c r="AD2035" s="43"/>
      <c r="AE2035" s="43"/>
      <c r="AT2035" s="21" t="s">
        <v>168</v>
      </c>
      <c r="AU2035" s="21" t="s">
        <v>93</v>
      </c>
    </row>
    <row r="2036" s="12" customFormat="1" ht="20.88" customHeight="1">
      <c r="A2036" s="12"/>
      <c r="B2036" s="201"/>
      <c r="C2036" s="202"/>
      <c r="D2036" s="203" t="s">
        <v>75</v>
      </c>
      <c r="E2036" s="215" t="s">
        <v>3195</v>
      </c>
      <c r="F2036" s="215" t="s">
        <v>3196</v>
      </c>
      <c r="G2036" s="202"/>
      <c r="H2036" s="202"/>
      <c r="I2036" s="205"/>
      <c r="J2036" s="216">
        <f>BK2036</f>
        <v>0</v>
      </c>
      <c r="K2036" s="202"/>
      <c r="L2036" s="207"/>
      <c r="M2036" s="208"/>
      <c r="N2036" s="209"/>
      <c r="O2036" s="209"/>
      <c r="P2036" s="210">
        <f>SUM(P2037:P2060)</f>
        <v>0</v>
      </c>
      <c r="Q2036" s="209"/>
      <c r="R2036" s="210">
        <f>SUM(R2037:R2060)</f>
        <v>1.6085932020000002</v>
      </c>
      <c r="S2036" s="209"/>
      <c r="T2036" s="211">
        <f>SUM(T2037:T2060)</f>
        <v>0</v>
      </c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R2036" s="212" t="s">
        <v>91</v>
      </c>
      <c r="AT2036" s="213" t="s">
        <v>75</v>
      </c>
      <c r="AU2036" s="213" t="s">
        <v>91</v>
      </c>
      <c r="AY2036" s="212" t="s">
        <v>159</v>
      </c>
      <c r="BK2036" s="214">
        <f>SUM(BK2037:BK2060)</f>
        <v>0</v>
      </c>
    </row>
    <row r="2037" s="2" customFormat="1" ht="37.8" customHeight="1">
      <c r="A2037" s="43"/>
      <c r="B2037" s="44"/>
      <c r="C2037" s="217" t="s">
        <v>3197</v>
      </c>
      <c r="D2037" s="217" t="s">
        <v>162</v>
      </c>
      <c r="E2037" s="218" t="s">
        <v>3198</v>
      </c>
      <c r="F2037" s="219" t="s">
        <v>3199</v>
      </c>
      <c r="G2037" s="220" t="s">
        <v>212</v>
      </c>
      <c r="H2037" s="221">
        <v>407.37599999999998</v>
      </c>
      <c r="I2037" s="222"/>
      <c r="J2037" s="223">
        <f>ROUND(I2037*H2037,2)</f>
        <v>0</v>
      </c>
      <c r="K2037" s="219" t="s">
        <v>166</v>
      </c>
      <c r="L2037" s="49"/>
      <c r="M2037" s="224" t="s">
        <v>32</v>
      </c>
      <c r="N2037" s="225" t="s">
        <v>48</v>
      </c>
      <c r="O2037" s="89"/>
      <c r="P2037" s="226">
        <f>O2037*H2037</f>
        <v>0</v>
      </c>
      <c r="Q2037" s="226">
        <v>6.2000000000000003E-05</v>
      </c>
      <c r="R2037" s="226">
        <f>Q2037*H2037</f>
        <v>0.025257312000000001</v>
      </c>
      <c r="S2037" s="226">
        <v>0</v>
      </c>
      <c r="T2037" s="227">
        <f>S2037*H2037</f>
        <v>0</v>
      </c>
      <c r="U2037" s="43"/>
      <c r="V2037" s="43"/>
      <c r="W2037" s="43"/>
      <c r="X2037" s="43"/>
      <c r="Y2037" s="43"/>
      <c r="Z2037" s="43"/>
      <c r="AA2037" s="43"/>
      <c r="AB2037" s="43"/>
      <c r="AC2037" s="43"/>
      <c r="AD2037" s="43"/>
      <c r="AE2037" s="43"/>
      <c r="AR2037" s="228" t="s">
        <v>663</v>
      </c>
      <c r="AT2037" s="228" t="s">
        <v>162</v>
      </c>
      <c r="AU2037" s="228" t="s">
        <v>93</v>
      </c>
      <c r="AY2037" s="21" t="s">
        <v>159</v>
      </c>
      <c r="BE2037" s="229">
        <f>IF(N2037="základní",J2037,0)</f>
        <v>0</v>
      </c>
      <c r="BF2037" s="229">
        <f>IF(N2037="snížená",J2037,0)</f>
        <v>0</v>
      </c>
      <c r="BG2037" s="229">
        <f>IF(N2037="zákl. přenesená",J2037,0)</f>
        <v>0</v>
      </c>
      <c r="BH2037" s="229">
        <f>IF(N2037="sníž. přenesená",J2037,0)</f>
        <v>0</v>
      </c>
      <c r="BI2037" s="229">
        <f>IF(N2037="nulová",J2037,0)</f>
        <v>0</v>
      </c>
      <c r="BJ2037" s="21" t="s">
        <v>91</v>
      </c>
      <c r="BK2037" s="229">
        <f>ROUND(I2037*H2037,2)</f>
        <v>0</v>
      </c>
      <c r="BL2037" s="21" t="s">
        <v>663</v>
      </c>
      <c r="BM2037" s="228" t="s">
        <v>3200</v>
      </c>
    </row>
    <row r="2038" s="2" customFormat="1">
      <c r="A2038" s="43"/>
      <c r="B2038" s="44"/>
      <c r="C2038" s="45"/>
      <c r="D2038" s="230" t="s">
        <v>168</v>
      </c>
      <c r="E2038" s="45"/>
      <c r="F2038" s="231" t="s">
        <v>3201</v>
      </c>
      <c r="G2038" s="45"/>
      <c r="H2038" s="45"/>
      <c r="I2038" s="232"/>
      <c r="J2038" s="45"/>
      <c r="K2038" s="45"/>
      <c r="L2038" s="49"/>
      <c r="M2038" s="233"/>
      <c r="N2038" s="234"/>
      <c r="O2038" s="89"/>
      <c r="P2038" s="89"/>
      <c r="Q2038" s="89"/>
      <c r="R2038" s="89"/>
      <c r="S2038" s="89"/>
      <c r="T2038" s="90"/>
      <c r="U2038" s="43"/>
      <c r="V2038" s="43"/>
      <c r="W2038" s="43"/>
      <c r="X2038" s="43"/>
      <c r="Y2038" s="43"/>
      <c r="Z2038" s="43"/>
      <c r="AA2038" s="43"/>
      <c r="AB2038" s="43"/>
      <c r="AC2038" s="43"/>
      <c r="AD2038" s="43"/>
      <c r="AE2038" s="43"/>
      <c r="AT2038" s="21" t="s">
        <v>168</v>
      </c>
      <c r="AU2038" s="21" t="s">
        <v>93</v>
      </c>
    </row>
    <row r="2039" s="14" customFormat="1">
      <c r="A2039" s="14"/>
      <c r="B2039" s="246"/>
      <c r="C2039" s="247"/>
      <c r="D2039" s="237" t="s">
        <v>170</v>
      </c>
      <c r="E2039" s="248" t="s">
        <v>32</v>
      </c>
      <c r="F2039" s="249" t="s">
        <v>3202</v>
      </c>
      <c r="G2039" s="247"/>
      <c r="H2039" s="250">
        <v>407.37599999999998</v>
      </c>
      <c r="I2039" s="251"/>
      <c r="J2039" s="247"/>
      <c r="K2039" s="247"/>
      <c r="L2039" s="252"/>
      <c r="M2039" s="253"/>
      <c r="N2039" s="254"/>
      <c r="O2039" s="254"/>
      <c r="P2039" s="254"/>
      <c r="Q2039" s="254"/>
      <c r="R2039" s="254"/>
      <c r="S2039" s="254"/>
      <c r="T2039" s="255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6" t="s">
        <v>170</v>
      </c>
      <c r="AU2039" s="256" t="s">
        <v>93</v>
      </c>
      <c r="AV2039" s="14" t="s">
        <v>91</v>
      </c>
      <c r="AW2039" s="14" t="s">
        <v>38</v>
      </c>
      <c r="AX2039" s="14" t="s">
        <v>84</v>
      </c>
      <c r="AY2039" s="256" t="s">
        <v>159</v>
      </c>
    </row>
    <row r="2040" s="2" customFormat="1" ht="16.5" customHeight="1">
      <c r="A2040" s="43"/>
      <c r="B2040" s="44"/>
      <c r="C2040" s="277" t="s">
        <v>3203</v>
      </c>
      <c r="D2040" s="277" t="s">
        <v>670</v>
      </c>
      <c r="E2040" s="278" t="s">
        <v>3204</v>
      </c>
      <c r="F2040" s="279" t="s">
        <v>3205</v>
      </c>
      <c r="G2040" s="280" t="s">
        <v>212</v>
      </c>
      <c r="H2040" s="281">
        <v>407.37599999999998</v>
      </c>
      <c r="I2040" s="282"/>
      <c r="J2040" s="283">
        <f>ROUND(I2040*H2040,2)</f>
        <v>0</v>
      </c>
      <c r="K2040" s="279" t="s">
        <v>166</v>
      </c>
      <c r="L2040" s="284"/>
      <c r="M2040" s="285" t="s">
        <v>32</v>
      </c>
      <c r="N2040" s="286" t="s">
        <v>48</v>
      </c>
      <c r="O2040" s="89"/>
      <c r="P2040" s="226">
        <f>O2040*H2040</f>
        <v>0</v>
      </c>
      <c r="Q2040" s="226">
        <v>0.00024000000000000001</v>
      </c>
      <c r="R2040" s="226">
        <f>Q2040*H2040</f>
        <v>0.097770239999999994</v>
      </c>
      <c r="S2040" s="226">
        <v>0</v>
      </c>
      <c r="T2040" s="227">
        <f>S2040*H2040</f>
        <v>0</v>
      </c>
      <c r="U2040" s="43"/>
      <c r="V2040" s="43"/>
      <c r="W2040" s="43"/>
      <c r="X2040" s="43"/>
      <c r="Y2040" s="43"/>
      <c r="Z2040" s="43"/>
      <c r="AA2040" s="43"/>
      <c r="AB2040" s="43"/>
      <c r="AC2040" s="43"/>
      <c r="AD2040" s="43"/>
      <c r="AE2040" s="43"/>
      <c r="AR2040" s="228" t="s">
        <v>782</v>
      </c>
      <c r="AT2040" s="228" t="s">
        <v>670</v>
      </c>
      <c r="AU2040" s="228" t="s">
        <v>93</v>
      </c>
      <c r="AY2040" s="21" t="s">
        <v>159</v>
      </c>
      <c r="BE2040" s="229">
        <f>IF(N2040="základní",J2040,0)</f>
        <v>0</v>
      </c>
      <c r="BF2040" s="229">
        <f>IF(N2040="snížená",J2040,0)</f>
        <v>0</v>
      </c>
      <c r="BG2040" s="229">
        <f>IF(N2040="zákl. přenesená",J2040,0)</f>
        <v>0</v>
      </c>
      <c r="BH2040" s="229">
        <f>IF(N2040="sníž. přenesená",J2040,0)</f>
        <v>0</v>
      </c>
      <c r="BI2040" s="229">
        <f>IF(N2040="nulová",J2040,0)</f>
        <v>0</v>
      </c>
      <c r="BJ2040" s="21" t="s">
        <v>91</v>
      </c>
      <c r="BK2040" s="229">
        <f>ROUND(I2040*H2040,2)</f>
        <v>0</v>
      </c>
      <c r="BL2040" s="21" t="s">
        <v>663</v>
      </c>
      <c r="BM2040" s="228" t="s">
        <v>3206</v>
      </c>
    </row>
    <row r="2041" s="2" customFormat="1" ht="37.8" customHeight="1">
      <c r="A2041" s="43"/>
      <c r="B2041" s="44"/>
      <c r="C2041" s="217" t="s">
        <v>3207</v>
      </c>
      <c r="D2041" s="217" t="s">
        <v>162</v>
      </c>
      <c r="E2041" s="218" t="s">
        <v>3208</v>
      </c>
      <c r="F2041" s="219" t="s">
        <v>3209</v>
      </c>
      <c r="G2041" s="220" t="s">
        <v>785</v>
      </c>
      <c r="H2041" s="221">
        <v>122.21299999999999</v>
      </c>
      <c r="I2041" s="222"/>
      <c r="J2041" s="223">
        <f>ROUND(I2041*H2041,2)</f>
        <v>0</v>
      </c>
      <c r="K2041" s="219" t="s">
        <v>166</v>
      </c>
      <c r="L2041" s="49"/>
      <c r="M2041" s="224" t="s">
        <v>32</v>
      </c>
      <c r="N2041" s="225" t="s">
        <v>48</v>
      </c>
      <c r="O2041" s="89"/>
      <c r="P2041" s="226">
        <f>O2041*H2041</f>
        <v>0</v>
      </c>
      <c r="Q2041" s="226">
        <v>5.0000000000000002E-05</v>
      </c>
      <c r="R2041" s="226">
        <f>Q2041*H2041</f>
        <v>0.0061106499999999996</v>
      </c>
      <c r="S2041" s="226">
        <v>0</v>
      </c>
      <c r="T2041" s="227">
        <f>S2041*H2041</f>
        <v>0</v>
      </c>
      <c r="U2041" s="43"/>
      <c r="V2041" s="43"/>
      <c r="W2041" s="43"/>
      <c r="X2041" s="43"/>
      <c r="Y2041" s="43"/>
      <c r="Z2041" s="43"/>
      <c r="AA2041" s="43"/>
      <c r="AB2041" s="43"/>
      <c r="AC2041" s="43"/>
      <c r="AD2041" s="43"/>
      <c r="AE2041" s="43"/>
      <c r="AR2041" s="228" t="s">
        <v>663</v>
      </c>
      <c r="AT2041" s="228" t="s">
        <v>162</v>
      </c>
      <c r="AU2041" s="228" t="s">
        <v>93</v>
      </c>
      <c r="AY2041" s="21" t="s">
        <v>159</v>
      </c>
      <c r="BE2041" s="229">
        <f>IF(N2041="základní",J2041,0)</f>
        <v>0</v>
      </c>
      <c r="BF2041" s="229">
        <f>IF(N2041="snížená",J2041,0)</f>
        <v>0</v>
      </c>
      <c r="BG2041" s="229">
        <f>IF(N2041="zákl. přenesená",J2041,0)</f>
        <v>0</v>
      </c>
      <c r="BH2041" s="229">
        <f>IF(N2041="sníž. přenesená",J2041,0)</f>
        <v>0</v>
      </c>
      <c r="BI2041" s="229">
        <f>IF(N2041="nulová",J2041,0)</f>
        <v>0</v>
      </c>
      <c r="BJ2041" s="21" t="s">
        <v>91</v>
      </c>
      <c r="BK2041" s="229">
        <f>ROUND(I2041*H2041,2)</f>
        <v>0</v>
      </c>
      <c r="BL2041" s="21" t="s">
        <v>663</v>
      </c>
      <c r="BM2041" s="228" t="s">
        <v>3210</v>
      </c>
    </row>
    <row r="2042" s="2" customFormat="1">
      <c r="A2042" s="43"/>
      <c r="B2042" s="44"/>
      <c r="C2042" s="45"/>
      <c r="D2042" s="230" t="s">
        <v>168</v>
      </c>
      <c r="E2042" s="45"/>
      <c r="F2042" s="231" t="s">
        <v>3211</v>
      </c>
      <c r="G2042" s="45"/>
      <c r="H2042" s="45"/>
      <c r="I2042" s="232"/>
      <c r="J2042" s="45"/>
      <c r="K2042" s="45"/>
      <c r="L2042" s="49"/>
      <c r="M2042" s="233"/>
      <c r="N2042" s="234"/>
      <c r="O2042" s="89"/>
      <c r="P2042" s="89"/>
      <c r="Q2042" s="89"/>
      <c r="R2042" s="89"/>
      <c r="S2042" s="89"/>
      <c r="T2042" s="90"/>
      <c r="U2042" s="43"/>
      <c r="V2042" s="43"/>
      <c r="W2042" s="43"/>
      <c r="X2042" s="43"/>
      <c r="Y2042" s="43"/>
      <c r="Z2042" s="43"/>
      <c r="AA2042" s="43"/>
      <c r="AB2042" s="43"/>
      <c r="AC2042" s="43"/>
      <c r="AD2042" s="43"/>
      <c r="AE2042" s="43"/>
      <c r="AT2042" s="21" t="s">
        <v>168</v>
      </c>
      <c r="AU2042" s="21" t="s">
        <v>93</v>
      </c>
    </row>
    <row r="2043" s="14" customFormat="1">
      <c r="A2043" s="14"/>
      <c r="B2043" s="246"/>
      <c r="C2043" s="247"/>
      <c r="D2043" s="237" t="s">
        <v>170</v>
      </c>
      <c r="E2043" s="248" t="s">
        <v>32</v>
      </c>
      <c r="F2043" s="249" t="s">
        <v>3212</v>
      </c>
      <c r="G2043" s="247"/>
      <c r="H2043" s="250">
        <v>122.21299999999999</v>
      </c>
      <c r="I2043" s="251"/>
      <c r="J2043" s="247"/>
      <c r="K2043" s="247"/>
      <c r="L2043" s="252"/>
      <c r="M2043" s="253"/>
      <c r="N2043" s="254"/>
      <c r="O2043" s="254"/>
      <c r="P2043" s="254"/>
      <c r="Q2043" s="254"/>
      <c r="R2043" s="254"/>
      <c r="S2043" s="254"/>
      <c r="T2043" s="255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56" t="s">
        <v>170</v>
      </c>
      <c r="AU2043" s="256" t="s">
        <v>93</v>
      </c>
      <c r="AV2043" s="14" t="s">
        <v>91</v>
      </c>
      <c r="AW2043" s="14" t="s">
        <v>38</v>
      </c>
      <c r="AX2043" s="14" t="s">
        <v>84</v>
      </c>
      <c r="AY2043" s="256" t="s">
        <v>159</v>
      </c>
    </row>
    <row r="2044" s="2" customFormat="1" ht="16.5" customHeight="1">
      <c r="A2044" s="43"/>
      <c r="B2044" s="44"/>
      <c r="C2044" s="277" t="s">
        <v>3213</v>
      </c>
      <c r="D2044" s="277" t="s">
        <v>670</v>
      </c>
      <c r="E2044" s="278" t="s">
        <v>3214</v>
      </c>
      <c r="F2044" s="279" t="s">
        <v>3215</v>
      </c>
      <c r="G2044" s="280" t="s">
        <v>785</v>
      </c>
      <c r="H2044" s="281">
        <v>134.434</v>
      </c>
      <c r="I2044" s="282"/>
      <c r="J2044" s="283">
        <f>ROUND(I2044*H2044,2)</f>
        <v>0</v>
      </c>
      <c r="K2044" s="279" t="s">
        <v>166</v>
      </c>
      <c r="L2044" s="284"/>
      <c r="M2044" s="285" t="s">
        <v>32</v>
      </c>
      <c r="N2044" s="286" t="s">
        <v>48</v>
      </c>
      <c r="O2044" s="89"/>
      <c r="P2044" s="226">
        <f>O2044*H2044</f>
        <v>0</v>
      </c>
      <c r="Q2044" s="226">
        <v>0.0011800000000000001</v>
      </c>
      <c r="R2044" s="226">
        <f>Q2044*H2044</f>
        <v>0.15863212000000002</v>
      </c>
      <c r="S2044" s="226">
        <v>0</v>
      </c>
      <c r="T2044" s="227">
        <f>S2044*H2044</f>
        <v>0</v>
      </c>
      <c r="U2044" s="43"/>
      <c r="V2044" s="43"/>
      <c r="W2044" s="43"/>
      <c r="X2044" s="43"/>
      <c r="Y2044" s="43"/>
      <c r="Z2044" s="43"/>
      <c r="AA2044" s="43"/>
      <c r="AB2044" s="43"/>
      <c r="AC2044" s="43"/>
      <c r="AD2044" s="43"/>
      <c r="AE2044" s="43"/>
      <c r="AR2044" s="228" t="s">
        <v>782</v>
      </c>
      <c r="AT2044" s="228" t="s">
        <v>670</v>
      </c>
      <c r="AU2044" s="228" t="s">
        <v>93</v>
      </c>
      <c r="AY2044" s="21" t="s">
        <v>159</v>
      </c>
      <c r="BE2044" s="229">
        <f>IF(N2044="základní",J2044,0)</f>
        <v>0</v>
      </c>
      <c r="BF2044" s="229">
        <f>IF(N2044="snížená",J2044,0)</f>
        <v>0</v>
      </c>
      <c r="BG2044" s="229">
        <f>IF(N2044="zákl. přenesená",J2044,0)</f>
        <v>0</v>
      </c>
      <c r="BH2044" s="229">
        <f>IF(N2044="sníž. přenesená",J2044,0)</f>
        <v>0</v>
      </c>
      <c r="BI2044" s="229">
        <f>IF(N2044="nulová",J2044,0)</f>
        <v>0</v>
      </c>
      <c r="BJ2044" s="21" t="s">
        <v>91</v>
      </c>
      <c r="BK2044" s="229">
        <f>ROUND(I2044*H2044,2)</f>
        <v>0</v>
      </c>
      <c r="BL2044" s="21" t="s">
        <v>663</v>
      </c>
      <c r="BM2044" s="228" t="s">
        <v>3216</v>
      </c>
    </row>
    <row r="2045" s="14" customFormat="1">
      <c r="A2045" s="14"/>
      <c r="B2045" s="246"/>
      <c r="C2045" s="247"/>
      <c r="D2045" s="237" t="s">
        <v>170</v>
      </c>
      <c r="E2045" s="247"/>
      <c r="F2045" s="249" t="s">
        <v>3217</v>
      </c>
      <c r="G2045" s="247"/>
      <c r="H2045" s="250">
        <v>134.434</v>
      </c>
      <c r="I2045" s="251"/>
      <c r="J2045" s="247"/>
      <c r="K2045" s="247"/>
      <c r="L2045" s="252"/>
      <c r="M2045" s="253"/>
      <c r="N2045" s="254"/>
      <c r="O2045" s="254"/>
      <c r="P2045" s="254"/>
      <c r="Q2045" s="254"/>
      <c r="R2045" s="254"/>
      <c r="S2045" s="254"/>
      <c r="T2045" s="255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56" t="s">
        <v>170</v>
      </c>
      <c r="AU2045" s="256" t="s">
        <v>93</v>
      </c>
      <c r="AV2045" s="14" t="s">
        <v>91</v>
      </c>
      <c r="AW2045" s="14" t="s">
        <v>4</v>
      </c>
      <c r="AX2045" s="14" t="s">
        <v>84</v>
      </c>
      <c r="AY2045" s="256" t="s">
        <v>159</v>
      </c>
    </row>
    <row r="2046" s="2" customFormat="1" ht="37.8" customHeight="1">
      <c r="A2046" s="43"/>
      <c r="B2046" s="44"/>
      <c r="C2046" s="217" t="s">
        <v>3218</v>
      </c>
      <c r="D2046" s="217" t="s">
        <v>162</v>
      </c>
      <c r="E2046" s="218" t="s">
        <v>3198</v>
      </c>
      <c r="F2046" s="219" t="s">
        <v>3199</v>
      </c>
      <c r="G2046" s="220" t="s">
        <v>212</v>
      </c>
      <c r="H2046" s="221">
        <v>384.52999999999997</v>
      </c>
      <c r="I2046" s="222"/>
      <c r="J2046" s="223">
        <f>ROUND(I2046*H2046,2)</f>
        <v>0</v>
      </c>
      <c r="K2046" s="219" t="s">
        <v>166</v>
      </c>
      <c r="L2046" s="49"/>
      <c r="M2046" s="224" t="s">
        <v>32</v>
      </c>
      <c r="N2046" s="225" t="s">
        <v>48</v>
      </c>
      <c r="O2046" s="89"/>
      <c r="P2046" s="226">
        <f>O2046*H2046</f>
        <v>0</v>
      </c>
      <c r="Q2046" s="226">
        <v>6.2000000000000003E-05</v>
      </c>
      <c r="R2046" s="226">
        <f>Q2046*H2046</f>
        <v>0.023840859999999998</v>
      </c>
      <c r="S2046" s="226">
        <v>0</v>
      </c>
      <c r="T2046" s="227">
        <f>S2046*H2046</f>
        <v>0</v>
      </c>
      <c r="U2046" s="43"/>
      <c r="V2046" s="43"/>
      <c r="W2046" s="43"/>
      <c r="X2046" s="43"/>
      <c r="Y2046" s="43"/>
      <c r="Z2046" s="43"/>
      <c r="AA2046" s="43"/>
      <c r="AB2046" s="43"/>
      <c r="AC2046" s="43"/>
      <c r="AD2046" s="43"/>
      <c r="AE2046" s="43"/>
      <c r="AR2046" s="228" t="s">
        <v>663</v>
      </c>
      <c r="AT2046" s="228" t="s">
        <v>162</v>
      </c>
      <c r="AU2046" s="228" t="s">
        <v>93</v>
      </c>
      <c r="AY2046" s="21" t="s">
        <v>159</v>
      </c>
      <c r="BE2046" s="229">
        <f>IF(N2046="základní",J2046,0)</f>
        <v>0</v>
      </c>
      <c r="BF2046" s="229">
        <f>IF(N2046="snížená",J2046,0)</f>
        <v>0</v>
      </c>
      <c r="BG2046" s="229">
        <f>IF(N2046="zákl. přenesená",J2046,0)</f>
        <v>0</v>
      </c>
      <c r="BH2046" s="229">
        <f>IF(N2046="sníž. přenesená",J2046,0)</f>
        <v>0</v>
      </c>
      <c r="BI2046" s="229">
        <f>IF(N2046="nulová",J2046,0)</f>
        <v>0</v>
      </c>
      <c r="BJ2046" s="21" t="s">
        <v>91</v>
      </c>
      <c r="BK2046" s="229">
        <f>ROUND(I2046*H2046,2)</f>
        <v>0</v>
      </c>
      <c r="BL2046" s="21" t="s">
        <v>663</v>
      </c>
      <c r="BM2046" s="228" t="s">
        <v>3219</v>
      </c>
    </row>
    <row r="2047" s="2" customFormat="1">
      <c r="A2047" s="43"/>
      <c r="B2047" s="44"/>
      <c r="C2047" s="45"/>
      <c r="D2047" s="230" t="s">
        <v>168</v>
      </c>
      <c r="E2047" s="45"/>
      <c r="F2047" s="231" t="s">
        <v>3201</v>
      </c>
      <c r="G2047" s="45"/>
      <c r="H2047" s="45"/>
      <c r="I2047" s="232"/>
      <c r="J2047" s="45"/>
      <c r="K2047" s="45"/>
      <c r="L2047" s="49"/>
      <c r="M2047" s="233"/>
      <c r="N2047" s="234"/>
      <c r="O2047" s="89"/>
      <c r="P2047" s="89"/>
      <c r="Q2047" s="89"/>
      <c r="R2047" s="89"/>
      <c r="S2047" s="89"/>
      <c r="T2047" s="90"/>
      <c r="U2047" s="43"/>
      <c r="V2047" s="43"/>
      <c r="W2047" s="43"/>
      <c r="X2047" s="43"/>
      <c r="Y2047" s="43"/>
      <c r="Z2047" s="43"/>
      <c r="AA2047" s="43"/>
      <c r="AB2047" s="43"/>
      <c r="AC2047" s="43"/>
      <c r="AD2047" s="43"/>
      <c r="AE2047" s="43"/>
      <c r="AT2047" s="21" t="s">
        <v>168</v>
      </c>
      <c r="AU2047" s="21" t="s">
        <v>93</v>
      </c>
    </row>
    <row r="2048" s="14" customFormat="1">
      <c r="A2048" s="14"/>
      <c r="B2048" s="246"/>
      <c r="C2048" s="247"/>
      <c r="D2048" s="237" t="s">
        <v>170</v>
      </c>
      <c r="E2048" s="248" t="s">
        <v>32</v>
      </c>
      <c r="F2048" s="249" t="s">
        <v>3220</v>
      </c>
      <c r="G2048" s="247"/>
      <c r="H2048" s="250">
        <v>384.52999999999997</v>
      </c>
      <c r="I2048" s="251"/>
      <c r="J2048" s="247"/>
      <c r="K2048" s="247"/>
      <c r="L2048" s="252"/>
      <c r="M2048" s="253"/>
      <c r="N2048" s="254"/>
      <c r="O2048" s="254"/>
      <c r="P2048" s="254"/>
      <c r="Q2048" s="254"/>
      <c r="R2048" s="254"/>
      <c r="S2048" s="254"/>
      <c r="T2048" s="255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6" t="s">
        <v>170</v>
      </c>
      <c r="AU2048" s="256" t="s">
        <v>93</v>
      </c>
      <c r="AV2048" s="14" t="s">
        <v>91</v>
      </c>
      <c r="AW2048" s="14" t="s">
        <v>38</v>
      </c>
      <c r="AX2048" s="14" t="s">
        <v>84</v>
      </c>
      <c r="AY2048" s="256" t="s">
        <v>159</v>
      </c>
    </row>
    <row r="2049" s="2" customFormat="1" ht="16.5" customHeight="1">
      <c r="A2049" s="43"/>
      <c r="B2049" s="44"/>
      <c r="C2049" s="277" t="s">
        <v>3221</v>
      </c>
      <c r="D2049" s="277" t="s">
        <v>670</v>
      </c>
      <c r="E2049" s="278" t="s">
        <v>3222</v>
      </c>
      <c r="F2049" s="279" t="s">
        <v>3223</v>
      </c>
      <c r="G2049" s="280" t="s">
        <v>212</v>
      </c>
      <c r="H2049" s="281">
        <v>384.52999999999997</v>
      </c>
      <c r="I2049" s="282"/>
      <c r="J2049" s="283">
        <f>ROUND(I2049*H2049,2)</f>
        <v>0</v>
      </c>
      <c r="K2049" s="279" t="s">
        <v>166</v>
      </c>
      <c r="L2049" s="284"/>
      <c r="M2049" s="285" t="s">
        <v>32</v>
      </c>
      <c r="N2049" s="286" t="s">
        <v>48</v>
      </c>
      <c r="O2049" s="89"/>
      <c r="P2049" s="226">
        <f>O2049*H2049</f>
        <v>0</v>
      </c>
      <c r="Q2049" s="226">
        <v>0.00068999999999999997</v>
      </c>
      <c r="R2049" s="226">
        <f>Q2049*H2049</f>
        <v>0.26532569999999994</v>
      </c>
      <c r="S2049" s="226">
        <v>0</v>
      </c>
      <c r="T2049" s="227">
        <f>S2049*H2049</f>
        <v>0</v>
      </c>
      <c r="U2049" s="43"/>
      <c r="V2049" s="43"/>
      <c r="W2049" s="43"/>
      <c r="X2049" s="43"/>
      <c r="Y2049" s="43"/>
      <c r="Z2049" s="43"/>
      <c r="AA2049" s="43"/>
      <c r="AB2049" s="43"/>
      <c r="AC2049" s="43"/>
      <c r="AD2049" s="43"/>
      <c r="AE2049" s="43"/>
      <c r="AR2049" s="228" t="s">
        <v>782</v>
      </c>
      <c r="AT2049" s="228" t="s">
        <v>670</v>
      </c>
      <c r="AU2049" s="228" t="s">
        <v>93</v>
      </c>
      <c r="AY2049" s="21" t="s">
        <v>159</v>
      </c>
      <c r="BE2049" s="229">
        <f>IF(N2049="základní",J2049,0)</f>
        <v>0</v>
      </c>
      <c r="BF2049" s="229">
        <f>IF(N2049="snížená",J2049,0)</f>
        <v>0</v>
      </c>
      <c r="BG2049" s="229">
        <f>IF(N2049="zákl. přenesená",J2049,0)</f>
        <v>0</v>
      </c>
      <c r="BH2049" s="229">
        <f>IF(N2049="sníž. přenesená",J2049,0)</f>
        <v>0</v>
      </c>
      <c r="BI2049" s="229">
        <f>IF(N2049="nulová",J2049,0)</f>
        <v>0</v>
      </c>
      <c r="BJ2049" s="21" t="s">
        <v>91</v>
      </c>
      <c r="BK2049" s="229">
        <f>ROUND(I2049*H2049,2)</f>
        <v>0</v>
      </c>
      <c r="BL2049" s="21" t="s">
        <v>663</v>
      </c>
      <c r="BM2049" s="228" t="s">
        <v>3224</v>
      </c>
    </row>
    <row r="2050" s="2" customFormat="1" ht="37.8" customHeight="1">
      <c r="A2050" s="43"/>
      <c r="B2050" s="44"/>
      <c r="C2050" s="217" t="s">
        <v>3225</v>
      </c>
      <c r="D2050" s="217" t="s">
        <v>162</v>
      </c>
      <c r="E2050" s="218" t="s">
        <v>3208</v>
      </c>
      <c r="F2050" s="219" t="s">
        <v>3209</v>
      </c>
      <c r="G2050" s="220" t="s">
        <v>785</v>
      </c>
      <c r="H2050" s="221">
        <v>346.077</v>
      </c>
      <c r="I2050" s="222"/>
      <c r="J2050" s="223">
        <f>ROUND(I2050*H2050,2)</f>
        <v>0</v>
      </c>
      <c r="K2050" s="219" t="s">
        <v>166</v>
      </c>
      <c r="L2050" s="49"/>
      <c r="M2050" s="224" t="s">
        <v>32</v>
      </c>
      <c r="N2050" s="225" t="s">
        <v>48</v>
      </c>
      <c r="O2050" s="89"/>
      <c r="P2050" s="226">
        <f>O2050*H2050</f>
        <v>0</v>
      </c>
      <c r="Q2050" s="226">
        <v>5.0000000000000002E-05</v>
      </c>
      <c r="R2050" s="226">
        <f>Q2050*H2050</f>
        <v>0.017303849999999999</v>
      </c>
      <c r="S2050" s="226">
        <v>0</v>
      </c>
      <c r="T2050" s="227">
        <f>S2050*H2050</f>
        <v>0</v>
      </c>
      <c r="U2050" s="43"/>
      <c r="V2050" s="43"/>
      <c r="W2050" s="43"/>
      <c r="X2050" s="43"/>
      <c r="Y2050" s="43"/>
      <c r="Z2050" s="43"/>
      <c r="AA2050" s="43"/>
      <c r="AB2050" s="43"/>
      <c r="AC2050" s="43"/>
      <c r="AD2050" s="43"/>
      <c r="AE2050" s="43"/>
      <c r="AR2050" s="228" t="s">
        <v>663</v>
      </c>
      <c r="AT2050" s="228" t="s">
        <v>162</v>
      </c>
      <c r="AU2050" s="228" t="s">
        <v>93</v>
      </c>
      <c r="AY2050" s="21" t="s">
        <v>159</v>
      </c>
      <c r="BE2050" s="229">
        <f>IF(N2050="základní",J2050,0)</f>
        <v>0</v>
      </c>
      <c r="BF2050" s="229">
        <f>IF(N2050="snížená",J2050,0)</f>
        <v>0</v>
      </c>
      <c r="BG2050" s="229">
        <f>IF(N2050="zákl. přenesená",J2050,0)</f>
        <v>0</v>
      </c>
      <c r="BH2050" s="229">
        <f>IF(N2050="sníž. přenesená",J2050,0)</f>
        <v>0</v>
      </c>
      <c r="BI2050" s="229">
        <f>IF(N2050="nulová",J2050,0)</f>
        <v>0</v>
      </c>
      <c r="BJ2050" s="21" t="s">
        <v>91</v>
      </c>
      <c r="BK2050" s="229">
        <f>ROUND(I2050*H2050,2)</f>
        <v>0</v>
      </c>
      <c r="BL2050" s="21" t="s">
        <v>663</v>
      </c>
      <c r="BM2050" s="228" t="s">
        <v>3226</v>
      </c>
    </row>
    <row r="2051" s="2" customFormat="1">
      <c r="A2051" s="43"/>
      <c r="B2051" s="44"/>
      <c r="C2051" s="45"/>
      <c r="D2051" s="230" t="s">
        <v>168</v>
      </c>
      <c r="E2051" s="45"/>
      <c r="F2051" s="231" t="s">
        <v>3211</v>
      </c>
      <c r="G2051" s="45"/>
      <c r="H2051" s="45"/>
      <c r="I2051" s="232"/>
      <c r="J2051" s="45"/>
      <c r="K2051" s="45"/>
      <c r="L2051" s="49"/>
      <c r="M2051" s="233"/>
      <c r="N2051" s="234"/>
      <c r="O2051" s="89"/>
      <c r="P2051" s="89"/>
      <c r="Q2051" s="89"/>
      <c r="R2051" s="89"/>
      <c r="S2051" s="89"/>
      <c r="T2051" s="90"/>
      <c r="U2051" s="43"/>
      <c r="V2051" s="43"/>
      <c r="W2051" s="43"/>
      <c r="X2051" s="43"/>
      <c r="Y2051" s="43"/>
      <c r="Z2051" s="43"/>
      <c r="AA2051" s="43"/>
      <c r="AB2051" s="43"/>
      <c r="AC2051" s="43"/>
      <c r="AD2051" s="43"/>
      <c r="AE2051" s="43"/>
      <c r="AT2051" s="21" t="s">
        <v>168</v>
      </c>
      <c r="AU2051" s="21" t="s">
        <v>93</v>
      </c>
    </row>
    <row r="2052" s="14" customFormat="1">
      <c r="A2052" s="14"/>
      <c r="B2052" s="246"/>
      <c r="C2052" s="247"/>
      <c r="D2052" s="237" t="s">
        <v>170</v>
      </c>
      <c r="E2052" s="248" t="s">
        <v>32</v>
      </c>
      <c r="F2052" s="249" t="s">
        <v>3227</v>
      </c>
      <c r="G2052" s="247"/>
      <c r="H2052" s="250">
        <v>346.077</v>
      </c>
      <c r="I2052" s="251"/>
      <c r="J2052" s="247"/>
      <c r="K2052" s="247"/>
      <c r="L2052" s="252"/>
      <c r="M2052" s="253"/>
      <c r="N2052" s="254"/>
      <c r="O2052" s="254"/>
      <c r="P2052" s="254"/>
      <c r="Q2052" s="254"/>
      <c r="R2052" s="254"/>
      <c r="S2052" s="254"/>
      <c r="T2052" s="255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6" t="s">
        <v>170</v>
      </c>
      <c r="AU2052" s="256" t="s">
        <v>93</v>
      </c>
      <c r="AV2052" s="14" t="s">
        <v>91</v>
      </c>
      <c r="AW2052" s="14" t="s">
        <v>38</v>
      </c>
      <c r="AX2052" s="14" t="s">
        <v>84</v>
      </c>
      <c r="AY2052" s="256" t="s">
        <v>159</v>
      </c>
    </row>
    <row r="2053" s="2" customFormat="1" ht="16.5" customHeight="1">
      <c r="A2053" s="43"/>
      <c r="B2053" s="44"/>
      <c r="C2053" s="277" t="s">
        <v>3228</v>
      </c>
      <c r="D2053" s="277" t="s">
        <v>670</v>
      </c>
      <c r="E2053" s="278" t="s">
        <v>3214</v>
      </c>
      <c r="F2053" s="279" t="s">
        <v>3215</v>
      </c>
      <c r="G2053" s="280" t="s">
        <v>785</v>
      </c>
      <c r="H2053" s="281">
        <v>380.685</v>
      </c>
      <c r="I2053" s="282"/>
      <c r="J2053" s="283">
        <f>ROUND(I2053*H2053,2)</f>
        <v>0</v>
      </c>
      <c r="K2053" s="279" t="s">
        <v>166</v>
      </c>
      <c r="L2053" s="284"/>
      <c r="M2053" s="285" t="s">
        <v>32</v>
      </c>
      <c r="N2053" s="286" t="s">
        <v>48</v>
      </c>
      <c r="O2053" s="89"/>
      <c r="P2053" s="226">
        <f>O2053*H2053</f>
        <v>0</v>
      </c>
      <c r="Q2053" s="226">
        <v>0.0011800000000000001</v>
      </c>
      <c r="R2053" s="226">
        <f>Q2053*H2053</f>
        <v>0.4492083</v>
      </c>
      <c r="S2053" s="226">
        <v>0</v>
      </c>
      <c r="T2053" s="227">
        <f>S2053*H2053</f>
        <v>0</v>
      </c>
      <c r="U2053" s="43"/>
      <c r="V2053" s="43"/>
      <c r="W2053" s="43"/>
      <c r="X2053" s="43"/>
      <c r="Y2053" s="43"/>
      <c r="Z2053" s="43"/>
      <c r="AA2053" s="43"/>
      <c r="AB2053" s="43"/>
      <c r="AC2053" s="43"/>
      <c r="AD2053" s="43"/>
      <c r="AE2053" s="43"/>
      <c r="AR2053" s="228" t="s">
        <v>782</v>
      </c>
      <c r="AT2053" s="228" t="s">
        <v>670</v>
      </c>
      <c r="AU2053" s="228" t="s">
        <v>93</v>
      </c>
      <c r="AY2053" s="21" t="s">
        <v>159</v>
      </c>
      <c r="BE2053" s="229">
        <f>IF(N2053="základní",J2053,0)</f>
        <v>0</v>
      </c>
      <c r="BF2053" s="229">
        <f>IF(N2053="snížená",J2053,0)</f>
        <v>0</v>
      </c>
      <c r="BG2053" s="229">
        <f>IF(N2053="zákl. přenesená",J2053,0)</f>
        <v>0</v>
      </c>
      <c r="BH2053" s="229">
        <f>IF(N2053="sníž. přenesená",J2053,0)</f>
        <v>0</v>
      </c>
      <c r="BI2053" s="229">
        <f>IF(N2053="nulová",J2053,0)</f>
        <v>0</v>
      </c>
      <c r="BJ2053" s="21" t="s">
        <v>91</v>
      </c>
      <c r="BK2053" s="229">
        <f>ROUND(I2053*H2053,2)</f>
        <v>0</v>
      </c>
      <c r="BL2053" s="21" t="s">
        <v>663</v>
      </c>
      <c r="BM2053" s="228" t="s">
        <v>3229</v>
      </c>
    </row>
    <row r="2054" s="14" customFormat="1">
      <c r="A2054" s="14"/>
      <c r="B2054" s="246"/>
      <c r="C2054" s="247"/>
      <c r="D2054" s="237" t="s">
        <v>170</v>
      </c>
      <c r="E2054" s="247"/>
      <c r="F2054" s="249" t="s">
        <v>3230</v>
      </c>
      <c r="G2054" s="247"/>
      <c r="H2054" s="250">
        <v>380.685</v>
      </c>
      <c r="I2054" s="251"/>
      <c r="J2054" s="247"/>
      <c r="K2054" s="247"/>
      <c r="L2054" s="252"/>
      <c r="M2054" s="253"/>
      <c r="N2054" s="254"/>
      <c r="O2054" s="254"/>
      <c r="P2054" s="254"/>
      <c r="Q2054" s="254"/>
      <c r="R2054" s="254"/>
      <c r="S2054" s="254"/>
      <c r="T2054" s="255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6" t="s">
        <v>170</v>
      </c>
      <c r="AU2054" s="256" t="s">
        <v>93</v>
      </c>
      <c r="AV2054" s="14" t="s">
        <v>91</v>
      </c>
      <c r="AW2054" s="14" t="s">
        <v>4</v>
      </c>
      <c r="AX2054" s="14" t="s">
        <v>84</v>
      </c>
      <c r="AY2054" s="256" t="s">
        <v>159</v>
      </c>
    </row>
    <row r="2055" s="2" customFormat="1" ht="33" customHeight="1">
      <c r="A2055" s="43"/>
      <c r="B2055" s="44"/>
      <c r="C2055" s="217" t="s">
        <v>3231</v>
      </c>
      <c r="D2055" s="217" t="s">
        <v>162</v>
      </c>
      <c r="E2055" s="218" t="s">
        <v>3232</v>
      </c>
      <c r="F2055" s="219" t="s">
        <v>3233</v>
      </c>
      <c r="G2055" s="220" t="s">
        <v>785</v>
      </c>
      <c r="H2055" s="221">
        <v>346.077</v>
      </c>
      <c r="I2055" s="222"/>
      <c r="J2055" s="223">
        <f>ROUND(I2055*H2055,2)</f>
        <v>0</v>
      </c>
      <c r="K2055" s="219" t="s">
        <v>166</v>
      </c>
      <c r="L2055" s="49"/>
      <c r="M2055" s="224" t="s">
        <v>32</v>
      </c>
      <c r="N2055" s="225" t="s">
        <v>48</v>
      </c>
      <c r="O2055" s="89"/>
      <c r="P2055" s="226">
        <f>O2055*H2055</f>
        <v>0</v>
      </c>
      <c r="Q2055" s="226">
        <v>6.0000000000000002E-05</v>
      </c>
      <c r="R2055" s="226">
        <f>Q2055*H2055</f>
        <v>0.020764620000000001</v>
      </c>
      <c r="S2055" s="226">
        <v>0</v>
      </c>
      <c r="T2055" s="227">
        <f>S2055*H2055</f>
        <v>0</v>
      </c>
      <c r="U2055" s="43"/>
      <c r="V2055" s="43"/>
      <c r="W2055" s="43"/>
      <c r="X2055" s="43"/>
      <c r="Y2055" s="43"/>
      <c r="Z2055" s="43"/>
      <c r="AA2055" s="43"/>
      <c r="AB2055" s="43"/>
      <c r="AC2055" s="43"/>
      <c r="AD2055" s="43"/>
      <c r="AE2055" s="43"/>
      <c r="AR2055" s="228" t="s">
        <v>663</v>
      </c>
      <c r="AT2055" s="228" t="s">
        <v>162</v>
      </c>
      <c r="AU2055" s="228" t="s">
        <v>93</v>
      </c>
      <c r="AY2055" s="21" t="s">
        <v>159</v>
      </c>
      <c r="BE2055" s="229">
        <f>IF(N2055="základní",J2055,0)</f>
        <v>0</v>
      </c>
      <c r="BF2055" s="229">
        <f>IF(N2055="snížená",J2055,0)</f>
        <v>0</v>
      </c>
      <c r="BG2055" s="229">
        <f>IF(N2055="zákl. přenesená",J2055,0)</f>
        <v>0</v>
      </c>
      <c r="BH2055" s="229">
        <f>IF(N2055="sníž. přenesená",J2055,0)</f>
        <v>0</v>
      </c>
      <c r="BI2055" s="229">
        <f>IF(N2055="nulová",J2055,0)</f>
        <v>0</v>
      </c>
      <c r="BJ2055" s="21" t="s">
        <v>91</v>
      </c>
      <c r="BK2055" s="229">
        <f>ROUND(I2055*H2055,2)</f>
        <v>0</v>
      </c>
      <c r="BL2055" s="21" t="s">
        <v>663</v>
      </c>
      <c r="BM2055" s="228" t="s">
        <v>3234</v>
      </c>
    </row>
    <row r="2056" s="2" customFormat="1">
      <c r="A2056" s="43"/>
      <c r="B2056" s="44"/>
      <c r="C2056" s="45"/>
      <c r="D2056" s="230" t="s">
        <v>168</v>
      </c>
      <c r="E2056" s="45"/>
      <c r="F2056" s="231" t="s">
        <v>3235</v>
      </c>
      <c r="G2056" s="45"/>
      <c r="H2056" s="45"/>
      <c r="I2056" s="232"/>
      <c r="J2056" s="45"/>
      <c r="K2056" s="45"/>
      <c r="L2056" s="49"/>
      <c r="M2056" s="233"/>
      <c r="N2056" s="234"/>
      <c r="O2056" s="89"/>
      <c r="P2056" s="89"/>
      <c r="Q2056" s="89"/>
      <c r="R2056" s="89"/>
      <c r="S2056" s="89"/>
      <c r="T2056" s="90"/>
      <c r="U2056" s="43"/>
      <c r="V2056" s="43"/>
      <c r="W2056" s="43"/>
      <c r="X2056" s="43"/>
      <c r="Y2056" s="43"/>
      <c r="Z2056" s="43"/>
      <c r="AA2056" s="43"/>
      <c r="AB2056" s="43"/>
      <c r="AC2056" s="43"/>
      <c r="AD2056" s="43"/>
      <c r="AE2056" s="43"/>
      <c r="AT2056" s="21" t="s">
        <v>168</v>
      </c>
      <c r="AU2056" s="21" t="s">
        <v>93</v>
      </c>
    </row>
    <row r="2057" s="14" customFormat="1">
      <c r="A2057" s="14"/>
      <c r="B2057" s="246"/>
      <c r="C2057" s="247"/>
      <c r="D2057" s="237" t="s">
        <v>170</v>
      </c>
      <c r="E2057" s="248" t="s">
        <v>32</v>
      </c>
      <c r="F2057" s="249" t="s">
        <v>3227</v>
      </c>
      <c r="G2057" s="247"/>
      <c r="H2057" s="250">
        <v>346.077</v>
      </c>
      <c r="I2057" s="251"/>
      <c r="J2057" s="247"/>
      <c r="K2057" s="247"/>
      <c r="L2057" s="252"/>
      <c r="M2057" s="253"/>
      <c r="N2057" s="254"/>
      <c r="O2057" s="254"/>
      <c r="P2057" s="254"/>
      <c r="Q2057" s="254"/>
      <c r="R2057" s="254"/>
      <c r="S2057" s="254"/>
      <c r="T2057" s="255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6" t="s">
        <v>170</v>
      </c>
      <c r="AU2057" s="256" t="s">
        <v>93</v>
      </c>
      <c r="AV2057" s="14" t="s">
        <v>91</v>
      </c>
      <c r="AW2057" s="14" t="s">
        <v>38</v>
      </c>
      <c r="AX2057" s="14" t="s">
        <v>84</v>
      </c>
      <c r="AY2057" s="256" t="s">
        <v>159</v>
      </c>
    </row>
    <row r="2058" s="2" customFormat="1" ht="16.5" customHeight="1">
      <c r="A2058" s="43"/>
      <c r="B2058" s="44"/>
      <c r="C2058" s="277" t="s">
        <v>3236</v>
      </c>
      <c r="D2058" s="277" t="s">
        <v>670</v>
      </c>
      <c r="E2058" s="278" t="s">
        <v>3237</v>
      </c>
      <c r="F2058" s="279" t="s">
        <v>3238</v>
      </c>
      <c r="G2058" s="280" t="s">
        <v>785</v>
      </c>
      <c r="H2058" s="281">
        <v>380.685</v>
      </c>
      <c r="I2058" s="282"/>
      <c r="J2058" s="283">
        <f>ROUND(I2058*H2058,2)</f>
        <v>0</v>
      </c>
      <c r="K2058" s="279" t="s">
        <v>166</v>
      </c>
      <c r="L2058" s="284"/>
      <c r="M2058" s="285" t="s">
        <v>32</v>
      </c>
      <c r="N2058" s="286" t="s">
        <v>48</v>
      </c>
      <c r="O2058" s="89"/>
      <c r="P2058" s="226">
        <f>O2058*H2058</f>
        <v>0</v>
      </c>
      <c r="Q2058" s="226">
        <v>0.0014300000000000001</v>
      </c>
      <c r="R2058" s="226">
        <f>Q2058*H2058</f>
        <v>0.54437955000000005</v>
      </c>
      <c r="S2058" s="226">
        <v>0</v>
      </c>
      <c r="T2058" s="227">
        <f>S2058*H2058</f>
        <v>0</v>
      </c>
      <c r="U2058" s="43"/>
      <c r="V2058" s="43"/>
      <c r="W2058" s="43"/>
      <c r="X2058" s="43"/>
      <c r="Y2058" s="43"/>
      <c r="Z2058" s="43"/>
      <c r="AA2058" s="43"/>
      <c r="AB2058" s="43"/>
      <c r="AC2058" s="43"/>
      <c r="AD2058" s="43"/>
      <c r="AE2058" s="43"/>
      <c r="AR2058" s="228" t="s">
        <v>782</v>
      </c>
      <c r="AT2058" s="228" t="s">
        <v>670</v>
      </c>
      <c r="AU2058" s="228" t="s">
        <v>93</v>
      </c>
      <c r="AY2058" s="21" t="s">
        <v>159</v>
      </c>
      <c r="BE2058" s="229">
        <f>IF(N2058="základní",J2058,0)</f>
        <v>0</v>
      </c>
      <c r="BF2058" s="229">
        <f>IF(N2058="snížená",J2058,0)</f>
        <v>0</v>
      </c>
      <c r="BG2058" s="229">
        <f>IF(N2058="zákl. přenesená",J2058,0)</f>
        <v>0</v>
      </c>
      <c r="BH2058" s="229">
        <f>IF(N2058="sníž. přenesená",J2058,0)</f>
        <v>0</v>
      </c>
      <c r="BI2058" s="229">
        <f>IF(N2058="nulová",J2058,0)</f>
        <v>0</v>
      </c>
      <c r="BJ2058" s="21" t="s">
        <v>91</v>
      </c>
      <c r="BK2058" s="229">
        <f>ROUND(I2058*H2058,2)</f>
        <v>0</v>
      </c>
      <c r="BL2058" s="21" t="s">
        <v>663</v>
      </c>
      <c r="BM2058" s="228" t="s">
        <v>3239</v>
      </c>
    </row>
    <row r="2059" s="14" customFormat="1">
      <c r="A2059" s="14"/>
      <c r="B2059" s="246"/>
      <c r="C2059" s="247"/>
      <c r="D2059" s="237" t="s">
        <v>170</v>
      </c>
      <c r="E2059" s="247"/>
      <c r="F2059" s="249" t="s">
        <v>3230</v>
      </c>
      <c r="G2059" s="247"/>
      <c r="H2059" s="250">
        <v>380.685</v>
      </c>
      <c r="I2059" s="251"/>
      <c r="J2059" s="247"/>
      <c r="K2059" s="247"/>
      <c r="L2059" s="252"/>
      <c r="M2059" s="253"/>
      <c r="N2059" s="254"/>
      <c r="O2059" s="254"/>
      <c r="P2059" s="254"/>
      <c r="Q2059" s="254"/>
      <c r="R2059" s="254"/>
      <c r="S2059" s="254"/>
      <c r="T2059" s="255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6" t="s">
        <v>170</v>
      </c>
      <c r="AU2059" s="256" t="s">
        <v>93</v>
      </c>
      <c r="AV2059" s="14" t="s">
        <v>91</v>
      </c>
      <c r="AW2059" s="14" t="s">
        <v>4</v>
      </c>
      <c r="AX2059" s="14" t="s">
        <v>84</v>
      </c>
      <c r="AY2059" s="256" t="s">
        <v>159</v>
      </c>
    </row>
    <row r="2060" s="2" customFormat="1" ht="16.5" customHeight="1">
      <c r="A2060" s="43"/>
      <c r="B2060" s="44"/>
      <c r="C2060" s="217" t="s">
        <v>3240</v>
      </c>
      <c r="D2060" s="217" t="s">
        <v>162</v>
      </c>
      <c r="E2060" s="218" t="s">
        <v>3241</v>
      </c>
      <c r="F2060" s="219" t="s">
        <v>3242</v>
      </c>
      <c r="G2060" s="220" t="s">
        <v>759</v>
      </c>
      <c r="H2060" s="221">
        <v>1537</v>
      </c>
      <c r="I2060" s="222"/>
      <c r="J2060" s="223">
        <f>ROUND(I2060*H2060,2)</f>
        <v>0</v>
      </c>
      <c r="K2060" s="219" t="s">
        <v>227</v>
      </c>
      <c r="L2060" s="49"/>
      <c r="M2060" s="224" t="s">
        <v>32</v>
      </c>
      <c r="N2060" s="225" t="s">
        <v>48</v>
      </c>
      <c r="O2060" s="89"/>
      <c r="P2060" s="226">
        <f>O2060*H2060</f>
        <v>0</v>
      </c>
      <c r="Q2060" s="226">
        <v>0</v>
      </c>
      <c r="R2060" s="226">
        <f>Q2060*H2060</f>
        <v>0</v>
      </c>
      <c r="S2060" s="226">
        <v>0</v>
      </c>
      <c r="T2060" s="227">
        <f>S2060*H2060</f>
        <v>0</v>
      </c>
      <c r="U2060" s="43"/>
      <c r="V2060" s="43"/>
      <c r="W2060" s="43"/>
      <c r="X2060" s="43"/>
      <c r="Y2060" s="43"/>
      <c r="Z2060" s="43"/>
      <c r="AA2060" s="43"/>
      <c r="AB2060" s="43"/>
      <c r="AC2060" s="43"/>
      <c r="AD2060" s="43"/>
      <c r="AE2060" s="43"/>
      <c r="AR2060" s="228" t="s">
        <v>663</v>
      </c>
      <c r="AT2060" s="228" t="s">
        <v>162</v>
      </c>
      <c r="AU2060" s="228" t="s">
        <v>93</v>
      </c>
      <c r="AY2060" s="21" t="s">
        <v>159</v>
      </c>
      <c r="BE2060" s="229">
        <f>IF(N2060="základní",J2060,0)</f>
        <v>0</v>
      </c>
      <c r="BF2060" s="229">
        <f>IF(N2060="snížená",J2060,0)</f>
        <v>0</v>
      </c>
      <c r="BG2060" s="229">
        <f>IF(N2060="zákl. přenesená",J2060,0)</f>
        <v>0</v>
      </c>
      <c r="BH2060" s="229">
        <f>IF(N2060="sníž. přenesená",J2060,0)</f>
        <v>0</v>
      </c>
      <c r="BI2060" s="229">
        <f>IF(N2060="nulová",J2060,0)</f>
        <v>0</v>
      </c>
      <c r="BJ2060" s="21" t="s">
        <v>91</v>
      </c>
      <c r="BK2060" s="229">
        <f>ROUND(I2060*H2060,2)</f>
        <v>0</v>
      </c>
      <c r="BL2060" s="21" t="s">
        <v>663</v>
      </c>
      <c r="BM2060" s="228" t="s">
        <v>3243</v>
      </c>
    </row>
    <row r="2061" s="12" customFormat="1" ht="20.88" customHeight="1">
      <c r="A2061" s="12"/>
      <c r="B2061" s="201"/>
      <c r="C2061" s="202"/>
      <c r="D2061" s="203" t="s">
        <v>75</v>
      </c>
      <c r="E2061" s="215" t="s">
        <v>3244</v>
      </c>
      <c r="F2061" s="215" t="s">
        <v>3245</v>
      </c>
      <c r="G2061" s="202"/>
      <c r="H2061" s="202"/>
      <c r="I2061" s="205"/>
      <c r="J2061" s="216">
        <f>BK2061</f>
        <v>0</v>
      </c>
      <c r="K2061" s="202"/>
      <c r="L2061" s="207"/>
      <c r="M2061" s="208"/>
      <c r="N2061" s="209"/>
      <c r="O2061" s="209"/>
      <c r="P2061" s="210">
        <f>SUM(P2062:P2069)</f>
        <v>0</v>
      </c>
      <c r="Q2061" s="209"/>
      <c r="R2061" s="210">
        <f>SUM(R2062:R2069)</f>
        <v>0.11349709999999999</v>
      </c>
      <c r="S2061" s="209"/>
      <c r="T2061" s="211">
        <f>SUM(T2062:T2069)</f>
        <v>0</v>
      </c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R2061" s="212" t="s">
        <v>91</v>
      </c>
      <c r="AT2061" s="213" t="s">
        <v>75</v>
      </c>
      <c r="AU2061" s="213" t="s">
        <v>91</v>
      </c>
      <c r="AY2061" s="212" t="s">
        <v>159</v>
      </c>
      <c r="BK2061" s="214">
        <f>SUM(BK2062:BK2069)</f>
        <v>0</v>
      </c>
    </row>
    <row r="2062" s="2" customFormat="1" ht="44.25" customHeight="1">
      <c r="A2062" s="43"/>
      <c r="B2062" s="44"/>
      <c r="C2062" s="217" t="s">
        <v>3246</v>
      </c>
      <c r="D2062" s="217" t="s">
        <v>162</v>
      </c>
      <c r="E2062" s="218" t="s">
        <v>3247</v>
      </c>
      <c r="F2062" s="219" t="s">
        <v>3248</v>
      </c>
      <c r="G2062" s="220" t="s">
        <v>212</v>
      </c>
      <c r="H2062" s="221">
        <v>29</v>
      </c>
      <c r="I2062" s="222"/>
      <c r="J2062" s="223">
        <f>ROUND(I2062*H2062,2)</f>
        <v>0</v>
      </c>
      <c r="K2062" s="219" t="s">
        <v>166</v>
      </c>
      <c r="L2062" s="49"/>
      <c r="M2062" s="224" t="s">
        <v>32</v>
      </c>
      <c r="N2062" s="225" t="s">
        <v>48</v>
      </c>
      <c r="O2062" s="89"/>
      <c r="P2062" s="226">
        <f>O2062*H2062</f>
        <v>0</v>
      </c>
      <c r="Q2062" s="226">
        <v>9.9000000000000001E-06</v>
      </c>
      <c r="R2062" s="226">
        <f>Q2062*H2062</f>
        <v>0.00028709999999999999</v>
      </c>
      <c r="S2062" s="226">
        <v>0</v>
      </c>
      <c r="T2062" s="227">
        <f>S2062*H2062</f>
        <v>0</v>
      </c>
      <c r="U2062" s="43"/>
      <c r="V2062" s="43"/>
      <c r="W2062" s="43"/>
      <c r="X2062" s="43"/>
      <c r="Y2062" s="43"/>
      <c r="Z2062" s="43"/>
      <c r="AA2062" s="43"/>
      <c r="AB2062" s="43"/>
      <c r="AC2062" s="43"/>
      <c r="AD2062" s="43"/>
      <c r="AE2062" s="43"/>
      <c r="AR2062" s="228" t="s">
        <v>663</v>
      </c>
      <c r="AT2062" s="228" t="s">
        <v>162</v>
      </c>
      <c r="AU2062" s="228" t="s">
        <v>93</v>
      </c>
      <c r="AY2062" s="21" t="s">
        <v>159</v>
      </c>
      <c r="BE2062" s="229">
        <f>IF(N2062="základní",J2062,0)</f>
        <v>0</v>
      </c>
      <c r="BF2062" s="229">
        <f>IF(N2062="snížená",J2062,0)</f>
        <v>0</v>
      </c>
      <c r="BG2062" s="229">
        <f>IF(N2062="zákl. přenesená",J2062,0)</f>
        <v>0</v>
      </c>
      <c r="BH2062" s="229">
        <f>IF(N2062="sníž. přenesená",J2062,0)</f>
        <v>0</v>
      </c>
      <c r="BI2062" s="229">
        <f>IF(N2062="nulová",J2062,0)</f>
        <v>0</v>
      </c>
      <c r="BJ2062" s="21" t="s">
        <v>91</v>
      </c>
      <c r="BK2062" s="229">
        <f>ROUND(I2062*H2062,2)</f>
        <v>0</v>
      </c>
      <c r="BL2062" s="21" t="s">
        <v>663</v>
      </c>
      <c r="BM2062" s="228" t="s">
        <v>3249</v>
      </c>
    </row>
    <row r="2063" s="2" customFormat="1">
      <c r="A2063" s="43"/>
      <c r="B2063" s="44"/>
      <c r="C2063" s="45"/>
      <c r="D2063" s="230" t="s">
        <v>168</v>
      </c>
      <c r="E2063" s="45"/>
      <c r="F2063" s="231" t="s">
        <v>3250</v>
      </c>
      <c r="G2063" s="45"/>
      <c r="H2063" s="45"/>
      <c r="I2063" s="232"/>
      <c r="J2063" s="45"/>
      <c r="K2063" s="45"/>
      <c r="L2063" s="49"/>
      <c r="M2063" s="233"/>
      <c r="N2063" s="234"/>
      <c r="O2063" s="89"/>
      <c r="P2063" s="89"/>
      <c r="Q2063" s="89"/>
      <c r="R2063" s="89"/>
      <c r="S2063" s="89"/>
      <c r="T2063" s="90"/>
      <c r="U2063" s="43"/>
      <c r="V2063" s="43"/>
      <c r="W2063" s="43"/>
      <c r="X2063" s="43"/>
      <c r="Y2063" s="43"/>
      <c r="Z2063" s="43"/>
      <c r="AA2063" s="43"/>
      <c r="AB2063" s="43"/>
      <c r="AC2063" s="43"/>
      <c r="AD2063" s="43"/>
      <c r="AE2063" s="43"/>
      <c r="AT2063" s="21" t="s">
        <v>168</v>
      </c>
      <c r="AU2063" s="21" t="s">
        <v>93</v>
      </c>
    </row>
    <row r="2064" s="2" customFormat="1" ht="24.15" customHeight="1">
      <c r="A2064" s="43"/>
      <c r="B2064" s="44"/>
      <c r="C2064" s="277" t="s">
        <v>3251</v>
      </c>
      <c r="D2064" s="277" t="s">
        <v>670</v>
      </c>
      <c r="E2064" s="278" t="s">
        <v>3252</v>
      </c>
      <c r="F2064" s="279" t="s">
        <v>3253</v>
      </c>
      <c r="G2064" s="280" t="s">
        <v>212</v>
      </c>
      <c r="H2064" s="281">
        <v>29</v>
      </c>
      <c r="I2064" s="282"/>
      <c r="J2064" s="283">
        <f>ROUND(I2064*H2064,2)</f>
        <v>0</v>
      </c>
      <c r="K2064" s="279" t="s">
        <v>166</v>
      </c>
      <c r="L2064" s="284"/>
      <c r="M2064" s="285" t="s">
        <v>32</v>
      </c>
      <c r="N2064" s="286" t="s">
        <v>48</v>
      </c>
      <c r="O2064" s="89"/>
      <c r="P2064" s="226">
        <f>O2064*H2064</f>
        <v>0</v>
      </c>
      <c r="Q2064" s="226">
        <v>0.00349</v>
      </c>
      <c r="R2064" s="226">
        <f>Q2064*H2064</f>
        <v>0.10120999999999999</v>
      </c>
      <c r="S2064" s="226">
        <v>0</v>
      </c>
      <c r="T2064" s="227">
        <f>S2064*H2064</f>
        <v>0</v>
      </c>
      <c r="U2064" s="43"/>
      <c r="V2064" s="43"/>
      <c r="W2064" s="43"/>
      <c r="X2064" s="43"/>
      <c r="Y2064" s="43"/>
      <c r="Z2064" s="43"/>
      <c r="AA2064" s="43"/>
      <c r="AB2064" s="43"/>
      <c r="AC2064" s="43"/>
      <c r="AD2064" s="43"/>
      <c r="AE2064" s="43"/>
      <c r="AR2064" s="228" t="s">
        <v>782</v>
      </c>
      <c r="AT2064" s="228" t="s">
        <v>670</v>
      </c>
      <c r="AU2064" s="228" t="s">
        <v>93</v>
      </c>
      <c r="AY2064" s="21" t="s">
        <v>159</v>
      </c>
      <c r="BE2064" s="229">
        <f>IF(N2064="základní",J2064,0)</f>
        <v>0</v>
      </c>
      <c r="BF2064" s="229">
        <f>IF(N2064="snížená",J2064,0)</f>
        <v>0</v>
      </c>
      <c r="BG2064" s="229">
        <f>IF(N2064="zákl. přenesená",J2064,0)</f>
        <v>0</v>
      </c>
      <c r="BH2064" s="229">
        <f>IF(N2064="sníž. přenesená",J2064,0)</f>
        <v>0</v>
      </c>
      <c r="BI2064" s="229">
        <f>IF(N2064="nulová",J2064,0)</f>
        <v>0</v>
      </c>
      <c r="BJ2064" s="21" t="s">
        <v>91</v>
      </c>
      <c r="BK2064" s="229">
        <f>ROUND(I2064*H2064,2)</f>
        <v>0</v>
      </c>
      <c r="BL2064" s="21" t="s">
        <v>663</v>
      </c>
      <c r="BM2064" s="228" t="s">
        <v>3254</v>
      </c>
    </row>
    <row r="2065" s="2" customFormat="1" ht="49.05" customHeight="1">
      <c r="A2065" s="43"/>
      <c r="B2065" s="44"/>
      <c r="C2065" s="217" t="s">
        <v>3255</v>
      </c>
      <c r="D2065" s="217" t="s">
        <v>162</v>
      </c>
      <c r="E2065" s="218" t="s">
        <v>3256</v>
      </c>
      <c r="F2065" s="219" t="s">
        <v>3257</v>
      </c>
      <c r="G2065" s="220" t="s">
        <v>212</v>
      </c>
      <c r="H2065" s="221">
        <v>5</v>
      </c>
      <c r="I2065" s="222"/>
      <c r="J2065" s="223">
        <f>ROUND(I2065*H2065,2)</f>
        <v>0</v>
      </c>
      <c r="K2065" s="219" t="s">
        <v>166</v>
      </c>
      <c r="L2065" s="49"/>
      <c r="M2065" s="224" t="s">
        <v>32</v>
      </c>
      <c r="N2065" s="225" t="s">
        <v>48</v>
      </c>
      <c r="O2065" s="89"/>
      <c r="P2065" s="226">
        <f>O2065*H2065</f>
        <v>0</v>
      </c>
      <c r="Q2065" s="226">
        <v>0</v>
      </c>
      <c r="R2065" s="226">
        <f>Q2065*H2065</f>
        <v>0</v>
      </c>
      <c r="S2065" s="226">
        <v>0</v>
      </c>
      <c r="T2065" s="227">
        <f>S2065*H2065</f>
        <v>0</v>
      </c>
      <c r="U2065" s="43"/>
      <c r="V2065" s="43"/>
      <c r="W2065" s="43"/>
      <c r="X2065" s="43"/>
      <c r="Y2065" s="43"/>
      <c r="Z2065" s="43"/>
      <c r="AA2065" s="43"/>
      <c r="AB2065" s="43"/>
      <c r="AC2065" s="43"/>
      <c r="AD2065" s="43"/>
      <c r="AE2065" s="43"/>
      <c r="AR2065" s="228" t="s">
        <v>663</v>
      </c>
      <c r="AT2065" s="228" t="s">
        <v>162</v>
      </c>
      <c r="AU2065" s="228" t="s">
        <v>93</v>
      </c>
      <c r="AY2065" s="21" t="s">
        <v>159</v>
      </c>
      <c r="BE2065" s="229">
        <f>IF(N2065="základní",J2065,0)</f>
        <v>0</v>
      </c>
      <c r="BF2065" s="229">
        <f>IF(N2065="snížená",J2065,0)</f>
        <v>0</v>
      </c>
      <c r="BG2065" s="229">
        <f>IF(N2065="zákl. přenesená",J2065,0)</f>
        <v>0</v>
      </c>
      <c r="BH2065" s="229">
        <f>IF(N2065="sníž. přenesená",J2065,0)</f>
        <v>0</v>
      </c>
      <c r="BI2065" s="229">
        <f>IF(N2065="nulová",J2065,0)</f>
        <v>0</v>
      </c>
      <c r="BJ2065" s="21" t="s">
        <v>91</v>
      </c>
      <c r="BK2065" s="229">
        <f>ROUND(I2065*H2065,2)</f>
        <v>0</v>
      </c>
      <c r="BL2065" s="21" t="s">
        <v>663</v>
      </c>
      <c r="BM2065" s="228" t="s">
        <v>3258</v>
      </c>
    </row>
    <row r="2066" s="2" customFormat="1">
      <c r="A2066" s="43"/>
      <c r="B2066" s="44"/>
      <c r="C2066" s="45"/>
      <c r="D2066" s="230" t="s">
        <v>168</v>
      </c>
      <c r="E2066" s="45"/>
      <c r="F2066" s="231" t="s">
        <v>3259</v>
      </c>
      <c r="G2066" s="45"/>
      <c r="H2066" s="45"/>
      <c r="I2066" s="232"/>
      <c r="J2066" s="45"/>
      <c r="K2066" s="45"/>
      <c r="L2066" s="49"/>
      <c r="M2066" s="233"/>
      <c r="N2066" s="234"/>
      <c r="O2066" s="89"/>
      <c r="P2066" s="89"/>
      <c r="Q2066" s="89"/>
      <c r="R2066" s="89"/>
      <c r="S2066" s="89"/>
      <c r="T2066" s="90"/>
      <c r="U2066" s="43"/>
      <c r="V2066" s="43"/>
      <c r="W2066" s="43"/>
      <c r="X2066" s="43"/>
      <c r="Y2066" s="43"/>
      <c r="Z2066" s="43"/>
      <c r="AA2066" s="43"/>
      <c r="AB2066" s="43"/>
      <c r="AC2066" s="43"/>
      <c r="AD2066" s="43"/>
      <c r="AE2066" s="43"/>
      <c r="AT2066" s="21" t="s">
        <v>168</v>
      </c>
      <c r="AU2066" s="21" t="s">
        <v>93</v>
      </c>
    </row>
    <row r="2067" s="2" customFormat="1" ht="33" customHeight="1">
      <c r="A2067" s="43"/>
      <c r="B2067" s="44"/>
      <c r="C2067" s="277" t="s">
        <v>3260</v>
      </c>
      <c r="D2067" s="277" t="s">
        <v>670</v>
      </c>
      <c r="E2067" s="278" t="s">
        <v>3261</v>
      </c>
      <c r="F2067" s="279" t="s">
        <v>3262</v>
      </c>
      <c r="G2067" s="280" t="s">
        <v>785</v>
      </c>
      <c r="H2067" s="281">
        <v>50</v>
      </c>
      <c r="I2067" s="282"/>
      <c r="J2067" s="283">
        <f>ROUND(I2067*H2067,2)</f>
        <v>0</v>
      </c>
      <c r="K2067" s="279" t="s">
        <v>166</v>
      </c>
      <c r="L2067" s="284"/>
      <c r="M2067" s="285" t="s">
        <v>32</v>
      </c>
      <c r="N2067" s="286" t="s">
        <v>48</v>
      </c>
      <c r="O2067" s="89"/>
      <c r="P2067" s="226">
        <f>O2067*H2067</f>
        <v>0</v>
      </c>
      <c r="Q2067" s="226">
        <v>0.00024000000000000001</v>
      </c>
      <c r="R2067" s="226">
        <f>Q2067*H2067</f>
        <v>0.012</v>
      </c>
      <c r="S2067" s="226">
        <v>0</v>
      </c>
      <c r="T2067" s="227">
        <f>S2067*H2067</f>
        <v>0</v>
      </c>
      <c r="U2067" s="43"/>
      <c r="V2067" s="43"/>
      <c r="W2067" s="43"/>
      <c r="X2067" s="43"/>
      <c r="Y2067" s="43"/>
      <c r="Z2067" s="43"/>
      <c r="AA2067" s="43"/>
      <c r="AB2067" s="43"/>
      <c r="AC2067" s="43"/>
      <c r="AD2067" s="43"/>
      <c r="AE2067" s="43"/>
      <c r="AR2067" s="228" t="s">
        <v>782</v>
      </c>
      <c r="AT2067" s="228" t="s">
        <v>670</v>
      </c>
      <c r="AU2067" s="228" t="s">
        <v>93</v>
      </c>
      <c r="AY2067" s="21" t="s">
        <v>159</v>
      </c>
      <c r="BE2067" s="229">
        <f>IF(N2067="základní",J2067,0)</f>
        <v>0</v>
      </c>
      <c r="BF2067" s="229">
        <f>IF(N2067="snížená",J2067,0)</f>
        <v>0</v>
      </c>
      <c r="BG2067" s="229">
        <f>IF(N2067="zákl. přenesená",J2067,0)</f>
        <v>0</v>
      </c>
      <c r="BH2067" s="229">
        <f>IF(N2067="sníž. přenesená",J2067,0)</f>
        <v>0</v>
      </c>
      <c r="BI2067" s="229">
        <f>IF(N2067="nulová",J2067,0)</f>
        <v>0</v>
      </c>
      <c r="BJ2067" s="21" t="s">
        <v>91</v>
      </c>
      <c r="BK2067" s="229">
        <f>ROUND(I2067*H2067,2)</f>
        <v>0</v>
      </c>
      <c r="BL2067" s="21" t="s">
        <v>663</v>
      </c>
      <c r="BM2067" s="228" t="s">
        <v>3263</v>
      </c>
    </row>
    <row r="2068" s="2" customFormat="1" ht="16.5" customHeight="1">
      <c r="A2068" s="43"/>
      <c r="B2068" s="44"/>
      <c r="C2068" s="217" t="s">
        <v>3264</v>
      </c>
      <c r="D2068" s="217" t="s">
        <v>162</v>
      </c>
      <c r="E2068" s="218" t="s">
        <v>3265</v>
      </c>
      <c r="F2068" s="219" t="s">
        <v>3266</v>
      </c>
      <c r="G2068" s="220" t="s">
        <v>226</v>
      </c>
      <c r="H2068" s="221">
        <v>1</v>
      </c>
      <c r="I2068" s="222"/>
      <c r="J2068" s="223">
        <f>ROUND(I2068*H2068,2)</f>
        <v>0</v>
      </c>
      <c r="K2068" s="219" t="s">
        <v>227</v>
      </c>
      <c r="L2068" s="49"/>
      <c r="M2068" s="224" t="s">
        <v>32</v>
      </c>
      <c r="N2068" s="225" t="s">
        <v>48</v>
      </c>
      <c r="O2068" s="89"/>
      <c r="P2068" s="226">
        <f>O2068*H2068</f>
        <v>0</v>
      </c>
      <c r="Q2068" s="226">
        <v>0</v>
      </c>
      <c r="R2068" s="226">
        <f>Q2068*H2068</f>
        <v>0</v>
      </c>
      <c r="S2068" s="226">
        <v>0</v>
      </c>
      <c r="T2068" s="227">
        <f>S2068*H2068</f>
        <v>0</v>
      </c>
      <c r="U2068" s="43"/>
      <c r="V2068" s="43"/>
      <c r="W2068" s="43"/>
      <c r="X2068" s="43"/>
      <c r="Y2068" s="43"/>
      <c r="Z2068" s="43"/>
      <c r="AA2068" s="43"/>
      <c r="AB2068" s="43"/>
      <c r="AC2068" s="43"/>
      <c r="AD2068" s="43"/>
      <c r="AE2068" s="43"/>
      <c r="AR2068" s="228" t="s">
        <v>663</v>
      </c>
      <c r="AT2068" s="228" t="s">
        <v>162</v>
      </c>
      <c r="AU2068" s="228" t="s">
        <v>93</v>
      </c>
      <c r="AY2068" s="21" t="s">
        <v>159</v>
      </c>
      <c r="BE2068" s="229">
        <f>IF(N2068="základní",J2068,0)</f>
        <v>0</v>
      </c>
      <c r="BF2068" s="229">
        <f>IF(N2068="snížená",J2068,0)</f>
        <v>0</v>
      </c>
      <c r="BG2068" s="229">
        <f>IF(N2068="zákl. přenesená",J2068,0)</f>
        <v>0</v>
      </c>
      <c r="BH2068" s="229">
        <f>IF(N2068="sníž. přenesená",J2068,0)</f>
        <v>0</v>
      </c>
      <c r="BI2068" s="229">
        <f>IF(N2068="nulová",J2068,0)</f>
        <v>0</v>
      </c>
      <c r="BJ2068" s="21" t="s">
        <v>91</v>
      </c>
      <c r="BK2068" s="229">
        <f>ROUND(I2068*H2068,2)</f>
        <v>0</v>
      </c>
      <c r="BL2068" s="21" t="s">
        <v>663</v>
      </c>
      <c r="BM2068" s="228" t="s">
        <v>3267</v>
      </c>
    </row>
    <row r="2069" s="2" customFormat="1" ht="16.5" customHeight="1">
      <c r="A2069" s="43"/>
      <c r="B2069" s="44"/>
      <c r="C2069" s="217" t="s">
        <v>3268</v>
      </c>
      <c r="D2069" s="217" t="s">
        <v>162</v>
      </c>
      <c r="E2069" s="218" t="s">
        <v>3269</v>
      </c>
      <c r="F2069" s="219" t="s">
        <v>3270</v>
      </c>
      <c r="G2069" s="220" t="s">
        <v>226</v>
      </c>
      <c r="H2069" s="221">
        <v>1</v>
      </c>
      <c r="I2069" s="222"/>
      <c r="J2069" s="223">
        <f>ROUND(I2069*H2069,2)</f>
        <v>0</v>
      </c>
      <c r="K2069" s="219" t="s">
        <v>227</v>
      </c>
      <c r="L2069" s="49"/>
      <c r="M2069" s="224" t="s">
        <v>32</v>
      </c>
      <c r="N2069" s="225" t="s">
        <v>48</v>
      </c>
      <c r="O2069" s="89"/>
      <c r="P2069" s="226">
        <f>O2069*H2069</f>
        <v>0</v>
      </c>
      <c r="Q2069" s="226">
        <v>0</v>
      </c>
      <c r="R2069" s="226">
        <f>Q2069*H2069</f>
        <v>0</v>
      </c>
      <c r="S2069" s="226">
        <v>0</v>
      </c>
      <c r="T2069" s="227">
        <f>S2069*H2069</f>
        <v>0</v>
      </c>
      <c r="U2069" s="43"/>
      <c r="V2069" s="43"/>
      <c r="W2069" s="43"/>
      <c r="X2069" s="43"/>
      <c r="Y2069" s="43"/>
      <c r="Z2069" s="43"/>
      <c r="AA2069" s="43"/>
      <c r="AB2069" s="43"/>
      <c r="AC2069" s="43"/>
      <c r="AD2069" s="43"/>
      <c r="AE2069" s="43"/>
      <c r="AR2069" s="228" t="s">
        <v>663</v>
      </c>
      <c r="AT2069" s="228" t="s">
        <v>162</v>
      </c>
      <c r="AU2069" s="228" t="s">
        <v>93</v>
      </c>
      <c r="AY2069" s="21" t="s">
        <v>159</v>
      </c>
      <c r="BE2069" s="229">
        <f>IF(N2069="základní",J2069,0)</f>
        <v>0</v>
      </c>
      <c r="BF2069" s="229">
        <f>IF(N2069="snížená",J2069,0)</f>
        <v>0</v>
      </c>
      <c r="BG2069" s="229">
        <f>IF(N2069="zákl. přenesená",J2069,0)</f>
        <v>0</v>
      </c>
      <c r="BH2069" s="229">
        <f>IF(N2069="sníž. přenesená",J2069,0)</f>
        <v>0</v>
      </c>
      <c r="BI2069" s="229">
        <f>IF(N2069="nulová",J2069,0)</f>
        <v>0</v>
      </c>
      <c r="BJ2069" s="21" t="s">
        <v>91</v>
      </c>
      <c r="BK2069" s="229">
        <f>ROUND(I2069*H2069,2)</f>
        <v>0</v>
      </c>
      <c r="BL2069" s="21" t="s">
        <v>663</v>
      </c>
      <c r="BM2069" s="228" t="s">
        <v>3271</v>
      </c>
    </row>
    <row r="2070" s="12" customFormat="1" ht="22.8" customHeight="1">
      <c r="A2070" s="12"/>
      <c r="B2070" s="201"/>
      <c r="C2070" s="202"/>
      <c r="D2070" s="203" t="s">
        <v>75</v>
      </c>
      <c r="E2070" s="215" t="s">
        <v>3272</v>
      </c>
      <c r="F2070" s="215" t="s">
        <v>3273</v>
      </c>
      <c r="G2070" s="202"/>
      <c r="H2070" s="202"/>
      <c r="I2070" s="205"/>
      <c r="J2070" s="216">
        <f>BK2070</f>
        <v>0</v>
      </c>
      <c r="K2070" s="202"/>
      <c r="L2070" s="207"/>
      <c r="M2070" s="208"/>
      <c r="N2070" s="209"/>
      <c r="O2070" s="209"/>
      <c r="P2070" s="210">
        <f>P2071+SUM(P2072:P2125)</f>
        <v>0</v>
      </c>
      <c r="Q2070" s="209"/>
      <c r="R2070" s="210">
        <f>R2071+SUM(R2072:R2125)</f>
        <v>6.5200144449999984</v>
      </c>
      <c r="S2070" s="209"/>
      <c r="T2070" s="211">
        <f>T2071+SUM(T2072:T2125)</f>
        <v>0</v>
      </c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R2070" s="212" t="s">
        <v>91</v>
      </c>
      <c r="AT2070" s="213" t="s">
        <v>75</v>
      </c>
      <c r="AU2070" s="213" t="s">
        <v>84</v>
      </c>
      <c r="AY2070" s="212" t="s">
        <v>159</v>
      </c>
      <c r="BK2070" s="214">
        <f>BK2071+SUM(BK2072:BK2125)</f>
        <v>0</v>
      </c>
    </row>
    <row r="2071" s="2" customFormat="1" ht="24.15" customHeight="1">
      <c r="A2071" s="43"/>
      <c r="B2071" s="44"/>
      <c r="C2071" s="217" t="s">
        <v>3274</v>
      </c>
      <c r="D2071" s="217" t="s">
        <v>162</v>
      </c>
      <c r="E2071" s="218" t="s">
        <v>1681</v>
      </c>
      <c r="F2071" s="219" t="s">
        <v>1682</v>
      </c>
      <c r="G2071" s="220" t="s">
        <v>165</v>
      </c>
      <c r="H2071" s="221">
        <v>185.86000000000001</v>
      </c>
      <c r="I2071" s="222"/>
      <c r="J2071" s="223">
        <f>ROUND(I2071*H2071,2)</f>
        <v>0</v>
      </c>
      <c r="K2071" s="219" t="s">
        <v>166</v>
      </c>
      <c r="L2071" s="49"/>
      <c r="M2071" s="224" t="s">
        <v>32</v>
      </c>
      <c r="N2071" s="225" t="s">
        <v>48</v>
      </c>
      <c r="O2071" s="89"/>
      <c r="P2071" s="226">
        <f>O2071*H2071</f>
        <v>0</v>
      </c>
      <c r="Q2071" s="226">
        <v>0.00029999999999999997</v>
      </c>
      <c r="R2071" s="226">
        <f>Q2071*H2071</f>
        <v>0.055758000000000002</v>
      </c>
      <c r="S2071" s="226">
        <v>0</v>
      </c>
      <c r="T2071" s="227">
        <f>S2071*H2071</f>
        <v>0</v>
      </c>
      <c r="U2071" s="43"/>
      <c r="V2071" s="43"/>
      <c r="W2071" s="43"/>
      <c r="X2071" s="43"/>
      <c r="Y2071" s="43"/>
      <c r="Z2071" s="43"/>
      <c r="AA2071" s="43"/>
      <c r="AB2071" s="43"/>
      <c r="AC2071" s="43"/>
      <c r="AD2071" s="43"/>
      <c r="AE2071" s="43"/>
      <c r="AR2071" s="228" t="s">
        <v>663</v>
      </c>
      <c r="AT2071" s="228" t="s">
        <v>162</v>
      </c>
      <c r="AU2071" s="228" t="s">
        <v>91</v>
      </c>
      <c r="AY2071" s="21" t="s">
        <v>159</v>
      </c>
      <c r="BE2071" s="229">
        <f>IF(N2071="základní",J2071,0)</f>
        <v>0</v>
      </c>
      <c r="BF2071" s="229">
        <f>IF(N2071="snížená",J2071,0)</f>
        <v>0</v>
      </c>
      <c r="BG2071" s="229">
        <f>IF(N2071="zákl. přenesená",J2071,0)</f>
        <v>0</v>
      </c>
      <c r="BH2071" s="229">
        <f>IF(N2071="sníž. přenesená",J2071,0)</f>
        <v>0</v>
      </c>
      <c r="BI2071" s="229">
        <f>IF(N2071="nulová",J2071,0)</f>
        <v>0</v>
      </c>
      <c r="BJ2071" s="21" t="s">
        <v>91</v>
      </c>
      <c r="BK2071" s="229">
        <f>ROUND(I2071*H2071,2)</f>
        <v>0</v>
      </c>
      <c r="BL2071" s="21" t="s">
        <v>663</v>
      </c>
      <c r="BM2071" s="228" t="s">
        <v>3275</v>
      </c>
    </row>
    <row r="2072" s="2" customFormat="1">
      <c r="A2072" s="43"/>
      <c r="B2072" s="44"/>
      <c r="C2072" s="45"/>
      <c r="D2072" s="230" t="s">
        <v>168</v>
      </c>
      <c r="E2072" s="45"/>
      <c r="F2072" s="231" t="s">
        <v>1684</v>
      </c>
      <c r="G2072" s="45"/>
      <c r="H2072" s="45"/>
      <c r="I2072" s="232"/>
      <c r="J2072" s="45"/>
      <c r="K2072" s="45"/>
      <c r="L2072" s="49"/>
      <c r="M2072" s="233"/>
      <c r="N2072" s="234"/>
      <c r="O2072" s="89"/>
      <c r="P2072" s="89"/>
      <c r="Q2072" s="89"/>
      <c r="R2072" s="89"/>
      <c r="S2072" s="89"/>
      <c r="T2072" s="90"/>
      <c r="U2072" s="43"/>
      <c r="V2072" s="43"/>
      <c r="W2072" s="43"/>
      <c r="X2072" s="43"/>
      <c r="Y2072" s="43"/>
      <c r="Z2072" s="43"/>
      <c r="AA2072" s="43"/>
      <c r="AB2072" s="43"/>
      <c r="AC2072" s="43"/>
      <c r="AD2072" s="43"/>
      <c r="AE2072" s="43"/>
      <c r="AT2072" s="21" t="s">
        <v>168</v>
      </c>
      <c r="AU2072" s="21" t="s">
        <v>91</v>
      </c>
    </row>
    <row r="2073" s="14" customFormat="1">
      <c r="A2073" s="14"/>
      <c r="B2073" s="246"/>
      <c r="C2073" s="247"/>
      <c r="D2073" s="237" t="s">
        <v>170</v>
      </c>
      <c r="E2073" s="248" t="s">
        <v>32</v>
      </c>
      <c r="F2073" s="249" t="s">
        <v>282</v>
      </c>
      <c r="G2073" s="247"/>
      <c r="H2073" s="250">
        <v>137.358</v>
      </c>
      <c r="I2073" s="251"/>
      <c r="J2073" s="247"/>
      <c r="K2073" s="247"/>
      <c r="L2073" s="252"/>
      <c r="M2073" s="253"/>
      <c r="N2073" s="254"/>
      <c r="O2073" s="254"/>
      <c r="P2073" s="254"/>
      <c r="Q2073" s="254"/>
      <c r="R2073" s="254"/>
      <c r="S2073" s="254"/>
      <c r="T2073" s="255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6" t="s">
        <v>170</v>
      </c>
      <c r="AU2073" s="256" t="s">
        <v>91</v>
      </c>
      <c r="AV2073" s="14" t="s">
        <v>91</v>
      </c>
      <c r="AW2073" s="14" t="s">
        <v>38</v>
      </c>
      <c r="AX2073" s="14" t="s">
        <v>76</v>
      </c>
      <c r="AY2073" s="256" t="s">
        <v>159</v>
      </c>
    </row>
    <row r="2074" s="14" customFormat="1">
      <c r="A2074" s="14"/>
      <c r="B2074" s="246"/>
      <c r="C2074" s="247"/>
      <c r="D2074" s="237" t="s">
        <v>170</v>
      </c>
      <c r="E2074" s="248" t="s">
        <v>32</v>
      </c>
      <c r="F2074" s="249" t="s">
        <v>294</v>
      </c>
      <c r="G2074" s="247"/>
      <c r="H2074" s="250">
        <v>37.892000000000003</v>
      </c>
      <c r="I2074" s="251"/>
      <c r="J2074" s="247"/>
      <c r="K2074" s="247"/>
      <c r="L2074" s="252"/>
      <c r="M2074" s="253"/>
      <c r="N2074" s="254"/>
      <c r="O2074" s="254"/>
      <c r="P2074" s="254"/>
      <c r="Q2074" s="254"/>
      <c r="R2074" s="254"/>
      <c r="S2074" s="254"/>
      <c r="T2074" s="255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6" t="s">
        <v>170</v>
      </c>
      <c r="AU2074" s="256" t="s">
        <v>91</v>
      </c>
      <c r="AV2074" s="14" t="s">
        <v>91</v>
      </c>
      <c r="AW2074" s="14" t="s">
        <v>38</v>
      </c>
      <c r="AX2074" s="14" t="s">
        <v>76</v>
      </c>
      <c r="AY2074" s="256" t="s">
        <v>159</v>
      </c>
    </row>
    <row r="2075" s="14" customFormat="1">
      <c r="A2075" s="14"/>
      <c r="B2075" s="246"/>
      <c r="C2075" s="247"/>
      <c r="D2075" s="237" t="s">
        <v>170</v>
      </c>
      <c r="E2075" s="248" t="s">
        <v>32</v>
      </c>
      <c r="F2075" s="249" t="s">
        <v>3276</v>
      </c>
      <c r="G2075" s="247"/>
      <c r="H2075" s="250">
        <v>10.609999999999999</v>
      </c>
      <c r="I2075" s="251"/>
      <c r="J2075" s="247"/>
      <c r="K2075" s="247"/>
      <c r="L2075" s="252"/>
      <c r="M2075" s="253"/>
      <c r="N2075" s="254"/>
      <c r="O2075" s="254"/>
      <c r="P2075" s="254"/>
      <c r="Q2075" s="254"/>
      <c r="R2075" s="254"/>
      <c r="S2075" s="254"/>
      <c r="T2075" s="255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6" t="s">
        <v>170</v>
      </c>
      <c r="AU2075" s="256" t="s">
        <v>91</v>
      </c>
      <c r="AV2075" s="14" t="s">
        <v>91</v>
      </c>
      <c r="AW2075" s="14" t="s">
        <v>38</v>
      </c>
      <c r="AX2075" s="14" t="s">
        <v>76</v>
      </c>
      <c r="AY2075" s="256" t="s">
        <v>159</v>
      </c>
    </row>
    <row r="2076" s="15" customFormat="1">
      <c r="A2076" s="15"/>
      <c r="B2076" s="266"/>
      <c r="C2076" s="267"/>
      <c r="D2076" s="237" t="s">
        <v>170</v>
      </c>
      <c r="E2076" s="268" t="s">
        <v>32</v>
      </c>
      <c r="F2076" s="269" t="s">
        <v>583</v>
      </c>
      <c r="G2076" s="267"/>
      <c r="H2076" s="270">
        <v>185.86000000000001</v>
      </c>
      <c r="I2076" s="271"/>
      <c r="J2076" s="267"/>
      <c r="K2076" s="267"/>
      <c r="L2076" s="272"/>
      <c r="M2076" s="273"/>
      <c r="N2076" s="274"/>
      <c r="O2076" s="274"/>
      <c r="P2076" s="274"/>
      <c r="Q2076" s="274"/>
      <c r="R2076" s="274"/>
      <c r="S2076" s="274"/>
      <c r="T2076" s="275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T2076" s="276" t="s">
        <v>170</v>
      </c>
      <c r="AU2076" s="276" t="s">
        <v>91</v>
      </c>
      <c r="AV2076" s="15" t="s">
        <v>96</v>
      </c>
      <c r="AW2076" s="15" t="s">
        <v>38</v>
      </c>
      <c r="AX2076" s="15" t="s">
        <v>84</v>
      </c>
      <c r="AY2076" s="276" t="s">
        <v>159</v>
      </c>
    </row>
    <row r="2077" s="2" customFormat="1" ht="24.15" customHeight="1">
      <c r="A2077" s="43"/>
      <c r="B2077" s="44"/>
      <c r="C2077" s="217" t="s">
        <v>3277</v>
      </c>
      <c r="D2077" s="217" t="s">
        <v>162</v>
      </c>
      <c r="E2077" s="218" t="s">
        <v>3278</v>
      </c>
      <c r="F2077" s="219" t="s">
        <v>3279</v>
      </c>
      <c r="G2077" s="220" t="s">
        <v>165</v>
      </c>
      <c r="H2077" s="221">
        <v>175.25</v>
      </c>
      <c r="I2077" s="222"/>
      <c r="J2077" s="223">
        <f>ROUND(I2077*H2077,2)</f>
        <v>0</v>
      </c>
      <c r="K2077" s="219" t="s">
        <v>166</v>
      </c>
      <c r="L2077" s="49"/>
      <c r="M2077" s="224" t="s">
        <v>32</v>
      </c>
      <c r="N2077" s="225" t="s">
        <v>48</v>
      </c>
      <c r="O2077" s="89"/>
      <c r="P2077" s="226">
        <f>O2077*H2077</f>
        <v>0</v>
      </c>
      <c r="Q2077" s="226">
        <v>0</v>
      </c>
      <c r="R2077" s="226">
        <f>Q2077*H2077</f>
        <v>0</v>
      </c>
      <c r="S2077" s="226">
        <v>0</v>
      </c>
      <c r="T2077" s="227">
        <f>S2077*H2077</f>
        <v>0</v>
      </c>
      <c r="U2077" s="43"/>
      <c r="V2077" s="43"/>
      <c r="W2077" s="43"/>
      <c r="X2077" s="43"/>
      <c r="Y2077" s="43"/>
      <c r="Z2077" s="43"/>
      <c r="AA2077" s="43"/>
      <c r="AB2077" s="43"/>
      <c r="AC2077" s="43"/>
      <c r="AD2077" s="43"/>
      <c r="AE2077" s="43"/>
      <c r="AR2077" s="228" t="s">
        <v>663</v>
      </c>
      <c r="AT2077" s="228" t="s">
        <v>162</v>
      </c>
      <c r="AU2077" s="228" t="s">
        <v>91</v>
      </c>
      <c r="AY2077" s="21" t="s">
        <v>159</v>
      </c>
      <c r="BE2077" s="229">
        <f>IF(N2077="základní",J2077,0)</f>
        <v>0</v>
      </c>
      <c r="BF2077" s="229">
        <f>IF(N2077="snížená",J2077,0)</f>
        <v>0</v>
      </c>
      <c r="BG2077" s="229">
        <f>IF(N2077="zákl. přenesená",J2077,0)</f>
        <v>0</v>
      </c>
      <c r="BH2077" s="229">
        <f>IF(N2077="sníž. přenesená",J2077,0)</f>
        <v>0</v>
      </c>
      <c r="BI2077" s="229">
        <f>IF(N2077="nulová",J2077,0)</f>
        <v>0</v>
      </c>
      <c r="BJ2077" s="21" t="s">
        <v>91</v>
      </c>
      <c r="BK2077" s="229">
        <f>ROUND(I2077*H2077,2)</f>
        <v>0</v>
      </c>
      <c r="BL2077" s="21" t="s">
        <v>663</v>
      </c>
      <c r="BM2077" s="228" t="s">
        <v>3280</v>
      </c>
    </row>
    <row r="2078" s="2" customFormat="1">
      <c r="A2078" s="43"/>
      <c r="B2078" s="44"/>
      <c r="C2078" s="45"/>
      <c r="D2078" s="230" t="s">
        <v>168</v>
      </c>
      <c r="E2078" s="45"/>
      <c r="F2078" s="231" t="s">
        <v>3281</v>
      </c>
      <c r="G2078" s="45"/>
      <c r="H2078" s="45"/>
      <c r="I2078" s="232"/>
      <c r="J2078" s="45"/>
      <c r="K2078" s="45"/>
      <c r="L2078" s="49"/>
      <c r="M2078" s="233"/>
      <c r="N2078" s="234"/>
      <c r="O2078" s="89"/>
      <c r="P2078" s="89"/>
      <c r="Q2078" s="89"/>
      <c r="R2078" s="89"/>
      <c r="S2078" s="89"/>
      <c r="T2078" s="90"/>
      <c r="U2078" s="43"/>
      <c r="V2078" s="43"/>
      <c r="W2078" s="43"/>
      <c r="X2078" s="43"/>
      <c r="Y2078" s="43"/>
      <c r="Z2078" s="43"/>
      <c r="AA2078" s="43"/>
      <c r="AB2078" s="43"/>
      <c r="AC2078" s="43"/>
      <c r="AD2078" s="43"/>
      <c r="AE2078" s="43"/>
      <c r="AT2078" s="21" t="s">
        <v>168</v>
      </c>
      <c r="AU2078" s="21" t="s">
        <v>91</v>
      </c>
    </row>
    <row r="2079" s="14" customFormat="1">
      <c r="A2079" s="14"/>
      <c r="B2079" s="246"/>
      <c r="C2079" s="247"/>
      <c r="D2079" s="237" t="s">
        <v>170</v>
      </c>
      <c r="E2079" s="248" t="s">
        <v>32</v>
      </c>
      <c r="F2079" s="249" t="s">
        <v>3282</v>
      </c>
      <c r="G2079" s="247"/>
      <c r="H2079" s="250">
        <v>175.25</v>
      </c>
      <c r="I2079" s="251"/>
      <c r="J2079" s="247"/>
      <c r="K2079" s="247"/>
      <c r="L2079" s="252"/>
      <c r="M2079" s="253"/>
      <c r="N2079" s="254"/>
      <c r="O2079" s="254"/>
      <c r="P2079" s="254"/>
      <c r="Q2079" s="254"/>
      <c r="R2079" s="254"/>
      <c r="S2079" s="254"/>
      <c r="T2079" s="255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6" t="s">
        <v>170</v>
      </c>
      <c r="AU2079" s="256" t="s">
        <v>91</v>
      </c>
      <c r="AV2079" s="14" t="s">
        <v>91</v>
      </c>
      <c r="AW2079" s="14" t="s">
        <v>38</v>
      </c>
      <c r="AX2079" s="14" t="s">
        <v>84</v>
      </c>
      <c r="AY2079" s="256" t="s">
        <v>159</v>
      </c>
    </row>
    <row r="2080" s="2" customFormat="1" ht="37.8" customHeight="1">
      <c r="A2080" s="43"/>
      <c r="B2080" s="44"/>
      <c r="C2080" s="217" t="s">
        <v>3283</v>
      </c>
      <c r="D2080" s="217" t="s">
        <v>162</v>
      </c>
      <c r="E2080" s="218" t="s">
        <v>3284</v>
      </c>
      <c r="F2080" s="219" t="s">
        <v>3285</v>
      </c>
      <c r="G2080" s="220" t="s">
        <v>165</v>
      </c>
      <c r="H2080" s="221">
        <v>175.25</v>
      </c>
      <c r="I2080" s="222"/>
      <c r="J2080" s="223">
        <f>ROUND(I2080*H2080,2)</f>
        <v>0</v>
      </c>
      <c r="K2080" s="219" t="s">
        <v>166</v>
      </c>
      <c r="L2080" s="49"/>
      <c r="M2080" s="224" t="s">
        <v>32</v>
      </c>
      <c r="N2080" s="225" t="s">
        <v>48</v>
      </c>
      <c r="O2080" s="89"/>
      <c r="P2080" s="226">
        <f>O2080*H2080</f>
        <v>0</v>
      </c>
      <c r="Q2080" s="226">
        <v>0.0089680000000000003</v>
      </c>
      <c r="R2080" s="226">
        <f>Q2080*H2080</f>
        <v>1.571642</v>
      </c>
      <c r="S2080" s="226">
        <v>0</v>
      </c>
      <c r="T2080" s="227">
        <f>S2080*H2080</f>
        <v>0</v>
      </c>
      <c r="U2080" s="43"/>
      <c r="V2080" s="43"/>
      <c r="W2080" s="43"/>
      <c r="X2080" s="43"/>
      <c r="Y2080" s="43"/>
      <c r="Z2080" s="43"/>
      <c r="AA2080" s="43"/>
      <c r="AB2080" s="43"/>
      <c r="AC2080" s="43"/>
      <c r="AD2080" s="43"/>
      <c r="AE2080" s="43"/>
      <c r="AR2080" s="228" t="s">
        <v>663</v>
      </c>
      <c r="AT2080" s="228" t="s">
        <v>162</v>
      </c>
      <c r="AU2080" s="228" t="s">
        <v>91</v>
      </c>
      <c r="AY2080" s="21" t="s">
        <v>159</v>
      </c>
      <c r="BE2080" s="229">
        <f>IF(N2080="základní",J2080,0)</f>
        <v>0</v>
      </c>
      <c r="BF2080" s="229">
        <f>IF(N2080="snížená",J2080,0)</f>
        <v>0</v>
      </c>
      <c r="BG2080" s="229">
        <f>IF(N2080="zákl. přenesená",J2080,0)</f>
        <v>0</v>
      </c>
      <c r="BH2080" s="229">
        <f>IF(N2080="sníž. přenesená",J2080,0)</f>
        <v>0</v>
      </c>
      <c r="BI2080" s="229">
        <f>IF(N2080="nulová",J2080,0)</f>
        <v>0</v>
      </c>
      <c r="BJ2080" s="21" t="s">
        <v>91</v>
      </c>
      <c r="BK2080" s="229">
        <f>ROUND(I2080*H2080,2)</f>
        <v>0</v>
      </c>
      <c r="BL2080" s="21" t="s">
        <v>663</v>
      </c>
      <c r="BM2080" s="228" t="s">
        <v>3286</v>
      </c>
    </row>
    <row r="2081" s="2" customFormat="1">
      <c r="A2081" s="43"/>
      <c r="B2081" s="44"/>
      <c r="C2081" s="45"/>
      <c r="D2081" s="230" t="s">
        <v>168</v>
      </c>
      <c r="E2081" s="45"/>
      <c r="F2081" s="231" t="s">
        <v>3287</v>
      </c>
      <c r="G2081" s="45"/>
      <c r="H2081" s="45"/>
      <c r="I2081" s="232"/>
      <c r="J2081" s="45"/>
      <c r="K2081" s="45"/>
      <c r="L2081" s="49"/>
      <c r="M2081" s="233"/>
      <c r="N2081" s="234"/>
      <c r="O2081" s="89"/>
      <c r="P2081" s="89"/>
      <c r="Q2081" s="89"/>
      <c r="R2081" s="89"/>
      <c r="S2081" s="89"/>
      <c r="T2081" s="90"/>
      <c r="U2081" s="43"/>
      <c r="V2081" s="43"/>
      <c r="W2081" s="43"/>
      <c r="X2081" s="43"/>
      <c r="Y2081" s="43"/>
      <c r="Z2081" s="43"/>
      <c r="AA2081" s="43"/>
      <c r="AB2081" s="43"/>
      <c r="AC2081" s="43"/>
      <c r="AD2081" s="43"/>
      <c r="AE2081" s="43"/>
      <c r="AT2081" s="21" t="s">
        <v>168</v>
      </c>
      <c r="AU2081" s="21" t="s">
        <v>91</v>
      </c>
    </row>
    <row r="2082" s="2" customFormat="1" ht="49.05" customHeight="1">
      <c r="A2082" s="43"/>
      <c r="B2082" s="44"/>
      <c r="C2082" s="277" t="s">
        <v>3288</v>
      </c>
      <c r="D2082" s="277" t="s">
        <v>670</v>
      </c>
      <c r="E2082" s="278" t="s">
        <v>3289</v>
      </c>
      <c r="F2082" s="279" t="s">
        <v>3290</v>
      </c>
      <c r="G2082" s="280" t="s">
        <v>165</v>
      </c>
      <c r="H2082" s="281">
        <v>192.77500000000001</v>
      </c>
      <c r="I2082" s="282"/>
      <c r="J2082" s="283">
        <f>ROUND(I2082*H2082,2)</f>
        <v>0</v>
      </c>
      <c r="K2082" s="279" t="s">
        <v>166</v>
      </c>
      <c r="L2082" s="284"/>
      <c r="M2082" s="285" t="s">
        <v>32</v>
      </c>
      <c r="N2082" s="286" t="s">
        <v>48</v>
      </c>
      <c r="O2082" s="89"/>
      <c r="P2082" s="226">
        <f>O2082*H2082</f>
        <v>0</v>
      </c>
      <c r="Q2082" s="226">
        <v>0.021999999999999999</v>
      </c>
      <c r="R2082" s="226">
        <f>Q2082*H2082</f>
        <v>4.2410499999999995</v>
      </c>
      <c r="S2082" s="226">
        <v>0</v>
      </c>
      <c r="T2082" s="227">
        <f>S2082*H2082</f>
        <v>0</v>
      </c>
      <c r="U2082" s="43"/>
      <c r="V2082" s="43"/>
      <c r="W2082" s="43"/>
      <c r="X2082" s="43"/>
      <c r="Y2082" s="43"/>
      <c r="Z2082" s="43"/>
      <c r="AA2082" s="43"/>
      <c r="AB2082" s="43"/>
      <c r="AC2082" s="43"/>
      <c r="AD2082" s="43"/>
      <c r="AE2082" s="43"/>
      <c r="AR2082" s="228" t="s">
        <v>782</v>
      </c>
      <c r="AT2082" s="228" t="s">
        <v>670</v>
      </c>
      <c r="AU2082" s="228" t="s">
        <v>91</v>
      </c>
      <c r="AY2082" s="21" t="s">
        <v>159</v>
      </c>
      <c r="BE2082" s="229">
        <f>IF(N2082="základní",J2082,0)</f>
        <v>0</v>
      </c>
      <c r="BF2082" s="229">
        <f>IF(N2082="snížená",J2082,0)</f>
        <v>0</v>
      </c>
      <c r="BG2082" s="229">
        <f>IF(N2082="zákl. přenesená",J2082,0)</f>
        <v>0</v>
      </c>
      <c r="BH2082" s="229">
        <f>IF(N2082="sníž. přenesená",J2082,0)</f>
        <v>0</v>
      </c>
      <c r="BI2082" s="229">
        <f>IF(N2082="nulová",J2082,0)</f>
        <v>0</v>
      </c>
      <c r="BJ2082" s="21" t="s">
        <v>91</v>
      </c>
      <c r="BK2082" s="229">
        <f>ROUND(I2082*H2082,2)</f>
        <v>0</v>
      </c>
      <c r="BL2082" s="21" t="s">
        <v>663</v>
      </c>
      <c r="BM2082" s="228" t="s">
        <v>3291</v>
      </c>
    </row>
    <row r="2083" s="14" customFormat="1">
      <c r="A2083" s="14"/>
      <c r="B2083" s="246"/>
      <c r="C2083" s="247"/>
      <c r="D2083" s="237" t="s">
        <v>170</v>
      </c>
      <c r="E2083" s="247"/>
      <c r="F2083" s="249" t="s">
        <v>3292</v>
      </c>
      <c r="G2083" s="247"/>
      <c r="H2083" s="250">
        <v>192.77500000000001</v>
      </c>
      <c r="I2083" s="251"/>
      <c r="J2083" s="247"/>
      <c r="K2083" s="247"/>
      <c r="L2083" s="252"/>
      <c r="M2083" s="253"/>
      <c r="N2083" s="254"/>
      <c r="O2083" s="254"/>
      <c r="P2083" s="254"/>
      <c r="Q2083" s="254"/>
      <c r="R2083" s="254"/>
      <c r="S2083" s="254"/>
      <c r="T2083" s="255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6" t="s">
        <v>170</v>
      </c>
      <c r="AU2083" s="256" t="s">
        <v>91</v>
      </c>
      <c r="AV2083" s="14" t="s">
        <v>91</v>
      </c>
      <c r="AW2083" s="14" t="s">
        <v>4</v>
      </c>
      <c r="AX2083" s="14" t="s">
        <v>84</v>
      </c>
      <c r="AY2083" s="256" t="s">
        <v>159</v>
      </c>
    </row>
    <row r="2084" s="2" customFormat="1" ht="37.8" customHeight="1">
      <c r="A2084" s="43"/>
      <c r="B2084" s="44"/>
      <c r="C2084" s="217" t="s">
        <v>3293</v>
      </c>
      <c r="D2084" s="217" t="s">
        <v>162</v>
      </c>
      <c r="E2084" s="218" t="s">
        <v>3294</v>
      </c>
      <c r="F2084" s="219" t="s">
        <v>3295</v>
      </c>
      <c r="G2084" s="220" t="s">
        <v>785</v>
      </c>
      <c r="H2084" s="221">
        <v>14</v>
      </c>
      <c r="I2084" s="222"/>
      <c r="J2084" s="223">
        <f>ROUND(I2084*H2084,2)</f>
        <v>0</v>
      </c>
      <c r="K2084" s="219" t="s">
        <v>166</v>
      </c>
      <c r="L2084" s="49"/>
      <c r="M2084" s="224" t="s">
        <v>32</v>
      </c>
      <c r="N2084" s="225" t="s">
        <v>48</v>
      </c>
      <c r="O2084" s="89"/>
      <c r="P2084" s="226">
        <f>O2084*H2084</f>
        <v>0</v>
      </c>
      <c r="Q2084" s="226">
        <v>0.00020000000000000001</v>
      </c>
      <c r="R2084" s="226">
        <f>Q2084*H2084</f>
        <v>0.0028</v>
      </c>
      <c r="S2084" s="226">
        <v>0</v>
      </c>
      <c r="T2084" s="227">
        <f>S2084*H2084</f>
        <v>0</v>
      </c>
      <c r="U2084" s="43"/>
      <c r="V2084" s="43"/>
      <c r="W2084" s="43"/>
      <c r="X2084" s="43"/>
      <c r="Y2084" s="43"/>
      <c r="Z2084" s="43"/>
      <c r="AA2084" s="43"/>
      <c r="AB2084" s="43"/>
      <c r="AC2084" s="43"/>
      <c r="AD2084" s="43"/>
      <c r="AE2084" s="43"/>
      <c r="AR2084" s="228" t="s">
        <v>663</v>
      </c>
      <c r="AT2084" s="228" t="s">
        <v>162</v>
      </c>
      <c r="AU2084" s="228" t="s">
        <v>91</v>
      </c>
      <c r="AY2084" s="21" t="s">
        <v>159</v>
      </c>
      <c r="BE2084" s="229">
        <f>IF(N2084="základní",J2084,0)</f>
        <v>0</v>
      </c>
      <c r="BF2084" s="229">
        <f>IF(N2084="snížená",J2084,0)</f>
        <v>0</v>
      </c>
      <c r="BG2084" s="229">
        <f>IF(N2084="zákl. přenesená",J2084,0)</f>
        <v>0</v>
      </c>
      <c r="BH2084" s="229">
        <f>IF(N2084="sníž. přenesená",J2084,0)</f>
        <v>0</v>
      </c>
      <c r="BI2084" s="229">
        <f>IF(N2084="nulová",J2084,0)</f>
        <v>0</v>
      </c>
      <c r="BJ2084" s="21" t="s">
        <v>91</v>
      </c>
      <c r="BK2084" s="229">
        <f>ROUND(I2084*H2084,2)</f>
        <v>0</v>
      </c>
      <c r="BL2084" s="21" t="s">
        <v>663</v>
      </c>
      <c r="BM2084" s="228" t="s">
        <v>3296</v>
      </c>
    </row>
    <row r="2085" s="2" customFormat="1">
      <c r="A2085" s="43"/>
      <c r="B2085" s="44"/>
      <c r="C2085" s="45"/>
      <c r="D2085" s="230" t="s">
        <v>168</v>
      </c>
      <c r="E2085" s="45"/>
      <c r="F2085" s="231" t="s">
        <v>3297</v>
      </c>
      <c r="G2085" s="45"/>
      <c r="H2085" s="45"/>
      <c r="I2085" s="232"/>
      <c r="J2085" s="45"/>
      <c r="K2085" s="45"/>
      <c r="L2085" s="49"/>
      <c r="M2085" s="233"/>
      <c r="N2085" s="234"/>
      <c r="O2085" s="89"/>
      <c r="P2085" s="89"/>
      <c r="Q2085" s="89"/>
      <c r="R2085" s="89"/>
      <c r="S2085" s="89"/>
      <c r="T2085" s="90"/>
      <c r="U2085" s="43"/>
      <c r="V2085" s="43"/>
      <c r="W2085" s="43"/>
      <c r="X2085" s="43"/>
      <c r="Y2085" s="43"/>
      <c r="Z2085" s="43"/>
      <c r="AA2085" s="43"/>
      <c r="AB2085" s="43"/>
      <c r="AC2085" s="43"/>
      <c r="AD2085" s="43"/>
      <c r="AE2085" s="43"/>
      <c r="AT2085" s="21" t="s">
        <v>168</v>
      </c>
      <c r="AU2085" s="21" t="s">
        <v>91</v>
      </c>
    </row>
    <row r="2086" s="14" customFormat="1">
      <c r="A2086" s="14"/>
      <c r="B2086" s="246"/>
      <c r="C2086" s="247"/>
      <c r="D2086" s="237" t="s">
        <v>170</v>
      </c>
      <c r="E2086" s="248" t="s">
        <v>32</v>
      </c>
      <c r="F2086" s="249" t="s">
        <v>3298</v>
      </c>
      <c r="G2086" s="247"/>
      <c r="H2086" s="250">
        <v>7.5999999999999996</v>
      </c>
      <c r="I2086" s="251"/>
      <c r="J2086" s="247"/>
      <c r="K2086" s="247"/>
      <c r="L2086" s="252"/>
      <c r="M2086" s="253"/>
      <c r="N2086" s="254"/>
      <c r="O2086" s="254"/>
      <c r="P2086" s="254"/>
      <c r="Q2086" s="254"/>
      <c r="R2086" s="254"/>
      <c r="S2086" s="254"/>
      <c r="T2086" s="255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6" t="s">
        <v>170</v>
      </c>
      <c r="AU2086" s="256" t="s">
        <v>91</v>
      </c>
      <c r="AV2086" s="14" t="s">
        <v>91</v>
      </c>
      <c r="AW2086" s="14" t="s">
        <v>38</v>
      </c>
      <c r="AX2086" s="14" t="s">
        <v>76</v>
      </c>
      <c r="AY2086" s="256" t="s">
        <v>159</v>
      </c>
    </row>
    <row r="2087" s="14" customFormat="1">
      <c r="A2087" s="14"/>
      <c r="B2087" s="246"/>
      <c r="C2087" s="247"/>
      <c r="D2087" s="237" t="s">
        <v>170</v>
      </c>
      <c r="E2087" s="248" t="s">
        <v>32</v>
      </c>
      <c r="F2087" s="249" t="s">
        <v>3299</v>
      </c>
      <c r="G2087" s="247"/>
      <c r="H2087" s="250">
        <v>6.4000000000000004</v>
      </c>
      <c r="I2087" s="251"/>
      <c r="J2087" s="247"/>
      <c r="K2087" s="247"/>
      <c r="L2087" s="252"/>
      <c r="M2087" s="253"/>
      <c r="N2087" s="254"/>
      <c r="O2087" s="254"/>
      <c r="P2087" s="254"/>
      <c r="Q2087" s="254"/>
      <c r="R2087" s="254"/>
      <c r="S2087" s="254"/>
      <c r="T2087" s="255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6" t="s">
        <v>170</v>
      </c>
      <c r="AU2087" s="256" t="s">
        <v>91</v>
      </c>
      <c r="AV2087" s="14" t="s">
        <v>91</v>
      </c>
      <c r="AW2087" s="14" t="s">
        <v>38</v>
      </c>
      <c r="AX2087" s="14" t="s">
        <v>76</v>
      </c>
      <c r="AY2087" s="256" t="s">
        <v>159</v>
      </c>
    </row>
    <row r="2088" s="15" customFormat="1">
      <c r="A2088" s="15"/>
      <c r="B2088" s="266"/>
      <c r="C2088" s="267"/>
      <c r="D2088" s="237" t="s">
        <v>170</v>
      </c>
      <c r="E2088" s="268" t="s">
        <v>32</v>
      </c>
      <c r="F2088" s="269" t="s">
        <v>583</v>
      </c>
      <c r="G2088" s="267"/>
      <c r="H2088" s="270">
        <v>14</v>
      </c>
      <c r="I2088" s="271"/>
      <c r="J2088" s="267"/>
      <c r="K2088" s="267"/>
      <c r="L2088" s="272"/>
      <c r="M2088" s="273"/>
      <c r="N2088" s="274"/>
      <c r="O2088" s="274"/>
      <c r="P2088" s="274"/>
      <c r="Q2088" s="274"/>
      <c r="R2088" s="274"/>
      <c r="S2088" s="274"/>
      <c r="T2088" s="275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T2088" s="276" t="s">
        <v>170</v>
      </c>
      <c r="AU2088" s="276" t="s">
        <v>91</v>
      </c>
      <c r="AV2088" s="15" t="s">
        <v>96</v>
      </c>
      <c r="AW2088" s="15" t="s">
        <v>38</v>
      </c>
      <c r="AX2088" s="15" t="s">
        <v>84</v>
      </c>
      <c r="AY2088" s="276" t="s">
        <v>159</v>
      </c>
    </row>
    <row r="2089" s="2" customFormat="1" ht="21.75" customHeight="1">
      <c r="A2089" s="43"/>
      <c r="B2089" s="44"/>
      <c r="C2089" s="277" t="s">
        <v>3300</v>
      </c>
      <c r="D2089" s="277" t="s">
        <v>670</v>
      </c>
      <c r="E2089" s="278" t="s">
        <v>3301</v>
      </c>
      <c r="F2089" s="279" t="s">
        <v>3302</v>
      </c>
      <c r="G2089" s="280" t="s">
        <v>785</v>
      </c>
      <c r="H2089" s="281">
        <v>15.4</v>
      </c>
      <c r="I2089" s="282"/>
      <c r="J2089" s="283">
        <f>ROUND(I2089*H2089,2)</f>
        <v>0</v>
      </c>
      <c r="K2089" s="279" t="s">
        <v>166</v>
      </c>
      <c r="L2089" s="284"/>
      <c r="M2089" s="285" t="s">
        <v>32</v>
      </c>
      <c r="N2089" s="286" t="s">
        <v>48</v>
      </c>
      <c r="O2089" s="89"/>
      <c r="P2089" s="226">
        <f>O2089*H2089</f>
        <v>0</v>
      </c>
      <c r="Q2089" s="226">
        <v>0.00025999999999999998</v>
      </c>
      <c r="R2089" s="226">
        <f>Q2089*H2089</f>
        <v>0.0040039999999999997</v>
      </c>
      <c r="S2089" s="226">
        <v>0</v>
      </c>
      <c r="T2089" s="227">
        <f>S2089*H2089</f>
        <v>0</v>
      </c>
      <c r="U2089" s="43"/>
      <c r="V2089" s="43"/>
      <c r="W2089" s="43"/>
      <c r="X2089" s="43"/>
      <c r="Y2089" s="43"/>
      <c r="Z2089" s="43"/>
      <c r="AA2089" s="43"/>
      <c r="AB2089" s="43"/>
      <c r="AC2089" s="43"/>
      <c r="AD2089" s="43"/>
      <c r="AE2089" s="43"/>
      <c r="AR2089" s="228" t="s">
        <v>782</v>
      </c>
      <c r="AT2089" s="228" t="s">
        <v>670</v>
      </c>
      <c r="AU2089" s="228" t="s">
        <v>91</v>
      </c>
      <c r="AY2089" s="21" t="s">
        <v>159</v>
      </c>
      <c r="BE2089" s="229">
        <f>IF(N2089="základní",J2089,0)</f>
        <v>0</v>
      </c>
      <c r="BF2089" s="229">
        <f>IF(N2089="snížená",J2089,0)</f>
        <v>0</v>
      </c>
      <c r="BG2089" s="229">
        <f>IF(N2089="zákl. přenesená",J2089,0)</f>
        <v>0</v>
      </c>
      <c r="BH2089" s="229">
        <f>IF(N2089="sníž. přenesená",J2089,0)</f>
        <v>0</v>
      </c>
      <c r="BI2089" s="229">
        <f>IF(N2089="nulová",J2089,0)</f>
        <v>0</v>
      </c>
      <c r="BJ2089" s="21" t="s">
        <v>91</v>
      </c>
      <c r="BK2089" s="229">
        <f>ROUND(I2089*H2089,2)</f>
        <v>0</v>
      </c>
      <c r="BL2089" s="21" t="s">
        <v>663</v>
      </c>
      <c r="BM2089" s="228" t="s">
        <v>3303</v>
      </c>
    </row>
    <row r="2090" s="14" customFormat="1">
      <c r="A2090" s="14"/>
      <c r="B2090" s="246"/>
      <c r="C2090" s="247"/>
      <c r="D2090" s="237" t="s">
        <v>170</v>
      </c>
      <c r="E2090" s="247"/>
      <c r="F2090" s="249" t="s">
        <v>3304</v>
      </c>
      <c r="G2090" s="247"/>
      <c r="H2090" s="250">
        <v>15.4</v>
      </c>
      <c r="I2090" s="251"/>
      <c r="J2090" s="247"/>
      <c r="K2090" s="247"/>
      <c r="L2090" s="252"/>
      <c r="M2090" s="253"/>
      <c r="N2090" s="254"/>
      <c r="O2090" s="254"/>
      <c r="P2090" s="254"/>
      <c r="Q2090" s="254"/>
      <c r="R2090" s="254"/>
      <c r="S2090" s="254"/>
      <c r="T2090" s="255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6" t="s">
        <v>170</v>
      </c>
      <c r="AU2090" s="256" t="s">
        <v>91</v>
      </c>
      <c r="AV2090" s="14" t="s">
        <v>91</v>
      </c>
      <c r="AW2090" s="14" t="s">
        <v>4</v>
      </c>
      <c r="AX2090" s="14" t="s">
        <v>84</v>
      </c>
      <c r="AY2090" s="256" t="s">
        <v>159</v>
      </c>
    </row>
    <row r="2091" s="2" customFormat="1" ht="37.8" customHeight="1">
      <c r="A2091" s="43"/>
      <c r="B2091" s="44"/>
      <c r="C2091" s="217" t="s">
        <v>3305</v>
      </c>
      <c r="D2091" s="217" t="s">
        <v>162</v>
      </c>
      <c r="E2091" s="218" t="s">
        <v>3306</v>
      </c>
      <c r="F2091" s="219" t="s">
        <v>3307</v>
      </c>
      <c r="G2091" s="220" t="s">
        <v>785</v>
      </c>
      <c r="H2091" s="221">
        <v>93.150000000000006</v>
      </c>
      <c r="I2091" s="222"/>
      <c r="J2091" s="223">
        <f>ROUND(I2091*H2091,2)</f>
        <v>0</v>
      </c>
      <c r="K2091" s="219" t="s">
        <v>166</v>
      </c>
      <c r="L2091" s="49"/>
      <c r="M2091" s="224" t="s">
        <v>32</v>
      </c>
      <c r="N2091" s="225" t="s">
        <v>48</v>
      </c>
      <c r="O2091" s="89"/>
      <c r="P2091" s="226">
        <f>O2091*H2091</f>
        <v>0</v>
      </c>
      <c r="Q2091" s="226">
        <v>0.000428</v>
      </c>
      <c r="R2091" s="226">
        <f>Q2091*H2091</f>
        <v>0.039868199999999999</v>
      </c>
      <c r="S2091" s="226">
        <v>0</v>
      </c>
      <c r="T2091" s="227">
        <f>S2091*H2091</f>
        <v>0</v>
      </c>
      <c r="U2091" s="43"/>
      <c r="V2091" s="43"/>
      <c r="W2091" s="43"/>
      <c r="X2091" s="43"/>
      <c r="Y2091" s="43"/>
      <c r="Z2091" s="43"/>
      <c r="AA2091" s="43"/>
      <c r="AB2091" s="43"/>
      <c r="AC2091" s="43"/>
      <c r="AD2091" s="43"/>
      <c r="AE2091" s="43"/>
      <c r="AR2091" s="228" t="s">
        <v>663</v>
      </c>
      <c r="AT2091" s="228" t="s">
        <v>162</v>
      </c>
      <c r="AU2091" s="228" t="s">
        <v>91</v>
      </c>
      <c r="AY2091" s="21" t="s">
        <v>159</v>
      </c>
      <c r="BE2091" s="229">
        <f>IF(N2091="základní",J2091,0)</f>
        <v>0</v>
      </c>
      <c r="BF2091" s="229">
        <f>IF(N2091="snížená",J2091,0)</f>
        <v>0</v>
      </c>
      <c r="BG2091" s="229">
        <f>IF(N2091="zákl. přenesená",J2091,0)</f>
        <v>0</v>
      </c>
      <c r="BH2091" s="229">
        <f>IF(N2091="sníž. přenesená",J2091,0)</f>
        <v>0</v>
      </c>
      <c r="BI2091" s="229">
        <f>IF(N2091="nulová",J2091,0)</f>
        <v>0</v>
      </c>
      <c r="BJ2091" s="21" t="s">
        <v>91</v>
      </c>
      <c r="BK2091" s="229">
        <f>ROUND(I2091*H2091,2)</f>
        <v>0</v>
      </c>
      <c r="BL2091" s="21" t="s">
        <v>663</v>
      </c>
      <c r="BM2091" s="228" t="s">
        <v>3308</v>
      </c>
    </row>
    <row r="2092" s="2" customFormat="1">
      <c r="A2092" s="43"/>
      <c r="B2092" s="44"/>
      <c r="C2092" s="45"/>
      <c r="D2092" s="230" t="s">
        <v>168</v>
      </c>
      <c r="E2092" s="45"/>
      <c r="F2092" s="231" t="s">
        <v>3309</v>
      </c>
      <c r="G2092" s="45"/>
      <c r="H2092" s="45"/>
      <c r="I2092" s="232"/>
      <c r="J2092" s="45"/>
      <c r="K2092" s="45"/>
      <c r="L2092" s="49"/>
      <c r="M2092" s="233"/>
      <c r="N2092" s="234"/>
      <c r="O2092" s="89"/>
      <c r="P2092" s="89"/>
      <c r="Q2092" s="89"/>
      <c r="R2092" s="89"/>
      <c r="S2092" s="89"/>
      <c r="T2092" s="90"/>
      <c r="U2092" s="43"/>
      <c r="V2092" s="43"/>
      <c r="W2092" s="43"/>
      <c r="X2092" s="43"/>
      <c r="Y2092" s="43"/>
      <c r="Z2092" s="43"/>
      <c r="AA2092" s="43"/>
      <c r="AB2092" s="43"/>
      <c r="AC2092" s="43"/>
      <c r="AD2092" s="43"/>
      <c r="AE2092" s="43"/>
      <c r="AT2092" s="21" t="s">
        <v>168</v>
      </c>
      <c r="AU2092" s="21" t="s">
        <v>91</v>
      </c>
    </row>
    <row r="2093" s="14" customFormat="1">
      <c r="A2093" s="14"/>
      <c r="B2093" s="246"/>
      <c r="C2093" s="247"/>
      <c r="D2093" s="237" t="s">
        <v>170</v>
      </c>
      <c r="E2093" s="248" t="s">
        <v>32</v>
      </c>
      <c r="F2093" s="249" t="s">
        <v>351</v>
      </c>
      <c r="G2093" s="247"/>
      <c r="H2093" s="250">
        <v>98.200000000000003</v>
      </c>
      <c r="I2093" s="251"/>
      <c r="J2093" s="247"/>
      <c r="K2093" s="247"/>
      <c r="L2093" s="252"/>
      <c r="M2093" s="253"/>
      <c r="N2093" s="254"/>
      <c r="O2093" s="254"/>
      <c r="P2093" s="254"/>
      <c r="Q2093" s="254"/>
      <c r="R2093" s="254"/>
      <c r="S2093" s="254"/>
      <c r="T2093" s="255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6" t="s">
        <v>170</v>
      </c>
      <c r="AU2093" s="256" t="s">
        <v>91</v>
      </c>
      <c r="AV2093" s="14" t="s">
        <v>91</v>
      </c>
      <c r="AW2093" s="14" t="s">
        <v>38</v>
      </c>
      <c r="AX2093" s="14" t="s">
        <v>76</v>
      </c>
      <c r="AY2093" s="256" t="s">
        <v>159</v>
      </c>
    </row>
    <row r="2094" s="14" customFormat="1">
      <c r="A2094" s="14"/>
      <c r="B2094" s="246"/>
      <c r="C2094" s="247"/>
      <c r="D2094" s="237" t="s">
        <v>170</v>
      </c>
      <c r="E2094" s="248" t="s">
        <v>32</v>
      </c>
      <c r="F2094" s="249" t="s">
        <v>360</v>
      </c>
      <c r="G2094" s="247"/>
      <c r="H2094" s="250">
        <v>7.9000000000000004</v>
      </c>
      <c r="I2094" s="251"/>
      <c r="J2094" s="247"/>
      <c r="K2094" s="247"/>
      <c r="L2094" s="252"/>
      <c r="M2094" s="253"/>
      <c r="N2094" s="254"/>
      <c r="O2094" s="254"/>
      <c r="P2094" s="254"/>
      <c r="Q2094" s="254"/>
      <c r="R2094" s="254"/>
      <c r="S2094" s="254"/>
      <c r="T2094" s="255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6" t="s">
        <v>170</v>
      </c>
      <c r="AU2094" s="256" t="s">
        <v>91</v>
      </c>
      <c r="AV2094" s="14" t="s">
        <v>91</v>
      </c>
      <c r="AW2094" s="14" t="s">
        <v>38</v>
      </c>
      <c r="AX2094" s="14" t="s">
        <v>76</v>
      </c>
      <c r="AY2094" s="256" t="s">
        <v>159</v>
      </c>
    </row>
    <row r="2095" s="13" customFormat="1">
      <c r="A2095" s="13"/>
      <c r="B2095" s="235"/>
      <c r="C2095" s="236"/>
      <c r="D2095" s="237" t="s">
        <v>170</v>
      </c>
      <c r="E2095" s="238" t="s">
        <v>32</v>
      </c>
      <c r="F2095" s="239" t="s">
        <v>3310</v>
      </c>
      <c r="G2095" s="236"/>
      <c r="H2095" s="238" t="s">
        <v>32</v>
      </c>
      <c r="I2095" s="240"/>
      <c r="J2095" s="236"/>
      <c r="K2095" s="236"/>
      <c r="L2095" s="241"/>
      <c r="M2095" s="242"/>
      <c r="N2095" s="243"/>
      <c r="O2095" s="243"/>
      <c r="P2095" s="243"/>
      <c r="Q2095" s="243"/>
      <c r="R2095" s="243"/>
      <c r="S2095" s="243"/>
      <c r="T2095" s="244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5" t="s">
        <v>170</v>
      </c>
      <c r="AU2095" s="245" t="s">
        <v>91</v>
      </c>
      <c r="AV2095" s="13" t="s">
        <v>84</v>
      </c>
      <c r="AW2095" s="13" t="s">
        <v>38</v>
      </c>
      <c r="AX2095" s="13" t="s">
        <v>76</v>
      </c>
      <c r="AY2095" s="245" t="s">
        <v>159</v>
      </c>
    </row>
    <row r="2096" s="13" customFormat="1">
      <c r="A2096" s="13"/>
      <c r="B2096" s="235"/>
      <c r="C2096" s="236"/>
      <c r="D2096" s="237" t="s">
        <v>170</v>
      </c>
      <c r="E2096" s="238" t="s">
        <v>32</v>
      </c>
      <c r="F2096" s="239" t="s">
        <v>805</v>
      </c>
      <c r="G2096" s="236"/>
      <c r="H2096" s="238" t="s">
        <v>32</v>
      </c>
      <c r="I2096" s="240"/>
      <c r="J2096" s="236"/>
      <c r="K2096" s="236"/>
      <c r="L2096" s="241"/>
      <c r="M2096" s="242"/>
      <c r="N2096" s="243"/>
      <c r="O2096" s="243"/>
      <c r="P2096" s="243"/>
      <c r="Q2096" s="243"/>
      <c r="R2096" s="243"/>
      <c r="S2096" s="243"/>
      <c r="T2096" s="244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5" t="s">
        <v>170</v>
      </c>
      <c r="AU2096" s="245" t="s">
        <v>91</v>
      </c>
      <c r="AV2096" s="13" t="s">
        <v>84</v>
      </c>
      <c r="AW2096" s="13" t="s">
        <v>38</v>
      </c>
      <c r="AX2096" s="13" t="s">
        <v>76</v>
      </c>
      <c r="AY2096" s="245" t="s">
        <v>159</v>
      </c>
    </row>
    <row r="2097" s="14" customFormat="1">
      <c r="A2097" s="14"/>
      <c r="B2097" s="246"/>
      <c r="C2097" s="247"/>
      <c r="D2097" s="237" t="s">
        <v>170</v>
      </c>
      <c r="E2097" s="248" t="s">
        <v>32</v>
      </c>
      <c r="F2097" s="249" t="s">
        <v>3311</v>
      </c>
      <c r="G2097" s="247"/>
      <c r="H2097" s="250">
        <v>-3.6000000000000001</v>
      </c>
      <c r="I2097" s="251"/>
      <c r="J2097" s="247"/>
      <c r="K2097" s="247"/>
      <c r="L2097" s="252"/>
      <c r="M2097" s="253"/>
      <c r="N2097" s="254"/>
      <c r="O2097" s="254"/>
      <c r="P2097" s="254"/>
      <c r="Q2097" s="254"/>
      <c r="R2097" s="254"/>
      <c r="S2097" s="254"/>
      <c r="T2097" s="255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6" t="s">
        <v>170</v>
      </c>
      <c r="AU2097" s="256" t="s">
        <v>91</v>
      </c>
      <c r="AV2097" s="14" t="s">
        <v>91</v>
      </c>
      <c r="AW2097" s="14" t="s">
        <v>38</v>
      </c>
      <c r="AX2097" s="14" t="s">
        <v>76</v>
      </c>
      <c r="AY2097" s="256" t="s">
        <v>159</v>
      </c>
    </row>
    <row r="2098" s="14" customFormat="1">
      <c r="A2098" s="14"/>
      <c r="B2098" s="246"/>
      <c r="C2098" s="247"/>
      <c r="D2098" s="237" t="s">
        <v>170</v>
      </c>
      <c r="E2098" s="248" t="s">
        <v>32</v>
      </c>
      <c r="F2098" s="249" t="s">
        <v>3312</v>
      </c>
      <c r="G2098" s="247"/>
      <c r="H2098" s="250">
        <v>-0.90000000000000002</v>
      </c>
      <c r="I2098" s="251"/>
      <c r="J2098" s="247"/>
      <c r="K2098" s="247"/>
      <c r="L2098" s="252"/>
      <c r="M2098" s="253"/>
      <c r="N2098" s="254"/>
      <c r="O2098" s="254"/>
      <c r="P2098" s="254"/>
      <c r="Q2098" s="254"/>
      <c r="R2098" s="254"/>
      <c r="S2098" s="254"/>
      <c r="T2098" s="255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6" t="s">
        <v>170</v>
      </c>
      <c r="AU2098" s="256" t="s">
        <v>91</v>
      </c>
      <c r="AV2098" s="14" t="s">
        <v>91</v>
      </c>
      <c r="AW2098" s="14" t="s">
        <v>38</v>
      </c>
      <c r="AX2098" s="14" t="s">
        <v>76</v>
      </c>
      <c r="AY2098" s="256" t="s">
        <v>159</v>
      </c>
    </row>
    <row r="2099" s="14" customFormat="1">
      <c r="A2099" s="14"/>
      <c r="B2099" s="246"/>
      <c r="C2099" s="247"/>
      <c r="D2099" s="237" t="s">
        <v>170</v>
      </c>
      <c r="E2099" s="248" t="s">
        <v>32</v>
      </c>
      <c r="F2099" s="249" t="s">
        <v>3313</v>
      </c>
      <c r="G2099" s="247"/>
      <c r="H2099" s="250">
        <v>-0.90000000000000002</v>
      </c>
      <c r="I2099" s="251"/>
      <c r="J2099" s="247"/>
      <c r="K2099" s="247"/>
      <c r="L2099" s="252"/>
      <c r="M2099" s="253"/>
      <c r="N2099" s="254"/>
      <c r="O2099" s="254"/>
      <c r="P2099" s="254"/>
      <c r="Q2099" s="254"/>
      <c r="R2099" s="254"/>
      <c r="S2099" s="254"/>
      <c r="T2099" s="255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6" t="s">
        <v>170</v>
      </c>
      <c r="AU2099" s="256" t="s">
        <v>91</v>
      </c>
      <c r="AV2099" s="14" t="s">
        <v>91</v>
      </c>
      <c r="AW2099" s="14" t="s">
        <v>38</v>
      </c>
      <c r="AX2099" s="14" t="s">
        <v>76</v>
      </c>
      <c r="AY2099" s="256" t="s">
        <v>159</v>
      </c>
    </row>
    <row r="2100" s="14" customFormat="1">
      <c r="A2100" s="14"/>
      <c r="B2100" s="246"/>
      <c r="C2100" s="247"/>
      <c r="D2100" s="237" t="s">
        <v>170</v>
      </c>
      <c r="E2100" s="248" t="s">
        <v>32</v>
      </c>
      <c r="F2100" s="249" t="s">
        <v>3314</v>
      </c>
      <c r="G2100" s="247"/>
      <c r="H2100" s="250">
        <v>-1.1000000000000001</v>
      </c>
      <c r="I2100" s="251"/>
      <c r="J2100" s="247"/>
      <c r="K2100" s="247"/>
      <c r="L2100" s="252"/>
      <c r="M2100" s="253"/>
      <c r="N2100" s="254"/>
      <c r="O2100" s="254"/>
      <c r="P2100" s="254"/>
      <c r="Q2100" s="254"/>
      <c r="R2100" s="254"/>
      <c r="S2100" s="254"/>
      <c r="T2100" s="255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6" t="s">
        <v>170</v>
      </c>
      <c r="AU2100" s="256" t="s">
        <v>91</v>
      </c>
      <c r="AV2100" s="14" t="s">
        <v>91</v>
      </c>
      <c r="AW2100" s="14" t="s">
        <v>38</v>
      </c>
      <c r="AX2100" s="14" t="s">
        <v>76</v>
      </c>
      <c r="AY2100" s="256" t="s">
        <v>159</v>
      </c>
    </row>
    <row r="2101" s="14" customFormat="1">
      <c r="A2101" s="14"/>
      <c r="B2101" s="246"/>
      <c r="C2101" s="247"/>
      <c r="D2101" s="237" t="s">
        <v>170</v>
      </c>
      <c r="E2101" s="248" t="s">
        <v>32</v>
      </c>
      <c r="F2101" s="249" t="s">
        <v>3315</v>
      </c>
      <c r="G2101" s="247"/>
      <c r="H2101" s="250">
        <v>-1.1000000000000001</v>
      </c>
      <c r="I2101" s="251"/>
      <c r="J2101" s="247"/>
      <c r="K2101" s="247"/>
      <c r="L2101" s="252"/>
      <c r="M2101" s="253"/>
      <c r="N2101" s="254"/>
      <c r="O2101" s="254"/>
      <c r="P2101" s="254"/>
      <c r="Q2101" s="254"/>
      <c r="R2101" s="254"/>
      <c r="S2101" s="254"/>
      <c r="T2101" s="255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6" t="s">
        <v>170</v>
      </c>
      <c r="AU2101" s="256" t="s">
        <v>91</v>
      </c>
      <c r="AV2101" s="14" t="s">
        <v>91</v>
      </c>
      <c r="AW2101" s="14" t="s">
        <v>38</v>
      </c>
      <c r="AX2101" s="14" t="s">
        <v>76</v>
      </c>
      <c r="AY2101" s="256" t="s">
        <v>159</v>
      </c>
    </row>
    <row r="2102" s="14" customFormat="1">
      <c r="A2102" s="14"/>
      <c r="B2102" s="246"/>
      <c r="C2102" s="247"/>
      <c r="D2102" s="237" t="s">
        <v>170</v>
      </c>
      <c r="E2102" s="248" t="s">
        <v>32</v>
      </c>
      <c r="F2102" s="249" t="s">
        <v>3316</v>
      </c>
      <c r="G2102" s="247"/>
      <c r="H2102" s="250">
        <v>-1.1000000000000001</v>
      </c>
      <c r="I2102" s="251"/>
      <c r="J2102" s="247"/>
      <c r="K2102" s="247"/>
      <c r="L2102" s="252"/>
      <c r="M2102" s="253"/>
      <c r="N2102" s="254"/>
      <c r="O2102" s="254"/>
      <c r="P2102" s="254"/>
      <c r="Q2102" s="254"/>
      <c r="R2102" s="254"/>
      <c r="S2102" s="254"/>
      <c r="T2102" s="255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56" t="s">
        <v>170</v>
      </c>
      <c r="AU2102" s="256" t="s">
        <v>91</v>
      </c>
      <c r="AV2102" s="14" t="s">
        <v>91</v>
      </c>
      <c r="AW2102" s="14" t="s">
        <v>38</v>
      </c>
      <c r="AX2102" s="14" t="s">
        <v>76</v>
      </c>
      <c r="AY2102" s="256" t="s">
        <v>159</v>
      </c>
    </row>
    <row r="2103" s="14" customFormat="1">
      <c r="A2103" s="14"/>
      <c r="B2103" s="246"/>
      <c r="C2103" s="247"/>
      <c r="D2103" s="237" t="s">
        <v>170</v>
      </c>
      <c r="E2103" s="248" t="s">
        <v>32</v>
      </c>
      <c r="F2103" s="249" t="s">
        <v>3317</v>
      </c>
      <c r="G2103" s="247"/>
      <c r="H2103" s="250">
        <v>-1.1000000000000001</v>
      </c>
      <c r="I2103" s="251"/>
      <c r="J2103" s="247"/>
      <c r="K2103" s="247"/>
      <c r="L2103" s="252"/>
      <c r="M2103" s="253"/>
      <c r="N2103" s="254"/>
      <c r="O2103" s="254"/>
      <c r="P2103" s="254"/>
      <c r="Q2103" s="254"/>
      <c r="R2103" s="254"/>
      <c r="S2103" s="254"/>
      <c r="T2103" s="255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6" t="s">
        <v>170</v>
      </c>
      <c r="AU2103" s="256" t="s">
        <v>91</v>
      </c>
      <c r="AV2103" s="14" t="s">
        <v>91</v>
      </c>
      <c r="AW2103" s="14" t="s">
        <v>38</v>
      </c>
      <c r="AX2103" s="14" t="s">
        <v>76</v>
      </c>
      <c r="AY2103" s="256" t="s">
        <v>159</v>
      </c>
    </row>
    <row r="2104" s="14" customFormat="1">
      <c r="A2104" s="14"/>
      <c r="B2104" s="246"/>
      <c r="C2104" s="247"/>
      <c r="D2104" s="237" t="s">
        <v>170</v>
      </c>
      <c r="E2104" s="248" t="s">
        <v>32</v>
      </c>
      <c r="F2104" s="249" t="s">
        <v>3318</v>
      </c>
      <c r="G2104" s="247"/>
      <c r="H2104" s="250">
        <v>-0.90000000000000002</v>
      </c>
      <c r="I2104" s="251"/>
      <c r="J2104" s="247"/>
      <c r="K2104" s="247"/>
      <c r="L2104" s="252"/>
      <c r="M2104" s="253"/>
      <c r="N2104" s="254"/>
      <c r="O2104" s="254"/>
      <c r="P2104" s="254"/>
      <c r="Q2104" s="254"/>
      <c r="R2104" s="254"/>
      <c r="S2104" s="254"/>
      <c r="T2104" s="255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6" t="s">
        <v>170</v>
      </c>
      <c r="AU2104" s="256" t="s">
        <v>91</v>
      </c>
      <c r="AV2104" s="14" t="s">
        <v>91</v>
      </c>
      <c r="AW2104" s="14" t="s">
        <v>38</v>
      </c>
      <c r="AX2104" s="14" t="s">
        <v>76</v>
      </c>
      <c r="AY2104" s="256" t="s">
        <v>159</v>
      </c>
    </row>
    <row r="2105" s="14" customFormat="1">
      <c r="A2105" s="14"/>
      <c r="B2105" s="246"/>
      <c r="C2105" s="247"/>
      <c r="D2105" s="237" t="s">
        <v>170</v>
      </c>
      <c r="E2105" s="248" t="s">
        <v>32</v>
      </c>
      <c r="F2105" s="249" t="s">
        <v>3319</v>
      </c>
      <c r="G2105" s="247"/>
      <c r="H2105" s="250">
        <v>-2.9500000000000002</v>
      </c>
      <c r="I2105" s="251"/>
      <c r="J2105" s="247"/>
      <c r="K2105" s="247"/>
      <c r="L2105" s="252"/>
      <c r="M2105" s="253"/>
      <c r="N2105" s="254"/>
      <c r="O2105" s="254"/>
      <c r="P2105" s="254"/>
      <c r="Q2105" s="254"/>
      <c r="R2105" s="254"/>
      <c r="S2105" s="254"/>
      <c r="T2105" s="255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6" t="s">
        <v>170</v>
      </c>
      <c r="AU2105" s="256" t="s">
        <v>91</v>
      </c>
      <c r="AV2105" s="14" t="s">
        <v>91</v>
      </c>
      <c r="AW2105" s="14" t="s">
        <v>38</v>
      </c>
      <c r="AX2105" s="14" t="s">
        <v>76</v>
      </c>
      <c r="AY2105" s="256" t="s">
        <v>159</v>
      </c>
    </row>
    <row r="2106" s="14" customFormat="1">
      <c r="A2106" s="14"/>
      <c r="B2106" s="246"/>
      <c r="C2106" s="247"/>
      <c r="D2106" s="237" t="s">
        <v>170</v>
      </c>
      <c r="E2106" s="248" t="s">
        <v>32</v>
      </c>
      <c r="F2106" s="249" t="s">
        <v>3320</v>
      </c>
      <c r="G2106" s="247"/>
      <c r="H2106" s="250">
        <v>-0.90000000000000002</v>
      </c>
      <c r="I2106" s="251"/>
      <c r="J2106" s="247"/>
      <c r="K2106" s="247"/>
      <c r="L2106" s="252"/>
      <c r="M2106" s="253"/>
      <c r="N2106" s="254"/>
      <c r="O2106" s="254"/>
      <c r="P2106" s="254"/>
      <c r="Q2106" s="254"/>
      <c r="R2106" s="254"/>
      <c r="S2106" s="254"/>
      <c r="T2106" s="255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6" t="s">
        <v>170</v>
      </c>
      <c r="AU2106" s="256" t="s">
        <v>91</v>
      </c>
      <c r="AV2106" s="14" t="s">
        <v>91</v>
      </c>
      <c r="AW2106" s="14" t="s">
        <v>38</v>
      </c>
      <c r="AX2106" s="14" t="s">
        <v>76</v>
      </c>
      <c r="AY2106" s="256" t="s">
        <v>159</v>
      </c>
    </row>
    <row r="2107" s="13" customFormat="1">
      <c r="A2107" s="13"/>
      <c r="B2107" s="235"/>
      <c r="C2107" s="236"/>
      <c r="D2107" s="237" t="s">
        <v>170</v>
      </c>
      <c r="E2107" s="238" t="s">
        <v>32</v>
      </c>
      <c r="F2107" s="239" t="s">
        <v>811</v>
      </c>
      <c r="G2107" s="236"/>
      <c r="H2107" s="238" t="s">
        <v>32</v>
      </c>
      <c r="I2107" s="240"/>
      <c r="J2107" s="236"/>
      <c r="K2107" s="236"/>
      <c r="L2107" s="241"/>
      <c r="M2107" s="242"/>
      <c r="N2107" s="243"/>
      <c r="O2107" s="243"/>
      <c r="P2107" s="243"/>
      <c r="Q2107" s="243"/>
      <c r="R2107" s="243"/>
      <c r="S2107" s="243"/>
      <c r="T2107" s="244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5" t="s">
        <v>170</v>
      </c>
      <c r="AU2107" s="245" t="s">
        <v>91</v>
      </c>
      <c r="AV2107" s="13" t="s">
        <v>84</v>
      </c>
      <c r="AW2107" s="13" t="s">
        <v>38</v>
      </c>
      <c r="AX2107" s="13" t="s">
        <v>76</v>
      </c>
      <c r="AY2107" s="245" t="s">
        <v>159</v>
      </c>
    </row>
    <row r="2108" s="14" customFormat="1">
      <c r="A2108" s="14"/>
      <c r="B2108" s="246"/>
      <c r="C2108" s="247"/>
      <c r="D2108" s="237" t="s">
        <v>170</v>
      </c>
      <c r="E2108" s="248" t="s">
        <v>32</v>
      </c>
      <c r="F2108" s="249" t="s">
        <v>3321</v>
      </c>
      <c r="G2108" s="247"/>
      <c r="H2108" s="250">
        <v>-0.90000000000000002</v>
      </c>
      <c r="I2108" s="251"/>
      <c r="J2108" s="247"/>
      <c r="K2108" s="247"/>
      <c r="L2108" s="252"/>
      <c r="M2108" s="253"/>
      <c r="N2108" s="254"/>
      <c r="O2108" s="254"/>
      <c r="P2108" s="254"/>
      <c r="Q2108" s="254"/>
      <c r="R2108" s="254"/>
      <c r="S2108" s="254"/>
      <c r="T2108" s="255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6" t="s">
        <v>170</v>
      </c>
      <c r="AU2108" s="256" t="s">
        <v>91</v>
      </c>
      <c r="AV2108" s="14" t="s">
        <v>91</v>
      </c>
      <c r="AW2108" s="14" t="s">
        <v>38</v>
      </c>
      <c r="AX2108" s="14" t="s">
        <v>76</v>
      </c>
      <c r="AY2108" s="256" t="s">
        <v>159</v>
      </c>
    </row>
    <row r="2109" s="13" customFormat="1">
      <c r="A2109" s="13"/>
      <c r="B2109" s="235"/>
      <c r="C2109" s="236"/>
      <c r="D2109" s="237" t="s">
        <v>170</v>
      </c>
      <c r="E2109" s="238" t="s">
        <v>32</v>
      </c>
      <c r="F2109" s="239" t="s">
        <v>3322</v>
      </c>
      <c r="G2109" s="236"/>
      <c r="H2109" s="238" t="s">
        <v>32</v>
      </c>
      <c r="I2109" s="240"/>
      <c r="J2109" s="236"/>
      <c r="K2109" s="236"/>
      <c r="L2109" s="241"/>
      <c r="M2109" s="242"/>
      <c r="N2109" s="243"/>
      <c r="O2109" s="243"/>
      <c r="P2109" s="243"/>
      <c r="Q2109" s="243"/>
      <c r="R2109" s="243"/>
      <c r="S2109" s="243"/>
      <c r="T2109" s="244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45" t="s">
        <v>170</v>
      </c>
      <c r="AU2109" s="245" t="s">
        <v>91</v>
      </c>
      <c r="AV2109" s="13" t="s">
        <v>84</v>
      </c>
      <c r="AW2109" s="13" t="s">
        <v>38</v>
      </c>
      <c r="AX2109" s="13" t="s">
        <v>76</v>
      </c>
      <c r="AY2109" s="245" t="s">
        <v>159</v>
      </c>
    </row>
    <row r="2110" s="14" customFormat="1">
      <c r="A2110" s="14"/>
      <c r="B2110" s="246"/>
      <c r="C2110" s="247"/>
      <c r="D2110" s="237" t="s">
        <v>170</v>
      </c>
      <c r="E2110" s="248" t="s">
        <v>32</v>
      </c>
      <c r="F2110" s="249" t="s">
        <v>3323</v>
      </c>
      <c r="G2110" s="247"/>
      <c r="H2110" s="250">
        <v>0.5</v>
      </c>
      <c r="I2110" s="251"/>
      <c r="J2110" s="247"/>
      <c r="K2110" s="247"/>
      <c r="L2110" s="252"/>
      <c r="M2110" s="253"/>
      <c r="N2110" s="254"/>
      <c r="O2110" s="254"/>
      <c r="P2110" s="254"/>
      <c r="Q2110" s="254"/>
      <c r="R2110" s="254"/>
      <c r="S2110" s="254"/>
      <c r="T2110" s="255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56" t="s">
        <v>170</v>
      </c>
      <c r="AU2110" s="256" t="s">
        <v>91</v>
      </c>
      <c r="AV2110" s="14" t="s">
        <v>91</v>
      </c>
      <c r="AW2110" s="14" t="s">
        <v>38</v>
      </c>
      <c r="AX2110" s="14" t="s">
        <v>76</v>
      </c>
      <c r="AY2110" s="256" t="s">
        <v>159</v>
      </c>
    </row>
    <row r="2111" s="14" customFormat="1">
      <c r="A2111" s="14"/>
      <c r="B2111" s="246"/>
      <c r="C2111" s="247"/>
      <c r="D2111" s="237" t="s">
        <v>170</v>
      </c>
      <c r="E2111" s="248" t="s">
        <v>32</v>
      </c>
      <c r="F2111" s="249" t="s">
        <v>3324</v>
      </c>
      <c r="G2111" s="247"/>
      <c r="H2111" s="250">
        <v>0.5</v>
      </c>
      <c r="I2111" s="251"/>
      <c r="J2111" s="247"/>
      <c r="K2111" s="247"/>
      <c r="L2111" s="252"/>
      <c r="M2111" s="253"/>
      <c r="N2111" s="254"/>
      <c r="O2111" s="254"/>
      <c r="P2111" s="254"/>
      <c r="Q2111" s="254"/>
      <c r="R2111" s="254"/>
      <c r="S2111" s="254"/>
      <c r="T2111" s="255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6" t="s">
        <v>170</v>
      </c>
      <c r="AU2111" s="256" t="s">
        <v>91</v>
      </c>
      <c r="AV2111" s="14" t="s">
        <v>91</v>
      </c>
      <c r="AW2111" s="14" t="s">
        <v>38</v>
      </c>
      <c r="AX2111" s="14" t="s">
        <v>76</v>
      </c>
      <c r="AY2111" s="256" t="s">
        <v>159</v>
      </c>
    </row>
    <row r="2112" s="14" customFormat="1">
      <c r="A2112" s="14"/>
      <c r="B2112" s="246"/>
      <c r="C2112" s="247"/>
      <c r="D2112" s="237" t="s">
        <v>170</v>
      </c>
      <c r="E2112" s="248" t="s">
        <v>32</v>
      </c>
      <c r="F2112" s="249" t="s">
        <v>3325</v>
      </c>
      <c r="G2112" s="247"/>
      <c r="H2112" s="250">
        <v>0.5</v>
      </c>
      <c r="I2112" s="251"/>
      <c r="J2112" s="247"/>
      <c r="K2112" s="247"/>
      <c r="L2112" s="252"/>
      <c r="M2112" s="253"/>
      <c r="N2112" s="254"/>
      <c r="O2112" s="254"/>
      <c r="P2112" s="254"/>
      <c r="Q2112" s="254"/>
      <c r="R2112" s="254"/>
      <c r="S2112" s="254"/>
      <c r="T2112" s="255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56" t="s">
        <v>170</v>
      </c>
      <c r="AU2112" s="256" t="s">
        <v>91</v>
      </c>
      <c r="AV2112" s="14" t="s">
        <v>91</v>
      </c>
      <c r="AW2112" s="14" t="s">
        <v>38</v>
      </c>
      <c r="AX2112" s="14" t="s">
        <v>76</v>
      </c>
      <c r="AY2112" s="256" t="s">
        <v>159</v>
      </c>
    </row>
    <row r="2113" s="14" customFormat="1">
      <c r="A2113" s="14"/>
      <c r="B2113" s="246"/>
      <c r="C2113" s="247"/>
      <c r="D2113" s="237" t="s">
        <v>170</v>
      </c>
      <c r="E2113" s="248" t="s">
        <v>32</v>
      </c>
      <c r="F2113" s="249" t="s">
        <v>3326</v>
      </c>
      <c r="G2113" s="247"/>
      <c r="H2113" s="250">
        <v>0.5</v>
      </c>
      <c r="I2113" s="251"/>
      <c r="J2113" s="247"/>
      <c r="K2113" s="247"/>
      <c r="L2113" s="252"/>
      <c r="M2113" s="253"/>
      <c r="N2113" s="254"/>
      <c r="O2113" s="254"/>
      <c r="P2113" s="254"/>
      <c r="Q2113" s="254"/>
      <c r="R2113" s="254"/>
      <c r="S2113" s="254"/>
      <c r="T2113" s="255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6" t="s">
        <v>170</v>
      </c>
      <c r="AU2113" s="256" t="s">
        <v>91</v>
      </c>
      <c r="AV2113" s="14" t="s">
        <v>91</v>
      </c>
      <c r="AW2113" s="14" t="s">
        <v>38</v>
      </c>
      <c r="AX2113" s="14" t="s">
        <v>76</v>
      </c>
      <c r="AY2113" s="256" t="s">
        <v>159</v>
      </c>
    </row>
    <row r="2114" s="14" customFormat="1">
      <c r="A2114" s="14"/>
      <c r="B2114" s="246"/>
      <c r="C2114" s="247"/>
      <c r="D2114" s="237" t="s">
        <v>170</v>
      </c>
      <c r="E2114" s="248" t="s">
        <v>32</v>
      </c>
      <c r="F2114" s="249" t="s">
        <v>3327</v>
      </c>
      <c r="G2114" s="247"/>
      <c r="H2114" s="250">
        <v>0.5</v>
      </c>
      <c r="I2114" s="251"/>
      <c r="J2114" s="247"/>
      <c r="K2114" s="247"/>
      <c r="L2114" s="252"/>
      <c r="M2114" s="253"/>
      <c r="N2114" s="254"/>
      <c r="O2114" s="254"/>
      <c r="P2114" s="254"/>
      <c r="Q2114" s="254"/>
      <c r="R2114" s="254"/>
      <c r="S2114" s="254"/>
      <c r="T2114" s="255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56" t="s">
        <v>170</v>
      </c>
      <c r="AU2114" s="256" t="s">
        <v>91</v>
      </c>
      <c r="AV2114" s="14" t="s">
        <v>91</v>
      </c>
      <c r="AW2114" s="14" t="s">
        <v>38</v>
      </c>
      <c r="AX2114" s="14" t="s">
        <v>76</v>
      </c>
      <c r="AY2114" s="256" t="s">
        <v>159</v>
      </c>
    </row>
    <row r="2115" s="13" customFormat="1">
      <c r="A2115" s="13"/>
      <c r="B2115" s="235"/>
      <c r="C2115" s="236"/>
      <c r="D2115" s="237" t="s">
        <v>170</v>
      </c>
      <c r="E2115" s="238" t="s">
        <v>32</v>
      </c>
      <c r="F2115" s="239" t="s">
        <v>811</v>
      </c>
      <c r="G2115" s="236"/>
      <c r="H2115" s="238" t="s">
        <v>32</v>
      </c>
      <c r="I2115" s="240"/>
      <c r="J2115" s="236"/>
      <c r="K2115" s="236"/>
      <c r="L2115" s="241"/>
      <c r="M2115" s="242"/>
      <c r="N2115" s="243"/>
      <c r="O2115" s="243"/>
      <c r="P2115" s="243"/>
      <c r="Q2115" s="243"/>
      <c r="R2115" s="243"/>
      <c r="S2115" s="243"/>
      <c r="T2115" s="244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5" t="s">
        <v>170</v>
      </c>
      <c r="AU2115" s="245" t="s">
        <v>91</v>
      </c>
      <c r="AV2115" s="13" t="s">
        <v>84</v>
      </c>
      <c r="AW2115" s="13" t="s">
        <v>38</v>
      </c>
      <c r="AX2115" s="13" t="s">
        <v>76</v>
      </c>
      <c r="AY2115" s="245" t="s">
        <v>159</v>
      </c>
    </row>
    <row r="2116" s="15" customFormat="1">
      <c r="A2116" s="15"/>
      <c r="B2116" s="266"/>
      <c r="C2116" s="267"/>
      <c r="D2116" s="237" t="s">
        <v>170</v>
      </c>
      <c r="E2116" s="268" t="s">
        <v>32</v>
      </c>
      <c r="F2116" s="269" t="s">
        <v>583</v>
      </c>
      <c r="G2116" s="267"/>
      <c r="H2116" s="270">
        <v>93.150000000000006</v>
      </c>
      <c r="I2116" s="271"/>
      <c r="J2116" s="267"/>
      <c r="K2116" s="267"/>
      <c r="L2116" s="272"/>
      <c r="M2116" s="273"/>
      <c r="N2116" s="274"/>
      <c r="O2116" s="274"/>
      <c r="P2116" s="274"/>
      <c r="Q2116" s="274"/>
      <c r="R2116" s="274"/>
      <c r="S2116" s="274"/>
      <c r="T2116" s="275"/>
      <c r="U2116" s="15"/>
      <c r="V2116" s="15"/>
      <c r="W2116" s="15"/>
      <c r="X2116" s="15"/>
      <c r="Y2116" s="15"/>
      <c r="Z2116" s="15"/>
      <c r="AA2116" s="15"/>
      <c r="AB2116" s="15"/>
      <c r="AC2116" s="15"/>
      <c r="AD2116" s="15"/>
      <c r="AE2116" s="15"/>
      <c r="AT2116" s="276" t="s">
        <v>170</v>
      </c>
      <c r="AU2116" s="276" t="s">
        <v>91</v>
      </c>
      <c r="AV2116" s="15" t="s">
        <v>96</v>
      </c>
      <c r="AW2116" s="15" t="s">
        <v>38</v>
      </c>
      <c r="AX2116" s="15" t="s">
        <v>84</v>
      </c>
      <c r="AY2116" s="276" t="s">
        <v>159</v>
      </c>
    </row>
    <row r="2117" s="2" customFormat="1" ht="16.5" customHeight="1">
      <c r="A2117" s="43"/>
      <c r="B2117" s="44"/>
      <c r="C2117" s="217" t="s">
        <v>3328</v>
      </c>
      <c r="D2117" s="217" t="s">
        <v>162</v>
      </c>
      <c r="E2117" s="218" t="s">
        <v>3329</v>
      </c>
      <c r="F2117" s="219" t="s">
        <v>3330</v>
      </c>
      <c r="G2117" s="220" t="s">
        <v>785</v>
      </c>
      <c r="H2117" s="221">
        <v>93.150000000000006</v>
      </c>
      <c r="I2117" s="222"/>
      <c r="J2117" s="223">
        <f>ROUND(I2117*H2117,2)</f>
        <v>0</v>
      </c>
      <c r="K2117" s="219" t="s">
        <v>166</v>
      </c>
      <c r="L2117" s="49"/>
      <c r="M2117" s="224" t="s">
        <v>32</v>
      </c>
      <c r="N2117" s="225" t="s">
        <v>48</v>
      </c>
      <c r="O2117" s="89"/>
      <c r="P2117" s="226">
        <f>O2117*H2117</f>
        <v>0</v>
      </c>
      <c r="Q2117" s="226">
        <v>9.0000000000000006E-05</v>
      </c>
      <c r="R2117" s="226">
        <f>Q2117*H2117</f>
        <v>0.0083835000000000003</v>
      </c>
      <c r="S2117" s="226">
        <v>0</v>
      </c>
      <c r="T2117" s="227">
        <f>S2117*H2117</f>
        <v>0</v>
      </c>
      <c r="U2117" s="43"/>
      <c r="V2117" s="43"/>
      <c r="W2117" s="43"/>
      <c r="X2117" s="43"/>
      <c r="Y2117" s="43"/>
      <c r="Z2117" s="43"/>
      <c r="AA2117" s="43"/>
      <c r="AB2117" s="43"/>
      <c r="AC2117" s="43"/>
      <c r="AD2117" s="43"/>
      <c r="AE2117" s="43"/>
      <c r="AR2117" s="228" t="s">
        <v>663</v>
      </c>
      <c r="AT2117" s="228" t="s">
        <v>162</v>
      </c>
      <c r="AU2117" s="228" t="s">
        <v>91</v>
      </c>
      <c r="AY2117" s="21" t="s">
        <v>159</v>
      </c>
      <c r="BE2117" s="229">
        <f>IF(N2117="základní",J2117,0)</f>
        <v>0</v>
      </c>
      <c r="BF2117" s="229">
        <f>IF(N2117="snížená",J2117,0)</f>
        <v>0</v>
      </c>
      <c r="BG2117" s="229">
        <f>IF(N2117="zákl. přenesená",J2117,0)</f>
        <v>0</v>
      </c>
      <c r="BH2117" s="229">
        <f>IF(N2117="sníž. přenesená",J2117,0)</f>
        <v>0</v>
      </c>
      <c r="BI2117" s="229">
        <f>IF(N2117="nulová",J2117,0)</f>
        <v>0</v>
      </c>
      <c r="BJ2117" s="21" t="s">
        <v>91</v>
      </c>
      <c r="BK2117" s="229">
        <f>ROUND(I2117*H2117,2)</f>
        <v>0</v>
      </c>
      <c r="BL2117" s="21" t="s">
        <v>663</v>
      </c>
      <c r="BM2117" s="228" t="s">
        <v>3331</v>
      </c>
    </row>
    <row r="2118" s="2" customFormat="1">
      <c r="A2118" s="43"/>
      <c r="B2118" s="44"/>
      <c r="C2118" s="45"/>
      <c r="D2118" s="230" t="s">
        <v>168</v>
      </c>
      <c r="E2118" s="45"/>
      <c r="F2118" s="231" t="s">
        <v>3332</v>
      </c>
      <c r="G2118" s="45"/>
      <c r="H2118" s="45"/>
      <c r="I2118" s="232"/>
      <c r="J2118" s="45"/>
      <c r="K2118" s="45"/>
      <c r="L2118" s="49"/>
      <c r="M2118" s="233"/>
      <c r="N2118" s="234"/>
      <c r="O2118" s="89"/>
      <c r="P2118" s="89"/>
      <c r="Q2118" s="89"/>
      <c r="R2118" s="89"/>
      <c r="S2118" s="89"/>
      <c r="T2118" s="90"/>
      <c r="U2118" s="43"/>
      <c r="V2118" s="43"/>
      <c r="W2118" s="43"/>
      <c r="X2118" s="43"/>
      <c r="Y2118" s="43"/>
      <c r="Z2118" s="43"/>
      <c r="AA2118" s="43"/>
      <c r="AB2118" s="43"/>
      <c r="AC2118" s="43"/>
      <c r="AD2118" s="43"/>
      <c r="AE2118" s="43"/>
      <c r="AT2118" s="21" t="s">
        <v>168</v>
      </c>
      <c r="AU2118" s="21" t="s">
        <v>91</v>
      </c>
    </row>
    <row r="2119" s="2" customFormat="1" ht="16.5" customHeight="1">
      <c r="A2119" s="43"/>
      <c r="B2119" s="44"/>
      <c r="C2119" s="217" t="s">
        <v>3333</v>
      </c>
      <c r="D2119" s="217" t="s">
        <v>162</v>
      </c>
      <c r="E2119" s="218" t="s">
        <v>3334</v>
      </c>
      <c r="F2119" s="219" t="s">
        <v>3335</v>
      </c>
      <c r="G2119" s="220" t="s">
        <v>785</v>
      </c>
      <c r="H2119" s="221">
        <v>93.150000000000006</v>
      </c>
      <c r="I2119" s="222"/>
      <c r="J2119" s="223">
        <f>ROUND(I2119*H2119,2)</f>
        <v>0</v>
      </c>
      <c r="K2119" s="219" t="s">
        <v>166</v>
      </c>
      <c r="L2119" s="49"/>
      <c r="M2119" s="224" t="s">
        <v>32</v>
      </c>
      <c r="N2119" s="225" t="s">
        <v>48</v>
      </c>
      <c r="O2119" s="89"/>
      <c r="P2119" s="226">
        <f>O2119*H2119</f>
        <v>0</v>
      </c>
      <c r="Q2119" s="226">
        <v>0.00015770000000000001</v>
      </c>
      <c r="R2119" s="226">
        <f>Q2119*H2119</f>
        <v>0.014689755000000002</v>
      </c>
      <c r="S2119" s="226">
        <v>0</v>
      </c>
      <c r="T2119" s="227">
        <f>S2119*H2119</f>
        <v>0</v>
      </c>
      <c r="U2119" s="43"/>
      <c r="V2119" s="43"/>
      <c r="W2119" s="43"/>
      <c r="X2119" s="43"/>
      <c r="Y2119" s="43"/>
      <c r="Z2119" s="43"/>
      <c r="AA2119" s="43"/>
      <c r="AB2119" s="43"/>
      <c r="AC2119" s="43"/>
      <c r="AD2119" s="43"/>
      <c r="AE2119" s="43"/>
      <c r="AR2119" s="228" t="s">
        <v>663</v>
      </c>
      <c r="AT2119" s="228" t="s">
        <v>162</v>
      </c>
      <c r="AU2119" s="228" t="s">
        <v>91</v>
      </c>
      <c r="AY2119" s="21" t="s">
        <v>159</v>
      </c>
      <c r="BE2119" s="229">
        <f>IF(N2119="základní",J2119,0)</f>
        <v>0</v>
      </c>
      <c r="BF2119" s="229">
        <f>IF(N2119="snížená",J2119,0)</f>
        <v>0</v>
      </c>
      <c r="BG2119" s="229">
        <f>IF(N2119="zákl. přenesená",J2119,0)</f>
        <v>0</v>
      </c>
      <c r="BH2119" s="229">
        <f>IF(N2119="sníž. přenesená",J2119,0)</f>
        <v>0</v>
      </c>
      <c r="BI2119" s="229">
        <f>IF(N2119="nulová",J2119,0)</f>
        <v>0</v>
      </c>
      <c r="BJ2119" s="21" t="s">
        <v>91</v>
      </c>
      <c r="BK2119" s="229">
        <f>ROUND(I2119*H2119,2)</f>
        <v>0</v>
      </c>
      <c r="BL2119" s="21" t="s">
        <v>663</v>
      </c>
      <c r="BM2119" s="228" t="s">
        <v>3336</v>
      </c>
    </row>
    <row r="2120" s="2" customFormat="1">
      <c r="A2120" s="43"/>
      <c r="B2120" s="44"/>
      <c r="C2120" s="45"/>
      <c r="D2120" s="230" t="s">
        <v>168</v>
      </c>
      <c r="E2120" s="45"/>
      <c r="F2120" s="231" t="s">
        <v>3337</v>
      </c>
      <c r="G2120" s="45"/>
      <c r="H2120" s="45"/>
      <c r="I2120" s="232"/>
      <c r="J2120" s="45"/>
      <c r="K2120" s="45"/>
      <c r="L2120" s="49"/>
      <c r="M2120" s="233"/>
      <c r="N2120" s="234"/>
      <c r="O2120" s="89"/>
      <c r="P2120" s="89"/>
      <c r="Q2120" s="89"/>
      <c r="R2120" s="89"/>
      <c r="S2120" s="89"/>
      <c r="T2120" s="90"/>
      <c r="U2120" s="43"/>
      <c r="V2120" s="43"/>
      <c r="W2120" s="43"/>
      <c r="X2120" s="43"/>
      <c r="Y2120" s="43"/>
      <c r="Z2120" s="43"/>
      <c r="AA2120" s="43"/>
      <c r="AB2120" s="43"/>
      <c r="AC2120" s="43"/>
      <c r="AD2120" s="43"/>
      <c r="AE2120" s="43"/>
      <c r="AT2120" s="21" t="s">
        <v>168</v>
      </c>
      <c r="AU2120" s="21" t="s">
        <v>91</v>
      </c>
    </row>
    <row r="2121" s="2" customFormat="1" ht="24.15" customHeight="1">
      <c r="A2121" s="43"/>
      <c r="B2121" s="44"/>
      <c r="C2121" s="277" t="s">
        <v>3338</v>
      </c>
      <c r="D2121" s="277" t="s">
        <v>670</v>
      </c>
      <c r="E2121" s="278" t="s">
        <v>3339</v>
      </c>
      <c r="F2121" s="279" t="s">
        <v>3340</v>
      </c>
      <c r="G2121" s="280" t="s">
        <v>785</v>
      </c>
      <c r="H2121" s="281">
        <v>102.465</v>
      </c>
      <c r="I2121" s="282"/>
      <c r="J2121" s="283">
        <f>ROUND(I2121*H2121,2)</f>
        <v>0</v>
      </c>
      <c r="K2121" s="279" t="s">
        <v>166</v>
      </c>
      <c r="L2121" s="284"/>
      <c r="M2121" s="285" t="s">
        <v>32</v>
      </c>
      <c r="N2121" s="286" t="s">
        <v>48</v>
      </c>
      <c r="O2121" s="89"/>
      <c r="P2121" s="226">
        <f>O2121*H2121</f>
        <v>0</v>
      </c>
      <c r="Q2121" s="226">
        <v>0.00198</v>
      </c>
      <c r="R2121" s="226">
        <f>Q2121*H2121</f>
        <v>0.2028807</v>
      </c>
      <c r="S2121" s="226">
        <v>0</v>
      </c>
      <c r="T2121" s="227">
        <f>S2121*H2121</f>
        <v>0</v>
      </c>
      <c r="U2121" s="43"/>
      <c r="V2121" s="43"/>
      <c r="W2121" s="43"/>
      <c r="X2121" s="43"/>
      <c r="Y2121" s="43"/>
      <c r="Z2121" s="43"/>
      <c r="AA2121" s="43"/>
      <c r="AB2121" s="43"/>
      <c r="AC2121" s="43"/>
      <c r="AD2121" s="43"/>
      <c r="AE2121" s="43"/>
      <c r="AR2121" s="228" t="s">
        <v>782</v>
      </c>
      <c r="AT2121" s="228" t="s">
        <v>670</v>
      </c>
      <c r="AU2121" s="228" t="s">
        <v>91</v>
      </c>
      <c r="AY2121" s="21" t="s">
        <v>159</v>
      </c>
      <c r="BE2121" s="229">
        <f>IF(N2121="základní",J2121,0)</f>
        <v>0</v>
      </c>
      <c r="BF2121" s="229">
        <f>IF(N2121="snížená",J2121,0)</f>
        <v>0</v>
      </c>
      <c r="BG2121" s="229">
        <f>IF(N2121="zákl. přenesená",J2121,0)</f>
        <v>0</v>
      </c>
      <c r="BH2121" s="229">
        <f>IF(N2121="sníž. přenesená",J2121,0)</f>
        <v>0</v>
      </c>
      <c r="BI2121" s="229">
        <f>IF(N2121="nulová",J2121,0)</f>
        <v>0</v>
      </c>
      <c r="BJ2121" s="21" t="s">
        <v>91</v>
      </c>
      <c r="BK2121" s="229">
        <f>ROUND(I2121*H2121,2)</f>
        <v>0</v>
      </c>
      <c r="BL2121" s="21" t="s">
        <v>663</v>
      </c>
      <c r="BM2121" s="228" t="s">
        <v>3341</v>
      </c>
    </row>
    <row r="2122" s="14" customFormat="1">
      <c r="A2122" s="14"/>
      <c r="B2122" s="246"/>
      <c r="C2122" s="247"/>
      <c r="D2122" s="237" t="s">
        <v>170</v>
      </c>
      <c r="E2122" s="247"/>
      <c r="F2122" s="249" t="s">
        <v>3342</v>
      </c>
      <c r="G2122" s="247"/>
      <c r="H2122" s="250">
        <v>102.465</v>
      </c>
      <c r="I2122" s="251"/>
      <c r="J2122" s="247"/>
      <c r="K2122" s="247"/>
      <c r="L2122" s="252"/>
      <c r="M2122" s="253"/>
      <c r="N2122" s="254"/>
      <c r="O2122" s="254"/>
      <c r="P2122" s="254"/>
      <c r="Q2122" s="254"/>
      <c r="R2122" s="254"/>
      <c r="S2122" s="254"/>
      <c r="T2122" s="255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6" t="s">
        <v>170</v>
      </c>
      <c r="AU2122" s="256" t="s">
        <v>91</v>
      </c>
      <c r="AV2122" s="14" t="s">
        <v>91</v>
      </c>
      <c r="AW2122" s="14" t="s">
        <v>4</v>
      </c>
      <c r="AX2122" s="14" t="s">
        <v>84</v>
      </c>
      <c r="AY2122" s="256" t="s">
        <v>159</v>
      </c>
    </row>
    <row r="2123" s="2" customFormat="1" ht="49.05" customHeight="1">
      <c r="A2123" s="43"/>
      <c r="B2123" s="44"/>
      <c r="C2123" s="217" t="s">
        <v>3343</v>
      </c>
      <c r="D2123" s="217" t="s">
        <v>162</v>
      </c>
      <c r="E2123" s="218" t="s">
        <v>3344</v>
      </c>
      <c r="F2123" s="219" t="s">
        <v>3345</v>
      </c>
      <c r="G2123" s="220" t="s">
        <v>181</v>
      </c>
      <c r="H2123" s="221">
        <v>6.5199999999999996</v>
      </c>
      <c r="I2123" s="222"/>
      <c r="J2123" s="223">
        <f>ROUND(I2123*H2123,2)</f>
        <v>0</v>
      </c>
      <c r="K2123" s="219" t="s">
        <v>166</v>
      </c>
      <c r="L2123" s="49"/>
      <c r="M2123" s="224" t="s">
        <v>32</v>
      </c>
      <c r="N2123" s="225" t="s">
        <v>48</v>
      </c>
      <c r="O2123" s="89"/>
      <c r="P2123" s="226">
        <f>O2123*H2123</f>
        <v>0</v>
      </c>
      <c r="Q2123" s="226">
        <v>0</v>
      </c>
      <c r="R2123" s="226">
        <f>Q2123*H2123</f>
        <v>0</v>
      </c>
      <c r="S2123" s="226">
        <v>0</v>
      </c>
      <c r="T2123" s="227">
        <f>S2123*H2123</f>
        <v>0</v>
      </c>
      <c r="U2123" s="43"/>
      <c r="V2123" s="43"/>
      <c r="W2123" s="43"/>
      <c r="X2123" s="43"/>
      <c r="Y2123" s="43"/>
      <c r="Z2123" s="43"/>
      <c r="AA2123" s="43"/>
      <c r="AB2123" s="43"/>
      <c r="AC2123" s="43"/>
      <c r="AD2123" s="43"/>
      <c r="AE2123" s="43"/>
      <c r="AR2123" s="228" t="s">
        <v>663</v>
      </c>
      <c r="AT2123" s="228" t="s">
        <v>162</v>
      </c>
      <c r="AU2123" s="228" t="s">
        <v>91</v>
      </c>
      <c r="AY2123" s="21" t="s">
        <v>159</v>
      </c>
      <c r="BE2123" s="229">
        <f>IF(N2123="základní",J2123,0)</f>
        <v>0</v>
      </c>
      <c r="BF2123" s="229">
        <f>IF(N2123="snížená",J2123,0)</f>
        <v>0</v>
      </c>
      <c r="BG2123" s="229">
        <f>IF(N2123="zákl. přenesená",J2123,0)</f>
        <v>0</v>
      </c>
      <c r="BH2123" s="229">
        <f>IF(N2123="sníž. přenesená",J2123,0)</f>
        <v>0</v>
      </c>
      <c r="BI2123" s="229">
        <f>IF(N2123="nulová",J2123,0)</f>
        <v>0</v>
      </c>
      <c r="BJ2123" s="21" t="s">
        <v>91</v>
      </c>
      <c r="BK2123" s="229">
        <f>ROUND(I2123*H2123,2)</f>
        <v>0</v>
      </c>
      <c r="BL2123" s="21" t="s">
        <v>663</v>
      </c>
      <c r="BM2123" s="228" t="s">
        <v>3346</v>
      </c>
    </row>
    <row r="2124" s="2" customFormat="1">
      <c r="A2124" s="43"/>
      <c r="B2124" s="44"/>
      <c r="C2124" s="45"/>
      <c r="D2124" s="230" t="s">
        <v>168</v>
      </c>
      <c r="E2124" s="45"/>
      <c r="F2124" s="231" t="s">
        <v>3347</v>
      </c>
      <c r="G2124" s="45"/>
      <c r="H2124" s="45"/>
      <c r="I2124" s="232"/>
      <c r="J2124" s="45"/>
      <c r="K2124" s="45"/>
      <c r="L2124" s="49"/>
      <c r="M2124" s="233"/>
      <c r="N2124" s="234"/>
      <c r="O2124" s="89"/>
      <c r="P2124" s="89"/>
      <c r="Q2124" s="89"/>
      <c r="R2124" s="89"/>
      <c r="S2124" s="89"/>
      <c r="T2124" s="90"/>
      <c r="U2124" s="43"/>
      <c r="V2124" s="43"/>
      <c r="W2124" s="43"/>
      <c r="X2124" s="43"/>
      <c r="Y2124" s="43"/>
      <c r="Z2124" s="43"/>
      <c r="AA2124" s="43"/>
      <c r="AB2124" s="43"/>
      <c r="AC2124" s="43"/>
      <c r="AD2124" s="43"/>
      <c r="AE2124" s="43"/>
      <c r="AT2124" s="21" t="s">
        <v>168</v>
      </c>
      <c r="AU2124" s="21" t="s">
        <v>91</v>
      </c>
    </row>
    <row r="2125" s="12" customFormat="1" ht="20.88" customHeight="1">
      <c r="A2125" s="12"/>
      <c r="B2125" s="201"/>
      <c r="C2125" s="202"/>
      <c r="D2125" s="203" t="s">
        <v>75</v>
      </c>
      <c r="E2125" s="215" t="s">
        <v>3348</v>
      </c>
      <c r="F2125" s="215" t="s">
        <v>3349</v>
      </c>
      <c r="G2125" s="202"/>
      <c r="H2125" s="202"/>
      <c r="I2125" s="205"/>
      <c r="J2125" s="216">
        <f>BK2125</f>
        <v>0</v>
      </c>
      <c r="K2125" s="202"/>
      <c r="L2125" s="207"/>
      <c r="M2125" s="208"/>
      <c r="N2125" s="209"/>
      <c r="O2125" s="209"/>
      <c r="P2125" s="210">
        <f>SUM(P2126:P2177)</f>
        <v>0</v>
      </c>
      <c r="Q2125" s="209"/>
      <c r="R2125" s="210">
        <f>SUM(R2126:R2177)</f>
        <v>0.37893829000000001</v>
      </c>
      <c r="S2125" s="209"/>
      <c r="T2125" s="211">
        <f>SUM(T2126:T2177)</f>
        <v>0</v>
      </c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R2125" s="212" t="s">
        <v>91</v>
      </c>
      <c r="AT2125" s="213" t="s">
        <v>75</v>
      </c>
      <c r="AU2125" s="213" t="s">
        <v>91</v>
      </c>
      <c r="AY2125" s="212" t="s">
        <v>159</v>
      </c>
      <c r="BK2125" s="214">
        <f>SUM(BK2126:BK2177)</f>
        <v>0</v>
      </c>
    </row>
    <row r="2126" s="2" customFormat="1" ht="24.15" customHeight="1">
      <c r="A2126" s="43"/>
      <c r="B2126" s="44"/>
      <c r="C2126" s="217" t="s">
        <v>3350</v>
      </c>
      <c r="D2126" s="217" t="s">
        <v>162</v>
      </c>
      <c r="E2126" s="218" t="s">
        <v>3351</v>
      </c>
      <c r="F2126" s="219" t="s">
        <v>3352</v>
      </c>
      <c r="G2126" s="220" t="s">
        <v>165</v>
      </c>
      <c r="H2126" s="221">
        <v>109.485</v>
      </c>
      <c r="I2126" s="222"/>
      <c r="J2126" s="223">
        <f>ROUND(I2126*H2126,2)</f>
        <v>0</v>
      </c>
      <c r="K2126" s="219" t="s">
        <v>166</v>
      </c>
      <c r="L2126" s="49"/>
      <c r="M2126" s="224" t="s">
        <v>32</v>
      </c>
      <c r="N2126" s="225" t="s">
        <v>48</v>
      </c>
      <c r="O2126" s="89"/>
      <c r="P2126" s="226">
        <f>O2126*H2126</f>
        <v>0</v>
      </c>
      <c r="Q2126" s="226">
        <v>0</v>
      </c>
      <c r="R2126" s="226">
        <f>Q2126*H2126</f>
        <v>0</v>
      </c>
      <c r="S2126" s="226">
        <v>0</v>
      </c>
      <c r="T2126" s="227">
        <f>S2126*H2126</f>
        <v>0</v>
      </c>
      <c r="U2126" s="43"/>
      <c r="V2126" s="43"/>
      <c r="W2126" s="43"/>
      <c r="X2126" s="43"/>
      <c r="Y2126" s="43"/>
      <c r="Z2126" s="43"/>
      <c r="AA2126" s="43"/>
      <c r="AB2126" s="43"/>
      <c r="AC2126" s="43"/>
      <c r="AD2126" s="43"/>
      <c r="AE2126" s="43"/>
      <c r="AR2126" s="228" t="s">
        <v>663</v>
      </c>
      <c r="AT2126" s="228" t="s">
        <v>162</v>
      </c>
      <c r="AU2126" s="228" t="s">
        <v>93</v>
      </c>
      <c r="AY2126" s="21" t="s">
        <v>159</v>
      </c>
      <c r="BE2126" s="229">
        <f>IF(N2126="základní",J2126,0)</f>
        <v>0</v>
      </c>
      <c r="BF2126" s="229">
        <f>IF(N2126="snížená",J2126,0)</f>
        <v>0</v>
      </c>
      <c r="BG2126" s="229">
        <f>IF(N2126="zákl. přenesená",J2126,0)</f>
        <v>0</v>
      </c>
      <c r="BH2126" s="229">
        <f>IF(N2126="sníž. přenesená",J2126,0)</f>
        <v>0</v>
      </c>
      <c r="BI2126" s="229">
        <f>IF(N2126="nulová",J2126,0)</f>
        <v>0</v>
      </c>
      <c r="BJ2126" s="21" t="s">
        <v>91</v>
      </c>
      <c r="BK2126" s="229">
        <f>ROUND(I2126*H2126,2)</f>
        <v>0</v>
      </c>
      <c r="BL2126" s="21" t="s">
        <v>663</v>
      </c>
      <c r="BM2126" s="228" t="s">
        <v>3353</v>
      </c>
    </row>
    <row r="2127" s="2" customFormat="1">
      <c r="A2127" s="43"/>
      <c r="B2127" s="44"/>
      <c r="C2127" s="45"/>
      <c r="D2127" s="230" t="s">
        <v>168</v>
      </c>
      <c r="E2127" s="45"/>
      <c r="F2127" s="231" t="s">
        <v>3354</v>
      </c>
      <c r="G2127" s="45"/>
      <c r="H2127" s="45"/>
      <c r="I2127" s="232"/>
      <c r="J2127" s="45"/>
      <c r="K2127" s="45"/>
      <c r="L2127" s="49"/>
      <c r="M2127" s="233"/>
      <c r="N2127" s="234"/>
      <c r="O2127" s="89"/>
      <c r="P2127" s="89"/>
      <c r="Q2127" s="89"/>
      <c r="R2127" s="89"/>
      <c r="S2127" s="89"/>
      <c r="T2127" s="90"/>
      <c r="U2127" s="43"/>
      <c r="V2127" s="43"/>
      <c r="W2127" s="43"/>
      <c r="X2127" s="43"/>
      <c r="Y2127" s="43"/>
      <c r="Z2127" s="43"/>
      <c r="AA2127" s="43"/>
      <c r="AB2127" s="43"/>
      <c r="AC2127" s="43"/>
      <c r="AD2127" s="43"/>
      <c r="AE2127" s="43"/>
      <c r="AT2127" s="21" t="s">
        <v>168</v>
      </c>
      <c r="AU2127" s="21" t="s">
        <v>93</v>
      </c>
    </row>
    <row r="2128" s="13" customFormat="1">
      <c r="A2128" s="13"/>
      <c r="B2128" s="235"/>
      <c r="C2128" s="236"/>
      <c r="D2128" s="237" t="s">
        <v>170</v>
      </c>
      <c r="E2128" s="238" t="s">
        <v>32</v>
      </c>
      <c r="F2128" s="239" t="s">
        <v>3355</v>
      </c>
      <c r="G2128" s="236"/>
      <c r="H2128" s="238" t="s">
        <v>32</v>
      </c>
      <c r="I2128" s="240"/>
      <c r="J2128" s="236"/>
      <c r="K2128" s="236"/>
      <c r="L2128" s="241"/>
      <c r="M2128" s="242"/>
      <c r="N2128" s="243"/>
      <c r="O2128" s="243"/>
      <c r="P2128" s="243"/>
      <c r="Q2128" s="243"/>
      <c r="R2128" s="243"/>
      <c r="S2128" s="243"/>
      <c r="T2128" s="244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45" t="s">
        <v>170</v>
      </c>
      <c r="AU2128" s="245" t="s">
        <v>93</v>
      </c>
      <c r="AV2128" s="13" t="s">
        <v>84</v>
      </c>
      <c r="AW2128" s="13" t="s">
        <v>38</v>
      </c>
      <c r="AX2128" s="13" t="s">
        <v>76</v>
      </c>
      <c r="AY2128" s="245" t="s">
        <v>159</v>
      </c>
    </row>
    <row r="2129" s="14" customFormat="1">
      <c r="A2129" s="14"/>
      <c r="B2129" s="246"/>
      <c r="C2129" s="247"/>
      <c r="D2129" s="237" t="s">
        <v>170</v>
      </c>
      <c r="E2129" s="248" t="s">
        <v>32</v>
      </c>
      <c r="F2129" s="249" t="s">
        <v>3356</v>
      </c>
      <c r="G2129" s="247"/>
      <c r="H2129" s="250">
        <v>3.8999999999999999</v>
      </c>
      <c r="I2129" s="251"/>
      <c r="J2129" s="247"/>
      <c r="K2129" s="247"/>
      <c r="L2129" s="252"/>
      <c r="M2129" s="253"/>
      <c r="N2129" s="254"/>
      <c r="O2129" s="254"/>
      <c r="P2129" s="254"/>
      <c r="Q2129" s="254"/>
      <c r="R2129" s="254"/>
      <c r="S2129" s="254"/>
      <c r="T2129" s="255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6" t="s">
        <v>170</v>
      </c>
      <c r="AU2129" s="256" t="s">
        <v>93</v>
      </c>
      <c r="AV2129" s="14" t="s">
        <v>91</v>
      </c>
      <c r="AW2129" s="14" t="s">
        <v>38</v>
      </c>
      <c r="AX2129" s="14" t="s">
        <v>76</v>
      </c>
      <c r="AY2129" s="256" t="s">
        <v>159</v>
      </c>
    </row>
    <row r="2130" s="13" customFormat="1">
      <c r="A2130" s="13"/>
      <c r="B2130" s="235"/>
      <c r="C2130" s="236"/>
      <c r="D2130" s="237" t="s">
        <v>170</v>
      </c>
      <c r="E2130" s="238" t="s">
        <v>32</v>
      </c>
      <c r="F2130" s="239" t="s">
        <v>805</v>
      </c>
      <c r="G2130" s="236"/>
      <c r="H2130" s="238" t="s">
        <v>32</v>
      </c>
      <c r="I2130" s="240"/>
      <c r="J2130" s="236"/>
      <c r="K2130" s="236"/>
      <c r="L2130" s="241"/>
      <c r="M2130" s="242"/>
      <c r="N2130" s="243"/>
      <c r="O2130" s="243"/>
      <c r="P2130" s="243"/>
      <c r="Q2130" s="243"/>
      <c r="R2130" s="243"/>
      <c r="S2130" s="243"/>
      <c r="T2130" s="244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5" t="s">
        <v>170</v>
      </c>
      <c r="AU2130" s="245" t="s">
        <v>93</v>
      </c>
      <c r="AV2130" s="13" t="s">
        <v>84</v>
      </c>
      <c r="AW2130" s="13" t="s">
        <v>38</v>
      </c>
      <c r="AX2130" s="13" t="s">
        <v>76</v>
      </c>
      <c r="AY2130" s="245" t="s">
        <v>159</v>
      </c>
    </row>
    <row r="2131" s="14" customFormat="1">
      <c r="A2131" s="14"/>
      <c r="B2131" s="246"/>
      <c r="C2131" s="247"/>
      <c r="D2131" s="237" t="s">
        <v>170</v>
      </c>
      <c r="E2131" s="248" t="s">
        <v>32</v>
      </c>
      <c r="F2131" s="249" t="s">
        <v>3357</v>
      </c>
      <c r="G2131" s="247"/>
      <c r="H2131" s="250">
        <v>3.3999999999999999</v>
      </c>
      <c r="I2131" s="251"/>
      <c r="J2131" s="247"/>
      <c r="K2131" s="247"/>
      <c r="L2131" s="252"/>
      <c r="M2131" s="253"/>
      <c r="N2131" s="254"/>
      <c r="O2131" s="254"/>
      <c r="P2131" s="254"/>
      <c r="Q2131" s="254"/>
      <c r="R2131" s="254"/>
      <c r="S2131" s="254"/>
      <c r="T2131" s="255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6" t="s">
        <v>170</v>
      </c>
      <c r="AU2131" s="256" t="s">
        <v>93</v>
      </c>
      <c r="AV2131" s="14" t="s">
        <v>91</v>
      </c>
      <c r="AW2131" s="14" t="s">
        <v>38</v>
      </c>
      <c r="AX2131" s="14" t="s">
        <v>76</v>
      </c>
      <c r="AY2131" s="256" t="s">
        <v>159</v>
      </c>
    </row>
    <row r="2132" s="14" customFormat="1">
      <c r="A2132" s="14"/>
      <c r="B2132" s="246"/>
      <c r="C2132" s="247"/>
      <c r="D2132" s="237" t="s">
        <v>170</v>
      </c>
      <c r="E2132" s="248" t="s">
        <v>32</v>
      </c>
      <c r="F2132" s="249" t="s">
        <v>3358</v>
      </c>
      <c r="G2132" s="247"/>
      <c r="H2132" s="250">
        <v>8.8399999999999999</v>
      </c>
      <c r="I2132" s="251"/>
      <c r="J2132" s="247"/>
      <c r="K2132" s="247"/>
      <c r="L2132" s="252"/>
      <c r="M2132" s="253"/>
      <c r="N2132" s="254"/>
      <c r="O2132" s="254"/>
      <c r="P2132" s="254"/>
      <c r="Q2132" s="254"/>
      <c r="R2132" s="254"/>
      <c r="S2132" s="254"/>
      <c r="T2132" s="255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6" t="s">
        <v>170</v>
      </c>
      <c r="AU2132" s="256" t="s">
        <v>93</v>
      </c>
      <c r="AV2132" s="14" t="s">
        <v>91</v>
      </c>
      <c r="AW2132" s="14" t="s">
        <v>38</v>
      </c>
      <c r="AX2132" s="14" t="s">
        <v>76</v>
      </c>
      <c r="AY2132" s="256" t="s">
        <v>159</v>
      </c>
    </row>
    <row r="2133" s="14" customFormat="1">
      <c r="A2133" s="14"/>
      <c r="B2133" s="246"/>
      <c r="C2133" s="247"/>
      <c r="D2133" s="237" t="s">
        <v>170</v>
      </c>
      <c r="E2133" s="248" t="s">
        <v>32</v>
      </c>
      <c r="F2133" s="249" t="s">
        <v>3359</v>
      </c>
      <c r="G2133" s="247"/>
      <c r="H2133" s="250">
        <v>16.542999999999999</v>
      </c>
      <c r="I2133" s="251"/>
      <c r="J2133" s="247"/>
      <c r="K2133" s="247"/>
      <c r="L2133" s="252"/>
      <c r="M2133" s="253"/>
      <c r="N2133" s="254"/>
      <c r="O2133" s="254"/>
      <c r="P2133" s="254"/>
      <c r="Q2133" s="254"/>
      <c r="R2133" s="254"/>
      <c r="S2133" s="254"/>
      <c r="T2133" s="255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6" t="s">
        <v>170</v>
      </c>
      <c r="AU2133" s="256" t="s">
        <v>93</v>
      </c>
      <c r="AV2133" s="14" t="s">
        <v>91</v>
      </c>
      <c r="AW2133" s="14" t="s">
        <v>38</v>
      </c>
      <c r="AX2133" s="14" t="s">
        <v>76</v>
      </c>
      <c r="AY2133" s="256" t="s">
        <v>159</v>
      </c>
    </row>
    <row r="2134" s="14" customFormat="1">
      <c r="A2134" s="14"/>
      <c r="B2134" s="246"/>
      <c r="C2134" s="247"/>
      <c r="D2134" s="237" t="s">
        <v>170</v>
      </c>
      <c r="E2134" s="248" t="s">
        <v>32</v>
      </c>
      <c r="F2134" s="249" t="s">
        <v>3360</v>
      </c>
      <c r="G2134" s="247"/>
      <c r="H2134" s="250">
        <v>4.75</v>
      </c>
      <c r="I2134" s="251"/>
      <c r="J2134" s="247"/>
      <c r="K2134" s="247"/>
      <c r="L2134" s="252"/>
      <c r="M2134" s="253"/>
      <c r="N2134" s="254"/>
      <c r="O2134" s="254"/>
      <c r="P2134" s="254"/>
      <c r="Q2134" s="254"/>
      <c r="R2134" s="254"/>
      <c r="S2134" s="254"/>
      <c r="T2134" s="255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6" t="s">
        <v>170</v>
      </c>
      <c r="AU2134" s="256" t="s">
        <v>93</v>
      </c>
      <c r="AV2134" s="14" t="s">
        <v>91</v>
      </c>
      <c r="AW2134" s="14" t="s">
        <v>38</v>
      </c>
      <c r="AX2134" s="14" t="s">
        <v>76</v>
      </c>
      <c r="AY2134" s="256" t="s">
        <v>159</v>
      </c>
    </row>
    <row r="2135" s="14" customFormat="1">
      <c r="A2135" s="14"/>
      <c r="B2135" s="246"/>
      <c r="C2135" s="247"/>
      <c r="D2135" s="237" t="s">
        <v>170</v>
      </c>
      <c r="E2135" s="248" t="s">
        <v>32</v>
      </c>
      <c r="F2135" s="249" t="s">
        <v>3361</v>
      </c>
      <c r="G2135" s="247"/>
      <c r="H2135" s="250">
        <v>5.75</v>
      </c>
      <c r="I2135" s="251"/>
      <c r="J2135" s="247"/>
      <c r="K2135" s="247"/>
      <c r="L2135" s="252"/>
      <c r="M2135" s="253"/>
      <c r="N2135" s="254"/>
      <c r="O2135" s="254"/>
      <c r="P2135" s="254"/>
      <c r="Q2135" s="254"/>
      <c r="R2135" s="254"/>
      <c r="S2135" s="254"/>
      <c r="T2135" s="255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6" t="s">
        <v>170</v>
      </c>
      <c r="AU2135" s="256" t="s">
        <v>93</v>
      </c>
      <c r="AV2135" s="14" t="s">
        <v>91</v>
      </c>
      <c r="AW2135" s="14" t="s">
        <v>38</v>
      </c>
      <c r="AX2135" s="14" t="s">
        <v>76</v>
      </c>
      <c r="AY2135" s="256" t="s">
        <v>159</v>
      </c>
    </row>
    <row r="2136" s="14" customFormat="1">
      <c r="A2136" s="14"/>
      <c r="B2136" s="246"/>
      <c r="C2136" s="247"/>
      <c r="D2136" s="237" t="s">
        <v>170</v>
      </c>
      <c r="E2136" s="248" t="s">
        <v>32</v>
      </c>
      <c r="F2136" s="249" t="s">
        <v>3362</v>
      </c>
      <c r="G2136" s="247"/>
      <c r="H2136" s="250">
        <v>5.75</v>
      </c>
      <c r="I2136" s="251"/>
      <c r="J2136" s="247"/>
      <c r="K2136" s="247"/>
      <c r="L2136" s="252"/>
      <c r="M2136" s="253"/>
      <c r="N2136" s="254"/>
      <c r="O2136" s="254"/>
      <c r="P2136" s="254"/>
      <c r="Q2136" s="254"/>
      <c r="R2136" s="254"/>
      <c r="S2136" s="254"/>
      <c r="T2136" s="255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6" t="s">
        <v>170</v>
      </c>
      <c r="AU2136" s="256" t="s">
        <v>93</v>
      </c>
      <c r="AV2136" s="14" t="s">
        <v>91</v>
      </c>
      <c r="AW2136" s="14" t="s">
        <v>38</v>
      </c>
      <c r="AX2136" s="14" t="s">
        <v>76</v>
      </c>
      <c r="AY2136" s="256" t="s">
        <v>159</v>
      </c>
    </row>
    <row r="2137" s="14" customFormat="1">
      <c r="A2137" s="14"/>
      <c r="B2137" s="246"/>
      <c r="C2137" s="247"/>
      <c r="D2137" s="237" t="s">
        <v>170</v>
      </c>
      <c r="E2137" s="248" t="s">
        <v>32</v>
      </c>
      <c r="F2137" s="249" t="s">
        <v>3363</v>
      </c>
      <c r="G2137" s="247"/>
      <c r="H2137" s="250">
        <v>5.665</v>
      </c>
      <c r="I2137" s="251"/>
      <c r="J2137" s="247"/>
      <c r="K2137" s="247"/>
      <c r="L2137" s="252"/>
      <c r="M2137" s="253"/>
      <c r="N2137" s="254"/>
      <c r="O2137" s="254"/>
      <c r="P2137" s="254"/>
      <c r="Q2137" s="254"/>
      <c r="R2137" s="254"/>
      <c r="S2137" s="254"/>
      <c r="T2137" s="255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6" t="s">
        <v>170</v>
      </c>
      <c r="AU2137" s="256" t="s">
        <v>93</v>
      </c>
      <c r="AV2137" s="14" t="s">
        <v>91</v>
      </c>
      <c r="AW2137" s="14" t="s">
        <v>38</v>
      </c>
      <c r="AX2137" s="14" t="s">
        <v>76</v>
      </c>
      <c r="AY2137" s="256" t="s">
        <v>159</v>
      </c>
    </row>
    <row r="2138" s="14" customFormat="1">
      <c r="A2138" s="14"/>
      <c r="B2138" s="246"/>
      <c r="C2138" s="247"/>
      <c r="D2138" s="237" t="s">
        <v>170</v>
      </c>
      <c r="E2138" s="248" t="s">
        <v>32</v>
      </c>
      <c r="F2138" s="249" t="s">
        <v>3364</v>
      </c>
      <c r="G2138" s="247"/>
      <c r="H2138" s="250">
        <v>5.665</v>
      </c>
      <c r="I2138" s="251"/>
      <c r="J2138" s="247"/>
      <c r="K2138" s="247"/>
      <c r="L2138" s="252"/>
      <c r="M2138" s="253"/>
      <c r="N2138" s="254"/>
      <c r="O2138" s="254"/>
      <c r="P2138" s="254"/>
      <c r="Q2138" s="254"/>
      <c r="R2138" s="254"/>
      <c r="S2138" s="254"/>
      <c r="T2138" s="255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6" t="s">
        <v>170</v>
      </c>
      <c r="AU2138" s="256" t="s">
        <v>93</v>
      </c>
      <c r="AV2138" s="14" t="s">
        <v>91</v>
      </c>
      <c r="AW2138" s="14" t="s">
        <v>38</v>
      </c>
      <c r="AX2138" s="14" t="s">
        <v>76</v>
      </c>
      <c r="AY2138" s="256" t="s">
        <v>159</v>
      </c>
    </row>
    <row r="2139" s="14" customFormat="1">
      <c r="A2139" s="14"/>
      <c r="B2139" s="246"/>
      <c r="C2139" s="247"/>
      <c r="D2139" s="237" t="s">
        <v>170</v>
      </c>
      <c r="E2139" s="248" t="s">
        <v>32</v>
      </c>
      <c r="F2139" s="249" t="s">
        <v>3365</v>
      </c>
      <c r="G2139" s="247"/>
      <c r="H2139" s="250">
        <v>5.665</v>
      </c>
      <c r="I2139" s="251"/>
      <c r="J2139" s="247"/>
      <c r="K2139" s="247"/>
      <c r="L2139" s="252"/>
      <c r="M2139" s="253"/>
      <c r="N2139" s="254"/>
      <c r="O2139" s="254"/>
      <c r="P2139" s="254"/>
      <c r="Q2139" s="254"/>
      <c r="R2139" s="254"/>
      <c r="S2139" s="254"/>
      <c r="T2139" s="255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6" t="s">
        <v>170</v>
      </c>
      <c r="AU2139" s="256" t="s">
        <v>93</v>
      </c>
      <c r="AV2139" s="14" t="s">
        <v>91</v>
      </c>
      <c r="AW2139" s="14" t="s">
        <v>38</v>
      </c>
      <c r="AX2139" s="14" t="s">
        <v>76</v>
      </c>
      <c r="AY2139" s="256" t="s">
        <v>159</v>
      </c>
    </row>
    <row r="2140" s="14" customFormat="1">
      <c r="A2140" s="14"/>
      <c r="B2140" s="246"/>
      <c r="C2140" s="247"/>
      <c r="D2140" s="237" t="s">
        <v>170</v>
      </c>
      <c r="E2140" s="248" t="s">
        <v>32</v>
      </c>
      <c r="F2140" s="249" t="s">
        <v>3366</v>
      </c>
      <c r="G2140" s="247"/>
      <c r="H2140" s="250">
        <v>5.665</v>
      </c>
      <c r="I2140" s="251"/>
      <c r="J2140" s="247"/>
      <c r="K2140" s="247"/>
      <c r="L2140" s="252"/>
      <c r="M2140" s="253"/>
      <c r="N2140" s="254"/>
      <c r="O2140" s="254"/>
      <c r="P2140" s="254"/>
      <c r="Q2140" s="254"/>
      <c r="R2140" s="254"/>
      <c r="S2140" s="254"/>
      <c r="T2140" s="255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6" t="s">
        <v>170</v>
      </c>
      <c r="AU2140" s="256" t="s">
        <v>93</v>
      </c>
      <c r="AV2140" s="14" t="s">
        <v>91</v>
      </c>
      <c r="AW2140" s="14" t="s">
        <v>38</v>
      </c>
      <c r="AX2140" s="14" t="s">
        <v>76</v>
      </c>
      <c r="AY2140" s="256" t="s">
        <v>159</v>
      </c>
    </row>
    <row r="2141" s="13" customFormat="1">
      <c r="A2141" s="13"/>
      <c r="B2141" s="235"/>
      <c r="C2141" s="236"/>
      <c r="D2141" s="237" t="s">
        <v>170</v>
      </c>
      <c r="E2141" s="238" t="s">
        <v>32</v>
      </c>
      <c r="F2141" s="239" t="s">
        <v>811</v>
      </c>
      <c r="G2141" s="236"/>
      <c r="H2141" s="238" t="s">
        <v>32</v>
      </c>
      <c r="I2141" s="240"/>
      <c r="J2141" s="236"/>
      <c r="K2141" s="236"/>
      <c r="L2141" s="241"/>
      <c r="M2141" s="242"/>
      <c r="N2141" s="243"/>
      <c r="O2141" s="243"/>
      <c r="P2141" s="243"/>
      <c r="Q2141" s="243"/>
      <c r="R2141" s="243"/>
      <c r="S2141" s="243"/>
      <c r="T2141" s="244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5" t="s">
        <v>170</v>
      </c>
      <c r="AU2141" s="245" t="s">
        <v>93</v>
      </c>
      <c r="AV2141" s="13" t="s">
        <v>84</v>
      </c>
      <c r="AW2141" s="13" t="s">
        <v>38</v>
      </c>
      <c r="AX2141" s="13" t="s">
        <v>76</v>
      </c>
      <c r="AY2141" s="245" t="s">
        <v>159</v>
      </c>
    </row>
    <row r="2142" s="14" customFormat="1">
      <c r="A2142" s="14"/>
      <c r="B2142" s="246"/>
      <c r="C2142" s="247"/>
      <c r="D2142" s="237" t="s">
        <v>170</v>
      </c>
      <c r="E2142" s="248" t="s">
        <v>32</v>
      </c>
      <c r="F2142" s="249" t="s">
        <v>3367</v>
      </c>
      <c r="G2142" s="247"/>
      <c r="H2142" s="250">
        <v>3.7000000000000002</v>
      </c>
      <c r="I2142" s="251"/>
      <c r="J2142" s="247"/>
      <c r="K2142" s="247"/>
      <c r="L2142" s="252"/>
      <c r="M2142" s="253"/>
      <c r="N2142" s="254"/>
      <c r="O2142" s="254"/>
      <c r="P2142" s="254"/>
      <c r="Q2142" s="254"/>
      <c r="R2142" s="254"/>
      <c r="S2142" s="254"/>
      <c r="T2142" s="255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6" t="s">
        <v>170</v>
      </c>
      <c r="AU2142" s="256" t="s">
        <v>93</v>
      </c>
      <c r="AV2142" s="14" t="s">
        <v>91</v>
      </c>
      <c r="AW2142" s="14" t="s">
        <v>38</v>
      </c>
      <c r="AX2142" s="14" t="s">
        <v>76</v>
      </c>
      <c r="AY2142" s="256" t="s">
        <v>159</v>
      </c>
    </row>
    <row r="2143" s="14" customFormat="1">
      <c r="A2143" s="14"/>
      <c r="B2143" s="246"/>
      <c r="C2143" s="247"/>
      <c r="D2143" s="237" t="s">
        <v>170</v>
      </c>
      <c r="E2143" s="248" t="s">
        <v>32</v>
      </c>
      <c r="F2143" s="249" t="s">
        <v>3368</v>
      </c>
      <c r="G2143" s="247"/>
      <c r="H2143" s="250">
        <v>7.96</v>
      </c>
      <c r="I2143" s="251"/>
      <c r="J2143" s="247"/>
      <c r="K2143" s="247"/>
      <c r="L2143" s="252"/>
      <c r="M2143" s="253"/>
      <c r="N2143" s="254"/>
      <c r="O2143" s="254"/>
      <c r="P2143" s="254"/>
      <c r="Q2143" s="254"/>
      <c r="R2143" s="254"/>
      <c r="S2143" s="254"/>
      <c r="T2143" s="255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6" t="s">
        <v>170</v>
      </c>
      <c r="AU2143" s="256" t="s">
        <v>93</v>
      </c>
      <c r="AV2143" s="14" t="s">
        <v>91</v>
      </c>
      <c r="AW2143" s="14" t="s">
        <v>38</v>
      </c>
      <c r="AX2143" s="14" t="s">
        <v>76</v>
      </c>
      <c r="AY2143" s="256" t="s">
        <v>159</v>
      </c>
    </row>
    <row r="2144" s="14" customFormat="1">
      <c r="A2144" s="14"/>
      <c r="B2144" s="246"/>
      <c r="C2144" s="247"/>
      <c r="D2144" s="237" t="s">
        <v>170</v>
      </c>
      <c r="E2144" s="248" t="s">
        <v>32</v>
      </c>
      <c r="F2144" s="249" t="s">
        <v>3369</v>
      </c>
      <c r="G2144" s="247"/>
      <c r="H2144" s="250">
        <v>3.8999999999999999</v>
      </c>
      <c r="I2144" s="251"/>
      <c r="J2144" s="247"/>
      <c r="K2144" s="247"/>
      <c r="L2144" s="252"/>
      <c r="M2144" s="253"/>
      <c r="N2144" s="254"/>
      <c r="O2144" s="254"/>
      <c r="P2144" s="254"/>
      <c r="Q2144" s="254"/>
      <c r="R2144" s="254"/>
      <c r="S2144" s="254"/>
      <c r="T2144" s="255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6" t="s">
        <v>170</v>
      </c>
      <c r="AU2144" s="256" t="s">
        <v>93</v>
      </c>
      <c r="AV2144" s="14" t="s">
        <v>91</v>
      </c>
      <c r="AW2144" s="14" t="s">
        <v>38</v>
      </c>
      <c r="AX2144" s="14" t="s">
        <v>76</v>
      </c>
      <c r="AY2144" s="256" t="s">
        <v>159</v>
      </c>
    </row>
    <row r="2145" s="14" customFormat="1">
      <c r="A2145" s="14"/>
      <c r="B2145" s="246"/>
      <c r="C2145" s="247"/>
      <c r="D2145" s="237" t="s">
        <v>170</v>
      </c>
      <c r="E2145" s="248" t="s">
        <v>32</v>
      </c>
      <c r="F2145" s="249" t="s">
        <v>3370</v>
      </c>
      <c r="G2145" s="247"/>
      <c r="H2145" s="250">
        <v>5.5830000000000002</v>
      </c>
      <c r="I2145" s="251"/>
      <c r="J2145" s="247"/>
      <c r="K2145" s="247"/>
      <c r="L2145" s="252"/>
      <c r="M2145" s="253"/>
      <c r="N2145" s="254"/>
      <c r="O2145" s="254"/>
      <c r="P2145" s="254"/>
      <c r="Q2145" s="254"/>
      <c r="R2145" s="254"/>
      <c r="S2145" s="254"/>
      <c r="T2145" s="255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6" t="s">
        <v>170</v>
      </c>
      <c r="AU2145" s="256" t="s">
        <v>93</v>
      </c>
      <c r="AV2145" s="14" t="s">
        <v>91</v>
      </c>
      <c r="AW2145" s="14" t="s">
        <v>38</v>
      </c>
      <c r="AX2145" s="14" t="s">
        <v>76</v>
      </c>
      <c r="AY2145" s="256" t="s">
        <v>159</v>
      </c>
    </row>
    <row r="2146" s="14" customFormat="1">
      <c r="A2146" s="14"/>
      <c r="B2146" s="246"/>
      <c r="C2146" s="247"/>
      <c r="D2146" s="237" t="s">
        <v>170</v>
      </c>
      <c r="E2146" s="248" t="s">
        <v>32</v>
      </c>
      <c r="F2146" s="249" t="s">
        <v>3371</v>
      </c>
      <c r="G2146" s="247"/>
      <c r="H2146" s="250">
        <v>5.5830000000000002</v>
      </c>
      <c r="I2146" s="251"/>
      <c r="J2146" s="247"/>
      <c r="K2146" s="247"/>
      <c r="L2146" s="252"/>
      <c r="M2146" s="253"/>
      <c r="N2146" s="254"/>
      <c r="O2146" s="254"/>
      <c r="P2146" s="254"/>
      <c r="Q2146" s="254"/>
      <c r="R2146" s="254"/>
      <c r="S2146" s="254"/>
      <c r="T2146" s="255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6" t="s">
        <v>170</v>
      </c>
      <c r="AU2146" s="256" t="s">
        <v>93</v>
      </c>
      <c r="AV2146" s="14" t="s">
        <v>91</v>
      </c>
      <c r="AW2146" s="14" t="s">
        <v>38</v>
      </c>
      <c r="AX2146" s="14" t="s">
        <v>76</v>
      </c>
      <c r="AY2146" s="256" t="s">
        <v>159</v>
      </c>
    </row>
    <row r="2147" s="14" customFormat="1">
      <c r="A2147" s="14"/>
      <c r="B2147" s="246"/>
      <c r="C2147" s="247"/>
      <c r="D2147" s="237" t="s">
        <v>170</v>
      </c>
      <c r="E2147" s="248" t="s">
        <v>32</v>
      </c>
      <c r="F2147" s="249" t="s">
        <v>3372</v>
      </c>
      <c r="G2147" s="247"/>
      <c r="H2147" s="250">
        <v>5.5830000000000002</v>
      </c>
      <c r="I2147" s="251"/>
      <c r="J2147" s="247"/>
      <c r="K2147" s="247"/>
      <c r="L2147" s="252"/>
      <c r="M2147" s="253"/>
      <c r="N2147" s="254"/>
      <c r="O2147" s="254"/>
      <c r="P2147" s="254"/>
      <c r="Q2147" s="254"/>
      <c r="R2147" s="254"/>
      <c r="S2147" s="254"/>
      <c r="T2147" s="255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6" t="s">
        <v>170</v>
      </c>
      <c r="AU2147" s="256" t="s">
        <v>93</v>
      </c>
      <c r="AV2147" s="14" t="s">
        <v>91</v>
      </c>
      <c r="AW2147" s="14" t="s">
        <v>38</v>
      </c>
      <c r="AX2147" s="14" t="s">
        <v>76</v>
      </c>
      <c r="AY2147" s="256" t="s">
        <v>159</v>
      </c>
    </row>
    <row r="2148" s="14" customFormat="1">
      <c r="A2148" s="14"/>
      <c r="B2148" s="246"/>
      <c r="C2148" s="247"/>
      <c r="D2148" s="237" t="s">
        <v>170</v>
      </c>
      <c r="E2148" s="248" t="s">
        <v>32</v>
      </c>
      <c r="F2148" s="249" t="s">
        <v>3373</v>
      </c>
      <c r="G2148" s="247"/>
      <c r="H2148" s="250">
        <v>5.5830000000000002</v>
      </c>
      <c r="I2148" s="251"/>
      <c r="J2148" s="247"/>
      <c r="K2148" s="247"/>
      <c r="L2148" s="252"/>
      <c r="M2148" s="253"/>
      <c r="N2148" s="254"/>
      <c r="O2148" s="254"/>
      <c r="P2148" s="254"/>
      <c r="Q2148" s="254"/>
      <c r="R2148" s="254"/>
      <c r="S2148" s="254"/>
      <c r="T2148" s="255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6" t="s">
        <v>170</v>
      </c>
      <c r="AU2148" s="256" t="s">
        <v>93</v>
      </c>
      <c r="AV2148" s="14" t="s">
        <v>91</v>
      </c>
      <c r="AW2148" s="14" t="s">
        <v>38</v>
      </c>
      <c r="AX2148" s="14" t="s">
        <v>76</v>
      </c>
      <c r="AY2148" s="256" t="s">
        <v>159</v>
      </c>
    </row>
    <row r="2149" s="15" customFormat="1">
      <c r="A2149" s="15"/>
      <c r="B2149" s="266"/>
      <c r="C2149" s="267"/>
      <c r="D2149" s="237" t="s">
        <v>170</v>
      </c>
      <c r="E2149" s="268" t="s">
        <v>32</v>
      </c>
      <c r="F2149" s="269" t="s">
        <v>583</v>
      </c>
      <c r="G2149" s="267"/>
      <c r="H2149" s="270">
        <v>109.485</v>
      </c>
      <c r="I2149" s="271"/>
      <c r="J2149" s="267"/>
      <c r="K2149" s="267"/>
      <c r="L2149" s="272"/>
      <c r="M2149" s="273"/>
      <c r="N2149" s="274"/>
      <c r="O2149" s="274"/>
      <c r="P2149" s="274"/>
      <c r="Q2149" s="274"/>
      <c r="R2149" s="274"/>
      <c r="S2149" s="274"/>
      <c r="T2149" s="275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T2149" s="276" t="s">
        <v>170</v>
      </c>
      <c r="AU2149" s="276" t="s">
        <v>93</v>
      </c>
      <c r="AV2149" s="15" t="s">
        <v>96</v>
      </c>
      <c r="AW2149" s="15" t="s">
        <v>38</v>
      </c>
      <c r="AX2149" s="15" t="s">
        <v>84</v>
      </c>
      <c r="AY2149" s="276" t="s">
        <v>159</v>
      </c>
    </row>
    <row r="2150" s="2" customFormat="1" ht="24.15" customHeight="1">
      <c r="A2150" s="43"/>
      <c r="B2150" s="44"/>
      <c r="C2150" s="277" t="s">
        <v>3374</v>
      </c>
      <c r="D2150" s="277" t="s">
        <v>670</v>
      </c>
      <c r="E2150" s="278" t="s">
        <v>3375</v>
      </c>
      <c r="F2150" s="279" t="s">
        <v>3376</v>
      </c>
      <c r="G2150" s="280" t="s">
        <v>3175</v>
      </c>
      <c r="H2150" s="281">
        <v>164.22800000000001</v>
      </c>
      <c r="I2150" s="282"/>
      <c r="J2150" s="283">
        <f>ROUND(I2150*H2150,2)</f>
        <v>0</v>
      </c>
      <c r="K2150" s="279" t="s">
        <v>166</v>
      </c>
      <c r="L2150" s="284"/>
      <c r="M2150" s="285" t="s">
        <v>32</v>
      </c>
      <c r="N2150" s="286" t="s">
        <v>48</v>
      </c>
      <c r="O2150" s="89"/>
      <c r="P2150" s="226">
        <f>O2150*H2150</f>
        <v>0</v>
      </c>
      <c r="Q2150" s="226">
        <v>0.001</v>
      </c>
      <c r="R2150" s="226">
        <f>Q2150*H2150</f>
        <v>0.16422800000000001</v>
      </c>
      <c r="S2150" s="226">
        <v>0</v>
      </c>
      <c r="T2150" s="227">
        <f>S2150*H2150</f>
        <v>0</v>
      </c>
      <c r="U2150" s="43"/>
      <c r="V2150" s="43"/>
      <c r="W2150" s="43"/>
      <c r="X2150" s="43"/>
      <c r="Y2150" s="43"/>
      <c r="Z2150" s="43"/>
      <c r="AA2150" s="43"/>
      <c r="AB2150" s="43"/>
      <c r="AC2150" s="43"/>
      <c r="AD2150" s="43"/>
      <c r="AE2150" s="43"/>
      <c r="AR2150" s="228" t="s">
        <v>782</v>
      </c>
      <c r="AT2150" s="228" t="s">
        <v>670</v>
      </c>
      <c r="AU2150" s="228" t="s">
        <v>93</v>
      </c>
      <c r="AY2150" s="21" t="s">
        <v>159</v>
      </c>
      <c r="BE2150" s="229">
        <f>IF(N2150="základní",J2150,0)</f>
        <v>0</v>
      </c>
      <c r="BF2150" s="229">
        <f>IF(N2150="snížená",J2150,0)</f>
        <v>0</v>
      </c>
      <c r="BG2150" s="229">
        <f>IF(N2150="zákl. přenesená",J2150,0)</f>
        <v>0</v>
      </c>
      <c r="BH2150" s="229">
        <f>IF(N2150="sníž. přenesená",J2150,0)</f>
        <v>0</v>
      </c>
      <c r="BI2150" s="229">
        <f>IF(N2150="nulová",J2150,0)</f>
        <v>0</v>
      </c>
      <c r="BJ2150" s="21" t="s">
        <v>91</v>
      </c>
      <c r="BK2150" s="229">
        <f>ROUND(I2150*H2150,2)</f>
        <v>0</v>
      </c>
      <c r="BL2150" s="21" t="s">
        <v>663</v>
      </c>
      <c r="BM2150" s="228" t="s">
        <v>3377</v>
      </c>
    </row>
    <row r="2151" s="2" customFormat="1">
      <c r="A2151" s="43"/>
      <c r="B2151" s="44"/>
      <c r="C2151" s="45"/>
      <c r="D2151" s="237" t="s">
        <v>564</v>
      </c>
      <c r="E2151" s="45"/>
      <c r="F2151" s="265" t="s">
        <v>3378</v>
      </c>
      <c r="G2151" s="45"/>
      <c r="H2151" s="45"/>
      <c r="I2151" s="232"/>
      <c r="J2151" s="45"/>
      <c r="K2151" s="45"/>
      <c r="L2151" s="49"/>
      <c r="M2151" s="233"/>
      <c r="N2151" s="234"/>
      <c r="O2151" s="89"/>
      <c r="P2151" s="89"/>
      <c r="Q2151" s="89"/>
      <c r="R2151" s="89"/>
      <c r="S2151" s="89"/>
      <c r="T2151" s="90"/>
      <c r="U2151" s="43"/>
      <c r="V2151" s="43"/>
      <c r="W2151" s="43"/>
      <c r="X2151" s="43"/>
      <c r="Y2151" s="43"/>
      <c r="Z2151" s="43"/>
      <c r="AA2151" s="43"/>
      <c r="AB2151" s="43"/>
      <c r="AC2151" s="43"/>
      <c r="AD2151" s="43"/>
      <c r="AE2151" s="43"/>
      <c r="AT2151" s="21" t="s">
        <v>564</v>
      </c>
      <c r="AU2151" s="21" t="s">
        <v>93</v>
      </c>
    </row>
    <row r="2152" s="14" customFormat="1">
      <c r="A2152" s="14"/>
      <c r="B2152" s="246"/>
      <c r="C2152" s="247"/>
      <c r="D2152" s="237" t="s">
        <v>170</v>
      </c>
      <c r="E2152" s="247"/>
      <c r="F2152" s="249" t="s">
        <v>3379</v>
      </c>
      <c r="G2152" s="247"/>
      <c r="H2152" s="250">
        <v>164.22800000000001</v>
      </c>
      <c r="I2152" s="251"/>
      <c r="J2152" s="247"/>
      <c r="K2152" s="247"/>
      <c r="L2152" s="252"/>
      <c r="M2152" s="253"/>
      <c r="N2152" s="254"/>
      <c r="O2152" s="254"/>
      <c r="P2152" s="254"/>
      <c r="Q2152" s="254"/>
      <c r="R2152" s="254"/>
      <c r="S2152" s="254"/>
      <c r="T2152" s="255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6" t="s">
        <v>170</v>
      </c>
      <c r="AU2152" s="256" t="s">
        <v>93</v>
      </c>
      <c r="AV2152" s="14" t="s">
        <v>91</v>
      </c>
      <c r="AW2152" s="14" t="s">
        <v>4</v>
      </c>
      <c r="AX2152" s="14" t="s">
        <v>84</v>
      </c>
      <c r="AY2152" s="256" t="s">
        <v>159</v>
      </c>
    </row>
    <row r="2153" s="2" customFormat="1" ht="24.15" customHeight="1">
      <c r="A2153" s="43"/>
      <c r="B2153" s="44"/>
      <c r="C2153" s="217" t="s">
        <v>3380</v>
      </c>
      <c r="D2153" s="217" t="s">
        <v>162</v>
      </c>
      <c r="E2153" s="218" t="s">
        <v>3381</v>
      </c>
      <c r="F2153" s="219" t="s">
        <v>3382</v>
      </c>
      <c r="G2153" s="220" t="s">
        <v>785</v>
      </c>
      <c r="H2153" s="221">
        <v>174.53999999999999</v>
      </c>
      <c r="I2153" s="222"/>
      <c r="J2153" s="223">
        <f>ROUND(I2153*H2153,2)</f>
        <v>0</v>
      </c>
      <c r="K2153" s="219" t="s">
        <v>166</v>
      </c>
      <c r="L2153" s="49"/>
      <c r="M2153" s="224" t="s">
        <v>32</v>
      </c>
      <c r="N2153" s="225" t="s">
        <v>48</v>
      </c>
      <c r="O2153" s="89"/>
      <c r="P2153" s="226">
        <f>O2153*H2153</f>
        <v>0</v>
      </c>
      <c r="Q2153" s="226">
        <v>0.00017000000000000001</v>
      </c>
      <c r="R2153" s="226">
        <f>Q2153*H2153</f>
        <v>0.029671800000000002</v>
      </c>
      <c r="S2153" s="226">
        <v>0</v>
      </c>
      <c r="T2153" s="227">
        <f>S2153*H2153</f>
        <v>0</v>
      </c>
      <c r="U2153" s="43"/>
      <c r="V2153" s="43"/>
      <c r="W2153" s="43"/>
      <c r="X2153" s="43"/>
      <c r="Y2153" s="43"/>
      <c r="Z2153" s="43"/>
      <c r="AA2153" s="43"/>
      <c r="AB2153" s="43"/>
      <c r="AC2153" s="43"/>
      <c r="AD2153" s="43"/>
      <c r="AE2153" s="43"/>
      <c r="AR2153" s="228" t="s">
        <v>663</v>
      </c>
      <c r="AT2153" s="228" t="s">
        <v>162</v>
      </c>
      <c r="AU2153" s="228" t="s">
        <v>93</v>
      </c>
      <c r="AY2153" s="21" t="s">
        <v>159</v>
      </c>
      <c r="BE2153" s="229">
        <f>IF(N2153="základní",J2153,0)</f>
        <v>0</v>
      </c>
      <c r="BF2153" s="229">
        <f>IF(N2153="snížená",J2153,0)</f>
        <v>0</v>
      </c>
      <c r="BG2153" s="229">
        <f>IF(N2153="zákl. přenesená",J2153,0)</f>
        <v>0</v>
      </c>
      <c r="BH2153" s="229">
        <f>IF(N2153="sníž. přenesená",J2153,0)</f>
        <v>0</v>
      </c>
      <c r="BI2153" s="229">
        <f>IF(N2153="nulová",J2153,0)</f>
        <v>0</v>
      </c>
      <c r="BJ2153" s="21" t="s">
        <v>91</v>
      </c>
      <c r="BK2153" s="229">
        <f>ROUND(I2153*H2153,2)</f>
        <v>0</v>
      </c>
      <c r="BL2153" s="21" t="s">
        <v>663</v>
      </c>
      <c r="BM2153" s="228" t="s">
        <v>3383</v>
      </c>
    </row>
    <row r="2154" s="2" customFormat="1">
      <c r="A2154" s="43"/>
      <c r="B2154" s="44"/>
      <c r="C2154" s="45"/>
      <c r="D2154" s="230" t="s">
        <v>168</v>
      </c>
      <c r="E2154" s="45"/>
      <c r="F2154" s="231" t="s">
        <v>3384</v>
      </c>
      <c r="G2154" s="45"/>
      <c r="H2154" s="45"/>
      <c r="I2154" s="232"/>
      <c r="J2154" s="45"/>
      <c r="K2154" s="45"/>
      <c r="L2154" s="49"/>
      <c r="M2154" s="233"/>
      <c r="N2154" s="234"/>
      <c r="O2154" s="89"/>
      <c r="P2154" s="89"/>
      <c r="Q2154" s="89"/>
      <c r="R2154" s="89"/>
      <c r="S2154" s="89"/>
      <c r="T2154" s="90"/>
      <c r="U2154" s="43"/>
      <c r="V2154" s="43"/>
      <c r="W2154" s="43"/>
      <c r="X2154" s="43"/>
      <c r="Y2154" s="43"/>
      <c r="Z2154" s="43"/>
      <c r="AA2154" s="43"/>
      <c r="AB2154" s="43"/>
      <c r="AC2154" s="43"/>
      <c r="AD2154" s="43"/>
      <c r="AE2154" s="43"/>
      <c r="AT2154" s="21" t="s">
        <v>168</v>
      </c>
      <c r="AU2154" s="21" t="s">
        <v>93</v>
      </c>
    </row>
    <row r="2155" s="14" customFormat="1">
      <c r="A2155" s="14"/>
      <c r="B2155" s="246"/>
      <c r="C2155" s="247"/>
      <c r="D2155" s="237" t="s">
        <v>170</v>
      </c>
      <c r="E2155" s="248" t="s">
        <v>32</v>
      </c>
      <c r="F2155" s="249" t="s">
        <v>342</v>
      </c>
      <c r="G2155" s="247"/>
      <c r="H2155" s="250">
        <v>128.24000000000001</v>
      </c>
      <c r="I2155" s="251"/>
      <c r="J2155" s="247"/>
      <c r="K2155" s="247"/>
      <c r="L2155" s="252"/>
      <c r="M2155" s="253"/>
      <c r="N2155" s="254"/>
      <c r="O2155" s="254"/>
      <c r="P2155" s="254"/>
      <c r="Q2155" s="254"/>
      <c r="R2155" s="254"/>
      <c r="S2155" s="254"/>
      <c r="T2155" s="255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56" t="s">
        <v>170</v>
      </c>
      <c r="AU2155" s="256" t="s">
        <v>93</v>
      </c>
      <c r="AV2155" s="14" t="s">
        <v>91</v>
      </c>
      <c r="AW2155" s="14" t="s">
        <v>38</v>
      </c>
      <c r="AX2155" s="14" t="s">
        <v>76</v>
      </c>
      <c r="AY2155" s="256" t="s">
        <v>159</v>
      </c>
    </row>
    <row r="2156" s="14" customFormat="1">
      <c r="A2156" s="14"/>
      <c r="B2156" s="246"/>
      <c r="C2156" s="247"/>
      <c r="D2156" s="237" t="s">
        <v>170</v>
      </c>
      <c r="E2156" s="248" t="s">
        <v>32</v>
      </c>
      <c r="F2156" s="249" t="s">
        <v>345</v>
      </c>
      <c r="G2156" s="247"/>
      <c r="H2156" s="250">
        <v>64.5</v>
      </c>
      <c r="I2156" s="251"/>
      <c r="J2156" s="247"/>
      <c r="K2156" s="247"/>
      <c r="L2156" s="252"/>
      <c r="M2156" s="253"/>
      <c r="N2156" s="254"/>
      <c r="O2156" s="254"/>
      <c r="P2156" s="254"/>
      <c r="Q2156" s="254"/>
      <c r="R2156" s="254"/>
      <c r="S2156" s="254"/>
      <c r="T2156" s="255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6" t="s">
        <v>170</v>
      </c>
      <c r="AU2156" s="256" t="s">
        <v>93</v>
      </c>
      <c r="AV2156" s="14" t="s">
        <v>91</v>
      </c>
      <c r="AW2156" s="14" t="s">
        <v>38</v>
      </c>
      <c r="AX2156" s="14" t="s">
        <v>76</v>
      </c>
      <c r="AY2156" s="256" t="s">
        <v>159</v>
      </c>
    </row>
    <row r="2157" s="13" customFormat="1">
      <c r="A2157" s="13"/>
      <c r="B2157" s="235"/>
      <c r="C2157" s="236"/>
      <c r="D2157" s="237" t="s">
        <v>170</v>
      </c>
      <c r="E2157" s="238" t="s">
        <v>32</v>
      </c>
      <c r="F2157" s="239" t="s">
        <v>3385</v>
      </c>
      <c r="G2157" s="236"/>
      <c r="H2157" s="238" t="s">
        <v>32</v>
      </c>
      <c r="I2157" s="240"/>
      <c r="J2157" s="236"/>
      <c r="K2157" s="236"/>
      <c r="L2157" s="241"/>
      <c r="M2157" s="242"/>
      <c r="N2157" s="243"/>
      <c r="O2157" s="243"/>
      <c r="P2157" s="243"/>
      <c r="Q2157" s="243"/>
      <c r="R2157" s="243"/>
      <c r="S2157" s="243"/>
      <c r="T2157" s="244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5" t="s">
        <v>170</v>
      </c>
      <c r="AU2157" s="245" t="s">
        <v>93</v>
      </c>
      <c r="AV2157" s="13" t="s">
        <v>84</v>
      </c>
      <c r="AW2157" s="13" t="s">
        <v>38</v>
      </c>
      <c r="AX2157" s="13" t="s">
        <v>76</v>
      </c>
      <c r="AY2157" s="245" t="s">
        <v>159</v>
      </c>
    </row>
    <row r="2158" s="13" customFormat="1">
      <c r="A2158" s="13"/>
      <c r="B2158" s="235"/>
      <c r="C2158" s="236"/>
      <c r="D2158" s="237" t="s">
        <v>170</v>
      </c>
      <c r="E2158" s="238" t="s">
        <v>32</v>
      </c>
      <c r="F2158" s="239" t="s">
        <v>805</v>
      </c>
      <c r="G2158" s="236"/>
      <c r="H2158" s="238" t="s">
        <v>32</v>
      </c>
      <c r="I2158" s="240"/>
      <c r="J2158" s="236"/>
      <c r="K2158" s="236"/>
      <c r="L2158" s="241"/>
      <c r="M2158" s="242"/>
      <c r="N2158" s="243"/>
      <c r="O2158" s="243"/>
      <c r="P2158" s="243"/>
      <c r="Q2158" s="243"/>
      <c r="R2158" s="243"/>
      <c r="S2158" s="243"/>
      <c r="T2158" s="244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45" t="s">
        <v>170</v>
      </c>
      <c r="AU2158" s="245" t="s">
        <v>93</v>
      </c>
      <c r="AV2158" s="13" t="s">
        <v>84</v>
      </c>
      <c r="AW2158" s="13" t="s">
        <v>38</v>
      </c>
      <c r="AX2158" s="13" t="s">
        <v>76</v>
      </c>
      <c r="AY2158" s="245" t="s">
        <v>159</v>
      </c>
    </row>
    <row r="2159" s="14" customFormat="1">
      <c r="A2159" s="14"/>
      <c r="B2159" s="246"/>
      <c r="C2159" s="247"/>
      <c r="D2159" s="237" t="s">
        <v>170</v>
      </c>
      <c r="E2159" s="248" t="s">
        <v>32</v>
      </c>
      <c r="F2159" s="249" t="s">
        <v>3386</v>
      </c>
      <c r="G2159" s="247"/>
      <c r="H2159" s="250">
        <v>-0.90000000000000002</v>
      </c>
      <c r="I2159" s="251"/>
      <c r="J2159" s="247"/>
      <c r="K2159" s="247"/>
      <c r="L2159" s="252"/>
      <c r="M2159" s="253"/>
      <c r="N2159" s="254"/>
      <c r="O2159" s="254"/>
      <c r="P2159" s="254"/>
      <c r="Q2159" s="254"/>
      <c r="R2159" s="254"/>
      <c r="S2159" s="254"/>
      <c r="T2159" s="255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56" t="s">
        <v>170</v>
      </c>
      <c r="AU2159" s="256" t="s">
        <v>93</v>
      </c>
      <c r="AV2159" s="14" t="s">
        <v>91</v>
      </c>
      <c r="AW2159" s="14" t="s">
        <v>38</v>
      </c>
      <c r="AX2159" s="14" t="s">
        <v>76</v>
      </c>
      <c r="AY2159" s="256" t="s">
        <v>159</v>
      </c>
    </row>
    <row r="2160" s="14" customFormat="1">
      <c r="A2160" s="14"/>
      <c r="B2160" s="246"/>
      <c r="C2160" s="247"/>
      <c r="D2160" s="237" t="s">
        <v>170</v>
      </c>
      <c r="E2160" s="248" t="s">
        <v>32</v>
      </c>
      <c r="F2160" s="249" t="s">
        <v>3387</v>
      </c>
      <c r="G2160" s="247"/>
      <c r="H2160" s="250">
        <v>-3.7000000000000002</v>
      </c>
      <c r="I2160" s="251"/>
      <c r="J2160" s="247"/>
      <c r="K2160" s="247"/>
      <c r="L2160" s="252"/>
      <c r="M2160" s="253"/>
      <c r="N2160" s="254"/>
      <c r="O2160" s="254"/>
      <c r="P2160" s="254"/>
      <c r="Q2160" s="254"/>
      <c r="R2160" s="254"/>
      <c r="S2160" s="254"/>
      <c r="T2160" s="255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6" t="s">
        <v>170</v>
      </c>
      <c r="AU2160" s="256" t="s">
        <v>93</v>
      </c>
      <c r="AV2160" s="14" t="s">
        <v>91</v>
      </c>
      <c r="AW2160" s="14" t="s">
        <v>38</v>
      </c>
      <c r="AX2160" s="14" t="s">
        <v>76</v>
      </c>
      <c r="AY2160" s="256" t="s">
        <v>159</v>
      </c>
    </row>
    <row r="2161" s="14" customFormat="1">
      <c r="A2161" s="14"/>
      <c r="B2161" s="246"/>
      <c r="C2161" s="247"/>
      <c r="D2161" s="237" t="s">
        <v>170</v>
      </c>
      <c r="E2161" s="248" t="s">
        <v>32</v>
      </c>
      <c r="F2161" s="249" t="s">
        <v>3388</v>
      </c>
      <c r="G2161" s="247"/>
      <c r="H2161" s="250">
        <v>-1</v>
      </c>
      <c r="I2161" s="251"/>
      <c r="J2161" s="247"/>
      <c r="K2161" s="247"/>
      <c r="L2161" s="252"/>
      <c r="M2161" s="253"/>
      <c r="N2161" s="254"/>
      <c r="O2161" s="254"/>
      <c r="P2161" s="254"/>
      <c r="Q2161" s="254"/>
      <c r="R2161" s="254"/>
      <c r="S2161" s="254"/>
      <c r="T2161" s="255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6" t="s">
        <v>170</v>
      </c>
      <c r="AU2161" s="256" t="s">
        <v>93</v>
      </c>
      <c r="AV2161" s="14" t="s">
        <v>91</v>
      </c>
      <c r="AW2161" s="14" t="s">
        <v>38</v>
      </c>
      <c r="AX2161" s="14" t="s">
        <v>76</v>
      </c>
      <c r="AY2161" s="256" t="s">
        <v>159</v>
      </c>
    </row>
    <row r="2162" s="14" customFormat="1">
      <c r="A2162" s="14"/>
      <c r="B2162" s="246"/>
      <c r="C2162" s="247"/>
      <c r="D2162" s="237" t="s">
        <v>170</v>
      </c>
      <c r="E2162" s="248" t="s">
        <v>32</v>
      </c>
      <c r="F2162" s="249" t="s">
        <v>3389</v>
      </c>
      <c r="G2162" s="247"/>
      <c r="H2162" s="250">
        <v>-1</v>
      </c>
      <c r="I2162" s="251"/>
      <c r="J2162" s="247"/>
      <c r="K2162" s="247"/>
      <c r="L2162" s="252"/>
      <c r="M2162" s="253"/>
      <c r="N2162" s="254"/>
      <c r="O2162" s="254"/>
      <c r="P2162" s="254"/>
      <c r="Q2162" s="254"/>
      <c r="R2162" s="254"/>
      <c r="S2162" s="254"/>
      <c r="T2162" s="255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56" t="s">
        <v>170</v>
      </c>
      <c r="AU2162" s="256" t="s">
        <v>93</v>
      </c>
      <c r="AV2162" s="14" t="s">
        <v>91</v>
      </c>
      <c r="AW2162" s="14" t="s">
        <v>38</v>
      </c>
      <c r="AX2162" s="14" t="s">
        <v>76</v>
      </c>
      <c r="AY2162" s="256" t="s">
        <v>159</v>
      </c>
    </row>
    <row r="2163" s="14" customFormat="1">
      <c r="A2163" s="14"/>
      <c r="B2163" s="246"/>
      <c r="C2163" s="247"/>
      <c r="D2163" s="237" t="s">
        <v>170</v>
      </c>
      <c r="E2163" s="248" t="s">
        <v>32</v>
      </c>
      <c r="F2163" s="249" t="s">
        <v>3390</v>
      </c>
      <c r="G2163" s="247"/>
      <c r="H2163" s="250">
        <v>-1</v>
      </c>
      <c r="I2163" s="251"/>
      <c r="J2163" s="247"/>
      <c r="K2163" s="247"/>
      <c r="L2163" s="252"/>
      <c r="M2163" s="253"/>
      <c r="N2163" s="254"/>
      <c r="O2163" s="254"/>
      <c r="P2163" s="254"/>
      <c r="Q2163" s="254"/>
      <c r="R2163" s="254"/>
      <c r="S2163" s="254"/>
      <c r="T2163" s="255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6" t="s">
        <v>170</v>
      </c>
      <c r="AU2163" s="256" t="s">
        <v>93</v>
      </c>
      <c r="AV2163" s="14" t="s">
        <v>91</v>
      </c>
      <c r="AW2163" s="14" t="s">
        <v>38</v>
      </c>
      <c r="AX2163" s="14" t="s">
        <v>76</v>
      </c>
      <c r="AY2163" s="256" t="s">
        <v>159</v>
      </c>
    </row>
    <row r="2164" s="14" customFormat="1">
      <c r="A2164" s="14"/>
      <c r="B2164" s="246"/>
      <c r="C2164" s="247"/>
      <c r="D2164" s="237" t="s">
        <v>170</v>
      </c>
      <c r="E2164" s="248" t="s">
        <v>32</v>
      </c>
      <c r="F2164" s="249" t="s">
        <v>3391</v>
      </c>
      <c r="G2164" s="247"/>
      <c r="H2164" s="250">
        <v>-1</v>
      </c>
      <c r="I2164" s="251"/>
      <c r="J2164" s="247"/>
      <c r="K2164" s="247"/>
      <c r="L2164" s="252"/>
      <c r="M2164" s="253"/>
      <c r="N2164" s="254"/>
      <c r="O2164" s="254"/>
      <c r="P2164" s="254"/>
      <c r="Q2164" s="254"/>
      <c r="R2164" s="254"/>
      <c r="S2164" s="254"/>
      <c r="T2164" s="255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6" t="s">
        <v>170</v>
      </c>
      <c r="AU2164" s="256" t="s">
        <v>93</v>
      </c>
      <c r="AV2164" s="14" t="s">
        <v>91</v>
      </c>
      <c r="AW2164" s="14" t="s">
        <v>38</v>
      </c>
      <c r="AX2164" s="14" t="s">
        <v>76</v>
      </c>
      <c r="AY2164" s="256" t="s">
        <v>159</v>
      </c>
    </row>
    <row r="2165" s="14" customFormat="1">
      <c r="A2165" s="14"/>
      <c r="B2165" s="246"/>
      <c r="C2165" s="247"/>
      <c r="D2165" s="237" t="s">
        <v>170</v>
      </c>
      <c r="E2165" s="248" t="s">
        <v>32</v>
      </c>
      <c r="F2165" s="249" t="s">
        <v>3392</v>
      </c>
      <c r="G2165" s="247"/>
      <c r="H2165" s="250">
        <v>-1</v>
      </c>
      <c r="I2165" s="251"/>
      <c r="J2165" s="247"/>
      <c r="K2165" s="247"/>
      <c r="L2165" s="252"/>
      <c r="M2165" s="253"/>
      <c r="N2165" s="254"/>
      <c r="O2165" s="254"/>
      <c r="P2165" s="254"/>
      <c r="Q2165" s="254"/>
      <c r="R2165" s="254"/>
      <c r="S2165" s="254"/>
      <c r="T2165" s="255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56" t="s">
        <v>170</v>
      </c>
      <c r="AU2165" s="256" t="s">
        <v>93</v>
      </c>
      <c r="AV2165" s="14" t="s">
        <v>91</v>
      </c>
      <c r="AW2165" s="14" t="s">
        <v>38</v>
      </c>
      <c r="AX2165" s="14" t="s">
        <v>76</v>
      </c>
      <c r="AY2165" s="256" t="s">
        <v>159</v>
      </c>
    </row>
    <row r="2166" s="14" customFormat="1">
      <c r="A2166" s="14"/>
      <c r="B2166" s="246"/>
      <c r="C2166" s="247"/>
      <c r="D2166" s="237" t="s">
        <v>170</v>
      </c>
      <c r="E2166" s="248" t="s">
        <v>32</v>
      </c>
      <c r="F2166" s="249" t="s">
        <v>3393</v>
      </c>
      <c r="G2166" s="247"/>
      <c r="H2166" s="250">
        <v>-1</v>
      </c>
      <c r="I2166" s="251"/>
      <c r="J2166" s="247"/>
      <c r="K2166" s="247"/>
      <c r="L2166" s="252"/>
      <c r="M2166" s="253"/>
      <c r="N2166" s="254"/>
      <c r="O2166" s="254"/>
      <c r="P2166" s="254"/>
      <c r="Q2166" s="254"/>
      <c r="R2166" s="254"/>
      <c r="S2166" s="254"/>
      <c r="T2166" s="255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6" t="s">
        <v>170</v>
      </c>
      <c r="AU2166" s="256" t="s">
        <v>93</v>
      </c>
      <c r="AV2166" s="14" t="s">
        <v>91</v>
      </c>
      <c r="AW2166" s="14" t="s">
        <v>38</v>
      </c>
      <c r="AX2166" s="14" t="s">
        <v>76</v>
      </c>
      <c r="AY2166" s="256" t="s">
        <v>159</v>
      </c>
    </row>
    <row r="2167" s="14" customFormat="1">
      <c r="A2167" s="14"/>
      <c r="B2167" s="246"/>
      <c r="C2167" s="247"/>
      <c r="D2167" s="237" t="s">
        <v>170</v>
      </c>
      <c r="E2167" s="248" t="s">
        <v>32</v>
      </c>
      <c r="F2167" s="249" t="s">
        <v>3394</v>
      </c>
      <c r="G2167" s="247"/>
      <c r="H2167" s="250">
        <v>-1</v>
      </c>
      <c r="I2167" s="251"/>
      <c r="J2167" s="247"/>
      <c r="K2167" s="247"/>
      <c r="L2167" s="252"/>
      <c r="M2167" s="253"/>
      <c r="N2167" s="254"/>
      <c r="O2167" s="254"/>
      <c r="P2167" s="254"/>
      <c r="Q2167" s="254"/>
      <c r="R2167" s="254"/>
      <c r="S2167" s="254"/>
      <c r="T2167" s="255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6" t="s">
        <v>170</v>
      </c>
      <c r="AU2167" s="256" t="s">
        <v>93</v>
      </c>
      <c r="AV2167" s="14" t="s">
        <v>91</v>
      </c>
      <c r="AW2167" s="14" t="s">
        <v>38</v>
      </c>
      <c r="AX2167" s="14" t="s">
        <v>76</v>
      </c>
      <c r="AY2167" s="256" t="s">
        <v>159</v>
      </c>
    </row>
    <row r="2168" s="13" customFormat="1">
      <c r="A2168" s="13"/>
      <c r="B2168" s="235"/>
      <c r="C2168" s="236"/>
      <c r="D2168" s="237" t="s">
        <v>170</v>
      </c>
      <c r="E2168" s="238" t="s">
        <v>32</v>
      </c>
      <c r="F2168" s="239" t="s">
        <v>811</v>
      </c>
      <c r="G2168" s="236"/>
      <c r="H2168" s="238" t="s">
        <v>32</v>
      </c>
      <c r="I2168" s="240"/>
      <c r="J2168" s="236"/>
      <c r="K2168" s="236"/>
      <c r="L2168" s="241"/>
      <c r="M2168" s="242"/>
      <c r="N2168" s="243"/>
      <c r="O2168" s="243"/>
      <c r="P2168" s="243"/>
      <c r="Q2168" s="243"/>
      <c r="R2168" s="243"/>
      <c r="S2168" s="243"/>
      <c r="T2168" s="244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45" t="s">
        <v>170</v>
      </c>
      <c r="AU2168" s="245" t="s">
        <v>93</v>
      </c>
      <c r="AV2168" s="13" t="s">
        <v>84</v>
      </c>
      <c r="AW2168" s="13" t="s">
        <v>38</v>
      </c>
      <c r="AX2168" s="13" t="s">
        <v>76</v>
      </c>
      <c r="AY2168" s="245" t="s">
        <v>159</v>
      </c>
    </row>
    <row r="2169" s="14" customFormat="1">
      <c r="A2169" s="14"/>
      <c r="B2169" s="246"/>
      <c r="C2169" s="247"/>
      <c r="D2169" s="237" t="s">
        <v>170</v>
      </c>
      <c r="E2169" s="248" t="s">
        <v>32</v>
      </c>
      <c r="F2169" s="249" t="s">
        <v>3395</v>
      </c>
      <c r="G2169" s="247"/>
      <c r="H2169" s="250">
        <v>-0.90000000000000002</v>
      </c>
      <c r="I2169" s="251"/>
      <c r="J2169" s="247"/>
      <c r="K2169" s="247"/>
      <c r="L2169" s="252"/>
      <c r="M2169" s="253"/>
      <c r="N2169" s="254"/>
      <c r="O2169" s="254"/>
      <c r="P2169" s="254"/>
      <c r="Q2169" s="254"/>
      <c r="R2169" s="254"/>
      <c r="S2169" s="254"/>
      <c r="T2169" s="255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6" t="s">
        <v>170</v>
      </c>
      <c r="AU2169" s="256" t="s">
        <v>93</v>
      </c>
      <c r="AV2169" s="14" t="s">
        <v>91</v>
      </c>
      <c r="AW2169" s="14" t="s">
        <v>38</v>
      </c>
      <c r="AX2169" s="14" t="s">
        <v>76</v>
      </c>
      <c r="AY2169" s="256" t="s">
        <v>159</v>
      </c>
    </row>
    <row r="2170" s="14" customFormat="1">
      <c r="A2170" s="14"/>
      <c r="B2170" s="246"/>
      <c r="C2170" s="247"/>
      <c r="D2170" s="237" t="s">
        <v>170</v>
      </c>
      <c r="E2170" s="248" t="s">
        <v>32</v>
      </c>
      <c r="F2170" s="249" t="s">
        <v>3396</v>
      </c>
      <c r="G2170" s="247"/>
      <c r="H2170" s="250">
        <v>-1.7</v>
      </c>
      <c r="I2170" s="251"/>
      <c r="J2170" s="247"/>
      <c r="K2170" s="247"/>
      <c r="L2170" s="252"/>
      <c r="M2170" s="253"/>
      <c r="N2170" s="254"/>
      <c r="O2170" s="254"/>
      <c r="P2170" s="254"/>
      <c r="Q2170" s="254"/>
      <c r="R2170" s="254"/>
      <c r="S2170" s="254"/>
      <c r="T2170" s="255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6" t="s">
        <v>170</v>
      </c>
      <c r="AU2170" s="256" t="s">
        <v>93</v>
      </c>
      <c r="AV2170" s="14" t="s">
        <v>91</v>
      </c>
      <c r="AW2170" s="14" t="s">
        <v>38</v>
      </c>
      <c r="AX2170" s="14" t="s">
        <v>76</v>
      </c>
      <c r="AY2170" s="256" t="s">
        <v>159</v>
      </c>
    </row>
    <row r="2171" s="14" customFormat="1">
      <c r="A2171" s="14"/>
      <c r="B2171" s="246"/>
      <c r="C2171" s="247"/>
      <c r="D2171" s="237" t="s">
        <v>170</v>
      </c>
      <c r="E2171" s="248" t="s">
        <v>32</v>
      </c>
      <c r="F2171" s="249" t="s">
        <v>3397</v>
      </c>
      <c r="G2171" s="247"/>
      <c r="H2171" s="250">
        <v>-1</v>
      </c>
      <c r="I2171" s="251"/>
      <c r="J2171" s="247"/>
      <c r="K2171" s="247"/>
      <c r="L2171" s="252"/>
      <c r="M2171" s="253"/>
      <c r="N2171" s="254"/>
      <c r="O2171" s="254"/>
      <c r="P2171" s="254"/>
      <c r="Q2171" s="254"/>
      <c r="R2171" s="254"/>
      <c r="S2171" s="254"/>
      <c r="T2171" s="255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6" t="s">
        <v>170</v>
      </c>
      <c r="AU2171" s="256" t="s">
        <v>93</v>
      </c>
      <c r="AV2171" s="14" t="s">
        <v>91</v>
      </c>
      <c r="AW2171" s="14" t="s">
        <v>38</v>
      </c>
      <c r="AX2171" s="14" t="s">
        <v>76</v>
      </c>
      <c r="AY2171" s="256" t="s">
        <v>159</v>
      </c>
    </row>
    <row r="2172" s="14" customFormat="1">
      <c r="A2172" s="14"/>
      <c r="B2172" s="246"/>
      <c r="C2172" s="247"/>
      <c r="D2172" s="237" t="s">
        <v>170</v>
      </c>
      <c r="E2172" s="248" t="s">
        <v>32</v>
      </c>
      <c r="F2172" s="249" t="s">
        <v>3398</v>
      </c>
      <c r="G2172" s="247"/>
      <c r="H2172" s="250">
        <v>-1</v>
      </c>
      <c r="I2172" s="251"/>
      <c r="J2172" s="247"/>
      <c r="K2172" s="247"/>
      <c r="L2172" s="252"/>
      <c r="M2172" s="253"/>
      <c r="N2172" s="254"/>
      <c r="O2172" s="254"/>
      <c r="P2172" s="254"/>
      <c r="Q2172" s="254"/>
      <c r="R2172" s="254"/>
      <c r="S2172" s="254"/>
      <c r="T2172" s="255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6" t="s">
        <v>170</v>
      </c>
      <c r="AU2172" s="256" t="s">
        <v>93</v>
      </c>
      <c r="AV2172" s="14" t="s">
        <v>91</v>
      </c>
      <c r="AW2172" s="14" t="s">
        <v>38</v>
      </c>
      <c r="AX2172" s="14" t="s">
        <v>76</v>
      </c>
      <c r="AY2172" s="256" t="s">
        <v>159</v>
      </c>
    </row>
    <row r="2173" s="14" customFormat="1">
      <c r="A2173" s="14"/>
      <c r="B2173" s="246"/>
      <c r="C2173" s="247"/>
      <c r="D2173" s="237" t="s">
        <v>170</v>
      </c>
      <c r="E2173" s="248" t="s">
        <v>32</v>
      </c>
      <c r="F2173" s="249" t="s">
        <v>3399</v>
      </c>
      <c r="G2173" s="247"/>
      <c r="H2173" s="250">
        <v>-1</v>
      </c>
      <c r="I2173" s="251"/>
      <c r="J2173" s="247"/>
      <c r="K2173" s="247"/>
      <c r="L2173" s="252"/>
      <c r="M2173" s="253"/>
      <c r="N2173" s="254"/>
      <c r="O2173" s="254"/>
      <c r="P2173" s="254"/>
      <c r="Q2173" s="254"/>
      <c r="R2173" s="254"/>
      <c r="S2173" s="254"/>
      <c r="T2173" s="255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6" t="s">
        <v>170</v>
      </c>
      <c r="AU2173" s="256" t="s">
        <v>93</v>
      </c>
      <c r="AV2173" s="14" t="s">
        <v>91</v>
      </c>
      <c r="AW2173" s="14" t="s">
        <v>38</v>
      </c>
      <c r="AX2173" s="14" t="s">
        <v>76</v>
      </c>
      <c r="AY2173" s="256" t="s">
        <v>159</v>
      </c>
    </row>
    <row r="2174" s="14" customFormat="1">
      <c r="A2174" s="14"/>
      <c r="B2174" s="246"/>
      <c r="C2174" s="247"/>
      <c r="D2174" s="237" t="s">
        <v>170</v>
      </c>
      <c r="E2174" s="248" t="s">
        <v>32</v>
      </c>
      <c r="F2174" s="249" t="s">
        <v>3400</v>
      </c>
      <c r="G2174" s="247"/>
      <c r="H2174" s="250">
        <v>-1</v>
      </c>
      <c r="I2174" s="251"/>
      <c r="J2174" s="247"/>
      <c r="K2174" s="247"/>
      <c r="L2174" s="252"/>
      <c r="M2174" s="253"/>
      <c r="N2174" s="254"/>
      <c r="O2174" s="254"/>
      <c r="P2174" s="254"/>
      <c r="Q2174" s="254"/>
      <c r="R2174" s="254"/>
      <c r="S2174" s="254"/>
      <c r="T2174" s="255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6" t="s">
        <v>170</v>
      </c>
      <c r="AU2174" s="256" t="s">
        <v>93</v>
      </c>
      <c r="AV2174" s="14" t="s">
        <v>91</v>
      </c>
      <c r="AW2174" s="14" t="s">
        <v>38</v>
      </c>
      <c r="AX2174" s="14" t="s">
        <v>76</v>
      </c>
      <c r="AY2174" s="256" t="s">
        <v>159</v>
      </c>
    </row>
    <row r="2175" s="15" customFormat="1">
      <c r="A2175" s="15"/>
      <c r="B2175" s="266"/>
      <c r="C2175" s="267"/>
      <c r="D2175" s="237" t="s">
        <v>170</v>
      </c>
      <c r="E2175" s="268" t="s">
        <v>32</v>
      </c>
      <c r="F2175" s="269" t="s">
        <v>583</v>
      </c>
      <c r="G2175" s="267"/>
      <c r="H2175" s="270">
        <v>174.53999999999999</v>
      </c>
      <c r="I2175" s="271"/>
      <c r="J2175" s="267"/>
      <c r="K2175" s="267"/>
      <c r="L2175" s="272"/>
      <c r="M2175" s="273"/>
      <c r="N2175" s="274"/>
      <c r="O2175" s="274"/>
      <c r="P2175" s="274"/>
      <c r="Q2175" s="274"/>
      <c r="R2175" s="274"/>
      <c r="S2175" s="274"/>
      <c r="T2175" s="275"/>
      <c r="U2175" s="15"/>
      <c r="V2175" s="15"/>
      <c r="W2175" s="15"/>
      <c r="X2175" s="15"/>
      <c r="Y2175" s="15"/>
      <c r="Z2175" s="15"/>
      <c r="AA2175" s="15"/>
      <c r="AB2175" s="15"/>
      <c r="AC2175" s="15"/>
      <c r="AD2175" s="15"/>
      <c r="AE2175" s="15"/>
      <c r="AT2175" s="276" t="s">
        <v>170</v>
      </c>
      <c r="AU2175" s="276" t="s">
        <v>93</v>
      </c>
      <c r="AV2175" s="15" t="s">
        <v>96</v>
      </c>
      <c r="AW2175" s="15" t="s">
        <v>38</v>
      </c>
      <c r="AX2175" s="15" t="s">
        <v>84</v>
      </c>
      <c r="AY2175" s="276" t="s">
        <v>159</v>
      </c>
    </row>
    <row r="2176" s="2" customFormat="1" ht="16.5" customHeight="1">
      <c r="A2176" s="43"/>
      <c r="B2176" s="44"/>
      <c r="C2176" s="277" t="s">
        <v>3401</v>
      </c>
      <c r="D2176" s="277" t="s">
        <v>670</v>
      </c>
      <c r="E2176" s="278" t="s">
        <v>3402</v>
      </c>
      <c r="F2176" s="279" t="s">
        <v>3403</v>
      </c>
      <c r="G2176" s="280" t="s">
        <v>785</v>
      </c>
      <c r="H2176" s="281">
        <v>203.339</v>
      </c>
      <c r="I2176" s="282"/>
      <c r="J2176" s="283">
        <f>ROUND(I2176*H2176,2)</f>
        <v>0</v>
      </c>
      <c r="K2176" s="279" t="s">
        <v>166</v>
      </c>
      <c r="L2176" s="284"/>
      <c r="M2176" s="285" t="s">
        <v>32</v>
      </c>
      <c r="N2176" s="286" t="s">
        <v>48</v>
      </c>
      <c r="O2176" s="89"/>
      <c r="P2176" s="226">
        <f>O2176*H2176</f>
        <v>0</v>
      </c>
      <c r="Q2176" s="226">
        <v>0.00091</v>
      </c>
      <c r="R2176" s="226">
        <f>Q2176*H2176</f>
        <v>0.18503849</v>
      </c>
      <c r="S2176" s="226">
        <v>0</v>
      </c>
      <c r="T2176" s="227">
        <f>S2176*H2176</f>
        <v>0</v>
      </c>
      <c r="U2176" s="43"/>
      <c r="V2176" s="43"/>
      <c r="W2176" s="43"/>
      <c r="X2176" s="43"/>
      <c r="Y2176" s="43"/>
      <c r="Z2176" s="43"/>
      <c r="AA2176" s="43"/>
      <c r="AB2176" s="43"/>
      <c r="AC2176" s="43"/>
      <c r="AD2176" s="43"/>
      <c r="AE2176" s="43"/>
      <c r="AR2176" s="228" t="s">
        <v>782</v>
      </c>
      <c r="AT2176" s="228" t="s">
        <v>670</v>
      </c>
      <c r="AU2176" s="228" t="s">
        <v>93</v>
      </c>
      <c r="AY2176" s="21" t="s">
        <v>159</v>
      </c>
      <c r="BE2176" s="229">
        <f>IF(N2176="základní",J2176,0)</f>
        <v>0</v>
      </c>
      <c r="BF2176" s="229">
        <f>IF(N2176="snížená",J2176,0)</f>
        <v>0</v>
      </c>
      <c r="BG2176" s="229">
        <f>IF(N2176="zákl. přenesená",J2176,0)</f>
        <v>0</v>
      </c>
      <c r="BH2176" s="229">
        <f>IF(N2176="sníž. přenesená",J2176,0)</f>
        <v>0</v>
      </c>
      <c r="BI2176" s="229">
        <f>IF(N2176="nulová",J2176,0)</f>
        <v>0</v>
      </c>
      <c r="BJ2176" s="21" t="s">
        <v>91</v>
      </c>
      <c r="BK2176" s="229">
        <f>ROUND(I2176*H2176,2)</f>
        <v>0</v>
      </c>
      <c r="BL2176" s="21" t="s">
        <v>663</v>
      </c>
      <c r="BM2176" s="228" t="s">
        <v>3404</v>
      </c>
    </row>
    <row r="2177" s="14" customFormat="1">
      <c r="A2177" s="14"/>
      <c r="B2177" s="246"/>
      <c r="C2177" s="247"/>
      <c r="D2177" s="237" t="s">
        <v>170</v>
      </c>
      <c r="E2177" s="247"/>
      <c r="F2177" s="249" t="s">
        <v>3405</v>
      </c>
      <c r="G2177" s="247"/>
      <c r="H2177" s="250">
        <v>203.339</v>
      </c>
      <c r="I2177" s="251"/>
      <c r="J2177" s="247"/>
      <c r="K2177" s="247"/>
      <c r="L2177" s="252"/>
      <c r="M2177" s="253"/>
      <c r="N2177" s="254"/>
      <c r="O2177" s="254"/>
      <c r="P2177" s="254"/>
      <c r="Q2177" s="254"/>
      <c r="R2177" s="254"/>
      <c r="S2177" s="254"/>
      <c r="T2177" s="255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6" t="s">
        <v>170</v>
      </c>
      <c r="AU2177" s="256" t="s">
        <v>93</v>
      </c>
      <c r="AV2177" s="14" t="s">
        <v>91</v>
      </c>
      <c r="AW2177" s="14" t="s">
        <v>4</v>
      </c>
      <c r="AX2177" s="14" t="s">
        <v>84</v>
      </c>
      <c r="AY2177" s="256" t="s">
        <v>159</v>
      </c>
    </row>
    <row r="2178" s="12" customFormat="1" ht="22.8" customHeight="1">
      <c r="A2178" s="12"/>
      <c r="B2178" s="201"/>
      <c r="C2178" s="202"/>
      <c r="D2178" s="203" t="s">
        <v>75</v>
      </c>
      <c r="E2178" s="215" t="s">
        <v>3406</v>
      </c>
      <c r="F2178" s="215" t="s">
        <v>3407</v>
      </c>
      <c r="G2178" s="202"/>
      <c r="H2178" s="202"/>
      <c r="I2178" s="205"/>
      <c r="J2178" s="216">
        <f>BK2178</f>
        <v>0</v>
      </c>
      <c r="K2178" s="202"/>
      <c r="L2178" s="207"/>
      <c r="M2178" s="208"/>
      <c r="N2178" s="209"/>
      <c r="O2178" s="209"/>
      <c r="P2178" s="210">
        <f>SUM(P2179:P2191)</f>
        <v>0</v>
      </c>
      <c r="Q2178" s="209"/>
      <c r="R2178" s="210">
        <f>SUM(R2179:R2191)</f>
        <v>0.060939999999999994</v>
      </c>
      <c r="S2178" s="209"/>
      <c r="T2178" s="211">
        <f>SUM(T2179:T2191)</f>
        <v>0</v>
      </c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R2178" s="212" t="s">
        <v>91</v>
      </c>
      <c r="AT2178" s="213" t="s">
        <v>75</v>
      </c>
      <c r="AU2178" s="213" t="s">
        <v>84</v>
      </c>
      <c r="AY2178" s="212" t="s">
        <v>159</v>
      </c>
      <c r="BK2178" s="214">
        <f>SUM(BK2179:BK2191)</f>
        <v>0</v>
      </c>
    </row>
    <row r="2179" s="2" customFormat="1" ht="33" customHeight="1">
      <c r="A2179" s="43"/>
      <c r="B2179" s="44"/>
      <c r="C2179" s="217" t="s">
        <v>3408</v>
      </c>
      <c r="D2179" s="217" t="s">
        <v>162</v>
      </c>
      <c r="E2179" s="218" t="s">
        <v>3409</v>
      </c>
      <c r="F2179" s="219" t="s">
        <v>3410</v>
      </c>
      <c r="G2179" s="220" t="s">
        <v>785</v>
      </c>
      <c r="H2179" s="221">
        <v>7</v>
      </c>
      <c r="I2179" s="222"/>
      <c r="J2179" s="223">
        <f>ROUND(I2179*H2179,2)</f>
        <v>0</v>
      </c>
      <c r="K2179" s="219" t="s">
        <v>166</v>
      </c>
      <c r="L2179" s="49"/>
      <c r="M2179" s="224" t="s">
        <v>32</v>
      </c>
      <c r="N2179" s="225" t="s">
        <v>48</v>
      </c>
      <c r="O2179" s="89"/>
      <c r="P2179" s="226">
        <f>O2179*H2179</f>
        <v>0</v>
      </c>
      <c r="Q2179" s="226">
        <v>0</v>
      </c>
      <c r="R2179" s="226">
        <f>Q2179*H2179</f>
        <v>0</v>
      </c>
      <c r="S2179" s="226">
        <v>0</v>
      </c>
      <c r="T2179" s="227">
        <f>S2179*H2179</f>
        <v>0</v>
      </c>
      <c r="U2179" s="43"/>
      <c r="V2179" s="43"/>
      <c r="W2179" s="43"/>
      <c r="X2179" s="43"/>
      <c r="Y2179" s="43"/>
      <c r="Z2179" s="43"/>
      <c r="AA2179" s="43"/>
      <c r="AB2179" s="43"/>
      <c r="AC2179" s="43"/>
      <c r="AD2179" s="43"/>
      <c r="AE2179" s="43"/>
      <c r="AR2179" s="228" t="s">
        <v>663</v>
      </c>
      <c r="AT2179" s="228" t="s">
        <v>162</v>
      </c>
      <c r="AU2179" s="228" t="s">
        <v>91</v>
      </c>
      <c r="AY2179" s="21" t="s">
        <v>159</v>
      </c>
      <c r="BE2179" s="229">
        <f>IF(N2179="základní",J2179,0)</f>
        <v>0</v>
      </c>
      <c r="BF2179" s="229">
        <f>IF(N2179="snížená",J2179,0)</f>
        <v>0</v>
      </c>
      <c r="BG2179" s="229">
        <f>IF(N2179="zákl. přenesená",J2179,0)</f>
        <v>0</v>
      </c>
      <c r="BH2179" s="229">
        <f>IF(N2179="sníž. přenesená",J2179,0)</f>
        <v>0</v>
      </c>
      <c r="BI2179" s="229">
        <f>IF(N2179="nulová",J2179,0)</f>
        <v>0</v>
      </c>
      <c r="BJ2179" s="21" t="s">
        <v>91</v>
      </c>
      <c r="BK2179" s="229">
        <f>ROUND(I2179*H2179,2)</f>
        <v>0</v>
      </c>
      <c r="BL2179" s="21" t="s">
        <v>663</v>
      </c>
      <c r="BM2179" s="228" t="s">
        <v>3411</v>
      </c>
    </row>
    <row r="2180" s="2" customFormat="1">
      <c r="A2180" s="43"/>
      <c r="B2180" s="44"/>
      <c r="C2180" s="45"/>
      <c r="D2180" s="230" t="s">
        <v>168</v>
      </c>
      <c r="E2180" s="45"/>
      <c r="F2180" s="231" t="s">
        <v>3412</v>
      </c>
      <c r="G2180" s="45"/>
      <c r="H2180" s="45"/>
      <c r="I2180" s="232"/>
      <c r="J2180" s="45"/>
      <c r="K2180" s="45"/>
      <c r="L2180" s="49"/>
      <c r="M2180" s="233"/>
      <c r="N2180" s="234"/>
      <c r="O2180" s="89"/>
      <c r="P2180" s="89"/>
      <c r="Q2180" s="89"/>
      <c r="R2180" s="89"/>
      <c r="S2180" s="89"/>
      <c r="T2180" s="90"/>
      <c r="U2180" s="43"/>
      <c r="V2180" s="43"/>
      <c r="W2180" s="43"/>
      <c r="X2180" s="43"/>
      <c r="Y2180" s="43"/>
      <c r="Z2180" s="43"/>
      <c r="AA2180" s="43"/>
      <c r="AB2180" s="43"/>
      <c r="AC2180" s="43"/>
      <c r="AD2180" s="43"/>
      <c r="AE2180" s="43"/>
      <c r="AT2180" s="21" t="s">
        <v>168</v>
      </c>
      <c r="AU2180" s="21" t="s">
        <v>91</v>
      </c>
    </row>
    <row r="2181" s="14" customFormat="1">
      <c r="A2181" s="14"/>
      <c r="B2181" s="246"/>
      <c r="C2181" s="247"/>
      <c r="D2181" s="237" t="s">
        <v>170</v>
      </c>
      <c r="E2181" s="248" t="s">
        <v>32</v>
      </c>
      <c r="F2181" s="249" t="s">
        <v>3413</v>
      </c>
      <c r="G2181" s="247"/>
      <c r="H2181" s="250">
        <v>7</v>
      </c>
      <c r="I2181" s="251"/>
      <c r="J2181" s="247"/>
      <c r="K2181" s="247"/>
      <c r="L2181" s="252"/>
      <c r="M2181" s="253"/>
      <c r="N2181" s="254"/>
      <c r="O2181" s="254"/>
      <c r="P2181" s="254"/>
      <c r="Q2181" s="254"/>
      <c r="R2181" s="254"/>
      <c r="S2181" s="254"/>
      <c r="T2181" s="255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6" t="s">
        <v>170</v>
      </c>
      <c r="AU2181" s="256" t="s">
        <v>91</v>
      </c>
      <c r="AV2181" s="14" t="s">
        <v>91</v>
      </c>
      <c r="AW2181" s="14" t="s">
        <v>38</v>
      </c>
      <c r="AX2181" s="14" t="s">
        <v>84</v>
      </c>
      <c r="AY2181" s="256" t="s">
        <v>159</v>
      </c>
    </row>
    <row r="2182" s="2" customFormat="1" ht="21.75" customHeight="1">
      <c r="A2182" s="43"/>
      <c r="B2182" s="44"/>
      <c r="C2182" s="277" t="s">
        <v>3414</v>
      </c>
      <c r="D2182" s="277" t="s">
        <v>670</v>
      </c>
      <c r="E2182" s="278" t="s">
        <v>3415</v>
      </c>
      <c r="F2182" s="279" t="s">
        <v>3416</v>
      </c>
      <c r="G2182" s="280" t="s">
        <v>785</v>
      </c>
      <c r="H2182" s="281">
        <v>7.7000000000000002</v>
      </c>
      <c r="I2182" s="282"/>
      <c r="J2182" s="283">
        <f>ROUND(I2182*H2182,2)</f>
        <v>0</v>
      </c>
      <c r="K2182" s="279" t="s">
        <v>166</v>
      </c>
      <c r="L2182" s="284"/>
      <c r="M2182" s="285" t="s">
        <v>32</v>
      </c>
      <c r="N2182" s="286" t="s">
        <v>48</v>
      </c>
      <c r="O2182" s="89"/>
      <c r="P2182" s="226">
        <f>O2182*H2182</f>
        <v>0</v>
      </c>
      <c r="Q2182" s="226">
        <v>0.00020000000000000001</v>
      </c>
      <c r="R2182" s="226">
        <f>Q2182*H2182</f>
        <v>0.0015400000000000001</v>
      </c>
      <c r="S2182" s="226">
        <v>0</v>
      </c>
      <c r="T2182" s="227">
        <f>S2182*H2182</f>
        <v>0</v>
      </c>
      <c r="U2182" s="43"/>
      <c r="V2182" s="43"/>
      <c r="W2182" s="43"/>
      <c r="X2182" s="43"/>
      <c r="Y2182" s="43"/>
      <c r="Z2182" s="43"/>
      <c r="AA2182" s="43"/>
      <c r="AB2182" s="43"/>
      <c r="AC2182" s="43"/>
      <c r="AD2182" s="43"/>
      <c r="AE2182" s="43"/>
      <c r="AR2182" s="228" t="s">
        <v>782</v>
      </c>
      <c r="AT2182" s="228" t="s">
        <v>670</v>
      </c>
      <c r="AU2182" s="228" t="s">
        <v>91</v>
      </c>
      <c r="AY2182" s="21" t="s">
        <v>159</v>
      </c>
      <c r="BE2182" s="229">
        <f>IF(N2182="základní",J2182,0)</f>
        <v>0</v>
      </c>
      <c r="BF2182" s="229">
        <f>IF(N2182="snížená",J2182,0)</f>
        <v>0</v>
      </c>
      <c r="BG2182" s="229">
        <f>IF(N2182="zákl. přenesená",J2182,0)</f>
        <v>0</v>
      </c>
      <c r="BH2182" s="229">
        <f>IF(N2182="sníž. přenesená",J2182,0)</f>
        <v>0</v>
      </c>
      <c r="BI2182" s="229">
        <f>IF(N2182="nulová",J2182,0)</f>
        <v>0</v>
      </c>
      <c r="BJ2182" s="21" t="s">
        <v>91</v>
      </c>
      <c r="BK2182" s="229">
        <f>ROUND(I2182*H2182,2)</f>
        <v>0</v>
      </c>
      <c r="BL2182" s="21" t="s">
        <v>663</v>
      </c>
      <c r="BM2182" s="228" t="s">
        <v>3417</v>
      </c>
    </row>
    <row r="2183" s="14" customFormat="1">
      <c r="A2183" s="14"/>
      <c r="B2183" s="246"/>
      <c r="C2183" s="247"/>
      <c r="D2183" s="237" t="s">
        <v>170</v>
      </c>
      <c r="E2183" s="247"/>
      <c r="F2183" s="249" t="s">
        <v>3418</v>
      </c>
      <c r="G2183" s="247"/>
      <c r="H2183" s="250">
        <v>7.7000000000000002</v>
      </c>
      <c r="I2183" s="251"/>
      <c r="J2183" s="247"/>
      <c r="K2183" s="247"/>
      <c r="L2183" s="252"/>
      <c r="M2183" s="253"/>
      <c r="N2183" s="254"/>
      <c r="O2183" s="254"/>
      <c r="P2183" s="254"/>
      <c r="Q2183" s="254"/>
      <c r="R2183" s="254"/>
      <c r="S2183" s="254"/>
      <c r="T2183" s="255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6" t="s">
        <v>170</v>
      </c>
      <c r="AU2183" s="256" t="s">
        <v>91</v>
      </c>
      <c r="AV2183" s="14" t="s">
        <v>91</v>
      </c>
      <c r="AW2183" s="14" t="s">
        <v>4</v>
      </c>
      <c r="AX2183" s="14" t="s">
        <v>84</v>
      </c>
      <c r="AY2183" s="256" t="s">
        <v>159</v>
      </c>
    </row>
    <row r="2184" s="2" customFormat="1" ht="24.15" customHeight="1">
      <c r="A2184" s="43"/>
      <c r="B2184" s="44"/>
      <c r="C2184" s="217" t="s">
        <v>3419</v>
      </c>
      <c r="D2184" s="217" t="s">
        <v>162</v>
      </c>
      <c r="E2184" s="218" t="s">
        <v>3420</v>
      </c>
      <c r="F2184" s="219" t="s">
        <v>3421</v>
      </c>
      <c r="G2184" s="220" t="s">
        <v>165</v>
      </c>
      <c r="H2184" s="221">
        <v>3</v>
      </c>
      <c r="I2184" s="222"/>
      <c r="J2184" s="223">
        <f>ROUND(I2184*H2184,2)</f>
        <v>0</v>
      </c>
      <c r="K2184" s="219" t="s">
        <v>166</v>
      </c>
      <c r="L2184" s="49"/>
      <c r="M2184" s="224" t="s">
        <v>32</v>
      </c>
      <c r="N2184" s="225" t="s">
        <v>48</v>
      </c>
      <c r="O2184" s="89"/>
      <c r="P2184" s="226">
        <f>O2184*H2184</f>
        <v>0</v>
      </c>
      <c r="Q2184" s="226">
        <v>0</v>
      </c>
      <c r="R2184" s="226">
        <f>Q2184*H2184</f>
        <v>0</v>
      </c>
      <c r="S2184" s="226">
        <v>0</v>
      </c>
      <c r="T2184" s="227">
        <f>S2184*H2184</f>
        <v>0</v>
      </c>
      <c r="U2184" s="43"/>
      <c r="V2184" s="43"/>
      <c r="W2184" s="43"/>
      <c r="X2184" s="43"/>
      <c r="Y2184" s="43"/>
      <c r="Z2184" s="43"/>
      <c r="AA2184" s="43"/>
      <c r="AB2184" s="43"/>
      <c r="AC2184" s="43"/>
      <c r="AD2184" s="43"/>
      <c r="AE2184" s="43"/>
      <c r="AR2184" s="228" t="s">
        <v>663</v>
      </c>
      <c r="AT2184" s="228" t="s">
        <v>162</v>
      </c>
      <c r="AU2184" s="228" t="s">
        <v>91</v>
      </c>
      <c r="AY2184" s="21" t="s">
        <v>159</v>
      </c>
      <c r="BE2184" s="229">
        <f>IF(N2184="základní",J2184,0)</f>
        <v>0</v>
      </c>
      <c r="BF2184" s="229">
        <f>IF(N2184="snížená",J2184,0)</f>
        <v>0</v>
      </c>
      <c r="BG2184" s="229">
        <f>IF(N2184="zákl. přenesená",J2184,0)</f>
        <v>0</v>
      </c>
      <c r="BH2184" s="229">
        <f>IF(N2184="sníž. přenesená",J2184,0)</f>
        <v>0</v>
      </c>
      <c r="BI2184" s="229">
        <f>IF(N2184="nulová",J2184,0)</f>
        <v>0</v>
      </c>
      <c r="BJ2184" s="21" t="s">
        <v>91</v>
      </c>
      <c r="BK2184" s="229">
        <f>ROUND(I2184*H2184,2)</f>
        <v>0</v>
      </c>
      <c r="BL2184" s="21" t="s">
        <v>663</v>
      </c>
      <c r="BM2184" s="228" t="s">
        <v>3422</v>
      </c>
    </row>
    <row r="2185" s="2" customFormat="1">
      <c r="A2185" s="43"/>
      <c r="B2185" s="44"/>
      <c r="C2185" s="45"/>
      <c r="D2185" s="230" t="s">
        <v>168</v>
      </c>
      <c r="E2185" s="45"/>
      <c r="F2185" s="231" t="s">
        <v>3423</v>
      </c>
      <c r="G2185" s="45"/>
      <c r="H2185" s="45"/>
      <c r="I2185" s="232"/>
      <c r="J2185" s="45"/>
      <c r="K2185" s="45"/>
      <c r="L2185" s="49"/>
      <c r="M2185" s="233"/>
      <c r="N2185" s="234"/>
      <c r="O2185" s="89"/>
      <c r="P2185" s="89"/>
      <c r="Q2185" s="89"/>
      <c r="R2185" s="89"/>
      <c r="S2185" s="89"/>
      <c r="T2185" s="90"/>
      <c r="U2185" s="43"/>
      <c r="V2185" s="43"/>
      <c r="W2185" s="43"/>
      <c r="X2185" s="43"/>
      <c r="Y2185" s="43"/>
      <c r="Z2185" s="43"/>
      <c r="AA2185" s="43"/>
      <c r="AB2185" s="43"/>
      <c r="AC2185" s="43"/>
      <c r="AD2185" s="43"/>
      <c r="AE2185" s="43"/>
      <c r="AT2185" s="21" t="s">
        <v>168</v>
      </c>
      <c r="AU2185" s="21" t="s">
        <v>91</v>
      </c>
    </row>
    <row r="2186" s="14" customFormat="1">
      <c r="A2186" s="14"/>
      <c r="B2186" s="246"/>
      <c r="C2186" s="247"/>
      <c r="D2186" s="237" t="s">
        <v>170</v>
      </c>
      <c r="E2186" s="248" t="s">
        <v>32</v>
      </c>
      <c r="F2186" s="249" t="s">
        <v>3424</v>
      </c>
      <c r="G2186" s="247"/>
      <c r="H2186" s="250">
        <v>3</v>
      </c>
      <c r="I2186" s="251"/>
      <c r="J2186" s="247"/>
      <c r="K2186" s="247"/>
      <c r="L2186" s="252"/>
      <c r="M2186" s="253"/>
      <c r="N2186" s="254"/>
      <c r="O2186" s="254"/>
      <c r="P2186" s="254"/>
      <c r="Q2186" s="254"/>
      <c r="R2186" s="254"/>
      <c r="S2186" s="254"/>
      <c r="T2186" s="255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56" t="s">
        <v>170</v>
      </c>
      <c r="AU2186" s="256" t="s">
        <v>91</v>
      </c>
      <c r="AV2186" s="14" t="s">
        <v>91</v>
      </c>
      <c r="AW2186" s="14" t="s">
        <v>38</v>
      </c>
      <c r="AX2186" s="14" t="s">
        <v>84</v>
      </c>
      <c r="AY2186" s="256" t="s">
        <v>159</v>
      </c>
    </row>
    <row r="2187" s="2" customFormat="1" ht="16.5" customHeight="1">
      <c r="A2187" s="43"/>
      <c r="B2187" s="44"/>
      <c r="C2187" s="277" t="s">
        <v>3425</v>
      </c>
      <c r="D2187" s="277" t="s">
        <v>670</v>
      </c>
      <c r="E2187" s="278" t="s">
        <v>3426</v>
      </c>
      <c r="F2187" s="279" t="s">
        <v>3427</v>
      </c>
      <c r="G2187" s="280" t="s">
        <v>165</v>
      </c>
      <c r="H2187" s="281">
        <v>3.2999999999999998</v>
      </c>
      <c r="I2187" s="282"/>
      <c r="J2187" s="283">
        <f>ROUND(I2187*H2187,2)</f>
        <v>0</v>
      </c>
      <c r="K2187" s="279" t="s">
        <v>166</v>
      </c>
      <c r="L2187" s="284"/>
      <c r="M2187" s="285" t="s">
        <v>32</v>
      </c>
      <c r="N2187" s="286" t="s">
        <v>48</v>
      </c>
      <c r="O2187" s="89"/>
      <c r="P2187" s="226">
        <f>O2187*H2187</f>
        <v>0</v>
      </c>
      <c r="Q2187" s="226">
        <v>0.017999999999999999</v>
      </c>
      <c r="R2187" s="226">
        <f>Q2187*H2187</f>
        <v>0.059399999999999994</v>
      </c>
      <c r="S2187" s="226">
        <v>0</v>
      </c>
      <c r="T2187" s="227">
        <f>S2187*H2187</f>
        <v>0</v>
      </c>
      <c r="U2187" s="43"/>
      <c r="V2187" s="43"/>
      <c r="W2187" s="43"/>
      <c r="X2187" s="43"/>
      <c r="Y2187" s="43"/>
      <c r="Z2187" s="43"/>
      <c r="AA2187" s="43"/>
      <c r="AB2187" s="43"/>
      <c r="AC2187" s="43"/>
      <c r="AD2187" s="43"/>
      <c r="AE2187" s="43"/>
      <c r="AR2187" s="228" t="s">
        <v>782</v>
      </c>
      <c r="AT2187" s="228" t="s">
        <v>670</v>
      </c>
      <c r="AU2187" s="228" t="s">
        <v>91</v>
      </c>
      <c r="AY2187" s="21" t="s">
        <v>159</v>
      </c>
      <c r="BE2187" s="229">
        <f>IF(N2187="základní",J2187,0)</f>
        <v>0</v>
      </c>
      <c r="BF2187" s="229">
        <f>IF(N2187="snížená",J2187,0)</f>
        <v>0</v>
      </c>
      <c r="BG2187" s="229">
        <f>IF(N2187="zákl. přenesená",J2187,0)</f>
        <v>0</v>
      </c>
      <c r="BH2187" s="229">
        <f>IF(N2187="sníž. přenesená",J2187,0)</f>
        <v>0</v>
      </c>
      <c r="BI2187" s="229">
        <f>IF(N2187="nulová",J2187,0)</f>
        <v>0</v>
      </c>
      <c r="BJ2187" s="21" t="s">
        <v>91</v>
      </c>
      <c r="BK2187" s="229">
        <f>ROUND(I2187*H2187,2)</f>
        <v>0</v>
      </c>
      <c r="BL2187" s="21" t="s">
        <v>663</v>
      </c>
      <c r="BM2187" s="228" t="s">
        <v>3428</v>
      </c>
    </row>
    <row r="2188" s="14" customFormat="1">
      <c r="A2188" s="14"/>
      <c r="B2188" s="246"/>
      <c r="C2188" s="247"/>
      <c r="D2188" s="237" t="s">
        <v>170</v>
      </c>
      <c r="E2188" s="248" t="s">
        <v>32</v>
      </c>
      <c r="F2188" s="249" t="s">
        <v>93</v>
      </c>
      <c r="G2188" s="247"/>
      <c r="H2188" s="250">
        <v>3</v>
      </c>
      <c r="I2188" s="251"/>
      <c r="J2188" s="247"/>
      <c r="K2188" s="247"/>
      <c r="L2188" s="252"/>
      <c r="M2188" s="253"/>
      <c r="N2188" s="254"/>
      <c r="O2188" s="254"/>
      <c r="P2188" s="254"/>
      <c r="Q2188" s="254"/>
      <c r="R2188" s="254"/>
      <c r="S2188" s="254"/>
      <c r="T2188" s="255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6" t="s">
        <v>170</v>
      </c>
      <c r="AU2188" s="256" t="s">
        <v>91</v>
      </c>
      <c r="AV2188" s="14" t="s">
        <v>91</v>
      </c>
      <c r="AW2188" s="14" t="s">
        <v>38</v>
      </c>
      <c r="AX2188" s="14" t="s">
        <v>84</v>
      </c>
      <c r="AY2188" s="256" t="s">
        <v>159</v>
      </c>
    </row>
    <row r="2189" s="14" customFormat="1">
      <c r="A2189" s="14"/>
      <c r="B2189" s="246"/>
      <c r="C2189" s="247"/>
      <c r="D2189" s="237" t="s">
        <v>170</v>
      </c>
      <c r="E2189" s="247"/>
      <c r="F2189" s="249" t="s">
        <v>3429</v>
      </c>
      <c r="G2189" s="247"/>
      <c r="H2189" s="250">
        <v>3.2999999999999998</v>
      </c>
      <c r="I2189" s="251"/>
      <c r="J2189" s="247"/>
      <c r="K2189" s="247"/>
      <c r="L2189" s="252"/>
      <c r="M2189" s="253"/>
      <c r="N2189" s="254"/>
      <c r="O2189" s="254"/>
      <c r="P2189" s="254"/>
      <c r="Q2189" s="254"/>
      <c r="R2189" s="254"/>
      <c r="S2189" s="254"/>
      <c r="T2189" s="255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6" t="s">
        <v>170</v>
      </c>
      <c r="AU2189" s="256" t="s">
        <v>91</v>
      </c>
      <c r="AV2189" s="14" t="s">
        <v>91</v>
      </c>
      <c r="AW2189" s="14" t="s">
        <v>4</v>
      </c>
      <c r="AX2189" s="14" t="s">
        <v>84</v>
      </c>
      <c r="AY2189" s="256" t="s">
        <v>159</v>
      </c>
    </row>
    <row r="2190" s="2" customFormat="1" ht="49.05" customHeight="1">
      <c r="A2190" s="43"/>
      <c r="B2190" s="44"/>
      <c r="C2190" s="217" t="s">
        <v>3430</v>
      </c>
      <c r="D2190" s="217" t="s">
        <v>162</v>
      </c>
      <c r="E2190" s="218" t="s">
        <v>3431</v>
      </c>
      <c r="F2190" s="219" t="s">
        <v>3432</v>
      </c>
      <c r="G2190" s="220" t="s">
        <v>181</v>
      </c>
      <c r="H2190" s="221">
        <v>0.060999999999999999</v>
      </c>
      <c r="I2190" s="222"/>
      <c r="J2190" s="223">
        <f>ROUND(I2190*H2190,2)</f>
        <v>0</v>
      </c>
      <c r="K2190" s="219" t="s">
        <v>166</v>
      </c>
      <c r="L2190" s="49"/>
      <c r="M2190" s="224" t="s">
        <v>32</v>
      </c>
      <c r="N2190" s="225" t="s">
        <v>48</v>
      </c>
      <c r="O2190" s="89"/>
      <c r="P2190" s="226">
        <f>O2190*H2190</f>
        <v>0</v>
      </c>
      <c r="Q2190" s="226">
        <v>0</v>
      </c>
      <c r="R2190" s="226">
        <f>Q2190*H2190</f>
        <v>0</v>
      </c>
      <c r="S2190" s="226">
        <v>0</v>
      </c>
      <c r="T2190" s="227">
        <f>S2190*H2190</f>
        <v>0</v>
      </c>
      <c r="U2190" s="43"/>
      <c r="V2190" s="43"/>
      <c r="W2190" s="43"/>
      <c r="X2190" s="43"/>
      <c r="Y2190" s="43"/>
      <c r="Z2190" s="43"/>
      <c r="AA2190" s="43"/>
      <c r="AB2190" s="43"/>
      <c r="AC2190" s="43"/>
      <c r="AD2190" s="43"/>
      <c r="AE2190" s="43"/>
      <c r="AR2190" s="228" t="s">
        <v>663</v>
      </c>
      <c r="AT2190" s="228" t="s">
        <v>162</v>
      </c>
      <c r="AU2190" s="228" t="s">
        <v>91</v>
      </c>
      <c r="AY2190" s="21" t="s">
        <v>159</v>
      </c>
      <c r="BE2190" s="229">
        <f>IF(N2190="základní",J2190,0)</f>
        <v>0</v>
      </c>
      <c r="BF2190" s="229">
        <f>IF(N2190="snížená",J2190,0)</f>
        <v>0</v>
      </c>
      <c r="BG2190" s="229">
        <f>IF(N2190="zákl. přenesená",J2190,0)</f>
        <v>0</v>
      </c>
      <c r="BH2190" s="229">
        <f>IF(N2190="sníž. přenesená",J2190,0)</f>
        <v>0</v>
      </c>
      <c r="BI2190" s="229">
        <f>IF(N2190="nulová",J2190,0)</f>
        <v>0</v>
      </c>
      <c r="BJ2190" s="21" t="s">
        <v>91</v>
      </c>
      <c r="BK2190" s="229">
        <f>ROUND(I2190*H2190,2)</f>
        <v>0</v>
      </c>
      <c r="BL2190" s="21" t="s">
        <v>663</v>
      </c>
      <c r="BM2190" s="228" t="s">
        <v>3433</v>
      </c>
    </row>
    <row r="2191" s="2" customFormat="1">
      <c r="A2191" s="43"/>
      <c r="B2191" s="44"/>
      <c r="C2191" s="45"/>
      <c r="D2191" s="230" t="s">
        <v>168</v>
      </c>
      <c r="E2191" s="45"/>
      <c r="F2191" s="231" t="s">
        <v>3434</v>
      </c>
      <c r="G2191" s="45"/>
      <c r="H2191" s="45"/>
      <c r="I2191" s="232"/>
      <c r="J2191" s="45"/>
      <c r="K2191" s="45"/>
      <c r="L2191" s="49"/>
      <c r="M2191" s="233"/>
      <c r="N2191" s="234"/>
      <c r="O2191" s="89"/>
      <c r="P2191" s="89"/>
      <c r="Q2191" s="89"/>
      <c r="R2191" s="89"/>
      <c r="S2191" s="89"/>
      <c r="T2191" s="90"/>
      <c r="U2191" s="43"/>
      <c r="V2191" s="43"/>
      <c r="W2191" s="43"/>
      <c r="X2191" s="43"/>
      <c r="Y2191" s="43"/>
      <c r="Z2191" s="43"/>
      <c r="AA2191" s="43"/>
      <c r="AB2191" s="43"/>
      <c r="AC2191" s="43"/>
      <c r="AD2191" s="43"/>
      <c r="AE2191" s="43"/>
      <c r="AT2191" s="21" t="s">
        <v>168</v>
      </c>
      <c r="AU2191" s="21" t="s">
        <v>91</v>
      </c>
    </row>
    <row r="2192" s="12" customFormat="1" ht="22.8" customHeight="1">
      <c r="A2192" s="12"/>
      <c r="B2192" s="201"/>
      <c r="C2192" s="202"/>
      <c r="D2192" s="203" t="s">
        <v>75</v>
      </c>
      <c r="E2192" s="215" t="s">
        <v>3435</v>
      </c>
      <c r="F2192" s="215" t="s">
        <v>3436</v>
      </c>
      <c r="G2192" s="202"/>
      <c r="H2192" s="202"/>
      <c r="I2192" s="205"/>
      <c r="J2192" s="216">
        <f>BK2192</f>
        <v>0</v>
      </c>
      <c r="K2192" s="202"/>
      <c r="L2192" s="207"/>
      <c r="M2192" s="208"/>
      <c r="N2192" s="209"/>
      <c r="O2192" s="209"/>
      <c r="P2192" s="210">
        <f>SUM(P2193:P2216)</f>
        <v>0</v>
      </c>
      <c r="Q2192" s="209"/>
      <c r="R2192" s="210">
        <f>SUM(R2193:R2216)</f>
        <v>0.02922551</v>
      </c>
      <c r="S2192" s="209"/>
      <c r="T2192" s="211">
        <f>SUM(T2193:T2216)</f>
        <v>0</v>
      </c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R2192" s="212" t="s">
        <v>91</v>
      </c>
      <c r="AT2192" s="213" t="s">
        <v>75</v>
      </c>
      <c r="AU2192" s="213" t="s">
        <v>84</v>
      </c>
      <c r="AY2192" s="212" t="s">
        <v>159</v>
      </c>
      <c r="BK2192" s="214">
        <f>SUM(BK2193:BK2216)</f>
        <v>0</v>
      </c>
    </row>
    <row r="2193" s="2" customFormat="1" ht="37.8" customHeight="1">
      <c r="A2193" s="43"/>
      <c r="B2193" s="44"/>
      <c r="C2193" s="217" t="s">
        <v>3437</v>
      </c>
      <c r="D2193" s="217" t="s">
        <v>162</v>
      </c>
      <c r="E2193" s="218" t="s">
        <v>3438</v>
      </c>
      <c r="F2193" s="219" t="s">
        <v>3439</v>
      </c>
      <c r="G2193" s="220" t="s">
        <v>165</v>
      </c>
      <c r="H2193" s="221">
        <v>11.1</v>
      </c>
      <c r="I2193" s="222"/>
      <c r="J2193" s="223">
        <f>ROUND(I2193*H2193,2)</f>
        <v>0</v>
      </c>
      <c r="K2193" s="219" t="s">
        <v>166</v>
      </c>
      <c r="L2193" s="49"/>
      <c r="M2193" s="224" t="s">
        <v>32</v>
      </c>
      <c r="N2193" s="225" t="s">
        <v>48</v>
      </c>
      <c r="O2193" s="89"/>
      <c r="P2193" s="226">
        <f>O2193*H2193</f>
        <v>0</v>
      </c>
      <c r="Q2193" s="226">
        <v>9.7999999999999997E-05</v>
      </c>
      <c r="R2193" s="226">
        <f>Q2193*H2193</f>
        <v>0.0010877999999999999</v>
      </c>
      <c r="S2193" s="226">
        <v>0</v>
      </c>
      <c r="T2193" s="227">
        <f>S2193*H2193</f>
        <v>0</v>
      </c>
      <c r="U2193" s="43"/>
      <c r="V2193" s="43"/>
      <c r="W2193" s="43"/>
      <c r="X2193" s="43"/>
      <c r="Y2193" s="43"/>
      <c r="Z2193" s="43"/>
      <c r="AA2193" s="43"/>
      <c r="AB2193" s="43"/>
      <c r="AC2193" s="43"/>
      <c r="AD2193" s="43"/>
      <c r="AE2193" s="43"/>
      <c r="AR2193" s="228" t="s">
        <v>663</v>
      </c>
      <c r="AT2193" s="228" t="s">
        <v>162</v>
      </c>
      <c r="AU2193" s="228" t="s">
        <v>91</v>
      </c>
      <c r="AY2193" s="21" t="s">
        <v>159</v>
      </c>
      <c r="BE2193" s="229">
        <f>IF(N2193="základní",J2193,0)</f>
        <v>0</v>
      </c>
      <c r="BF2193" s="229">
        <f>IF(N2193="snížená",J2193,0)</f>
        <v>0</v>
      </c>
      <c r="BG2193" s="229">
        <f>IF(N2193="zákl. přenesená",J2193,0)</f>
        <v>0</v>
      </c>
      <c r="BH2193" s="229">
        <f>IF(N2193="sníž. přenesená",J2193,0)</f>
        <v>0</v>
      </c>
      <c r="BI2193" s="229">
        <f>IF(N2193="nulová",J2193,0)</f>
        <v>0</v>
      </c>
      <c r="BJ2193" s="21" t="s">
        <v>91</v>
      </c>
      <c r="BK2193" s="229">
        <f>ROUND(I2193*H2193,2)</f>
        <v>0</v>
      </c>
      <c r="BL2193" s="21" t="s">
        <v>663</v>
      </c>
      <c r="BM2193" s="228" t="s">
        <v>3440</v>
      </c>
    </row>
    <row r="2194" s="2" customFormat="1">
      <c r="A2194" s="43"/>
      <c r="B2194" s="44"/>
      <c r="C2194" s="45"/>
      <c r="D2194" s="230" t="s">
        <v>168</v>
      </c>
      <c r="E2194" s="45"/>
      <c r="F2194" s="231" t="s">
        <v>3441</v>
      </c>
      <c r="G2194" s="45"/>
      <c r="H2194" s="45"/>
      <c r="I2194" s="232"/>
      <c r="J2194" s="45"/>
      <c r="K2194" s="45"/>
      <c r="L2194" s="49"/>
      <c r="M2194" s="233"/>
      <c r="N2194" s="234"/>
      <c r="O2194" s="89"/>
      <c r="P2194" s="89"/>
      <c r="Q2194" s="89"/>
      <c r="R2194" s="89"/>
      <c r="S2194" s="89"/>
      <c r="T2194" s="90"/>
      <c r="U2194" s="43"/>
      <c r="V2194" s="43"/>
      <c r="W2194" s="43"/>
      <c r="X2194" s="43"/>
      <c r="Y2194" s="43"/>
      <c r="Z2194" s="43"/>
      <c r="AA2194" s="43"/>
      <c r="AB2194" s="43"/>
      <c r="AC2194" s="43"/>
      <c r="AD2194" s="43"/>
      <c r="AE2194" s="43"/>
      <c r="AT2194" s="21" t="s">
        <v>168</v>
      </c>
      <c r="AU2194" s="21" t="s">
        <v>91</v>
      </c>
    </row>
    <row r="2195" s="14" customFormat="1">
      <c r="A2195" s="14"/>
      <c r="B2195" s="246"/>
      <c r="C2195" s="247"/>
      <c r="D2195" s="237" t="s">
        <v>170</v>
      </c>
      <c r="E2195" s="248" t="s">
        <v>32</v>
      </c>
      <c r="F2195" s="249" t="s">
        <v>254</v>
      </c>
      <c r="G2195" s="247"/>
      <c r="H2195" s="250">
        <v>11.1</v>
      </c>
      <c r="I2195" s="251"/>
      <c r="J2195" s="247"/>
      <c r="K2195" s="247"/>
      <c r="L2195" s="252"/>
      <c r="M2195" s="253"/>
      <c r="N2195" s="254"/>
      <c r="O2195" s="254"/>
      <c r="P2195" s="254"/>
      <c r="Q2195" s="254"/>
      <c r="R2195" s="254"/>
      <c r="S2195" s="254"/>
      <c r="T2195" s="255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6" t="s">
        <v>170</v>
      </c>
      <c r="AU2195" s="256" t="s">
        <v>91</v>
      </c>
      <c r="AV2195" s="14" t="s">
        <v>91</v>
      </c>
      <c r="AW2195" s="14" t="s">
        <v>38</v>
      </c>
      <c r="AX2195" s="14" t="s">
        <v>84</v>
      </c>
      <c r="AY2195" s="256" t="s">
        <v>159</v>
      </c>
    </row>
    <row r="2196" s="2" customFormat="1" ht="37.8" customHeight="1">
      <c r="A2196" s="43"/>
      <c r="B2196" s="44"/>
      <c r="C2196" s="277" t="s">
        <v>3442</v>
      </c>
      <c r="D2196" s="277" t="s">
        <v>670</v>
      </c>
      <c r="E2196" s="278" t="s">
        <v>3443</v>
      </c>
      <c r="F2196" s="279" t="s">
        <v>3444</v>
      </c>
      <c r="G2196" s="280" t="s">
        <v>165</v>
      </c>
      <c r="H2196" s="281">
        <v>11.988</v>
      </c>
      <c r="I2196" s="282"/>
      <c r="J2196" s="283">
        <f>ROUND(I2196*H2196,2)</f>
        <v>0</v>
      </c>
      <c r="K2196" s="279" t="s">
        <v>166</v>
      </c>
      <c r="L2196" s="284"/>
      <c r="M2196" s="285" t="s">
        <v>32</v>
      </c>
      <c r="N2196" s="286" t="s">
        <v>48</v>
      </c>
      <c r="O2196" s="89"/>
      <c r="P2196" s="226">
        <f>O2196*H2196</f>
        <v>0</v>
      </c>
      <c r="Q2196" s="226">
        <v>0.00084000000000000003</v>
      </c>
      <c r="R2196" s="226">
        <f>Q2196*H2196</f>
        <v>0.01006992</v>
      </c>
      <c r="S2196" s="226">
        <v>0</v>
      </c>
      <c r="T2196" s="227">
        <f>S2196*H2196</f>
        <v>0</v>
      </c>
      <c r="U2196" s="43"/>
      <c r="V2196" s="43"/>
      <c r="W2196" s="43"/>
      <c r="X2196" s="43"/>
      <c r="Y2196" s="43"/>
      <c r="Z2196" s="43"/>
      <c r="AA2196" s="43"/>
      <c r="AB2196" s="43"/>
      <c r="AC2196" s="43"/>
      <c r="AD2196" s="43"/>
      <c r="AE2196" s="43"/>
      <c r="AR2196" s="228" t="s">
        <v>782</v>
      </c>
      <c r="AT2196" s="228" t="s">
        <v>670</v>
      </c>
      <c r="AU2196" s="228" t="s">
        <v>91</v>
      </c>
      <c r="AY2196" s="21" t="s">
        <v>159</v>
      </c>
      <c r="BE2196" s="229">
        <f>IF(N2196="základní",J2196,0)</f>
        <v>0</v>
      </c>
      <c r="BF2196" s="229">
        <f>IF(N2196="snížená",J2196,0)</f>
        <v>0</v>
      </c>
      <c r="BG2196" s="229">
        <f>IF(N2196="zákl. přenesená",J2196,0)</f>
        <v>0</v>
      </c>
      <c r="BH2196" s="229">
        <f>IF(N2196="sníž. přenesená",J2196,0)</f>
        <v>0</v>
      </c>
      <c r="BI2196" s="229">
        <f>IF(N2196="nulová",J2196,0)</f>
        <v>0</v>
      </c>
      <c r="BJ2196" s="21" t="s">
        <v>91</v>
      </c>
      <c r="BK2196" s="229">
        <f>ROUND(I2196*H2196,2)</f>
        <v>0</v>
      </c>
      <c r="BL2196" s="21" t="s">
        <v>663</v>
      </c>
      <c r="BM2196" s="228" t="s">
        <v>3445</v>
      </c>
    </row>
    <row r="2197" s="14" customFormat="1">
      <c r="A2197" s="14"/>
      <c r="B2197" s="246"/>
      <c r="C2197" s="247"/>
      <c r="D2197" s="237" t="s">
        <v>170</v>
      </c>
      <c r="E2197" s="247"/>
      <c r="F2197" s="249" t="s">
        <v>3446</v>
      </c>
      <c r="G2197" s="247"/>
      <c r="H2197" s="250">
        <v>11.988</v>
      </c>
      <c r="I2197" s="251"/>
      <c r="J2197" s="247"/>
      <c r="K2197" s="247"/>
      <c r="L2197" s="252"/>
      <c r="M2197" s="253"/>
      <c r="N2197" s="254"/>
      <c r="O2197" s="254"/>
      <c r="P2197" s="254"/>
      <c r="Q2197" s="254"/>
      <c r="R2197" s="254"/>
      <c r="S2197" s="254"/>
      <c r="T2197" s="255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6" t="s">
        <v>170</v>
      </c>
      <c r="AU2197" s="256" t="s">
        <v>91</v>
      </c>
      <c r="AV2197" s="14" t="s">
        <v>91</v>
      </c>
      <c r="AW2197" s="14" t="s">
        <v>4</v>
      </c>
      <c r="AX2197" s="14" t="s">
        <v>84</v>
      </c>
      <c r="AY2197" s="256" t="s">
        <v>159</v>
      </c>
    </row>
    <row r="2198" s="2" customFormat="1" ht="24.15" customHeight="1">
      <c r="A2198" s="43"/>
      <c r="B2198" s="44"/>
      <c r="C2198" s="217" t="s">
        <v>3447</v>
      </c>
      <c r="D2198" s="217" t="s">
        <v>162</v>
      </c>
      <c r="E2198" s="218" t="s">
        <v>3448</v>
      </c>
      <c r="F2198" s="219" t="s">
        <v>3449</v>
      </c>
      <c r="G2198" s="220" t="s">
        <v>165</v>
      </c>
      <c r="H2198" s="221">
        <v>11.1</v>
      </c>
      <c r="I2198" s="222"/>
      <c r="J2198" s="223">
        <f>ROUND(I2198*H2198,2)</f>
        <v>0</v>
      </c>
      <c r="K2198" s="219" t="s">
        <v>166</v>
      </c>
      <c r="L2198" s="49"/>
      <c r="M2198" s="224" t="s">
        <v>32</v>
      </c>
      <c r="N2198" s="225" t="s">
        <v>48</v>
      </c>
      <c r="O2198" s="89"/>
      <c r="P2198" s="226">
        <f>O2198*H2198</f>
        <v>0</v>
      </c>
      <c r="Q2198" s="226">
        <v>1.5E-06</v>
      </c>
      <c r="R2198" s="226">
        <f>Q2198*H2198</f>
        <v>1.6650000000000002E-05</v>
      </c>
      <c r="S2198" s="226">
        <v>0</v>
      </c>
      <c r="T2198" s="227">
        <f>S2198*H2198</f>
        <v>0</v>
      </c>
      <c r="U2198" s="43"/>
      <c r="V2198" s="43"/>
      <c r="W2198" s="43"/>
      <c r="X2198" s="43"/>
      <c r="Y2198" s="43"/>
      <c r="Z2198" s="43"/>
      <c r="AA2198" s="43"/>
      <c r="AB2198" s="43"/>
      <c r="AC2198" s="43"/>
      <c r="AD2198" s="43"/>
      <c r="AE2198" s="43"/>
      <c r="AR2198" s="228" t="s">
        <v>663</v>
      </c>
      <c r="AT2198" s="228" t="s">
        <v>162</v>
      </c>
      <c r="AU2198" s="228" t="s">
        <v>91</v>
      </c>
      <c r="AY2198" s="21" t="s">
        <v>159</v>
      </c>
      <c r="BE2198" s="229">
        <f>IF(N2198="základní",J2198,0)</f>
        <v>0</v>
      </c>
      <c r="BF2198" s="229">
        <f>IF(N2198="snížená",J2198,0)</f>
        <v>0</v>
      </c>
      <c r="BG2198" s="229">
        <f>IF(N2198="zákl. přenesená",J2198,0)</f>
        <v>0</v>
      </c>
      <c r="BH2198" s="229">
        <f>IF(N2198="sníž. přenesená",J2198,0)</f>
        <v>0</v>
      </c>
      <c r="BI2198" s="229">
        <f>IF(N2198="nulová",J2198,0)</f>
        <v>0</v>
      </c>
      <c r="BJ2198" s="21" t="s">
        <v>91</v>
      </c>
      <c r="BK2198" s="229">
        <f>ROUND(I2198*H2198,2)</f>
        <v>0</v>
      </c>
      <c r="BL2198" s="21" t="s">
        <v>663</v>
      </c>
      <c r="BM2198" s="228" t="s">
        <v>3450</v>
      </c>
    </row>
    <row r="2199" s="2" customFormat="1">
      <c r="A2199" s="43"/>
      <c r="B2199" s="44"/>
      <c r="C2199" s="45"/>
      <c r="D2199" s="230" t="s">
        <v>168</v>
      </c>
      <c r="E2199" s="45"/>
      <c r="F2199" s="231" t="s">
        <v>3451</v>
      </c>
      <c r="G2199" s="45"/>
      <c r="H2199" s="45"/>
      <c r="I2199" s="232"/>
      <c r="J2199" s="45"/>
      <c r="K2199" s="45"/>
      <c r="L2199" s="49"/>
      <c r="M2199" s="233"/>
      <c r="N2199" s="234"/>
      <c r="O2199" s="89"/>
      <c r="P2199" s="89"/>
      <c r="Q2199" s="89"/>
      <c r="R2199" s="89"/>
      <c r="S2199" s="89"/>
      <c r="T2199" s="90"/>
      <c r="U2199" s="43"/>
      <c r="V2199" s="43"/>
      <c r="W2199" s="43"/>
      <c r="X2199" s="43"/>
      <c r="Y2199" s="43"/>
      <c r="Z2199" s="43"/>
      <c r="AA2199" s="43"/>
      <c r="AB2199" s="43"/>
      <c r="AC2199" s="43"/>
      <c r="AD2199" s="43"/>
      <c r="AE2199" s="43"/>
      <c r="AT2199" s="21" t="s">
        <v>168</v>
      </c>
      <c r="AU2199" s="21" t="s">
        <v>91</v>
      </c>
    </row>
    <row r="2200" s="14" customFormat="1">
      <c r="A2200" s="14"/>
      <c r="B2200" s="246"/>
      <c r="C2200" s="247"/>
      <c r="D2200" s="237" t="s">
        <v>170</v>
      </c>
      <c r="E2200" s="248" t="s">
        <v>32</v>
      </c>
      <c r="F2200" s="249" t="s">
        <v>254</v>
      </c>
      <c r="G2200" s="247"/>
      <c r="H2200" s="250">
        <v>11.1</v>
      </c>
      <c r="I2200" s="251"/>
      <c r="J2200" s="247"/>
      <c r="K2200" s="247"/>
      <c r="L2200" s="252"/>
      <c r="M2200" s="253"/>
      <c r="N2200" s="254"/>
      <c r="O2200" s="254"/>
      <c r="P2200" s="254"/>
      <c r="Q2200" s="254"/>
      <c r="R2200" s="254"/>
      <c r="S2200" s="254"/>
      <c r="T2200" s="255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56" t="s">
        <v>170</v>
      </c>
      <c r="AU2200" s="256" t="s">
        <v>91</v>
      </c>
      <c r="AV2200" s="14" t="s">
        <v>91</v>
      </c>
      <c r="AW2200" s="14" t="s">
        <v>38</v>
      </c>
      <c r="AX2200" s="14" t="s">
        <v>84</v>
      </c>
      <c r="AY2200" s="256" t="s">
        <v>159</v>
      </c>
    </row>
    <row r="2201" s="2" customFormat="1" ht="37.8" customHeight="1">
      <c r="A2201" s="43"/>
      <c r="B2201" s="44"/>
      <c r="C2201" s="277" t="s">
        <v>3452</v>
      </c>
      <c r="D2201" s="277" t="s">
        <v>670</v>
      </c>
      <c r="E2201" s="278" t="s">
        <v>3453</v>
      </c>
      <c r="F2201" s="279" t="s">
        <v>3454</v>
      </c>
      <c r="G2201" s="280" t="s">
        <v>165</v>
      </c>
      <c r="H2201" s="281">
        <v>12.210000000000001</v>
      </c>
      <c r="I2201" s="282"/>
      <c r="J2201" s="283">
        <f>ROUND(I2201*H2201,2)</f>
        <v>0</v>
      </c>
      <c r="K2201" s="279" t="s">
        <v>166</v>
      </c>
      <c r="L2201" s="284"/>
      <c r="M2201" s="285" t="s">
        <v>32</v>
      </c>
      <c r="N2201" s="286" t="s">
        <v>48</v>
      </c>
      <c r="O2201" s="89"/>
      <c r="P2201" s="226">
        <f>O2201*H2201</f>
        <v>0</v>
      </c>
      <c r="Q2201" s="226">
        <v>0.00115</v>
      </c>
      <c r="R2201" s="226">
        <f>Q2201*H2201</f>
        <v>0.0140415</v>
      </c>
      <c r="S2201" s="226">
        <v>0</v>
      </c>
      <c r="T2201" s="227">
        <f>S2201*H2201</f>
        <v>0</v>
      </c>
      <c r="U2201" s="43"/>
      <c r="V2201" s="43"/>
      <c r="W2201" s="43"/>
      <c r="X2201" s="43"/>
      <c r="Y2201" s="43"/>
      <c r="Z2201" s="43"/>
      <c r="AA2201" s="43"/>
      <c r="AB2201" s="43"/>
      <c r="AC2201" s="43"/>
      <c r="AD2201" s="43"/>
      <c r="AE2201" s="43"/>
      <c r="AR2201" s="228" t="s">
        <v>782</v>
      </c>
      <c r="AT2201" s="228" t="s">
        <v>670</v>
      </c>
      <c r="AU2201" s="228" t="s">
        <v>91</v>
      </c>
      <c r="AY2201" s="21" t="s">
        <v>159</v>
      </c>
      <c r="BE2201" s="229">
        <f>IF(N2201="základní",J2201,0)</f>
        <v>0</v>
      </c>
      <c r="BF2201" s="229">
        <f>IF(N2201="snížená",J2201,0)</f>
        <v>0</v>
      </c>
      <c r="BG2201" s="229">
        <f>IF(N2201="zákl. přenesená",J2201,0)</f>
        <v>0</v>
      </c>
      <c r="BH2201" s="229">
        <f>IF(N2201="sníž. přenesená",J2201,0)</f>
        <v>0</v>
      </c>
      <c r="BI2201" s="229">
        <f>IF(N2201="nulová",J2201,0)</f>
        <v>0</v>
      </c>
      <c r="BJ2201" s="21" t="s">
        <v>91</v>
      </c>
      <c r="BK2201" s="229">
        <f>ROUND(I2201*H2201,2)</f>
        <v>0</v>
      </c>
      <c r="BL2201" s="21" t="s">
        <v>663</v>
      </c>
      <c r="BM2201" s="228" t="s">
        <v>3455</v>
      </c>
    </row>
    <row r="2202" s="14" customFormat="1">
      <c r="A2202" s="14"/>
      <c r="B2202" s="246"/>
      <c r="C2202" s="247"/>
      <c r="D2202" s="237" t="s">
        <v>170</v>
      </c>
      <c r="E2202" s="247"/>
      <c r="F2202" s="249" t="s">
        <v>3456</v>
      </c>
      <c r="G2202" s="247"/>
      <c r="H2202" s="250">
        <v>12.210000000000001</v>
      </c>
      <c r="I2202" s="251"/>
      <c r="J2202" s="247"/>
      <c r="K2202" s="247"/>
      <c r="L2202" s="252"/>
      <c r="M2202" s="253"/>
      <c r="N2202" s="254"/>
      <c r="O2202" s="254"/>
      <c r="P2202" s="254"/>
      <c r="Q2202" s="254"/>
      <c r="R2202" s="254"/>
      <c r="S2202" s="254"/>
      <c r="T2202" s="255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6" t="s">
        <v>170</v>
      </c>
      <c r="AU2202" s="256" t="s">
        <v>91</v>
      </c>
      <c r="AV2202" s="14" t="s">
        <v>91</v>
      </c>
      <c r="AW2202" s="14" t="s">
        <v>4</v>
      </c>
      <c r="AX2202" s="14" t="s">
        <v>84</v>
      </c>
      <c r="AY2202" s="256" t="s">
        <v>159</v>
      </c>
    </row>
    <row r="2203" s="2" customFormat="1" ht="24.15" customHeight="1">
      <c r="A2203" s="43"/>
      <c r="B2203" s="44"/>
      <c r="C2203" s="217" t="s">
        <v>3457</v>
      </c>
      <c r="D2203" s="217" t="s">
        <v>162</v>
      </c>
      <c r="E2203" s="218" t="s">
        <v>3458</v>
      </c>
      <c r="F2203" s="219" t="s">
        <v>3459</v>
      </c>
      <c r="G2203" s="220" t="s">
        <v>165</v>
      </c>
      <c r="H2203" s="221">
        <v>1.1799999999999999</v>
      </c>
      <c r="I2203" s="222"/>
      <c r="J2203" s="223">
        <f>ROUND(I2203*H2203,2)</f>
        <v>0</v>
      </c>
      <c r="K2203" s="219" t="s">
        <v>166</v>
      </c>
      <c r="L2203" s="49"/>
      <c r="M2203" s="224" t="s">
        <v>32</v>
      </c>
      <c r="N2203" s="225" t="s">
        <v>48</v>
      </c>
      <c r="O2203" s="89"/>
      <c r="P2203" s="226">
        <f>O2203*H2203</f>
        <v>0</v>
      </c>
      <c r="Q2203" s="226">
        <v>3.3000000000000003E-05</v>
      </c>
      <c r="R2203" s="226">
        <f>Q2203*H2203</f>
        <v>3.8940000000000003E-05</v>
      </c>
      <c r="S2203" s="226">
        <v>0</v>
      </c>
      <c r="T2203" s="227">
        <f>S2203*H2203</f>
        <v>0</v>
      </c>
      <c r="U2203" s="43"/>
      <c r="V2203" s="43"/>
      <c r="W2203" s="43"/>
      <c r="X2203" s="43"/>
      <c r="Y2203" s="43"/>
      <c r="Z2203" s="43"/>
      <c r="AA2203" s="43"/>
      <c r="AB2203" s="43"/>
      <c r="AC2203" s="43"/>
      <c r="AD2203" s="43"/>
      <c r="AE2203" s="43"/>
      <c r="AR2203" s="228" t="s">
        <v>663</v>
      </c>
      <c r="AT2203" s="228" t="s">
        <v>162</v>
      </c>
      <c r="AU2203" s="228" t="s">
        <v>91</v>
      </c>
      <c r="AY2203" s="21" t="s">
        <v>159</v>
      </c>
      <c r="BE2203" s="229">
        <f>IF(N2203="základní",J2203,0)</f>
        <v>0</v>
      </c>
      <c r="BF2203" s="229">
        <f>IF(N2203="snížená",J2203,0)</f>
        <v>0</v>
      </c>
      <c r="BG2203" s="229">
        <f>IF(N2203="zákl. přenesená",J2203,0)</f>
        <v>0</v>
      </c>
      <c r="BH2203" s="229">
        <f>IF(N2203="sníž. přenesená",J2203,0)</f>
        <v>0</v>
      </c>
      <c r="BI2203" s="229">
        <f>IF(N2203="nulová",J2203,0)</f>
        <v>0</v>
      </c>
      <c r="BJ2203" s="21" t="s">
        <v>91</v>
      </c>
      <c r="BK2203" s="229">
        <f>ROUND(I2203*H2203,2)</f>
        <v>0</v>
      </c>
      <c r="BL2203" s="21" t="s">
        <v>663</v>
      </c>
      <c r="BM2203" s="228" t="s">
        <v>3460</v>
      </c>
    </row>
    <row r="2204" s="2" customFormat="1">
      <c r="A2204" s="43"/>
      <c r="B2204" s="44"/>
      <c r="C2204" s="45"/>
      <c r="D2204" s="230" t="s">
        <v>168</v>
      </c>
      <c r="E2204" s="45"/>
      <c r="F2204" s="231" t="s">
        <v>3461</v>
      </c>
      <c r="G2204" s="45"/>
      <c r="H2204" s="45"/>
      <c r="I2204" s="232"/>
      <c r="J2204" s="45"/>
      <c r="K2204" s="45"/>
      <c r="L2204" s="49"/>
      <c r="M2204" s="233"/>
      <c r="N2204" s="234"/>
      <c r="O2204" s="89"/>
      <c r="P2204" s="89"/>
      <c r="Q2204" s="89"/>
      <c r="R2204" s="89"/>
      <c r="S2204" s="89"/>
      <c r="T2204" s="90"/>
      <c r="U2204" s="43"/>
      <c r="V2204" s="43"/>
      <c r="W2204" s="43"/>
      <c r="X2204" s="43"/>
      <c r="Y2204" s="43"/>
      <c r="Z2204" s="43"/>
      <c r="AA2204" s="43"/>
      <c r="AB2204" s="43"/>
      <c r="AC2204" s="43"/>
      <c r="AD2204" s="43"/>
      <c r="AE2204" s="43"/>
      <c r="AT2204" s="21" t="s">
        <v>168</v>
      </c>
      <c r="AU2204" s="21" t="s">
        <v>91</v>
      </c>
    </row>
    <row r="2205" s="14" customFormat="1">
      <c r="A2205" s="14"/>
      <c r="B2205" s="246"/>
      <c r="C2205" s="247"/>
      <c r="D2205" s="237" t="s">
        <v>170</v>
      </c>
      <c r="E2205" s="248" t="s">
        <v>32</v>
      </c>
      <c r="F2205" s="249" t="s">
        <v>3462</v>
      </c>
      <c r="G2205" s="247"/>
      <c r="H2205" s="250">
        <v>1.1799999999999999</v>
      </c>
      <c r="I2205" s="251"/>
      <c r="J2205" s="247"/>
      <c r="K2205" s="247"/>
      <c r="L2205" s="252"/>
      <c r="M2205" s="253"/>
      <c r="N2205" s="254"/>
      <c r="O2205" s="254"/>
      <c r="P2205" s="254"/>
      <c r="Q2205" s="254"/>
      <c r="R2205" s="254"/>
      <c r="S2205" s="254"/>
      <c r="T2205" s="255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6" t="s">
        <v>170</v>
      </c>
      <c r="AU2205" s="256" t="s">
        <v>91</v>
      </c>
      <c r="AV2205" s="14" t="s">
        <v>91</v>
      </c>
      <c r="AW2205" s="14" t="s">
        <v>38</v>
      </c>
      <c r="AX2205" s="14" t="s">
        <v>84</v>
      </c>
      <c r="AY2205" s="256" t="s">
        <v>159</v>
      </c>
    </row>
    <row r="2206" s="2" customFormat="1" ht="37.8" customHeight="1">
      <c r="A2206" s="43"/>
      <c r="B2206" s="44"/>
      <c r="C2206" s="277" t="s">
        <v>3463</v>
      </c>
      <c r="D2206" s="277" t="s">
        <v>670</v>
      </c>
      <c r="E2206" s="278" t="s">
        <v>3453</v>
      </c>
      <c r="F2206" s="279" t="s">
        <v>3454</v>
      </c>
      <c r="G2206" s="280" t="s">
        <v>165</v>
      </c>
      <c r="H2206" s="281">
        <v>1.298</v>
      </c>
      <c r="I2206" s="282"/>
      <c r="J2206" s="283">
        <f>ROUND(I2206*H2206,2)</f>
        <v>0</v>
      </c>
      <c r="K2206" s="279" t="s">
        <v>166</v>
      </c>
      <c r="L2206" s="284"/>
      <c r="M2206" s="285" t="s">
        <v>32</v>
      </c>
      <c r="N2206" s="286" t="s">
        <v>48</v>
      </c>
      <c r="O2206" s="89"/>
      <c r="P2206" s="226">
        <f>O2206*H2206</f>
        <v>0</v>
      </c>
      <c r="Q2206" s="226">
        <v>0.00115</v>
      </c>
      <c r="R2206" s="226">
        <f>Q2206*H2206</f>
        <v>0.0014927</v>
      </c>
      <c r="S2206" s="226">
        <v>0</v>
      </c>
      <c r="T2206" s="227">
        <f>S2206*H2206</f>
        <v>0</v>
      </c>
      <c r="U2206" s="43"/>
      <c r="V2206" s="43"/>
      <c r="W2206" s="43"/>
      <c r="X2206" s="43"/>
      <c r="Y2206" s="43"/>
      <c r="Z2206" s="43"/>
      <c r="AA2206" s="43"/>
      <c r="AB2206" s="43"/>
      <c r="AC2206" s="43"/>
      <c r="AD2206" s="43"/>
      <c r="AE2206" s="43"/>
      <c r="AR2206" s="228" t="s">
        <v>782</v>
      </c>
      <c r="AT2206" s="228" t="s">
        <v>670</v>
      </c>
      <c r="AU2206" s="228" t="s">
        <v>91</v>
      </c>
      <c r="AY2206" s="21" t="s">
        <v>159</v>
      </c>
      <c r="BE2206" s="229">
        <f>IF(N2206="základní",J2206,0)</f>
        <v>0</v>
      </c>
      <c r="BF2206" s="229">
        <f>IF(N2206="snížená",J2206,0)</f>
        <v>0</v>
      </c>
      <c r="BG2206" s="229">
        <f>IF(N2206="zákl. přenesená",J2206,0)</f>
        <v>0</v>
      </c>
      <c r="BH2206" s="229">
        <f>IF(N2206="sníž. přenesená",J2206,0)</f>
        <v>0</v>
      </c>
      <c r="BI2206" s="229">
        <f>IF(N2206="nulová",J2206,0)</f>
        <v>0</v>
      </c>
      <c r="BJ2206" s="21" t="s">
        <v>91</v>
      </c>
      <c r="BK2206" s="229">
        <f>ROUND(I2206*H2206,2)</f>
        <v>0</v>
      </c>
      <c r="BL2206" s="21" t="s">
        <v>663</v>
      </c>
      <c r="BM2206" s="228" t="s">
        <v>3464</v>
      </c>
    </row>
    <row r="2207" s="14" customFormat="1">
      <c r="A2207" s="14"/>
      <c r="B2207" s="246"/>
      <c r="C2207" s="247"/>
      <c r="D2207" s="237" t="s">
        <v>170</v>
      </c>
      <c r="E2207" s="247"/>
      <c r="F2207" s="249" t="s">
        <v>3465</v>
      </c>
      <c r="G2207" s="247"/>
      <c r="H2207" s="250">
        <v>1.298</v>
      </c>
      <c r="I2207" s="251"/>
      <c r="J2207" s="247"/>
      <c r="K2207" s="247"/>
      <c r="L2207" s="252"/>
      <c r="M2207" s="253"/>
      <c r="N2207" s="254"/>
      <c r="O2207" s="254"/>
      <c r="P2207" s="254"/>
      <c r="Q2207" s="254"/>
      <c r="R2207" s="254"/>
      <c r="S2207" s="254"/>
      <c r="T2207" s="255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6" t="s">
        <v>170</v>
      </c>
      <c r="AU2207" s="256" t="s">
        <v>91</v>
      </c>
      <c r="AV2207" s="14" t="s">
        <v>91</v>
      </c>
      <c r="AW2207" s="14" t="s">
        <v>4</v>
      </c>
      <c r="AX2207" s="14" t="s">
        <v>84</v>
      </c>
      <c r="AY2207" s="256" t="s">
        <v>159</v>
      </c>
    </row>
    <row r="2208" s="2" customFormat="1" ht="24.15" customHeight="1">
      <c r="A2208" s="43"/>
      <c r="B2208" s="44"/>
      <c r="C2208" s="217" t="s">
        <v>3466</v>
      </c>
      <c r="D2208" s="217" t="s">
        <v>162</v>
      </c>
      <c r="E2208" s="218" t="s">
        <v>3467</v>
      </c>
      <c r="F2208" s="219" t="s">
        <v>3468</v>
      </c>
      <c r="G2208" s="220" t="s">
        <v>785</v>
      </c>
      <c r="H2208" s="221">
        <v>11.800000000000001</v>
      </c>
      <c r="I2208" s="222"/>
      <c r="J2208" s="223">
        <f>ROUND(I2208*H2208,2)</f>
        <v>0</v>
      </c>
      <c r="K2208" s="219" t="s">
        <v>166</v>
      </c>
      <c r="L2208" s="49"/>
      <c r="M2208" s="224" t="s">
        <v>32</v>
      </c>
      <c r="N2208" s="225" t="s">
        <v>48</v>
      </c>
      <c r="O2208" s="89"/>
      <c r="P2208" s="226">
        <f>O2208*H2208</f>
        <v>0</v>
      </c>
      <c r="Q2208" s="226">
        <v>0</v>
      </c>
      <c r="R2208" s="226">
        <f>Q2208*H2208</f>
        <v>0</v>
      </c>
      <c r="S2208" s="226">
        <v>0</v>
      </c>
      <c r="T2208" s="227">
        <f>S2208*H2208</f>
        <v>0</v>
      </c>
      <c r="U2208" s="43"/>
      <c r="V2208" s="43"/>
      <c r="W2208" s="43"/>
      <c r="X2208" s="43"/>
      <c r="Y2208" s="43"/>
      <c r="Z2208" s="43"/>
      <c r="AA2208" s="43"/>
      <c r="AB2208" s="43"/>
      <c r="AC2208" s="43"/>
      <c r="AD2208" s="43"/>
      <c r="AE2208" s="43"/>
      <c r="AR2208" s="228" t="s">
        <v>663</v>
      </c>
      <c r="AT2208" s="228" t="s">
        <v>162</v>
      </c>
      <c r="AU2208" s="228" t="s">
        <v>91</v>
      </c>
      <c r="AY2208" s="21" t="s">
        <v>159</v>
      </c>
      <c r="BE2208" s="229">
        <f>IF(N2208="základní",J2208,0)</f>
        <v>0</v>
      </c>
      <c r="BF2208" s="229">
        <f>IF(N2208="snížená",J2208,0)</f>
        <v>0</v>
      </c>
      <c r="BG2208" s="229">
        <f>IF(N2208="zákl. přenesená",J2208,0)</f>
        <v>0</v>
      </c>
      <c r="BH2208" s="229">
        <f>IF(N2208="sníž. přenesená",J2208,0)</f>
        <v>0</v>
      </c>
      <c r="BI2208" s="229">
        <f>IF(N2208="nulová",J2208,0)</f>
        <v>0</v>
      </c>
      <c r="BJ2208" s="21" t="s">
        <v>91</v>
      </c>
      <c r="BK2208" s="229">
        <f>ROUND(I2208*H2208,2)</f>
        <v>0</v>
      </c>
      <c r="BL2208" s="21" t="s">
        <v>663</v>
      </c>
      <c r="BM2208" s="228" t="s">
        <v>3469</v>
      </c>
    </row>
    <row r="2209" s="2" customFormat="1">
      <c r="A2209" s="43"/>
      <c r="B2209" s="44"/>
      <c r="C2209" s="45"/>
      <c r="D2209" s="230" t="s">
        <v>168</v>
      </c>
      <c r="E2209" s="45"/>
      <c r="F2209" s="231" t="s">
        <v>3470</v>
      </c>
      <c r="G2209" s="45"/>
      <c r="H2209" s="45"/>
      <c r="I2209" s="232"/>
      <c r="J2209" s="45"/>
      <c r="K2209" s="45"/>
      <c r="L2209" s="49"/>
      <c r="M2209" s="233"/>
      <c r="N2209" s="234"/>
      <c r="O2209" s="89"/>
      <c r="P2209" s="89"/>
      <c r="Q2209" s="89"/>
      <c r="R2209" s="89"/>
      <c r="S2209" s="89"/>
      <c r="T2209" s="90"/>
      <c r="U2209" s="43"/>
      <c r="V2209" s="43"/>
      <c r="W2209" s="43"/>
      <c r="X2209" s="43"/>
      <c r="Y2209" s="43"/>
      <c r="Z2209" s="43"/>
      <c r="AA2209" s="43"/>
      <c r="AB2209" s="43"/>
      <c r="AC2209" s="43"/>
      <c r="AD2209" s="43"/>
      <c r="AE2209" s="43"/>
      <c r="AT2209" s="21" t="s">
        <v>168</v>
      </c>
      <c r="AU2209" s="21" t="s">
        <v>91</v>
      </c>
    </row>
    <row r="2210" s="14" customFormat="1">
      <c r="A2210" s="14"/>
      <c r="B2210" s="246"/>
      <c r="C2210" s="247"/>
      <c r="D2210" s="237" t="s">
        <v>170</v>
      </c>
      <c r="E2210" s="248" t="s">
        <v>32</v>
      </c>
      <c r="F2210" s="249" t="s">
        <v>3471</v>
      </c>
      <c r="G2210" s="247"/>
      <c r="H2210" s="250">
        <v>11.800000000000001</v>
      </c>
      <c r="I2210" s="251"/>
      <c r="J2210" s="247"/>
      <c r="K2210" s="247"/>
      <c r="L2210" s="252"/>
      <c r="M2210" s="253"/>
      <c r="N2210" s="254"/>
      <c r="O2210" s="254"/>
      <c r="P2210" s="254"/>
      <c r="Q2210" s="254"/>
      <c r="R2210" s="254"/>
      <c r="S2210" s="254"/>
      <c r="T2210" s="255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6" t="s">
        <v>170</v>
      </c>
      <c r="AU2210" s="256" t="s">
        <v>91</v>
      </c>
      <c r="AV2210" s="14" t="s">
        <v>91</v>
      </c>
      <c r="AW2210" s="14" t="s">
        <v>38</v>
      </c>
      <c r="AX2210" s="14" t="s">
        <v>84</v>
      </c>
      <c r="AY2210" s="256" t="s">
        <v>159</v>
      </c>
    </row>
    <row r="2211" s="2" customFormat="1" ht="24.15" customHeight="1">
      <c r="A2211" s="43"/>
      <c r="B2211" s="44"/>
      <c r="C2211" s="277" t="s">
        <v>3472</v>
      </c>
      <c r="D2211" s="277" t="s">
        <v>670</v>
      </c>
      <c r="E2211" s="278" t="s">
        <v>3473</v>
      </c>
      <c r="F2211" s="279" t="s">
        <v>3474</v>
      </c>
      <c r="G2211" s="280" t="s">
        <v>785</v>
      </c>
      <c r="H2211" s="281">
        <v>12.390000000000001</v>
      </c>
      <c r="I2211" s="282"/>
      <c r="J2211" s="283">
        <f>ROUND(I2211*H2211,2)</f>
        <v>0</v>
      </c>
      <c r="K2211" s="279" t="s">
        <v>166</v>
      </c>
      <c r="L2211" s="284"/>
      <c r="M2211" s="285" t="s">
        <v>32</v>
      </c>
      <c r="N2211" s="286" t="s">
        <v>48</v>
      </c>
      <c r="O2211" s="89"/>
      <c r="P2211" s="226">
        <f>O2211*H2211</f>
        <v>0</v>
      </c>
      <c r="Q2211" s="226">
        <v>0.00020000000000000001</v>
      </c>
      <c r="R2211" s="226">
        <f>Q2211*H2211</f>
        <v>0.0024780000000000002</v>
      </c>
      <c r="S2211" s="226">
        <v>0</v>
      </c>
      <c r="T2211" s="227">
        <f>S2211*H2211</f>
        <v>0</v>
      </c>
      <c r="U2211" s="43"/>
      <c r="V2211" s="43"/>
      <c r="W2211" s="43"/>
      <c r="X2211" s="43"/>
      <c r="Y2211" s="43"/>
      <c r="Z2211" s="43"/>
      <c r="AA2211" s="43"/>
      <c r="AB2211" s="43"/>
      <c r="AC2211" s="43"/>
      <c r="AD2211" s="43"/>
      <c r="AE2211" s="43"/>
      <c r="AR2211" s="228" t="s">
        <v>782</v>
      </c>
      <c r="AT2211" s="228" t="s">
        <v>670</v>
      </c>
      <c r="AU2211" s="228" t="s">
        <v>91</v>
      </c>
      <c r="AY2211" s="21" t="s">
        <v>159</v>
      </c>
      <c r="BE2211" s="229">
        <f>IF(N2211="základní",J2211,0)</f>
        <v>0</v>
      </c>
      <c r="BF2211" s="229">
        <f>IF(N2211="snížená",J2211,0)</f>
        <v>0</v>
      </c>
      <c r="BG2211" s="229">
        <f>IF(N2211="zákl. přenesená",J2211,0)</f>
        <v>0</v>
      </c>
      <c r="BH2211" s="229">
        <f>IF(N2211="sníž. přenesená",J2211,0)</f>
        <v>0</v>
      </c>
      <c r="BI2211" s="229">
        <f>IF(N2211="nulová",J2211,0)</f>
        <v>0</v>
      </c>
      <c r="BJ2211" s="21" t="s">
        <v>91</v>
      </c>
      <c r="BK2211" s="229">
        <f>ROUND(I2211*H2211,2)</f>
        <v>0</v>
      </c>
      <c r="BL2211" s="21" t="s">
        <v>663</v>
      </c>
      <c r="BM2211" s="228" t="s">
        <v>3475</v>
      </c>
    </row>
    <row r="2212" s="14" customFormat="1">
      <c r="A2212" s="14"/>
      <c r="B2212" s="246"/>
      <c r="C2212" s="247"/>
      <c r="D2212" s="237" t="s">
        <v>170</v>
      </c>
      <c r="E2212" s="247"/>
      <c r="F2212" s="249" t="s">
        <v>3476</v>
      </c>
      <c r="G2212" s="247"/>
      <c r="H2212" s="250">
        <v>12.390000000000001</v>
      </c>
      <c r="I2212" s="251"/>
      <c r="J2212" s="247"/>
      <c r="K2212" s="247"/>
      <c r="L2212" s="252"/>
      <c r="M2212" s="253"/>
      <c r="N2212" s="254"/>
      <c r="O2212" s="254"/>
      <c r="P2212" s="254"/>
      <c r="Q2212" s="254"/>
      <c r="R2212" s="254"/>
      <c r="S2212" s="254"/>
      <c r="T2212" s="255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56" t="s">
        <v>170</v>
      </c>
      <c r="AU2212" s="256" t="s">
        <v>91</v>
      </c>
      <c r="AV2212" s="14" t="s">
        <v>91</v>
      </c>
      <c r="AW2212" s="14" t="s">
        <v>4</v>
      </c>
      <c r="AX2212" s="14" t="s">
        <v>84</v>
      </c>
      <c r="AY2212" s="256" t="s">
        <v>159</v>
      </c>
    </row>
    <row r="2213" s="2" customFormat="1" ht="49.05" customHeight="1">
      <c r="A2213" s="43"/>
      <c r="B2213" s="44"/>
      <c r="C2213" s="217" t="s">
        <v>3477</v>
      </c>
      <c r="D2213" s="217" t="s">
        <v>162</v>
      </c>
      <c r="E2213" s="218" t="s">
        <v>3478</v>
      </c>
      <c r="F2213" s="219" t="s">
        <v>3479</v>
      </c>
      <c r="G2213" s="220" t="s">
        <v>181</v>
      </c>
      <c r="H2213" s="221">
        <v>0.029000000000000001</v>
      </c>
      <c r="I2213" s="222"/>
      <c r="J2213" s="223">
        <f>ROUND(I2213*H2213,2)</f>
        <v>0</v>
      </c>
      <c r="K2213" s="219" t="s">
        <v>166</v>
      </c>
      <c r="L2213" s="49"/>
      <c r="M2213" s="224" t="s">
        <v>32</v>
      </c>
      <c r="N2213" s="225" t="s">
        <v>48</v>
      </c>
      <c r="O2213" s="89"/>
      <c r="P2213" s="226">
        <f>O2213*H2213</f>
        <v>0</v>
      </c>
      <c r="Q2213" s="226">
        <v>0</v>
      </c>
      <c r="R2213" s="226">
        <f>Q2213*H2213</f>
        <v>0</v>
      </c>
      <c r="S2213" s="226">
        <v>0</v>
      </c>
      <c r="T2213" s="227">
        <f>S2213*H2213</f>
        <v>0</v>
      </c>
      <c r="U2213" s="43"/>
      <c r="V2213" s="43"/>
      <c r="W2213" s="43"/>
      <c r="X2213" s="43"/>
      <c r="Y2213" s="43"/>
      <c r="Z2213" s="43"/>
      <c r="AA2213" s="43"/>
      <c r="AB2213" s="43"/>
      <c r="AC2213" s="43"/>
      <c r="AD2213" s="43"/>
      <c r="AE2213" s="43"/>
      <c r="AR2213" s="228" t="s">
        <v>663</v>
      </c>
      <c r="AT2213" s="228" t="s">
        <v>162</v>
      </c>
      <c r="AU2213" s="228" t="s">
        <v>91</v>
      </c>
      <c r="AY2213" s="21" t="s">
        <v>159</v>
      </c>
      <c r="BE2213" s="229">
        <f>IF(N2213="základní",J2213,0)</f>
        <v>0</v>
      </c>
      <c r="BF2213" s="229">
        <f>IF(N2213="snížená",J2213,0)</f>
        <v>0</v>
      </c>
      <c r="BG2213" s="229">
        <f>IF(N2213="zákl. přenesená",J2213,0)</f>
        <v>0</v>
      </c>
      <c r="BH2213" s="229">
        <f>IF(N2213="sníž. přenesená",J2213,0)</f>
        <v>0</v>
      </c>
      <c r="BI2213" s="229">
        <f>IF(N2213="nulová",J2213,0)</f>
        <v>0</v>
      </c>
      <c r="BJ2213" s="21" t="s">
        <v>91</v>
      </c>
      <c r="BK2213" s="229">
        <f>ROUND(I2213*H2213,2)</f>
        <v>0</v>
      </c>
      <c r="BL2213" s="21" t="s">
        <v>663</v>
      </c>
      <c r="BM2213" s="228" t="s">
        <v>3480</v>
      </c>
    </row>
    <row r="2214" s="2" customFormat="1">
      <c r="A2214" s="43"/>
      <c r="B2214" s="44"/>
      <c r="C2214" s="45"/>
      <c r="D2214" s="230" t="s">
        <v>168</v>
      </c>
      <c r="E2214" s="45"/>
      <c r="F2214" s="231" t="s">
        <v>3481</v>
      </c>
      <c r="G2214" s="45"/>
      <c r="H2214" s="45"/>
      <c r="I2214" s="232"/>
      <c r="J2214" s="45"/>
      <c r="K2214" s="45"/>
      <c r="L2214" s="49"/>
      <c r="M2214" s="233"/>
      <c r="N2214" s="234"/>
      <c r="O2214" s="89"/>
      <c r="P2214" s="89"/>
      <c r="Q2214" s="89"/>
      <c r="R2214" s="89"/>
      <c r="S2214" s="89"/>
      <c r="T2214" s="90"/>
      <c r="U2214" s="43"/>
      <c r="V2214" s="43"/>
      <c r="W2214" s="43"/>
      <c r="X2214" s="43"/>
      <c r="Y2214" s="43"/>
      <c r="Z2214" s="43"/>
      <c r="AA2214" s="43"/>
      <c r="AB2214" s="43"/>
      <c r="AC2214" s="43"/>
      <c r="AD2214" s="43"/>
      <c r="AE2214" s="43"/>
      <c r="AT2214" s="21" t="s">
        <v>168</v>
      </c>
      <c r="AU2214" s="21" t="s">
        <v>91</v>
      </c>
    </row>
    <row r="2215" s="2" customFormat="1" ht="49.05" customHeight="1">
      <c r="A2215" s="43"/>
      <c r="B2215" s="44"/>
      <c r="C2215" s="217" t="s">
        <v>3482</v>
      </c>
      <c r="D2215" s="217" t="s">
        <v>162</v>
      </c>
      <c r="E2215" s="218" t="s">
        <v>3483</v>
      </c>
      <c r="F2215" s="219" t="s">
        <v>3484</v>
      </c>
      <c r="G2215" s="220" t="s">
        <v>181</v>
      </c>
      <c r="H2215" s="221">
        <v>0.029000000000000001</v>
      </c>
      <c r="I2215" s="222"/>
      <c r="J2215" s="223">
        <f>ROUND(I2215*H2215,2)</f>
        <v>0</v>
      </c>
      <c r="K2215" s="219" t="s">
        <v>166</v>
      </c>
      <c r="L2215" s="49"/>
      <c r="M2215" s="224" t="s">
        <v>32</v>
      </c>
      <c r="N2215" s="225" t="s">
        <v>48</v>
      </c>
      <c r="O2215" s="89"/>
      <c r="P2215" s="226">
        <f>O2215*H2215</f>
        <v>0</v>
      </c>
      <c r="Q2215" s="226">
        <v>0</v>
      </c>
      <c r="R2215" s="226">
        <f>Q2215*H2215</f>
        <v>0</v>
      </c>
      <c r="S2215" s="226">
        <v>0</v>
      </c>
      <c r="T2215" s="227">
        <f>S2215*H2215</f>
        <v>0</v>
      </c>
      <c r="U2215" s="43"/>
      <c r="V2215" s="43"/>
      <c r="W2215" s="43"/>
      <c r="X2215" s="43"/>
      <c r="Y2215" s="43"/>
      <c r="Z2215" s="43"/>
      <c r="AA2215" s="43"/>
      <c r="AB2215" s="43"/>
      <c r="AC2215" s="43"/>
      <c r="AD2215" s="43"/>
      <c r="AE2215" s="43"/>
      <c r="AR2215" s="228" t="s">
        <v>663</v>
      </c>
      <c r="AT2215" s="228" t="s">
        <v>162</v>
      </c>
      <c r="AU2215" s="228" t="s">
        <v>91</v>
      </c>
      <c r="AY2215" s="21" t="s">
        <v>159</v>
      </c>
      <c r="BE2215" s="229">
        <f>IF(N2215="základní",J2215,0)</f>
        <v>0</v>
      </c>
      <c r="BF2215" s="229">
        <f>IF(N2215="snížená",J2215,0)</f>
        <v>0</v>
      </c>
      <c r="BG2215" s="229">
        <f>IF(N2215="zákl. přenesená",J2215,0)</f>
        <v>0</v>
      </c>
      <c r="BH2215" s="229">
        <f>IF(N2215="sníž. přenesená",J2215,0)</f>
        <v>0</v>
      </c>
      <c r="BI2215" s="229">
        <f>IF(N2215="nulová",J2215,0)</f>
        <v>0</v>
      </c>
      <c r="BJ2215" s="21" t="s">
        <v>91</v>
      </c>
      <c r="BK2215" s="229">
        <f>ROUND(I2215*H2215,2)</f>
        <v>0</v>
      </c>
      <c r="BL2215" s="21" t="s">
        <v>663</v>
      </c>
      <c r="BM2215" s="228" t="s">
        <v>3485</v>
      </c>
    </row>
    <row r="2216" s="2" customFormat="1">
      <c r="A2216" s="43"/>
      <c r="B2216" s="44"/>
      <c r="C2216" s="45"/>
      <c r="D2216" s="230" t="s">
        <v>168</v>
      </c>
      <c r="E2216" s="45"/>
      <c r="F2216" s="231" t="s">
        <v>3486</v>
      </c>
      <c r="G2216" s="45"/>
      <c r="H2216" s="45"/>
      <c r="I2216" s="232"/>
      <c r="J2216" s="45"/>
      <c r="K2216" s="45"/>
      <c r="L2216" s="49"/>
      <c r="M2216" s="233"/>
      <c r="N2216" s="234"/>
      <c r="O2216" s="89"/>
      <c r="P2216" s="89"/>
      <c r="Q2216" s="89"/>
      <c r="R2216" s="89"/>
      <c r="S2216" s="89"/>
      <c r="T2216" s="90"/>
      <c r="U2216" s="43"/>
      <c r="V2216" s="43"/>
      <c r="W2216" s="43"/>
      <c r="X2216" s="43"/>
      <c r="Y2216" s="43"/>
      <c r="Z2216" s="43"/>
      <c r="AA2216" s="43"/>
      <c r="AB2216" s="43"/>
      <c r="AC2216" s="43"/>
      <c r="AD2216" s="43"/>
      <c r="AE2216" s="43"/>
      <c r="AT2216" s="21" t="s">
        <v>168</v>
      </c>
      <c r="AU2216" s="21" t="s">
        <v>91</v>
      </c>
    </row>
    <row r="2217" s="12" customFormat="1" ht="22.8" customHeight="1">
      <c r="A2217" s="12"/>
      <c r="B2217" s="201"/>
      <c r="C2217" s="202"/>
      <c r="D2217" s="203" t="s">
        <v>75</v>
      </c>
      <c r="E2217" s="215" t="s">
        <v>3487</v>
      </c>
      <c r="F2217" s="215" t="s">
        <v>3488</v>
      </c>
      <c r="G2217" s="202"/>
      <c r="H2217" s="202"/>
      <c r="I2217" s="205"/>
      <c r="J2217" s="216">
        <f>BK2217</f>
        <v>0</v>
      </c>
      <c r="K2217" s="202"/>
      <c r="L2217" s="207"/>
      <c r="M2217" s="208"/>
      <c r="N2217" s="209"/>
      <c r="O2217" s="209"/>
      <c r="P2217" s="210">
        <f>SUM(P2218:P2287)</f>
        <v>0</v>
      </c>
      <c r="Q2217" s="209"/>
      <c r="R2217" s="210">
        <f>SUM(R2218:R2287)</f>
        <v>1.4159461953000001</v>
      </c>
      <c r="S2217" s="209"/>
      <c r="T2217" s="211">
        <f>SUM(T2218:T2287)</f>
        <v>0</v>
      </c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R2217" s="212" t="s">
        <v>91</v>
      </c>
      <c r="AT2217" s="213" t="s">
        <v>75</v>
      </c>
      <c r="AU2217" s="213" t="s">
        <v>84</v>
      </c>
      <c r="AY2217" s="212" t="s">
        <v>159</v>
      </c>
      <c r="BK2217" s="214">
        <f>SUM(BK2218:BK2287)</f>
        <v>0</v>
      </c>
    </row>
    <row r="2218" s="2" customFormat="1" ht="21.75" customHeight="1">
      <c r="A2218" s="43"/>
      <c r="B2218" s="44"/>
      <c r="C2218" s="217" t="s">
        <v>3489</v>
      </c>
      <c r="D2218" s="217" t="s">
        <v>162</v>
      </c>
      <c r="E2218" s="218" t="s">
        <v>3490</v>
      </c>
      <c r="F2218" s="219" t="s">
        <v>3491</v>
      </c>
      <c r="G2218" s="220" t="s">
        <v>165</v>
      </c>
      <c r="H2218" s="221">
        <v>574.35000000000002</v>
      </c>
      <c r="I2218" s="222"/>
      <c r="J2218" s="223">
        <f>ROUND(I2218*H2218,2)</f>
        <v>0</v>
      </c>
      <c r="K2218" s="219" t="s">
        <v>166</v>
      </c>
      <c r="L2218" s="49"/>
      <c r="M2218" s="224" t="s">
        <v>32</v>
      </c>
      <c r="N2218" s="225" t="s">
        <v>48</v>
      </c>
      <c r="O2218" s="89"/>
      <c r="P2218" s="226">
        <f>O2218*H2218</f>
        <v>0</v>
      </c>
      <c r="Q2218" s="226">
        <v>0</v>
      </c>
      <c r="R2218" s="226">
        <f>Q2218*H2218</f>
        <v>0</v>
      </c>
      <c r="S2218" s="226">
        <v>0</v>
      </c>
      <c r="T2218" s="227">
        <f>S2218*H2218</f>
        <v>0</v>
      </c>
      <c r="U2218" s="43"/>
      <c r="V2218" s="43"/>
      <c r="W2218" s="43"/>
      <c r="X2218" s="43"/>
      <c r="Y2218" s="43"/>
      <c r="Z2218" s="43"/>
      <c r="AA2218" s="43"/>
      <c r="AB2218" s="43"/>
      <c r="AC2218" s="43"/>
      <c r="AD2218" s="43"/>
      <c r="AE2218" s="43"/>
      <c r="AR2218" s="228" t="s">
        <v>663</v>
      </c>
      <c r="AT2218" s="228" t="s">
        <v>162</v>
      </c>
      <c r="AU2218" s="228" t="s">
        <v>91</v>
      </c>
      <c r="AY2218" s="21" t="s">
        <v>159</v>
      </c>
      <c r="BE2218" s="229">
        <f>IF(N2218="základní",J2218,0)</f>
        <v>0</v>
      </c>
      <c r="BF2218" s="229">
        <f>IF(N2218="snížená",J2218,0)</f>
        <v>0</v>
      </c>
      <c r="BG2218" s="229">
        <f>IF(N2218="zákl. přenesená",J2218,0)</f>
        <v>0</v>
      </c>
      <c r="BH2218" s="229">
        <f>IF(N2218="sníž. přenesená",J2218,0)</f>
        <v>0</v>
      </c>
      <c r="BI2218" s="229">
        <f>IF(N2218="nulová",J2218,0)</f>
        <v>0</v>
      </c>
      <c r="BJ2218" s="21" t="s">
        <v>91</v>
      </c>
      <c r="BK2218" s="229">
        <f>ROUND(I2218*H2218,2)</f>
        <v>0</v>
      </c>
      <c r="BL2218" s="21" t="s">
        <v>663</v>
      </c>
      <c r="BM2218" s="228" t="s">
        <v>3492</v>
      </c>
    </row>
    <row r="2219" s="2" customFormat="1">
      <c r="A2219" s="43"/>
      <c r="B2219" s="44"/>
      <c r="C2219" s="45"/>
      <c r="D2219" s="230" t="s">
        <v>168</v>
      </c>
      <c r="E2219" s="45"/>
      <c r="F2219" s="231" t="s">
        <v>3493</v>
      </c>
      <c r="G2219" s="45"/>
      <c r="H2219" s="45"/>
      <c r="I2219" s="232"/>
      <c r="J2219" s="45"/>
      <c r="K2219" s="45"/>
      <c r="L2219" s="49"/>
      <c r="M2219" s="233"/>
      <c r="N2219" s="234"/>
      <c r="O2219" s="89"/>
      <c r="P2219" s="89"/>
      <c r="Q2219" s="89"/>
      <c r="R2219" s="89"/>
      <c r="S2219" s="89"/>
      <c r="T2219" s="90"/>
      <c r="U2219" s="43"/>
      <c r="V2219" s="43"/>
      <c r="W2219" s="43"/>
      <c r="X2219" s="43"/>
      <c r="Y2219" s="43"/>
      <c r="Z2219" s="43"/>
      <c r="AA2219" s="43"/>
      <c r="AB2219" s="43"/>
      <c r="AC2219" s="43"/>
      <c r="AD2219" s="43"/>
      <c r="AE2219" s="43"/>
      <c r="AT2219" s="21" t="s">
        <v>168</v>
      </c>
      <c r="AU2219" s="21" t="s">
        <v>91</v>
      </c>
    </row>
    <row r="2220" s="14" customFormat="1">
      <c r="A2220" s="14"/>
      <c r="B2220" s="246"/>
      <c r="C2220" s="247"/>
      <c r="D2220" s="237" t="s">
        <v>170</v>
      </c>
      <c r="E2220" s="248" t="s">
        <v>32</v>
      </c>
      <c r="F2220" s="249" t="s">
        <v>1679</v>
      </c>
      <c r="G2220" s="247"/>
      <c r="H2220" s="250">
        <v>521.524</v>
      </c>
      <c r="I2220" s="251"/>
      <c r="J2220" s="247"/>
      <c r="K2220" s="247"/>
      <c r="L2220" s="252"/>
      <c r="M2220" s="253"/>
      <c r="N2220" s="254"/>
      <c r="O2220" s="254"/>
      <c r="P2220" s="254"/>
      <c r="Q2220" s="254"/>
      <c r="R2220" s="254"/>
      <c r="S2220" s="254"/>
      <c r="T2220" s="255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6" t="s">
        <v>170</v>
      </c>
      <c r="AU2220" s="256" t="s">
        <v>91</v>
      </c>
      <c r="AV2220" s="14" t="s">
        <v>91</v>
      </c>
      <c r="AW2220" s="14" t="s">
        <v>38</v>
      </c>
      <c r="AX2220" s="14" t="s">
        <v>76</v>
      </c>
      <c r="AY2220" s="256" t="s">
        <v>159</v>
      </c>
    </row>
    <row r="2221" s="14" customFormat="1">
      <c r="A2221" s="14"/>
      <c r="B2221" s="246"/>
      <c r="C2221" s="247"/>
      <c r="D2221" s="237" t="s">
        <v>170</v>
      </c>
      <c r="E2221" s="248" t="s">
        <v>32</v>
      </c>
      <c r="F2221" s="249" t="s">
        <v>3494</v>
      </c>
      <c r="G2221" s="247"/>
      <c r="H2221" s="250">
        <v>55.566000000000002</v>
      </c>
      <c r="I2221" s="251"/>
      <c r="J2221" s="247"/>
      <c r="K2221" s="247"/>
      <c r="L2221" s="252"/>
      <c r="M2221" s="253"/>
      <c r="N2221" s="254"/>
      <c r="O2221" s="254"/>
      <c r="P2221" s="254"/>
      <c r="Q2221" s="254"/>
      <c r="R2221" s="254"/>
      <c r="S2221" s="254"/>
      <c r="T2221" s="255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6" t="s">
        <v>170</v>
      </c>
      <c r="AU2221" s="256" t="s">
        <v>91</v>
      </c>
      <c r="AV2221" s="14" t="s">
        <v>91</v>
      </c>
      <c r="AW2221" s="14" t="s">
        <v>38</v>
      </c>
      <c r="AX2221" s="14" t="s">
        <v>76</v>
      </c>
      <c r="AY2221" s="256" t="s">
        <v>159</v>
      </c>
    </row>
    <row r="2222" s="13" customFormat="1">
      <c r="A2222" s="13"/>
      <c r="B2222" s="235"/>
      <c r="C2222" s="236"/>
      <c r="D2222" s="237" t="s">
        <v>170</v>
      </c>
      <c r="E2222" s="238" t="s">
        <v>32</v>
      </c>
      <c r="F2222" s="239" t="s">
        <v>3385</v>
      </c>
      <c r="G2222" s="236"/>
      <c r="H2222" s="238" t="s">
        <v>32</v>
      </c>
      <c r="I2222" s="240"/>
      <c r="J2222" s="236"/>
      <c r="K2222" s="236"/>
      <c r="L2222" s="241"/>
      <c r="M2222" s="242"/>
      <c r="N2222" s="243"/>
      <c r="O2222" s="243"/>
      <c r="P2222" s="243"/>
      <c r="Q2222" s="243"/>
      <c r="R2222" s="243"/>
      <c r="S2222" s="243"/>
      <c r="T2222" s="244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45" t="s">
        <v>170</v>
      </c>
      <c r="AU2222" s="245" t="s">
        <v>91</v>
      </c>
      <c r="AV2222" s="13" t="s">
        <v>84</v>
      </c>
      <c r="AW2222" s="13" t="s">
        <v>38</v>
      </c>
      <c r="AX2222" s="13" t="s">
        <v>76</v>
      </c>
      <c r="AY2222" s="245" t="s">
        <v>159</v>
      </c>
    </row>
    <row r="2223" s="14" customFormat="1">
      <c r="A2223" s="14"/>
      <c r="B2223" s="246"/>
      <c r="C2223" s="247"/>
      <c r="D2223" s="237" t="s">
        <v>170</v>
      </c>
      <c r="E2223" s="248" t="s">
        <v>32</v>
      </c>
      <c r="F2223" s="249" t="s">
        <v>3495</v>
      </c>
      <c r="G2223" s="247"/>
      <c r="H2223" s="250">
        <v>-1.96</v>
      </c>
      <c r="I2223" s="251"/>
      <c r="J2223" s="247"/>
      <c r="K2223" s="247"/>
      <c r="L2223" s="252"/>
      <c r="M2223" s="253"/>
      <c r="N2223" s="254"/>
      <c r="O2223" s="254"/>
      <c r="P2223" s="254"/>
      <c r="Q2223" s="254"/>
      <c r="R2223" s="254"/>
      <c r="S2223" s="254"/>
      <c r="T2223" s="255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6" t="s">
        <v>170</v>
      </c>
      <c r="AU2223" s="256" t="s">
        <v>91</v>
      </c>
      <c r="AV2223" s="14" t="s">
        <v>91</v>
      </c>
      <c r="AW2223" s="14" t="s">
        <v>38</v>
      </c>
      <c r="AX2223" s="14" t="s">
        <v>76</v>
      </c>
      <c r="AY2223" s="256" t="s">
        <v>159</v>
      </c>
    </row>
    <row r="2224" s="14" customFormat="1">
      <c r="A2224" s="14"/>
      <c r="B2224" s="246"/>
      <c r="C2224" s="247"/>
      <c r="D2224" s="237" t="s">
        <v>170</v>
      </c>
      <c r="E2224" s="248" t="s">
        <v>32</v>
      </c>
      <c r="F2224" s="249" t="s">
        <v>3496</v>
      </c>
      <c r="G2224" s="247"/>
      <c r="H2224" s="250">
        <v>-0.78000000000000003</v>
      </c>
      <c r="I2224" s="251"/>
      <c r="J2224" s="247"/>
      <c r="K2224" s="247"/>
      <c r="L2224" s="252"/>
      <c r="M2224" s="253"/>
      <c r="N2224" s="254"/>
      <c r="O2224" s="254"/>
      <c r="P2224" s="254"/>
      <c r="Q2224" s="254"/>
      <c r="R2224" s="254"/>
      <c r="S2224" s="254"/>
      <c r="T2224" s="255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6" t="s">
        <v>170</v>
      </c>
      <c r="AU2224" s="256" t="s">
        <v>91</v>
      </c>
      <c r="AV2224" s="14" t="s">
        <v>91</v>
      </c>
      <c r="AW2224" s="14" t="s">
        <v>38</v>
      </c>
      <c r="AX2224" s="14" t="s">
        <v>76</v>
      </c>
      <c r="AY2224" s="256" t="s">
        <v>159</v>
      </c>
    </row>
    <row r="2225" s="15" customFormat="1">
      <c r="A2225" s="15"/>
      <c r="B2225" s="266"/>
      <c r="C2225" s="267"/>
      <c r="D2225" s="237" t="s">
        <v>170</v>
      </c>
      <c r="E2225" s="268" t="s">
        <v>32</v>
      </c>
      <c r="F2225" s="269" t="s">
        <v>583</v>
      </c>
      <c r="G2225" s="267"/>
      <c r="H2225" s="270">
        <v>574.35000000000002</v>
      </c>
      <c r="I2225" s="271"/>
      <c r="J2225" s="267"/>
      <c r="K2225" s="267"/>
      <c r="L2225" s="272"/>
      <c r="M2225" s="273"/>
      <c r="N2225" s="274"/>
      <c r="O2225" s="274"/>
      <c r="P2225" s="274"/>
      <c r="Q2225" s="274"/>
      <c r="R2225" s="274"/>
      <c r="S2225" s="274"/>
      <c r="T2225" s="275"/>
      <c r="U2225" s="15"/>
      <c r="V2225" s="15"/>
      <c r="W2225" s="15"/>
      <c r="X2225" s="15"/>
      <c r="Y2225" s="15"/>
      <c r="Z2225" s="15"/>
      <c r="AA2225" s="15"/>
      <c r="AB2225" s="15"/>
      <c r="AC2225" s="15"/>
      <c r="AD2225" s="15"/>
      <c r="AE2225" s="15"/>
      <c r="AT2225" s="276" t="s">
        <v>170</v>
      </c>
      <c r="AU2225" s="276" t="s">
        <v>91</v>
      </c>
      <c r="AV2225" s="15" t="s">
        <v>96</v>
      </c>
      <c r="AW2225" s="15" t="s">
        <v>38</v>
      </c>
      <c r="AX2225" s="15" t="s">
        <v>84</v>
      </c>
      <c r="AY2225" s="276" t="s">
        <v>159</v>
      </c>
    </row>
    <row r="2226" s="2" customFormat="1" ht="44.25" customHeight="1">
      <c r="A2226" s="43"/>
      <c r="B2226" s="44"/>
      <c r="C2226" s="217" t="s">
        <v>3497</v>
      </c>
      <c r="D2226" s="217" t="s">
        <v>162</v>
      </c>
      <c r="E2226" s="218" t="s">
        <v>3498</v>
      </c>
      <c r="F2226" s="219" t="s">
        <v>3499</v>
      </c>
      <c r="G2226" s="220" t="s">
        <v>165</v>
      </c>
      <c r="H2226" s="221">
        <v>574.35000000000002</v>
      </c>
      <c r="I2226" s="222"/>
      <c r="J2226" s="223">
        <f>ROUND(I2226*H2226,2)</f>
        <v>0</v>
      </c>
      <c r="K2226" s="219" t="s">
        <v>227</v>
      </c>
      <c r="L2226" s="49"/>
      <c r="M2226" s="224" t="s">
        <v>32</v>
      </c>
      <c r="N2226" s="225" t="s">
        <v>48</v>
      </c>
      <c r="O2226" s="89"/>
      <c r="P2226" s="226">
        <f>O2226*H2226</f>
        <v>0</v>
      </c>
      <c r="Q2226" s="226">
        <v>0</v>
      </c>
      <c r="R2226" s="226">
        <f>Q2226*H2226</f>
        <v>0</v>
      </c>
      <c r="S2226" s="226">
        <v>0</v>
      </c>
      <c r="T2226" s="227">
        <f>S2226*H2226</f>
        <v>0</v>
      </c>
      <c r="U2226" s="43"/>
      <c r="V2226" s="43"/>
      <c r="W2226" s="43"/>
      <c r="X2226" s="43"/>
      <c r="Y2226" s="43"/>
      <c r="Z2226" s="43"/>
      <c r="AA2226" s="43"/>
      <c r="AB2226" s="43"/>
      <c r="AC2226" s="43"/>
      <c r="AD2226" s="43"/>
      <c r="AE2226" s="43"/>
      <c r="AR2226" s="228" t="s">
        <v>663</v>
      </c>
      <c r="AT2226" s="228" t="s">
        <v>162</v>
      </c>
      <c r="AU2226" s="228" t="s">
        <v>91</v>
      </c>
      <c r="AY2226" s="21" t="s">
        <v>159</v>
      </c>
      <c r="BE2226" s="229">
        <f>IF(N2226="základní",J2226,0)</f>
        <v>0</v>
      </c>
      <c r="BF2226" s="229">
        <f>IF(N2226="snížená",J2226,0)</f>
        <v>0</v>
      </c>
      <c r="BG2226" s="229">
        <f>IF(N2226="zákl. přenesená",J2226,0)</f>
        <v>0</v>
      </c>
      <c r="BH2226" s="229">
        <f>IF(N2226="sníž. přenesená",J2226,0)</f>
        <v>0</v>
      </c>
      <c r="BI2226" s="229">
        <f>IF(N2226="nulová",J2226,0)</f>
        <v>0</v>
      </c>
      <c r="BJ2226" s="21" t="s">
        <v>91</v>
      </c>
      <c r="BK2226" s="229">
        <f>ROUND(I2226*H2226,2)</f>
        <v>0</v>
      </c>
      <c r="BL2226" s="21" t="s">
        <v>663</v>
      </c>
      <c r="BM2226" s="228" t="s">
        <v>3500</v>
      </c>
    </row>
    <row r="2227" s="14" customFormat="1">
      <c r="A2227" s="14"/>
      <c r="B2227" s="246"/>
      <c r="C2227" s="247"/>
      <c r="D2227" s="237" t="s">
        <v>170</v>
      </c>
      <c r="E2227" s="248" t="s">
        <v>32</v>
      </c>
      <c r="F2227" s="249" t="s">
        <v>1679</v>
      </c>
      <c r="G2227" s="247"/>
      <c r="H2227" s="250">
        <v>521.524</v>
      </c>
      <c r="I2227" s="251"/>
      <c r="J2227" s="247"/>
      <c r="K2227" s="247"/>
      <c r="L2227" s="252"/>
      <c r="M2227" s="253"/>
      <c r="N2227" s="254"/>
      <c r="O2227" s="254"/>
      <c r="P2227" s="254"/>
      <c r="Q2227" s="254"/>
      <c r="R2227" s="254"/>
      <c r="S2227" s="254"/>
      <c r="T2227" s="255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6" t="s">
        <v>170</v>
      </c>
      <c r="AU2227" s="256" t="s">
        <v>91</v>
      </c>
      <c r="AV2227" s="14" t="s">
        <v>91</v>
      </c>
      <c r="AW2227" s="14" t="s">
        <v>38</v>
      </c>
      <c r="AX2227" s="14" t="s">
        <v>76</v>
      </c>
      <c r="AY2227" s="256" t="s">
        <v>159</v>
      </c>
    </row>
    <row r="2228" s="14" customFormat="1">
      <c r="A2228" s="14"/>
      <c r="B2228" s="246"/>
      <c r="C2228" s="247"/>
      <c r="D2228" s="237" t="s">
        <v>170</v>
      </c>
      <c r="E2228" s="248" t="s">
        <v>32</v>
      </c>
      <c r="F2228" s="249" t="s">
        <v>3494</v>
      </c>
      <c r="G2228" s="247"/>
      <c r="H2228" s="250">
        <v>55.566000000000002</v>
      </c>
      <c r="I2228" s="251"/>
      <c r="J2228" s="247"/>
      <c r="K2228" s="247"/>
      <c r="L2228" s="252"/>
      <c r="M2228" s="253"/>
      <c r="N2228" s="254"/>
      <c r="O2228" s="254"/>
      <c r="P2228" s="254"/>
      <c r="Q2228" s="254"/>
      <c r="R2228" s="254"/>
      <c r="S2228" s="254"/>
      <c r="T2228" s="255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6" t="s">
        <v>170</v>
      </c>
      <c r="AU2228" s="256" t="s">
        <v>91</v>
      </c>
      <c r="AV2228" s="14" t="s">
        <v>91</v>
      </c>
      <c r="AW2228" s="14" t="s">
        <v>38</v>
      </c>
      <c r="AX2228" s="14" t="s">
        <v>76</v>
      </c>
      <c r="AY2228" s="256" t="s">
        <v>159</v>
      </c>
    </row>
    <row r="2229" s="13" customFormat="1">
      <c r="A2229" s="13"/>
      <c r="B2229" s="235"/>
      <c r="C2229" s="236"/>
      <c r="D2229" s="237" t="s">
        <v>170</v>
      </c>
      <c r="E2229" s="238" t="s">
        <v>32</v>
      </c>
      <c r="F2229" s="239" t="s">
        <v>3385</v>
      </c>
      <c r="G2229" s="236"/>
      <c r="H2229" s="238" t="s">
        <v>32</v>
      </c>
      <c r="I2229" s="240"/>
      <c r="J2229" s="236"/>
      <c r="K2229" s="236"/>
      <c r="L2229" s="241"/>
      <c r="M2229" s="242"/>
      <c r="N2229" s="243"/>
      <c r="O2229" s="243"/>
      <c r="P2229" s="243"/>
      <c r="Q2229" s="243"/>
      <c r="R2229" s="243"/>
      <c r="S2229" s="243"/>
      <c r="T2229" s="244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5" t="s">
        <v>170</v>
      </c>
      <c r="AU2229" s="245" t="s">
        <v>91</v>
      </c>
      <c r="AV2229" s="13" t="s">
        <v>84</v>
      </c>
      <c r="AW2229" s="13" t="s">
        <v>38</v>
      </c>
      <c r="AX2229" s="13" t="s">
        <v>76</v>
      </c>
      <c r="AY2229" s="245" t="s">
        <v>159</v>
      </c>
    </row>
    <row r="2230" s="14" customFormat="1">
      <c r="A2230" s="14"/>
      <c r="B2230" s="246"/>
      <c r="C2230" s="247"/>
      <c r="D2230" s="237" t="s">
        <v>170</v>
      </c>
      <c r="E2230" s="248" t="s">
        <v>32</v>
      </c>
      <c r="F2230" s="249" t="s">
        <v>3495</v>
      </c>
      <c r="G2230" s="247"/>
      <c r="H2230" s="250">
        <v>-1.96</v>
      </c>
      <c r="I2230" s="251"/>
      <c r="J2230" s="247"/>
      <c r="K2230" s="247"/>
      <c r="L2230" s="252"/>
      <c r="M2230" s="253"/>
      <c r="N2230" s="254"/>
      <c r="O2230" s="254"/>
      <c r="P2230" s="254"/>
      <c r="Q2230" s="254"/>
      <c r="R2230" s="254"/>
      <c r="S2230" s="254"/>
      <c r="T2230" s="255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6" t="s">
        <v>170</v>
      </c>
      <c r="AU2230" s="256" t="s">
        <v>91</v>
      </c>
      <c r="AV2230" s="14" t="s">
        <v>91</v>
      </c>
      <c r="AW2230" s="14" t="s">
        <v>38</v>
      </c>
      <c r="AX2230" s="14" t="s">
        <v>76</v>
      </c>
      <c r="AY2230" s="256" t="s">
        <v>159</v>
      </c>
    </row>
    <row r="2231" s="14" customFormat="1">
      <c r="A2231" s="14"/>
      <c r="B2231" s="246"/>
      <c r="C2231" s="247"/>
      <c r="D2231" s="237" t="s">
        <v>170</v>
      </c>
      <c r="E2231" s="248" t="s">
        <v>32</v>
      </c>
      <c r="F2231" s="249" t="s">
        <v>3496</v>
      </c>
      <c r="G2231" s="247"/>
      <c r="H2231" s="250">
        <v>-0.78000000000000003</v>
      </c>
      <c r="I2231" s="251"/>
      <c r="J2231" s="247"/>
      <c r="K2231" s="247"/>
      <c r="L2231" s="252"/>
      <c r="M2231" s="253"/>
      <c r="N2231" s="254"/>
      <c r="O2231" s="254"/>
      <c r="P2231" s="254"/>
      <c r="Q2231" s="254"/>
      <c r="R2231" s="254"/>
      <c r="S2231" s="254"/>
      <c r="T2231" s="255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6" t="s">
        <v>170</v>
      </c>
      <c r="AU2231" s="256" t="s">
        <v>91</v>
      </c>
      <c r="AV2231" s="14" t="s">
        <v>91</v>
      </c>
      <c r="AW2231" s="14" t="s">
        <v>38</v>
      </c>
      <c r="AX2231" s="14" t="s">
        <v>76</v>
      </c>
      <c r="AY2231" s="256" t="s">
        <v>159</v>
      </c>
    </row>
    <row r="2232" s="15" customFormat="1">
      <c r="A2232" s="15"/>
      <c r="B2232" s="266"/>
      <c r="C2232" s="267"/>
      <c r="D2232" s="237" t="s">
        <v>170</v>
      </c>
      <c r="E2232" s="268" t="s">
        <v>32</v>
      </c>
      <c r="F2232" s="269" t="s">
        <v>583</v>
      </c>
      <c r="G2232" s="267"/>
      <c r="H2232" s="270">
        <v>574.35000000000002</v>
      </c>
      <c r="I2232" s="271"/>
      <c r="J2232" s="267"/>
      <c r="K2232" s="267"/>
      <c r="L2232" s="272"/>
      <c r="M2232" s="273"/>
      <c r="N2232" s="274"/>
      <c r="O2232" s="274"/>
      <c r="P2232" s="274"/>
      <c r="Q2232" s="274"/>
      <c r="R2232" s="274"/>
      <c r="S2232" s="274"/>
      <c r="T2232" s="275"/>
      <c r="U2232" s="15"/>
      <c r="V2232" s="15"/>
      <c r="W2232" s="15"/>
      <c r="X2232" s="15"/>
      <c r="Y2232" s="15"/>
      <c r="Z2232" s="15"/>
      <c r="AA2232" s="15"/>
      <c r="AB2232" s="15"/>
      <c r="AC2232" s="15"/>
      <c r="AD2232" s="15"/>
      <c r="AE2232" s="15"/>
      <c r="AT2232" s="276" t="s">
        <v>170</v>
      </c>
      <c r="AU2232" s="276" t="s">
        <v>91</v>
      </c>
      <c r="AV2232" s="15" t="s">
        <v>96</v>
      </c>
      <c r="AW2232" s="15" t="s">
        <v>38</v>
      </c>
      <c r="AX2232" s="15" t="s">
        <v>84</v>
      </c>
      <c r="AY2232" s="276" t="s">
        <v>159</v>
      </c>
    </row>
    <row r="2233" s="2" customFormat="1" ht="16.5" customHeight="1">
      <c r="A2233" s="43"/>
      <c r="B2233" s="44"/>
      <c r="C2233" s="217" t="s">
        <v>3501</v>
      </c>
      <c r="D2233" s="217" t="s">
        <v>162</v>
      </c>
      <c r="E2233" s="218" t="s">
        <v>3502</v>
      </c>
      <c r="F2233" s="219" t="s">
        <v>3503</v>
      </c>
      <c r="G2233" s="220" t="s">
        <v>260</v>
      </c>
      <c r="H2233" s="221">
        <v>77.433999999999998</v>
      </c>
      <c r="I2233" s="222"/>
      <c r="J2233" s="223">
        <f>ROUND(I2233*H2233,2)</f>
        <v>0</v>
      </c>
      <c r="K2233" s="219" t="s">
        <v>227</v>
      </c>
      <c r="L2233" s="49"/>
      <c r="M2233" s="224" t="s">
        <v>32</v>
      </c>
      <c r="N2233" s="225" t="s">
        <v>48</v>
      </c>
      <c r="O2233" s="89"/>
      <c r="P2233" s="226">
        <f>O2233*H2233</f>
        <v>0</v>
      </c>
      <c r="Q2233" s="226">
        <v>0</v>
      </c>
      <c r="R2233" s="226">
        <f>Q2233*H2233</f>
        <v>0</v>
      </c>
      <c r="S2233" s="226">
        <v>0</v>
      </c>
      <c r="T2233" s="227">
        <f>S2233*H2233</f>
        <v>0</v>
      </c>
      <c r="U2233" s="43"/>
      <c r="V2233" s="43"/>
      <c r="W2233" s="43"/>
      <c r="X2233" s="43"/>
      <c r="Y2233" s="43"/>
      <c r="Z2233" s="43"/>
      <c r="AA2233" s="43"/>
      <c r="AB2233" s="43"/>
      <c r="AC2233" s="43"/>
      <c r="AD2233" s="43"/>
      <c r="AE2233" s="43"/>
      <c r="AR2233" s="228" t="s">
        <v>663</v>
      </c>
      <c r="AT2233" s="228" t="s">
        <v>162</v>
      </c>
      <c r="AU2233" s="228" t="s">
        <v>91</v>
      </c>
      <c r="AY2233" s="21" t="s">
        <v>159</v>
      </c>
      <c r="BE2233" s="229">
        <f>IF(N2233="základní",J2233,0)</f>
        <v>0</v>
      </c>
      <c r="BF2233" s="229">
        <f>IF(N2233="snížená",J2233,0)</f>
        <v>0</v>
      </c>
      <c r="BG2233" s="229">
        <f>IF(N2233="zákl. přenesená",J2233,0)</f>
        <v>0</v>
      </c>
      <c r="BH2233" s="229">
        <f>IF(N2233="sníž. přenesená",J2233,0)</f>
        <v>0</v>
      </c>
      <c r="BI2233" s="229">
        <f>IF(N2233="nulová",J2233,0)</f>
        <v>0</v>
      </c>
      <c r="BJ2233" s="21" t="s">
        <v>91</v>
      </c>
      <c r="BK2233" s="229">
        <f>ROUND(I2233*H2233,2)</f>
        <v>0</v>
      </c>
      <c r="BL2233" s="21" t="s">
        <v>663</v>
      </c>
      <c r="BM2233" s="228" t="s">
        <v>3504</v>
      </c>
    </row>
    <row r="2234" s="14" customFormat="1">
      <c r="A2234" s="14"/>
      <c r="B2234" s="246"/>
      <c r="C2234" s="247"/>
      <c r="D2234" s="237" t="s">
        <v>170</v>
      </c>
      <c r="E2234" s="248" t="s">
        <v>32</v>
      </c>
      <c r="F2234" s="249" t="s">
        <v>3505</v>
      </c>
      <c r="G2234" s="247"/>
      <c r="H2234" s="250">
        <v>54.229999999999997</v>
      </c>
      <c r="I2234" s="251"/>
      <c r="J2234" s="247"/>
      <c r="K2234" s="247"/>
      <c r="L2234" s="252"/>
      <c r="M2234" s="253"/>
      <c r="N2234" s="254"/>
      <c r="O2234" s="254"/>
      <c r="P2234" s="254"/>
      <c r="Q2234" s="254"/>
      <c r="R2234" s="254"/>
      <c r="S2234" s="254"/>
      <c r="T2234" s="255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56" t="s">
        <v>170</v>
      </c>
      <c r="AU2234" s="256" t="s">
        <v>91</v>
      </c>
      <c r="AV2234" s="14" t="s">
        <v>91</v>
      </c>
      <c r="AW2234" s="14" t="s">
        <v>38</v>
      </c>
      <c r="AX2234" s="14" t="s">
        <v>76</v>
      </c>
      <c r="AY2234" s="256" t="s">
        <v>159</v>
      </c>
    </row>
    <row r="2235" s="13" customFormat="1">
      <c r="A2235" s="13"/>
      <c r="B2235" s="235"/>
      <c r="C2235" s="236"/>
      <c r="D2235" s="237" t="s">
        <v>170</v>
      </c>
      <c r="E2235" s="238" t="s">
        <v>32</v>
      </c>
      <c r="F2235" s="239" t="s">
        <v>3385</v>
      </c>
      <c r="G2235" s="236"/>
      <c r="H2235" s="238" t="s">
        <v>32</v>
      </c>
      <c r="I2235" s="240"/>
      <c r="J2235" s="236"/>
      <c r="K2235" s="236"/>
      <c r="L2235" s="241"/>
      <c r="M2235" s="242"/>
      <c r="N2235" s="243"/>
      <c r="O2235" s="243"/>
      <c r="P2235" s="243"/>
      <c r="Q2235" s="243"/>
      <c r="R2235" s="243"/>
      <c r="S2235" s="243"/>
      <c r="T2235" s="244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45" t="s">
        <v>170</v>
      </c>
      <c r="AU2235" s="245" t="s">
        <v>91</v>
      </c>
      <c r="AV2235" s="13" t="s">
        <v>84</v>
      </c>
      <c r="AW2235" s="13" t="s">
        <v>38</v>
      </c>
      <c r="AX2235" s="13" t="s">
        <v>76</v>
      </c>
      <c r="AY2235" s="245" t="s">
        <v>159</v>
      </c>
    </row>
    <row r="2236" s="14" customFormat="1">
      <c r="A2236" s="14"/>
      <c r="B2236" s="246"/>
      <c r="C2236" s="247"/>
      <c r="D2236" s="237" t="s">
        <v>170</v>
      </c>
      <c r="E2236" s="248" t="s">
        <v>32</v>
      </c>
      <c r="F2236" s="249" t="s">
        <v>3495</v>
      </c>
      <c r="G2236" s="247"/>
      <c r="H2236" s="250">
        <v>-1.96</v>
      </c>
      <c r="I2236" s="251"/>
      <c r="J2236" s="247"/>
      <c r="K2236" s="247"/>
      <c r="L2236" s="252"/>
      <c r="M2236" s="253"/>
      <c r="N2236" s="254"/>
      <c r="O2236" s="254"/>
      <c r="P2236" s="254"/>
      <c r="Q2236" s="254"/>
      <c r="R2236" s="254"/>
      <c r="S2236" s="254"/>
      <c r="T2236" s="255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6" t="s">
        <v>170</v>
      </c>
      <c r="AU2236" s="256" t="s">
        <v>91</v>
      </c>
      <c r="AV2236" s="14" t="s">
        <v>91</v>
      </c>
      <c r="AW2236" s="14" t="s">
        <v>38</v>
      </c>
      <c r="AX2236" s="14" t="s">
        <v>76</v>
      </c>
      <c r="AY2236" s="256" t="s">
        <v>159</v>
      </c>
    </row>
    <row r="2237" s="14" customFormat="1">
      <c r="A2237" s="14"/>
      <c r="B2237" s="246"/>
      <c r="C2237" s="247"/>
      <c r="D2237" s="237" t="s">
        <v>170</v>
      </c>
      <c r="E2237" s="248" t="s">
        <v>32</v>
      </c>
      <c r="F2237" s="249" t="s">
        <v>3496</v>
      </c>
      <c r="G2237" s="247"/>
      <c r="H2237" s="250">
        <v>-0.78000000000000003</v>
      </c>
      <c r="I2237" s="251"/>
      <c r="J2237" s="247"/>
      <c r="K2237" s="247"/>
      <c r="L2237" s="252"/>
      <c r="M2237" s="253"/>
      <c r="N2237" s="254"/>
      <c r="O2237" s="254"/>
      <c r="P2237" s="254"/>
      <c r="Q2237" s="254"/>
      <c r="R2237" s="254"/>
      <c r="S2237" s="254"/>
      <c r="T2237" s="255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6" t="s">
        <v>170</v>
      </c>
      <c r="AU2237" s="256" t="s">
        <v>91</v>
      </c>
      <c r="AV2237" s="14" t="s">
        <v>91</v>
      </c>
      <c r="AW2237" s="14" t="s">
        <v>38</v>
      </c>
      <c r="AX2237" s="14" t="s">
        <v>76</v>
      </c>
      <c r="AY2237" s="256" t="s">
        <v>159</v>
      </c>
    </row>
    <row r="2238" s="14" customFormat="1">
      <c r="A2238" s="14"/>
      <c r="B2238" s="246"/>
      <c r="C2238" s="247"/>
      <c r="D2238" s="237" t="s">
        <v>170</v>
      </c>
      <c r="E2238" s="248" t="s">
        <v>32</v>
      </c>
      <c r="F2238" s="249" t="s">
        <v>3506</v>
      </c>
      <c r="G2238" s="247"/>
      <c r="H2238" s="250">
        <v>17.143999999999998</v>
      </c>
      <c r="I2238" s="251"/>
      <c r="J2238" s="247"/>
      <c r="K2238" s="247"/>
      <c r="L2238" s="252"/>
      <c r="M2238" s="253"/>
      <c r="N2238" s="254"/>
      <c r="O2238" s="254"/>
      <c r="P2238" s="254"/>
      <c r="Q2238" s="254"/>
      <c r="R2238" s="254"/>
      <c r="S2238" s="254"/>
      <c r="T2238" s="255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6" t="s">
        <v>170</v>
      </c>
      <c r="AU2238" s="256" t="s">
        <v>91</v>
      </c>
      <c r="AV2238" s="14" t="s">
        <v>91</v>
      </c>
      <c r="AW2238" s="14" t="s">
        <v>38</v>
      </c>
      <c r="AX2238" s="14" t="s">
        <v>76</v>
      </c>
      <c r="AY2238" s="256" t="s">
        <v>159</v>
      </c>
    </row>
    <row r="2239" s="14" customFormat="1">
      <c r="A2239" s="14"/>
      <c r="B2239" s="246"/>
      <c r="C2239" s="247"/>
      <c r="D2239" s="237" t="s">
        <v>170</v>
      </c>
      <c r="E2239" s="248" t="s">
        <v>32</v>
      </c>
      <c r="F2239" s="249" t="s">
        <v>3507</v>
      </c>
      <c r="G2239" s="247"/>
      <c r="H2239" s="250">
        <v>8.8000000000000007</v>
      </c>
      <c r="I2239" s="251"/>
      <c r="J2239" s="247"/>
      <c r="K2239" s="247"/>
      <c r="L2239" s="252"/>
      <c r="M2239" s="253"/>
      <c r="N2239" s="254"/>
      <c r="O2239" s="254"/>
      <c r="P2239" s="254"/>
      <c r="Q2239" s="254"/>
      <c r="R2239" s="254"/>
      <c r="S2239" s="254"/>
      <c r="T2239" s="255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6" t="s">
        <v>170</v>
      </c>
      <c r="AU2239" s="256" t="s">
        <v>91</v>
      </c>
      <c r="AV2239" s="14" t="s">
        <v>91</v>
      </c>
      <c r="AW2239" s="14" t="s">
        <v>38</v>
      </c>
      <c r="AX2239" s="14" t="s">
        <v>76</v>
      </c>
      <c r="AY2239" s="256" t="s">
        <v>159</v>
      </c>
    </row>
    <row r="2240" s="15" customFormat="1">
      <c r="A2240" s="15"/>
      <c r="B2240" s="266"/>
      <c r="C2240" s="267"/>
      <c r="D2240" s="237" t="s">
        <v>170</v>
      </c>
      <c r="E2240" s="268" t="s">
        <v>32</v>
      </c>
      <c r="F2240" s="269" t="s">
        <v>583</v>
      </c>
      <c r="G2240" s="267"/>
      <c r="H2240" s="270">
        <v>77.433999999999998</v>
      </c>
      <c r="I2240" s="271"/>
      <c r="J2240" s="267"/>
      <c r="K2240" s="267"/>
      <c r="L2240" s="272"/>
      <c r="M2240" s="273"/>
      <c r="N2240" s="274"/>
      <c r="O2240" s="274"/>
      <c r="P2240" s="274"/>
      <c r="Q2240" s="274"/>
      <c r="R2240" s="274"/>
      <c r="S2240" s="274"/>
      <c r="T2240" s="275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T2240" s="276" t="s">
        <v>170</v>
      </c>
      <c r="AU2240" s="276" t="s">
        <v>91</v>
      </c>
      <c r="AV2240" s="15" t="s">
        <v>96</v>
      </c>
      <c r="AW2240" s="15" t="s">
        <v>38</v>
      </c>
      <c r="AX2240" s="15" t="s">
        <v>84</v>
      </c>
      <c r="AY2240" s="276" t="s">
        <v>159</v>
      </c>
    </row>
    <row r="2241" s="2" customFormat="1" ht="16.5" customHeight="1">
      <c r="A2241" s="43"/>
      <c r="B2241" s="44"/>
      <c r="C2241" s="217" t="s">
        <v>3508</v>
      </c>
      <c r="D2241" s="217" t="s">
        <v>162</v>
      </c>
      <c r="E2241" s="218" t="s">
        <v>3509</v>
      </c>
      <c r="F2241" s="219" t="s">
        <v>3510</v>
      </c>
      <c r="G2241" s="220" t="s">
        <v>165</v>
      </c>
      <c r="H2241" s="221">
        <v>24.234999999999999</v>
      </c>
      <c r="I2241" s="222"/>
      <c r="J2241" s="223">
        <f>ROUND(I2241*H2241,2)</f>
        <v>0</v>
      </c>
      <c r="K2241" s="219" t="s">
        <v>227</v>
      </c>
      <c r="L2241" s="49"/>
      <c r="M2241" s="224" t="s">
        <v>32</v>
      </c>
      <c r="N2241" s="225" t="s">
        <v>48</v>
      </c>
      <c r="O2241" s="89"/>
      <c r="P2241" s="226">
        <f>O2241*H2241</f>
        <v>0</v>
      </c>
      <c r="Q2241" s="226">
        <v>0</v>
      </c>
      <c r="R2241" s="226">
        <f>Q2241*H2241</f>
        <v>0</v>
      </c>
      <c r="S2241" s="226">
        <v>0</v>
      </c>
      <c r="T2241" s="227">
        <f>S2241*H2241</f>
        <v>0</v>
      </c>
      <c r="U2241" s="43"/>
      <c r="V2241" s="43"/>
      <c r="W2241" s="43"/>
      <c r="X2241" s="43"/>
      <c r="Y2241" s="43"/>
      <c r="Z2241" s="43"/>
      <c r="AA2241" s="43"/>
      <c r="AB2241" s="43"/>
      <c r="AC2241" s="43"/>
      <c r="AD2241" s="43"/>
      <c r="AE2241" s="43"/>
      <c r="AR2241" s="228" t="s">
        <v>663</v>
      </c>
      <c r="AT2241" s="228" t="s">
        <v>162</v>
      </c>
      <c r="AU2241" s="228" t="s">
        <v>91</v>
      </c>
      <c r="AY2241" s="21" t="s">
        <v>159</v>
      </c>
      <c r="BE2241" s="229">
        <f>IF(N2241="základní",J2241,0)</f>
        <v>0</v>
      </c>
      <c r="BF2241" s="229">
        <f>IF(N2241="snížená",J2241,0)</f>
        <v>0</v>
      </c>
      <c r="BG2241" s="229">
        <f>IF(N2241="zákl. přenesená",J2241,0)</f>
        <v>0</v>
      </c>
      <c r="BH2241" s="229">
        <f>IF(N2241="sníž. přenesená",J2241,0)</f>
        <v>0</v>
      </c>
      <c r="BI2241" s="229">
        <f>IF(N2241="nulová",J2241,0)</f>
        <v>0</v>
      </c>
      <c r="BJ2241" s="21" t="s">
        <v>91</v>
      </c>
      <c r="BK2241" s="229">
        <f>ROUND(I2241*H2241,2)</f>
        <v>0</v>
      </c>
      <c r="BL2241" s="21" t="s">
        <v>663</v>
      </c>
      <c r="BM2241" s="228" t="s">
        <v>3511</v>
      </c>
    </row>
    <row r="2242" s="14" customFormat="1">
      <c r="A2242" s="14"/>
      <c r="B2242" s="246"/>
      <c r="C2242" s="247"/>
      <c r="D2242" s="237" t="s">
        <v>170</v>
      </c>
      <c r="E2242" s="248" t="s">
        <v>32</v>
      </c>
      <c r="F2242" s="249" t="s">
        <v>3512</v>
      </c>
      <c r="G2242" s="247"/>
      <c r="H2242" s="250">
        <v>10.715999999999999</v>
      </c>
      <c r="I2242" s="251"/>
      <c r="J2242" s="247"/>
      <c r="K2242" s="247"/>
      <c r="L2242" s="252"/>
      <c r="M2242" s="253"/>
      <c r="N2242" s="254"/>
      <c r="O2242" s="254"/>
      <c r="P2242" s="254"/>
      <c r="Q2242" s="254"/>
      <c r="R2242" s="254"/>
      <c r="S2242" s="254"/>
      <c r="T2242" s="255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6" t="s">
        <v>170</v>
      </c>
      <c r="AU2242" s="256" t="s">
        <v>91</v>
      </c>
      <c r="AV2242" s="14" t="s">
        <v>91</v>
      </c>
      <c r="AW2242" s="14" t="s">
        <v>38</v>
      </c>
      <c r="AX2242" s="14" t="s">
        <v>76</v>
      </c>
      <c r="AY2242" s="256" t="s">
        <v>159</v>
      </c>
    </row>
    <row r="2243" s="14" customFormat="1">
      <c r="A2243" s="14"/>
      <c r="B2243" s="246"/>
      <c r="C2243" s="247"/>
      <c r="D2243" s="237" t="s">
        <v>170</v>
      </c>
      <c r="E2243" s="248" t="s">
        <v>32</v>
      </c>
      <c r="F2243" s="249" t="s">
        <v>3513</v>
      </c>
      <c r="G2243" s="247"/>
      <c r="H2243" s="250">
        <v>9.0579999999999998</v>
      </c>
      <c r="I2243" s="251"/>
      <c r="J2243" s="247"/>
      <c r="K2243" s="247"/>
      <c r="L2243" s="252"/>
      <c r="M2243" s="253"/>
      <c r="N2243" s="254"/>
      <c r="O2243" s="254"/>
      <c r="P2243" s="254"/>
      <c r="Q2243" s="254"/>
      <c r="R2243" s="254"/>
      <c r="S2243" s="254"/>
      <c r="T2243" s="255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6" t="s">
        <v>170</v>
      </c>
      <c r="AU2243" s="256" t="s">
        <v>91</v>
      </c>
      <c r="AV2243" s="14" t="s">
        <v>91</v>
      </c>
      <c r="AW2243" s="14" t="s">
        <v>38</v>
      </c>
      <c r="AX2243" s="14" t="s">
        <v>76</v>
      </c>
      <c r="AY2243" s="256" t="s">
        <v>159</v>
      </c>
    </row>
    <row r="2244" s="14" customFormat="1">
      <c r="A2244" s="14"/>
      <c r="B2244" s="246"/>
      <c r="C2244" s="247"/>
      <c r="D2244" s="237" t="s">
        <v>170</v>
      </c>
      <c r="E2244" s="248" t="s">
        <v>32</v>
      </c>
      <c r="F2244" s="249" t="s">
        <v>1243</v>
      </c>
      <c r="G2244" s="247"/>
      <c r="H2244" s="250">
        <v>1.0860000000000001</v>
      </c>
      <c r="I2244" s="251"/>
      <c r="J2244" s="247"/>
      <c r="K2244" s="247"/>
      <c r="L2244" s="252"/>
      <c r="M2244" s="253"/>
      <c r="N2244" s="254"/>
      <c r="O2244" s="254"/>
      <c r="P2244" s="254"/>
      <c r="Q2244" s="254"/>
      <c r="R2244" s="254"/>
      <c r="S2244" s="254"/>
      <c r="T2244" s="255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6" t="s">
        <v>170</v>
      </c>
      <c r="AU2244" s="256" t="s">
        <v>91</v>
      </c>
      <c r="AV2244" s="14" t="s">
        <v>91</v>
      </c>
      <c r="AW2244" s="14" t="s">
        <v>38</v>
      </c>
      <c r="AX2244" s="14" t="s">
        <v>76</v>
      </c>
      <c r="AY2244" s="256" t="s">
        <v>159</v>
      </c>
    </row>
    <row r="2245" s="14" customFormat="1">
      <c r="A2245" s="14"/>
      <c r="B2245" s="246"/>
      <c r="C2245" s="247"/>
      <c r="D2245" s="237" t="s">
        <v>170</v>
      </c>
      <c r="E2245" s="248" t="s">
        <v>32</v>
      </c>
      <c r="F2245" s="249" t="s">
        <v>3514</v>
      </c>
      <c r="G2245" s="247"/>
      <c r="H2245" s="250">
        <v>3.375</v>
      </c>
      <c r="I2245" s="251"/>
      <c r="J2245" s="247"/>
      <c r="K2245" s="247"/>
      <c r="L2245" s="252"/>
      <c r="M2245" s="253"/>
      <c r="N2245" s="254"/>
      <c r="O2245" s="254"/>
      <c r="P2245" s="254"/>
      <c r="Q2245" s="254"/>
      <c r="R2245" s="254"/>
      <c r="S2245" s="254"/>
      <c r="T2245" s="255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6" t="s">
        <v>170</v>
      </c>
      <c r="AU2245" s="256" t="s">
        <v>91</v>
      </c>
      <c r="AV2245" s="14" t="s">
        <v>91</v>
      </c>
      <c r="AW2245" s="14" t="s">
        <v>38</v>
      </c>
      <c r="AX2245" s="14" t="s">
        <v>76</v>
      </c>
      <c r="AY2245" s="256" t="s">
        <v>159</v>
      </c>
    </row>
    <row r="2246" s="15" customFormat="1">
      <c r="A2246" s="15"/>
      <c r="B2246" s="266"/>
      <c r="C2246" s="267"/>
      <c r="D2246" s="237" t="s">
        <v>170</v>
      </c>
      <c r="E2246" s="268" t="s">
        <v>32</v>
      </c>
      <c r="F2246" s="269" t="s">
        <v>583</v>
      </c>
      <c r="G2246" s="267"/>
      <c r="H2246" s="270">
        <v>24.234999999999999</v>
      </c>
      <c r="I2246" s="271"/>
      <c r="J2246" s="267"/>
      <c r="K2246" s="267"/>
      <c r="L2246" s="272"/>
      <c r="M2246" s="273"/>
      <c r="N2246" s="274"/>
      <c r="O2246" s="274"/>
      <c r="P2246" s="274"/>
      <c r="Q2246" s="274"/>
      <c r="R2246" s="274"/>
      <c r="S2246" s="274"/>
      <c r="T2246" s="275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T2246" s="276" t="s">
        <v>170</v>
      </c>
      <c r="AU2246" s="276" t="s">
        <v>91</v>
      </c>
      <c r="AV2246" s="15" t="s">
        <v>96</v>
      </c>
      <c r="AW2246" s="15" t="s">
        <v>38</v>
      </c>
      <c r="AX2246" s="15" t="s">
        <v>84</v>
      </c>
      <c r="AY2246" s="276" t="s">
        <v>159</v>
      </c>
    </row>
    <row r="2247" s="2" customFormat="1" ht="24.15" customHeight="1">
      <c r="A2247" s="43"/>
      <c r="B2247" s="44"/>
      <c r="C2247" s="217" t="s">
        <v>3515</v>
      </c>
      <c r="D2247" s="217" t="s">
        <v>162</v>
      </c>
      <c r="E2247" s="218" t="s">
        <v>3516</v>
      </c>
      <c r="F2247" s="219" t="s">
        <v>3517</v>
      </c>
      <c r="G2247" s="220" t="s">
        <v>785</v>
      </c>
      <c r="H2247" s="221">
        <v>453.81</v>
      </c>
      <c r="I2247" s="222"/>
      <c r="J2247" s="223">
        <f>ROUND(I2247*H2247,2)</f>
        <v>0</v>
      </c>
      <c r="K2247" s="219" t="s">
        <v>166</v>
      </c>
      <c r="L2247" s="49"/>
      <c r="M2247" s="224" t="s">
        <v>32</v>
      </c>
      <c r="N2247" s="225" t="s">
        <v>48</v>
      </c>
      <c r="O2247" s="89"/>
      <c r="P2247" s="226">
        <f>O2247*H2247</f>
        <v>0</v>
      </c>
      <c r="Q2247" s="226">
        <v>0.00312013</v>
      </c>
      <c r="R2247" s="226">
        <f>Q2247*H2247</f>
        <v>1.4159461953000001</v>
      </c>
      <c r="S2247" s="226">
        <v>0</v>
      </c>
      <c r="T2247" s="227">
        <f>S2247*H2247</f>
        <v>0</v>
      </c>
      <c r="U2247" s="43"/>
      <c r="V2247" s="43"/>
      <c r="W2247" s="43"/>
      <c r="X2247" s="43"/>
      <c r="Y2247" s="43"/>
      <c r="Z2247" s="43"/>
      <c r="AA2247" s="43"/>
      <c r="AB2247" s="43"/>
      <c r="AC2247" s="43"/>
      <c r="AD2247" s="43"/>
      <c r="AE2247" s="43"/>
      <c r="AR2247" s="228" t="s">
        <v>663</v>
      </c>
      <c r="AT2247" s="228" t="s">
        <v>162</v>
      </c>
      <c r="AU2247" s="228" t="s">
        <v>91</v>
      </c>
      <c r="AY2247" s="21" t="s">
        <v>159</v>
      </c>
      <c r="BE2247" s="229">
        <f>IF(N2247="základní",J2247,0)</f>
        <v>0</v>
      </c>
      <c r="BF2247" s="229">
        <f>IF(N2247="snížená",J2247,0)</f>
        <v>0</v>
      </c>
      <c r="BG2247" s="229">
        <f>IF(N2247="zákl. přenesená",J2247,0)</f>
        <v>0</v>
      </c>
      <c r="BH2247" s="229">
        <f>IF(N2247="sníž. přenesená",J2247,0)</f>
        <v>0</v>
      </c>
      <c r="BI2247" s="229">
        <f>IF(N2247="nulová",J2247,0)</f>
        <v>0</v>
      </c>
      <c r="BJ2247" s="21" t="s">
        <v>91</v>
      </c>
      <c r="BK2247" s="229">
        <f>ROUND(I2247*H2247,2)</f>
        <v>0</v>
      </c>
      <c r="BL2247" s="21" t="s">
        <v>663</v>
      </c>
      <c r="BM2247" s="228" t="s">
        <v>3518</v>
      </c>
    </row>
    <row r="2248" s="2" customFormat="1">
      <c r="A2248" s="43"/>
      <c r="B2248" s="44"/>
      <c r="C2248" s="45"/>
      <c r="D2248" s="230" t="s">
        <v>168</v>
      </c>
      <c r="E2248" s="45"/>
      <c r="F2248" s="231" t="s">
        <v>3519</v>
      </c>
      <c r="G2248" s="45"/>
      <c r="H2248" s="45"/>
      <c r="I2248" s="232"/>
      <c r="J2248" s="45"/>
      <c r="K2248" s="45"/>
      <c r="L2248" s="49"/>
      <c r="M2248" s="233"/>
      <c r="N2248" s="234"/>
      <c r="O2248" s="89"/>
      <c r="P2248" s="89"/>
      <c r="Q2248" s="89"/>
      <c r="R2248" s="89"/>
      <c r="S2248" s="89"/>
      <c r="T2248" s="90"/>
      <c r="U2248" s="43"/>
      <c r="V2248" s="43"/>
      <c r="W2248" s="43"/>
      <c r="X2248" s="43"/>
      <c r="Y2248" s="43"/>
      <c r="Z2248" s="43"/>
      <c r="AA2248" s="43"/>
      <c r="AB2248" s="43"/>
      <c r="AC2248" s="43"/>
      <c r="AD2248" s="43"/>
      <c r="AE2248" s="43"/>
      <c r="AT2248" s="21" t="s">
        <v>168</v>
      </c>
      <c r="AU2248" s="21" t="s">
        <v>91</v>
      </c>
    </row>
    <row r="2249" s="14" customFormat="1">
      <c r="A2249" s="14"/>
      <c r="B2249" s="246"/>
      <c r="C2249" s="247"/>
      <c r="D2249" s="237" t="s">
        <v>170</v>
      </c>
      <c r="E2249" s="248" t="s">
        <v>32</v>
      </c>
      <c r="F2249" s="249" t="s">
        <v>3520</v>
      </c>
      <c r="G2249" s="247"/>
      <c r="H2249" s="250">
        <v>369.39999999999998</v>
      </c>
      <c r="I2249" s="251"/>
      <c r="J2249" s="247"/>
      <c r="K2249" s="247"/>
      <c r="L2249" s="252"/>
      <c r="M2249" s="253"/>
      <c r="N2249" s="254"/>
      <c r="O2249" s="254"/>
      <c r="P2249" s="254"/>
      <c r="Q2249" s="254"/>
      <c r="R2249" s="254"/>
      <c r="S2249" s="254"/>
      <c r="T2249" s="255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6" t="s">
        <v>170</v>
      </c>
      <c r="AU2249" s="256" t="s">
        <v>91</v>
      </c>
      <c r="AV2249" s="14" t="s">
        <v>91</v>
      </c>
      <c r="AW2249" s="14" t="s">
        <v>38</v>
      </c>
      <c r="AX2249" s="14" t="s">
        <v>76</v>
      </c>
      <c r="AY2249" s="256" t="s">
        <v>159</v>
      </c>
    </row>
    <row r="2250" s="14" customFormat="1">
      <c r="A2250" s="14"/>
      <c r="B2250" s="246"/>
      <c r="C2250" s="247"/>
      <c r="D2250" s="237" t="s">
        <v>170</v>
      </c>
      <c r="E2250" s="248" t="s">
        <v>32</v>
      </c>
      <c r="F2250" s="249" t="s">
        <v>3521</v>
      </c>
      <c r="G2250" s="247"/>
      <c r="H2250" s="250">
        <v>172.90000000000001</v>
      </c>
      <c r="I2250" s="251"/>
      <c r="J2250" s="247"/>
      <c r="K2250" s="247"/>
      <c r="L2250" s="252"/>
      <c r="M2250" s="253"/>
      <c r="N2250" s="254"/>
      <c r="O2250" s="254"/>
      <c r="P2250" s="254"/>
      <c r="Q2250" s="254"/>
      <c r="R2250" s="254"/>
      <c r="S2250" s="254"/>
      <c r="T2250" s="255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56" t="s">
        <v>170</v>
      </c>
      <c r="AU2250" s="256" t="s">
        <v>91</v>
      </c>
      <c r="AV2250" s="14" t="s">
        <v>91</v>
      </c>
      <c r="AW2250" s="14" t="s">
        <v>38</v>
      </c>
      <c r="AX2250" s="14" t="s">
        <v>76</v>
      </c>
      <c r="AY2250" s="256" t="s">
        <v>159</v>
      </c>
    </row>
    <row r="2251" s="14" customFormat="1">
      <c r="A2251" s="14"/>
      <c r="B2251" s="246"/>
      <c r="C2251" s="247"/>
      <c r="D2251" s="237" t="s">
        <v>170</v>
      </c>
      <c r="E2251" s="248" t="s">
        <v>32</v>
      </c>
      <c r="F2251" s="249" t="s">
        <v>3522</v>
      </c>
      <c r="G2251" s="247"/>
      <c r="H2251" s="250">
        <v>13.359999999999999</v>
      </c>
      <c r="I2251" s="251"/>
      <c r="J2251" s="247"/>
      <c r="K2251" s="247"/>
      <c r="L2251" s="252"/>
      <c r="M2251" s="253"/>
      <c r="N2251" s="254"/>
      <c r="O2251" s="254"/>
      <c r="P2251" s="254"/>
      <c r="Q2251" s="254"/>
      <c r="R2251" s="254"/>
      <c r="S2251" s="254"/>
      <c r="T2251" s="255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6" t="s">
        <v>170</v>
      </c>
      <c r="AU2251" s="256" t="s">
        <v>91</v>
      </c>
      <c r="AV2251" s="14" t="s">
        <v>91</v>
      </c>
      <c r="AW2251" s="14" t="s">
        <v>38</v>
      </c>
      <c r="AX2251" s="14" t="s">
        <v>76</v>
      </c>
      <c r="AY2251" s="256" t="s">
        <v>159</v>
      </c>
    </row>
    <row r="2252" s="13" customFormat="1">
      <c r="A2252" s="13"/>
      <c r="B2252" s="235"/>
      <c r="C2252" s="236"/>
      <c r="D2252" s="237" t="s">
        <v>170</v>
      </c>
      <c r="E2252" s="238" t="s">
        <v>32</v>
      </c>
      <c r="F2252" s="239" t="s">
        <v>3523</v>
      </c>
      <c r="G2252" s="236"/>
      <c r="H2252" s="238" t="s">
        <v>32</v>
      </c>
      <c r="I2252" s="240"/>
      <c r="J2252" s="236"/>
      <c r="K2252" s="236"/>
      <c r="L2252" s="241"/>
      <c r="M2252" s="242"/>
      <c r="N2252" s="243"/>
      <c r="O2252" s="243"/>
      <c r="P2252" s="243"/>
      <c r="Q2252" s="243"/>
      <c r="R2252" s="243"/>
      <c r="S2252" s="243"/>
      <c r="T2252" s="244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5" t="s">
        <v>170</v>
      </c>
      <c r="AU2252" s="245" t="s">
        <v>91</v>
      </c>
      <c r="AV2252" s="13" t="s">
        <v>84</v>
      </c>
      <c r="AW2252" s="13" t="s">
        <v>38</v>
      </c>
      <c r="AX2252" s="13" t="s">
        <v>76</v>
      </c>
      <c r="AY2252" s="245" t="s">
        <v>159</v>
      </c>
    </row>
    <row r="2253" s="14" customFormat="1">
      <c r="A2253" s="14"/>
      <c r="B2253" s="246"/>
      <c r="C2253" s="247"/>
      <c r="D2253" s="237" t="s">
        <v>170</v>
      </c>
      <c r="E2253" s="248" t="s">
        <v>32</v>
      </c>
      <c r="F2253" s="249" t="s">
        <v>3524</v>
      </c>
      <c r="G2253" s="247"/>
      <c r="H2253" s="250">
        <v>-6.9000000000000004</v>
      </c>
      <c r="I2253" s="251"/>
      <c r="J2253" s="247"/>
      <c r="K2253" s="247"/>
      <c r="L2253" s="252"/>
      <c r="M2253" s="253"/>
      <c r="N2253" s="254"/>
      <c r="O2253" s="254"/>
      <c r="P2253" s="254"/>
      <c r="Q2253" s="254"/>
      <c r="R2253" s="254"/>
      <c r="S2253" s="254"/>
      <c r="T2253" s="255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6" t="s">
        <v>170</v>
      </c>
      <c r="AU2253" s="256" t="s">
        <v>91</v>
      </c>
      <c r="AV2253" s="14" t="s">
        <v>91</v>
      </c>
      <c r="AW2253" s="14" t="s">
        <v>38</v>
      </c>
      <c r="AX2253" s="14" t="s">
        <v>76</v>
      </c>
      <c r="AY2253" s="256" t="s">
        <v>159</v>
      </c>
    </row>
    <row r="2254" s="14" customFormat="1">
      <c r="A2254" s="14"/>
      <c r="B2254" s="246"/>
      <c r="C2254" s="247"/>
      <c r="D2254" s="237" t="s">
        <v>170</v>
      </c>
      <c r="E2254" s="248" t="s">
        <v>32</v>
      </c>
      <c r="F2254" s="249" t="s">
        <v>3525</v>
      </c>
      <c r="G2254" s="247"/>
      <c r="H2254" s="250">
        <v>-5</v>
      </c>
      <c r="I2254" s="251"/>
      <c r="J2254" s="247"/>
      <c r="K2254" s="247"/>
      <c r="L2254" s="252"/>
      <c r="M2254" s="253"/>
      <c r="N2254" s="254"/>
      <c r="O2254" s="254"/>
      <c r="P2254" s="254"/>
      <c r="Q2254" s="254"/>
      <c r="R2254" s="254"/>
      <c r="S2254" s="254"/>
      <c r="T2254" s="255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56" t="s">
        <v>170</v>
      </c>
      <c r="AU2254" s="256" t="s">
        <v>91</v>
      </c>
      <c r="AV2254" s="14" t="s">
        <v>91</v>
      </c>
      <c r="AW2254" s="14" t="s">
        <v>38</v>
      </c>
      <c r="AX2254" s="14" t="s">
        <v>76</v>
      </c>
      <c r="AY2254" s="256" t="s">
        <v>159</v>
      </c>
    </row>
    <row r="2255" s="13" customFormat="1">
      <c r="A2255" s="13"/>
      <c r="B2255" s="235"/>
      <c r="C2255" s="236"/>
      <c r="D2255" s="237" t="s">
        <v>170</v>
      </c>
      <c r="E2255" s="238" t="s">
        <v>32</v>
      </c>
      <c r="F2255" s="239" t="s">
        <v>3526</v>
      </c>
      <c r="G2255" s="236"/>
      <c r="H2255" s="238" t="s">
        <v>32</v>
      </c>
      <c r="I2255" s="240"/>
      <c r="J2255" s="236"/>
      <c r="K2255" s="236"/>
      <c r="L2255" s="241"/>
      <c r="M2255" s="242"/>
      <c r="N2255" s="243"/>
      <c r="O2255" s="243"/>
      <c r="P2255" s="243"/>
      <c r="Q2255" s="243"/>
      <c r="R2255" s="243"/>
      <c r="S2255" s="243"/>
      <c r="T2255" s="244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45" t="s">
        <v>170</v>
      </c>
      <c r="AU2255" s="245" t="s">
        <v>91</v>
      </c>
      <c r="AV2255" s="13" t="s">
        <v>84</v>
      </c>
      <c r="AW2255" s="13" t="s">
        <v>38</v>
      </c>
      <c r="AX2255" s="13" t="s">
        <v>76</v>
      </c>
      <c r="AY2255" s="245" t="s">
        <v>159</v>
      </c>
    </row>
    <row r="2256" s="14" customFormat="1">
      <c r="A2256" s="14"/>
      <c r="B2256" s="246"/>
      <c r="C2256" s="247"/>
      <c r="D2256" s="237" t="s">
        <v>170</v>
      </c>
      <c r="E2256" s="248" t="s">
        <v>32</v>
      </c>
      <c r="F2256" s="249" t="s">
        <v>3527</v>
      </c>
      <c r="G2256" s="247"/>
      <c r="H2256" s="250">
        <v>-2</v>
      </c>
      <c r="I2256" s="251"/>
      <c r="J2256" s="247"/>
      <c r="K2256" s="247"/>
      <c r="L2256" s="252"/>
      <c r="M2256" s="253"/>
      <c r="N2256" s="254"/>
      <c r="O2256" s="254"/>
      <c r="P2256" s="254"/>
      <c r="Q2256" s="254"/>
      <c r="R2256" s="254"/>
      <c r="S2256" s="254"/>
      <c r="T2256" s="255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6" t="s">
        <v>170</v>
      </c>
      <c r="AU2256" s="256" t="s">
        <v>91</v>
      </c>
      <c r="AV2256" s="14" t="s">
        <v>91</v>
      </c>
      <c r="AW2256" s="14" t="s">
        <v>38</v>
      </c>
      <c r="AX2256" s="14" t="s">
        <v>76</v>
      </c>
      <c r="AY2256" s="256" t="s">
        <v>159</v>
      </c>
    </row>
    <row r="2257" s="14" customFormat="1">
      <c r="A2257" s="14"/>
      <c r="B2257" s="246"/>
      <c r="C2257" s="247"/>
      <c r="D2257" s="237" t="s">
        <v>170</v>
      </c>
      <c r="E2257" s="248" t="s">
        <v>32</v>
      </c>
      <c r="F2257" s="249" t="s">
        <v>3528</v>
      </c>
      <c r="G2257" s="247"/>
      <c r="H2257" s="250">
        <v>-3</v>
      </c>
      <c r="I2257" s="251"/>
      <c r="J2257" s="247"/>
      <c r="K2257" s="247"/>
      <c r="L2257" s="252"/>
      <c r="M2257" s="253"/>
      <c r="N2257" s="254"/>
      <c r="O2257" s="254"/>
      <c r="P2257" s="254"/>
      <c r="Q2257" s="254"/>
      <c r="R2257" s="254"/>
      <c r="S2257" s="254"/>
      <c r="T2257" s="255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6" t="s">
        <v>170</v>
      </c>
      <c r="AU2257" s="256" t="s">
        <v>91</v>
      </c>
      <c r="AV2257" s="14" t="s">
        <v>91</v>
      </c>
      <c r="AW2257" s="14" t="s">
        <v>38</v>
      </c>
      <c r="AX2257" s="14" t="s">
        <v>76</v>
      </c>
      <c r="AY2257" s="256" t="s">
        <v>159</v>
      </c>
    </row>
    <row r="2258" s="14" customFormat="1">
      <c r="A2258" s="14"/>
      <c r="B2258" s="246"/>
      <c r="C2258" s="247"/>
      <c r="D2258" s="237" t="s">
        <v>170</v>
      </c>
      <c r="E2258" s="248" t="s">
        <v>32</v>
      </c>
      <c r="F2258" s="249" t="s">
        <v>3529</v>
      </c>
      <c r="G2258" s="247"/>
      <c r="H2258" s="250">
        <v>-1</v>
      </c>
      <c r="I2258" s="251"/>
      <c r="J2258" s="247"/>
      <c r="K2258" s="247"/>
      <c r="L2258" s="252"/>
      <c r="M2258" s="253"/>
      <c r="N2258" s="254"/>
      <c r="O2258" s="254"/>
      <c r="P2258" s="254"/>
      <c r="Q2258" s="254"/>
      <c r="R2258" s="254"/>
      <c r="S2258" s="254"/>
      <c r="T2258" s="255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56" t="s">
        <v>170</v>
      </c>
      <c r="AU2258" s="256" t="s">
        <v>91</v>
      </c>
      <c r="AV2258" s="14" t="s">
        <v>91</v>
      </c>
      <c r="AW2258" s="14" t="s">
        <v>38</v>
      </c>
      <c r="AX2258" s="14" t="s">
        <v>76</v>
      </c>
      <c r="AY2258" s="256" t="s">
        <v>159</v>
      </c>
    </row>
    <row r="2259" s="14" customFormat="1">
      <c r="A2259" s="14"/>
      <c r="B2259" s="246"/>
      <c r="C2259" s="247"/>
      <c r="D2259" s="237" t="s">
        <v>170</v>
      </c>
      <c r="E2259" s="248" t="s">
        <v>32</v>
      </c>
      <c r="F2259" s="249" t="s">
        <v>3530</v>
      </c>
      <c r="G2259" s="247"/>
      <c r="H2259" s="250">
        <v>-1</v>
      </c>
      <c r="I2259" s="251"/>
      <c r="J2259" s="247"/>
      <c r="K2259" s="247"/>
      <c r="L2259" s="252"/>
      <c r="M2259" s="253"/>
      <c r="N2259" s="254"/>
      <c r="O2259" s="254"/>
      <c r="P2259" s="254"/>
      <c r="Q2259" s="254"/>
      <c r="R2259" s="254"/>
      <c r="S2259" s="254"/>
      <c r="T2259" s="255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56" t="s">
        <v>170</v>
      </c>
      <c r="AU2259" s="256" t="s">
        <v>91</v>
      </c>
      <c r="AV2259" s="14" t="s">
        <v>91</v>
      </c>
      <c r="AW2259" s="14" t="s">
        <v>38</v>
      </c>
      <c r="AX2259" s="14" t="s">
        <v>76</v>
      </c>
      <c r="AY2259" s="256" t="s">
        <v>159</v>
      </c>
    </row>
    <row r="2260" s="14" customFormat="1">
      <c r="A2260" s="14"/>
      <c r="B2260" s="246"/>
      <c r="C2260" s="247"/>
      <c r="D2260" s="237" t="s">
        <v>170</v>
      </c>
      <c r="E2260" s="248" t="s">
        <v>32</v>
      </c>
      <c r="F2260" s="249" t="s">
        <v>3531</v>
      </c>
      <c r="G2260" s="247"/>
      <c r="H2260" s="250">
        <v>-15.35</v>
      </c>
      <c r="I2260" s="251"/>
      <c r="J2260" s="247"/>
      <c r="K2260" s="247"/>
      <c r="L2260" s="252"/>
      <c r="M2260" s="253"/>
      <c r="N2260" s="254"/>
      <c r="O2260" s="254"/>
      <c r="P2260" s="254"/>
      <c r="Q2260" s="254"/>
      <c r="R2260" s="254"/>
      <c r="S2260" s="254"/>
      <c r="T2260" s="255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6" t="s">
        <v>170</v>
      </c>
      <c r="AU2260" s="256" t="s">
        <v>91</v>
      </c>
      <c r="AV2260" s="14" t="s">
        <v>91</v>
      </c>
      <c r="AW2260" s="14" t="s">
        <v>38</v>
      </c>
      <c r="AX2260" s="14" t="s">
        <v>76</v>
      </c>
      <c r="AY2260" s="256" t="s">
        <v>159</v>
      </c>
    </row>
    <row r="2261" s="14" customFormat="1">
      <c r="A2261" s="14"/>
      <c r="B2261" s="246"/>
      <c r="C2261" s="247"/>
      <c r="D2261" s="237" t="s">
        <v>170</v>
      </c>
      <c r="E2261" s="248" t="s">
        <v>32</v>
      </c>
      <c r="F2261" s="249" t="s">
        <v>3532</v>
      </c>
      <c r="G2261" s="247"/>
      <c r="H2261" s="250">
        <v>-2</v>
      </c>
      <c r="I2261" s="251"/>
      <c r="J2261" s="247"/>
      <c r="K2261" s="247"/>
      <c r="L2261" s="252"/>
      <c r="M2261" s="253"/>
      <c r="N2261" s="254"/>
      <c r="O2261" s="254"/>
      <c r="P2261" s="254"/>
      <c r="Q2261" s="254"/>
      <c r="R2261" s="254"/>
      <c r="S2261" s="254"/>
      <c r="T2261" s="255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6" t="s">
        <v>170</v>
      </c>
      <c r="AU2261" s="256" t="s">
        <v>91</v>
      </c>
      <c r="AV2261" s="14" t="s">
        <v>91</v>
      </c>
      <c r="AW2261" s="14" t="s">
        <v>38</v>
      </c>
      <c r="AX2261" s="14" t="s">
        <v>76</v>
      </c>
      <c r="AY2261" s="256" t="s">
        <v>159</v>
      </c>
    </row>
    <row r="2262" s="14" customFormat="1">
      <c r="A2262" s="14"/>
      <c r="B2262" s="246"/>
      <c r="C2262" s="247"/>
      <c r="D2262" s="237" t="s">
        <v>170</v>
      </c>
      <c r="E2262" s="248" t="s">
        <v>32</v>
      </c>
      <c r="F2262" s="249" t="s">
        <v>3533</v>
      </c>
      <c r="G2262" s="247"/>
      <c r="H2262" s="250">
        <v>-3</v>
      </c>
      <c r="I2262" s="251"/>
      <c r="J2262" s="247"/>
      <c r="K2262" s="247"/>
      <c r="L2262" s="252"/>
      <c r="M2262" s="253"/>
      <c r="N2262" s="254"/>
      <c r="O2262" s="254"/>
      <c r="P2262" s="254"/>
      <c r="Q2262" s="254"/>
      <c r="R2262" s="254"/>
      <c r="S2262" s="254"/>
      <c r="T2262" s="255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6" t="s">
        <v>170</v>
      </c>
      <c r="AU2262" s="256" t="s">
        <v>91</v>
      </c>
      <c r="AV2262" s="14" t="s">
        <v>91</v>
      </c>
      <c r="AW2262" s="14" t="s">
        <v>38</v>
      </c>
      <c r="AX2262" s="14" t="s">
        <v>76</v>
      </c>
      <c r="AY2262" s="256" t="s">
        <v>159</v>
      </c>
    </row>
    <row r="2263" s="14" customFormat="1">
      <c r="A2263" s="14"/>
      <c r="B2263" s="246"/>
      <c r="C2263" s="247"/>
      <c r="D2263" s="237" t="s">
        <v>170</v>
      </c>
      <c r="E2263" s="248" t="s">
        <v>32</v>
      </c>
      <c r="F2263" s="249" t="s">
        <v>3534</v>
      </c>
      <c r="G2263" s="247"/>
      <c r="H2263" s="250">
        <v>-2</v>
      </c>
      <c r="I2263" s="251"/>
      <c r="J2263" s="247"/>
      <c r="K2263" s="247"/>
      <c r="L2263" s="252"/>
      <c r="M2263" s="253"/>
      <c r="N2263" s="254"/>
      <c r="O2263" s="254"/>
      <c r="P2263" s="254"/>
      <c r="Q2263" s="254"/>
      <c r="R2263" s="254"/>
      <c r="S2263" s="254"/>
      <c r="T2263" s="255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6" t="s">
        <v>170</v>
      </c>
      <c r="AU2263" s="256" t="s">
        <v>91</v>
      </c>
      <c r="AV2263" s="14" t="s">
        <v>91</v>
      </c>
      <c r="AW2263" s="14" t="s">
        <v>38</v>
      </c>
      <c r="AX2263" s="14" t="s">
        <v>76</v>
      </c>
      <c r="AY2263" s="256" t="s">
        <v>159</v>
      </c>
    </row>
    <row r="2264" s="14" customFormat="1">
      <c r="A2264" s="14"/>
      <c r="B2264" s="246"/>
      <c r="C2264" s="247"/>
      <c r="D2264" s="237" t="s">
        <v>170</v>
      </c>
      <c r="E2264" s="248" t="s">
        <v>32</v>
      </c>
      <c r="F2264" s="249" t="s">
        <v>3535</v>
      </c>
      <c r="G2264" s="247"/>
      <c r="H2264" s="250">
        <v>-3</v>
      </c>
      <c r="I2264" s="251"/>
      <c r="J2264" s="247"/>
      <c r="K2264" s="247"/>
      <c r="L2264" s="252"/>
      <c r="M2264" s="253"/>
      <c r="N2264" s="254"/>
      <c r="O2264" s="254"/>
      <c r="P2264" s="254"/>
      <c r="Q2264" s="254"/>
      <c r="R2264" s="254"/>
      <c r="S2264" s="254"/>
      <c r="T2264" s="255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6" t="s">
        <v>170</v>
      </c>
      <c r="AU2264" s="256" t="s">
        <v>91</v>
      </c>
      <c r="AV2264" s="14" t="s">
        <v>91</v>
      </c>
      <c r="AW2264" s="14" t="s">
        <v>38</v>
      </c>
      <c r="AX2264" s="14" t="s">
        <v>76</v>
      </c>
      <c r="AY2264" s="256" t="s">
        <v>159</v>
      </c>
    </row>
    <row r="2265" s="14" customFormat="1">
      <c r="A2265" s="14"/>
      <c r="B2265" s="246"/>
      <c r="C2265" s="247"/>
      <c r="D2265" s="237" t="s">
        <v>170</v>
      </c>
      <c r="E2265" s="248" t="s">
        <v>32</v>
      </c>
      <c r="F2265" s="249" t="s">
        <v>3536</v>
      </c>
      <c r="G2265" s="247"/>
      <c r="H2265" s="250">
        <v>-2</v>
      </c>
      <c r="I2265" s="251"/>
      <c r="J2265" s="247"/>
      <c r="K2265" s="247"/>
      <c r="L2265" s="252"/>
      <c r="M2265" s="253"/>
      <c r="N2265" s="254"/>
      <c r="O2265" s="254"/>
      <c r="P2265" s="254"/>
      <c r="Q2265" s="254"/>
      <c r="R2265" s="254"/>
      <c r="S2265" s="254"/>
      <c r="T2265" s="255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6" t="s">
        <v>170</v>
      </c>
      <c r="AU2265" s="256" t="s">
        <v>91</v>
      </c>
      <c r="AV2265" s="14" t="s">
        <v>91</v>
      </c>
      <c r="AW2265" s="14" t="s">
        <v>38</v>
      </c>
      <c r="AX2265" s="14" t="s">
        <v>76</v>
      </c>
      <c r="AY2265" s="256" t="s">
        <v>159</v>
      </c>
    </row>
    <row r="2266" s="14" customFormat="1">
      <c r="A2266" s="14"/>
      <c r="B2266" s="246"/>
      <c r="C2266" s="247"/>
      <c r="D2266" s="237" t="s">
        <v>170</v>
      </c>
      <c r="E2266" s="248" t="s">
        <v>32</v>
      </c>
      <c r="F2266" s="249" t="s">
        <v>3537</v>
      </c>
      <c r="G2266" s="247"/>
      <c r="H2266" s="250">
        <v>-2.6499999999999999</v>
      </c>
      <c r="I2266" s="251"/>
      <c r="J2266" s="247"/>
      <c r="K2266" s="247"/>
      <c r="L2266" s="252"/>
      <c r="M2266" s="253"/>
      <c r="N2266" s="254"/>
      <c r="O2266" s="254"/>
      <c r="P2266" s="254"/>
      <c r="Q2266" s="254"/>
      <c r="R2266" s="254"/>
      <c r="S2266" s="254"/>
      <c r="T2266" s="255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6" t="s">
        <v>170</v>
      </c>
      <c r="AU2266" s="256" t="s">
        <v>91</v>
      </c>
      <c r="AV2266" s="14" t="s">
        <v>91</v>
      </c>
      <c r="AW2266" s="14" t="s">
        <v>38</v>
      </c>
      <c r="AX2266" s="14" t="s">
        <v>76</v>
      </c>
      <c r="AY2266" s="256" t="s">
        <v>159</v>
      </c>
    </row>
    <row r="2267" s="14" customFormat="1">
      <c r="A2267" s="14"/>
      <c r="B2267" s="246"/>
      <c r="C2267" s="247"/>
      <c r="D2267" s="237" t="s">
        <v>170</v>
      </c>
      <c r="E2267" s="248" t="s">
        <v>32</v>
      </c>
      <c r="F2267" s="249" t="s">
        <v>3538</v>
      </c>
      <c r="G2267" s="247"/>
      <c r="H2267" s="250">
        <v>-2</v>
      </c>
      <c r="I2267" s="251"/>
      <c r="J2267" s="247"/>
      <c r="K2267" s="247"/>
      <c r="L2267" s="252"/>
      <c r="M2267" s="253"/>
      <c r="N2267" s="254"/>
      <c r="O2267" s="254"/>
      <c r="P2267" s="254"/>
      <c r="Q2267" s="254"/>
      <c r="R2267" s="254"/>
      <c r="S2267" s="254"/>
      <c r="T2267" s="255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6" t="s">
        <v>170</v>
      </c>
      <c r="AU2267" s="256" t="s">
        <v>91</v>
      </c>
      <c r="AV2267" s="14" t="s">
        <v>91</v>
      </c>
      <c r="AW2267" s="14" t="s">
        <v>38</v>
      </c>
      <c r="AX2267" s="14" t="s">
        <v>76</v>
      </c>
      <c r="AY2267" s="256" t="s">
        <v>159</v>
      </c>
    </row>
    <row r="2268" s="14" customFormat="1">
      <c r="A2268" s="14"/>
      <c r="B2268" s="246"/>
      <c r="C2268" s="247"/>
      <c r="D2268" s="237" t="s">
        <v>170</v>
      </c>
      <c r="E2268" s="248" t="s">
        <v>32</v>
      </c>
      <c r="F2268" s="249" t="s">
        <v>3539</v>
      </c>
      <c r="G2268" s="247"/>
      <c r="H2268" s="250">
        <v>-2.6499999999999999</v>
      </c>
      <c r="I2268" s="251"/>
      <c r="J2268" s="247"/>
      <c r="K2268" s="247"/>
      <c r="L2268" s="252"/>
      <c r="M2268" s="253"/>
      <c r="N2268" s="254"/>
      <c r="O2268" s="254"/>
      <c r="P2268" s="254"/>
      <c r="Q2268" s="254"/>
      <c r="R2268" s="254"/>
      <c r="S2268" s="254"/>
      <c r="T2268" s="255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6" t="s">
        <v>170</v>
      </c>
      <c r="AU2268" s="256" t="s">
        <v>91</v>
      </c>
      <c r="AV2268" s="14" t="s">
        <v>91</v>
      </c>
      <c r="AW2268" s="14" t="s">
        <v>38</v>
      </c>
      <c r="AX2268" s="14" t="s">
        <v>76</v>
      </c>
      <c r="AY2268" s="256" t="s">
        <v>159</v>
      </c>
    </row>
    <row r="2269" s="14" customFormat="1">
      <c r="A2269" s="14"/>
      <c r="B2269" s="246"/>
      <c r="C2269" s="247"/>
      <c r="D2269" s="237" t="s">
        <v>170</v>
      </c>
      <c r="E2269" s="248" t="s">
        <v>32</v>
      </c>
      <c r="F2269" s="249" t="s">
        <v>3540</v>
      </c>
      <c r="G2269" s="247"/>
      <c r="H2269" s="250">
        <v>-2</v>
      </c>
      <c r="I2269" s="251"/>
      <c r="J2269" s="247"/>
      <c r="K2269" s="247"/>
      <c r="L2269" s="252"/>
      <c r="M2269" s="253"/>
      <c r="N2269" s="254"/>
      <c r="O2269" s="254"/>
      <c r="P2269" s="254"/>
      <c r="Q2269" s="254"/>
      <c r="R2269" s="254"/>
      <c r="S2269" s="254"/>
      <c r="T2269" s="255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6" t="s">
        <v>170</v>
      </c>
      <c r="AU2269" s="256" t="s">
        <v>91</v>
      </c>
      <c r="AV2269" s="14" t="s">
        <v>91</v>
      </c>
      <c r="AW2269" s="14" t="s">
        <v>38</v>
      </c>
      <c r="AX2269" s="14" t="s">
        <v>76</v>
      </c>
      <c r="AY2269" s="256" t="s">
        <v>159</v>
      </c>
    </row>
    <row r="2270" s="14" customFormat="1">
      <c r="A2270" s="14"/>
      <c r="B2270" s="246"/>
      <c r="C2270" s="247"/>
      <c r="D2270" s="237" t="s">
        <v>170</v>
      </c>
      <c r="E2270" s="248" t="s">
        <v>32</v>
      </c>
      <c r="F2270" s="249" t="s">
        <v>3541</v>
      </c>
      <c r="G2270" s="247"/>
      <c r="H2270" s="250">
        <v>-2.6499999999999999</v>
      </c>
      <c r="I2270" s="251"/>
      <c r="J2270" s="247"/>
      <c r="K2270" s="247"/>
      <c r="L2270" s="252"/>
      <c r="M2270" s="253"/>
      <c r="N2270" s="254"/>
      <c r="O2270" s="254"/>
      <c r="P2270" s="254"/>
      <c r="Q2270" s="254"/>
      <c r="R2270" s="254"/>
      <c r="S2270" s="254"/>
      <c r="T2270" s="255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6" t="s">
        <v>170</v>
      </c>
      <c r="AU2270" s="256" t="s">
        <v>91</v>
      </c>
      <c r="AV2270" s="14" t="s">
        <v>91</v>
      </c>
      <c r="AW2270" s="14" t="s">
        <v>38</v>
      </c>
      <c r="AX2270" s="14" t="s">
        <v>76</v>
      </c>
      <c r="AY2270" s="256" t="s">
        <v>159</v>
      </c>
    </row>
    <row r="2271" s="14" customFormat="1">
      <c r="A2271" s="14"/>
      <c r="B2271" s="246"/>
      <c r="C2271" s="247"/>
      <c r="D2271" s="237" t="s">
        <v>170</v>
      </c>
      <c r="E2271" s="248" t="s">
        <v>32</v>
      </c>
      <c r="F2271" s="249" t="s">
        <v>3542</v>
      </c>
      <c r="G2271" s="247"/>
      <c r="H2271" s="250">
        <v>-2</v>
      </c>
      <c r="I2271" s="251"/>
      <c r="J2271" s="247"/>
      <c r="K2271" s="247"/>
      <c r="L2271" s="252"/>
      <c r="M2271" s="253"/>
      <c r="N2271" s="254"/>
      <c r="O2271" s="254"/>
      <c r="P2271" s="254"/>
      <c r="Q2271" s="254"/>
      <c r="R2271" s="254"/>
      <c r="S2271" s="254"/>
      <c r="T2271" s="255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6" t="s">
        <v>170</v>
      </c>
      <c r="AU2271" s="256" t="s">
        <v>91</v>
      </c>
      <c r="AV2271" s="14" t="s">
        <v>91</v>
      </c>
      <c r="AW2271" s="14" t="s">
        <v>38</v>
      </c>
      <c r="AX2271" s="14" t="s">
        <v>76</v>
      </c>
      <c r="AY2271" s="256" t="s">
        <v>159</v>
      </c>
    </row>
    <row r="2272" s="14" customFormat="1">
      <c r="A2272" s="14"/>
      <c r="B2272" s="246"/>
      <c r="C2272" s="247"/>
      <c r="D2272" s="237" t="s">
        <v>170</v>
      </c>
      <c r="E2272" s="248" t="s">
        <v>32</v>
      </c>
      <c r="F2272" s="249" t="s">
        <v>3543</v>
      </c>
      <c r="G2272" s="247"/>
      <c r="H2272" s="250">
        <v>-2.6499999999999999</v>
      </c>
      <c r="I2272" s="251"/>
      <c r="J2272" s="247"/>
      <c r="K2272" s="247"/>
      <c r="L2272" s="252"/>
      <c r="M2272" s="253"/>
      <c r="N2272" s="254"/>
      <c r="O2272" s="254"/>
      <c r="P2272" s="254"/>
      <c r="Q2272" s="254"/>
      <c r="R2272" s="254"/>
      <c r="S2272" s="254"/>
      <c r="T2272" s="255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6" t="s">
        <v>170</v>
      </c>
      <c r="AU2272" s="256" t="s">
        <v>91</v>
      </c>
      <c r="AV2272" s="14" t="s">
        <v>91</v>
      </c>
      <c r="AW2272" s="14" t="s">
        <v>38</v>
      </c>
      <c r="AX2272" s="14" t="s">
        <v>76</v>
      </c>
      <c r="AY2272" s="256" t="s">
        <v>159</v>
      </c>
    </row>
    <row r="2273" s="14" customFormat="1">
      <c r="A2273" s="14"/>
      <c r="B2273" s="246"/>
      <c r="C2273" s="247"/>
      <c r="D2273" s="237" t="s">
        <v>170</v>
      </c>
      <c r="E2273" s="248" t="s">
        <v>32</v>
      </c>
      <c r="F2273" s="249" t="s">
        <v>3544</v>
      </c>
      <c r="G2273" s="247"/>
      <c r="H2273" s="250">
        <v>-1</v>
      </c>
      <c r="I2273" s="251"/>
      <c r="J2273" s="247"/>
      <c r="K2273" s="247"/>
      <c r="L2273" s="252"/>
      <c r="M2273" s="253"/>
      <c r="N2273" s="254"/>
      <c r="O2273" s="254"/>
      <c r="P2273" s="254"/>
      <c r="Q2273" s="254"/>
      <c r="R2273" s="254"/>
      <c r="S2273" s="254"/>
      <c r="T2273" s="255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6" t="s">
        <v>170</v>
      </c>
      <c r="AU2273" s="256" t="s">
        <v>91</v>
      </c>
      <c r="AV2273" s="14" t="s">
        <v>91</v>
      </c>
      <c r="AW2273" s="14" t="s">
        <v>38</v>
      </c>
      <c r="AX2273" s="14" t="s">
        <v>76</v>
      </c>
      <c r="AY2273" s="256" t="s">
        <v>159</v>
      </c>
    </row>
    <row r="2274" s="13" customFormat="1">
      <c r="A2274" s="13"/>
      <c r="B2274" s="235"/>
      <c r="C2274" s="236"/>
      <c r="D2274" s="237" t="s">
        <v>170</v>
      </c>
      <c r="E2274" s="238" t="s">
        <v>32</v>
      </c>
      <c r="F2274" s="239" t="s">
        <v>811</v>
      </c>
      <c r="G2274" s="236"/>
      <c r="H2274" s="238" t="s">
        <v>32</v>
      </c>
      <c r="I2274" s="240"/>
      <c r="J2274" s="236"/>
      <c r="K2274" s="236"/>
      <c r="L2274" s="241"/>
      <c r="M2274" s="242"/>
      <c r="N2274" s="243"/>
      <c r="O2274" s="243"/>
      <c r="P2274" s="243"/>
      <c r="Q2274" s="243"/>
      <c r="R2274" s="243"/>
      <c r="S2274" s="243"/>
      <c r="T2274" s="244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5" t="s">
        <v>170</v>
      </c>
      <c r="AU2274" s="245" t="s">
        <v>91</v>
      </c>
      <c r="AV2274" s="13" t="s">
        <v>84</v>
      </c>
      <c r="AW2274" s="13" t="s">
        <v>38</v>
      </c>
      <c r="AX2274" s="13" t="s">
        <v>76</v>
      </c>
      <c r="AY2274" s="245" t="s">
        <v>159</v>
      </c>
    </row>
    <row r="2275" s="14" customFormat="1">
      <c r="A2275" s="14"/>
      <c r="B2275" s="246"/>
      <c r="C2275" s="247"/>
      <c r="D2275" s="237" t="s">
        <v>170</v>
      </c>
      <c r="E2275" s="248" t="s">
        <v>32</v>
      </c>
      <c r="F2275" s="249" t="s">
        <v>3545</v>
      </c>
      <c r="G2275" s="247"/>
      <c r="H2275" s="250">
        <v>-6.9000000000000004</v>
      </c>
      <c r="I2275" s="251"/>
      <c r="J2275" s="247"/>
      <c r="K2275" s="247"/>
      <c r="L2275" s="252"/>
      <c r="M2275" s="253"/>
      <c r="N2275" s="254"/>
      <c r="O2275" s="254"/>
      <c r="P2275" s="254"/>
      <c r="Q2275" s="254"/>
      <c r="R2275" s="254"/>
      <c r="S2275" s="254"/>
      <c r="T2275" s="255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6" t="s">
        <v>170</v>
      </c>
      <c r="AU2275" s="256" t="s">
        <v>91</v>
      </c>
      <c r="AV2275" s="14" t="s">
        <v>91</v>
      </c>
      <c r="AW2275" s="14" t="s">
        <v>38</v>
      </c>
      <c r="AX2275" s="14" t="s">
        <v>76</v>
      </c>
      <c r="AY2275" s="256" t="s">
        <v>159</v>
      </c>
    </row>
    <row r="2276" s="14" customFormat="1">
      <c r="A2276" s="14"/>
      <c r="B2276" s="246"/>
      <c r="C2276" s="247"/>
      <c r="D2276" s="237" t="s">
        <v>170</v>
      </c>
      <c r="E2276" s="248" t="s">
        <v>32</v>
      </c>
      <c r="F2276" s="249" t="s">
        <v>3546</v>
      </c>
      <c r="G2276" s="247"/>
      <c r="H2276" s="250">
        <v>-6.9000000000000004</v>
      </c>
      <c r="I2276" s="251"/>
      <c r="J2276" s="247"/>
      <c r="K2276" s="247"/>
      <c r="L2276" s="252"/>
      <c r="M2276" s="253"/>
      <c r="N2276" s="254"/>
      <c r="O2276" s="254"/>
      <c r="P2276" s="254"/>
      <c r="Q2276" s="254"/>
      <c r="R2276" s="254"/>
      <c r="S2276" s="254"/>
      <c r="T2276" s="255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56" t="s">
        <v>170</v>
      </c>
      <c r="AU2276" s="256" t="s">
        <v>91</v>
      </c>
      <c r="AV2276" s="14" t="s">
        <v>91</v>
      </c>
      <c r="AW2276" s="14" t="s">
        <v>38</v>
      </c>
      <c r="AX2276" s="14" t="s">
        <v>76</v>
      </c>
      <c r="AY2276" s="256" t="s">
        <v>159</v>
      </c>
    </row>
    <row r="2277" s="14" customFormat="1">
      <c r="A2277" s="14"/>
      <c r="B2277" s="246"/>
      <c r="C2277" s="247"/>
      <c r="D2277" s="237" t="s">
        <v>170</v>
      </c>
      <c r="E2277" s="248" t="s">
        <v>32</v>
      </c>
      <c r="F2277" s="249" t="s">
        <v>3547</v>
      </c>
      <c r="G2277" s="247"/>
      <c r="H2277" s="250">
        <v>-4.4000000000000004</v>
      </c>
      <c r="I2277" s="251"/>
      <c r="J2277" s="247"/>
      <c r="K2277" s="247"/>
      <c r="L2277" s="252"/>
      <c r="M2277" s="253"/>
      <c r="N2277" s="254"/>
      <c r="O2277" s="254"/>
      <c r="P2277" s="254"/>
      <c r="Q2277" s="254"/>
      <c r="R2277" s="254"/>
      <c r="S2277" s="254"/>
      <c r="T2277" s="255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6" t="s">
        <v>170</v>
      </c>
      <c r="AU2277" s="256" t="s">
        <v>91</v>
      </c>
      <c r="AV2277" s="14" t="s">
        <v>91</v>
      </c>
      <c r="AW2277" s="14" t="s">
        <v>38</v>
      </c>
      <c r="AX2277" s="14" t="s">
        <v>76</v>
      </c>
      <c r="AY2277" s="256" t="s">
        <v>159</v>
      </c>
    </row>
    <row r="2278" s="14" customFormat="1">
      <c r="A2278" s="14"/>
      <c r="B2278" s="246"/>
      <c r="C2278" s="247"/>
      <c r="D2278" s="237" t="s">
        <v>170</v>
      </c>
      <c r="E2278" s="248" t="s">
        <v>32</v>
      </c>
      <c r="F2278" s="249" t="s">
        <v>3548</v>
      </c>
      <c r="G2278" s="247"/>
      <c r="H2278" s="250">
        <v>-1.2</v>
      </c>
      <c r="I2278" s="251"/>
      <c r="J2278" s="247"/>
      <c r="K2278" s="247"/>
      <c r="L2278" s="252"/>
      <c r="M2278" s="253"/>
      <c r="N2278" s="254"/>
      <c r="O2278" s="254"/>
      <c r="P2278" s="254"/>
      <c r="Q2278" s="254"/>
      <c r="R2278" s="254"/>
      <c r="S2278" s="254"/>
      <c r="T2278" s="255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6" t="s">
        <v>170</v>
      </c>
      <c r="AU2278" s="256" t="s">
        <v>91</v>
      </c>
      <c r="AV2278" s="14" t="s">
        <v>91</v>
      </c>
      <c r="AW2278" s="14" t="s">
        <v>38</v>
      </c>
      <c r="AX2278" s="14" t="s">
        <v>76</v>
      </c>
      <c r="AY2278" s="256" t="s">
        <v>159</v>
      </c>
    </row>
    <row r="2279" s="14" customFormat="1">
      <c r="A2279" s="14"/>
      <c r="B2279" s="246"/>
      <c r="C2279" s="247"/>
      <c r="D2279" s="237" t="s">
        <v>170</v>
      </c>
      <c r="E2279" s="248" t="s">
        <v>32</v>
      </c>
      <c r="F2279" s="249" t="s">
        <v>3549</v>
      </c>
      <c r="G2279" s="247"/>
      <c r="H2279" s="250">
        <v>-2</v>
      </c>
      <c r="I2279" s="251"/>
      <c r="J2279" s="247"/>
      <c r="K2279" s="247"/>
      <c r="L2279" s="252"/>
      <c r="M2279" s="253"/>
      <c r="N2279" s="254"/>
      <c r="O2279" s="254"/>
      <c r="P2279" s="254"/>
      <c r="Q2279" s="254"/>
      <c r="R2279" s="254"/>
      <c r="S2279" s="254"/>
      <c r="T2279" s="255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6" t="s">
        <v>170</v>
      </c>
      <c r="AU2279" s="256" t="s">
        <v>91</v>
      </c>
      <c r="AV2279" s="14" t="s">
        <v>91</v>
      </c>
      <c r="AW2279" s="14" t="s">
        <v>38</v>
      </c>
      <c r="AX2279" s="14" t="s">
        <v>76</v>
      </c>
      <c r="AY2279" s="256" t="s">
        <v>159</v>
      </c>
    </row>
    <row r="2280" s="14" customFormat="1">
      <c r="A2280" s="14"/>
      <c r="B2280" s="246"/>
      <c r="C2280" s="247"/>
      <c r="D2280" s="237" t="s">
        <v>170</v>
      </c>
      <c r="E2280" s="248" t="s">
        <v>32</v>
      </c>
      <c r="F2280" s="249" t="s">
        <v>3550</v>
      </c>
      <c r="G2280" s="247"/>
      <c r="H2280" s="250">
        <v>-2.6499999999999999</v>
      </c>
      <c r="I2280" s="251"/>
      <c r="J2280" s="247"/>
      <c r="K2280" s="247"/>
      <c r="L2280" s="252"/>
      <c r="M2280" s="253"/>
      <c r="N2280" s="254"/>
      <c r="O2280" s="254"/>
      <c r="P2280" s="254"/>
      <c r="Q2280" s="254"/>
      <c r="R2280" s="254"/>
      <c r="S2280" s="254"/>
      <c r="T2280" s="255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6" t="s">
        <v>170</v>
      </c>
      <c r="AU2280" s="256" t="s">
        <v>91</v>
      </c>
      <c r="AV2280" s="14" t="s">
        <v>91</v>
      </c>
      <c r="AW2280" s="14" t="s">
        <v>38</v>
      </c>
      <c r="AX2280" s="14" t="s">
        <v>76</v>
      </c>
      <c r="AY2280" s="256" t="s">
        <v>159</v>
      </c>
    </row>
    <row r="2281" s="14" customFormat="1">
      <c r="A2281" s="14"/>
      <c r="B2281" s="246"/>
      <c r="C2281" s="247"/>
      <c r="D2281" s="237" t="s">
        <v>170</v>
      </c>
      <c r="E2281" s="248" t="s">
        <v>32</v>
      </c>
      <c r="F2281" s="249" t="s">
        <v>3551</v>
      </c>
      <c r="G2281" s="247"/>
      <c r="H2281" s="250">
        <v>-2</v>
      </c>
      <c r="I2281" s="251"/>
      <c r="J2281" s="247"/>
      <c r="K2281" s="247"/>
      <c r="L2281" s="252"/>
      <c r="M2281" s="253"/>
      <c r="N2281" s="254"/>
      <c r="O2281" s="254"/>
      <c r="P2281" s="254"/>
      <c r="Q2281" s="254"/>
      <c r="R2281" s="254"/>
      <c r="S2281" s="254"/>
      <c r="T2281" s="255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6" t="s">
        <v>170</v>
      </c>
      <c r="AU2281" s="256" t="s">
        <v>91</v>
      </c>
      <c r="AV2281" s="14" t="s">
        <v>91</v>
      </c>
      <c r="AW2281" s="14" t="s">
        <v>38</v>
      </c>
      <c r="AX2281" s="14" t="s">
        <v>76</v>
      </c>
      <c r="AY2281" s="256" t="s">
        <v>159</v>
      </c>
    </row>
    <row r="2282" s="14" customFormat="1">
      <c r="A2282" s="14"/>
      <c r="B2282" s="246"/>
      <c r="C2282" s="247"/>
      <c r="D2282" s="237" t="s">
        <v>170</v>
      </c>
      <c r="E2282" s="248" t="s">
        <v>32</v>
      </c>
      <c r="F2282" s="249" t="s">
        <v>3552</v>
      </c>
      <c r="G2282" s="247"/>
      <c r="H2282" s="250">
        <v>-2.6499999999999999</v>
      </c>
      <c r="I2282" s="251"/>
      <c r="J2282" s="247"/>
      <c r="K2282" s="247"/>
      <c r="L2282" s="252"/>
      <c r="M2282" s="253"/>
      <c r="N2282" s="254"/>
      <c r="O2282" s="254"/>
      <c r="P2282" s="254"/>
      <c r="Q2282" s="254"/>
      <c r="R2282" s="254"/>
      <c r="S2282" s="254"/>
      <c r="T2282" s="255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6" t="s">
        <v>170</v>
      </c>
      <c r="AU2282" s="256" t="s">
        <v>91</v>
      </c>
      <c r="AV2282" s="14" t="s">
        <v>91</v>
      </c>
      <c r="AW2282" s="14" t="s">
        <v>38</v>
      </c>
      <c r="AX2282" s="14" t="s">
        <v>76</v>
      </c>
      <c r="AY2282" s="256" t="s">
        <v>159</v>
      </c>
    </row>
    <row r="2283" s="14" customFormat="1">
      <c r="A2283" s="14"/>
      <c r="B2283" s="246"/>
      <c r="C2283" s="247"/>
      <c r="D2283" s="237" t="s">
        <v>170</v>
      </c>
      <c r="E2283" s="248" t="s">
        <v>32</v>
      </c>
      <c r="F2283" s="249" t="s">
        <v>3553</v>
      </c>
      <c r="G2283" s="247"/>
      <c r="H2283" s="250">
        <v>-2</v>
      </c>
      <c r="I2283" s="251"/>
      <c r="J2283" s="247"/>
      <c r="K2283" s="247"/>
      <c r="L2283" s="252"/>
      <c r="M2283" s="253"/>
      <c r="N2283" s="254"/>
      <c r="O2283" s="254"/>
      <c r="P2283" s="254"/>
      <c r="Q2283" s="254"/>
      <c r="R2283" s="254"/>
      <c r="S2283" s="254"/>
      <c r="T2283" s="255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6" t="s">
        <v>170</v>
      </c>
      <c r="AU2283" s="256" t="s">
        <v>91</v>
      </c>
      <c r="AV2283" s="14" t="s">
        <v>91</v>
      </c>
      <c r="AW2283" s="14" t="s">
        <v>38</v>
      </c>
      <c r="AX2283" s="14" t="s">
        <v>76</v>
      </c>
      <c r="AY2283" s="256" t="s">
        <v>159</v>
      </c>
    </row>
    <row r="2284" s="14" customFormat="1">
      <c r="A2284" s="14"/>
      <c r="B2284" s="246"/>
      <c r="C2284" s="247"/>
      <c r="D2284" s="237" t="s">
        <v>170</v>
      </c>
      <c r="E2284" s="248" t="s">
        <v>32</v>
      </c>
      <c r="F2284" s="249" t="s">
        <v>3554</v>
      </c>
      <c r="G2284" s="247"/>
      <c r="H2284" s="250">
        <v>-2.6499999999999999</v>
      </c>
      <c r="I2284" s="251"/>
      <c r="J2284" s="247"/>
      <c r="K2284" s="247"/>
      <c r="L2284" s="252"/>
      <c r="M2284" s="253"/>
      <c r="N2284" s="254"/>
      <c r="O2284" s="254"/>
      <c r="P2284" s="254"/>
      <c r="Q2284" s="254"/>
      <c r="R2284" s="254"/>
      <c r="S2284" s="254"/>
      <c r="T2284" s="255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56" t="s">
        <v>170</v>
      </c>
      <c r="AU2284" s="256" t="s">
        <v>91</v>
      </c>
      <c r="AV2284" s="14" t="s">
        <v>91</v>
      </c>
      <c r="AW2284" s="14" t="s">
        <v>38</v>
      </c>
      <c r="AX2284" s="14" t="s">
        <v>76</v>
      </c>
      <c r="AY2284" s="256" t="s">
        <v>159</v>
      </c>
    </row>
    <row r="2285" s="14" customFormat="1">
      <c r="A2285" s="14"/>
      <c r="B2285" s="246"/>
      <c r="C2285" s="247"/>
      <c r="D2285" s="237" t="s">
        <v>170</v>
      </c>
      <c r="E2285" s="248" t="s">
        <v>32</v>
      </c>
      <c r="F2285" s="249" t="s">
        <v>3555</v>
      </c>
      <c r="G2285" s="247"/>
      <c r="H2285" s="250">
        <v>-2</v>
      </c>
      <c r="I2285" s="251"/>
      <c r="J2285" s="247"/>
      <c r="K2285" s="247"/>
      <c r="L2285" s="252"/>
      <c r="M2285" s="253"/>
      <c r="N2285" s="254"/>
      <c r="O2285" s="254"/>
      <c r="P2285" s="254"/>
      <c r="Q2285" s="254"/>
      <c r="R2285" s="254"/>
      <c r="S2285" s="254"/>
      <c r="T2285" s="255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6" t="s">
        <v>170</v>
      </c>
      <c r="AU2285" s="256" t="s">
        <v>91</v>
      </c>
      <c r="AV2285" s="14" t="s">
        <v>91</v>
      </c>
      <c r="AW2285" s="14" t="s">
        <v>38</v>
      </c>
      <c r="AX2285" s="14" t="s">
        <v>76</v>
      </c>
      <c r="AY2285" s="256" t="s">
        <v>159</v>
      </c>
    </row>
    <row r="2286" s="14" customFormat="1">
      <c r="A2286" s="14"/>
      <c r="B2286" s="246"/>
      <c r="C2286" s="247"/>
      <c r="D2286" s="237" t="s">
        <v>170</v>
      </c>
      <c r="E2286" s="248" t="s">
        <v>32</v>
      </c>
      <c r="F2286" s="249" t="s">
        <v>3556</v>
      </c>
      <c r="G2286" s="247"/>
      <c r="H2286" s="250">
        <v>-2.6499999999999999</v>
      </c>
      <c r="I2286" s="251"/>
      <c r="J2286" s="247"/>
      <c r="K2286" s="247"/>
      <c r="L2286" s="252"/>
      <c r="M2286" s="253"/>
      <c r="N2286" s="254"/>
      <c r="O2286" s="254"/>
      <c r="P2286" s="254"/>
      <c r="Q2286" s="254"/>
      <c r="R2286" s="254"/>
      <c r="S2286" s="254"/>
      <c r="T2286" s="255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56" t="s">
        <v>170</v>
      </c>
      <c r="AU2286" s="256" t="s">
        <v>91</v>
      </c>
      <c r="AV2286" s="14" t="s">
        <v>91</v>
      </c>
      <c r="AW2286" s="14" t="s">
        <v>38</v>
      </c>
      <c r="AX2286" s="14" t="s">
        <v>76</v>
      </c>
      <c r="AY2286" s="256" t="s">
        <v>159</v>
      </c>
    </row>
    <row r="2287" s="15" customFormat="1">
      <c r="A2287" s="15"/>
      <c r="B2287" s="266"/>
      <c r="C2287" s="267"/>
      <c r="D2287" s="237" t="s">
        <v>170</v>
      </c>
      <c r="E2287" s="268" t="s">
        <v>32</v>
      </c>
      <c r="F2287" s="269" t="s">
        <v>583</v>
      </c>
      <c r="G2287" s="267"/>
      <c r="H2287" s="270">
        <v>453.81</v>
      </c>
      <c r="I2287" s="271"/>
      <c r="J2287" s="267"/>
      <c r="K2287" s="267"/>
      <c r="L2287" s="272"/>
      <c r="M2287" s="273"/>
      <c r="N2287" s="274"/>
      <c r="O2287" s="274"/>
      <c r="P2287" s="274"/>
      <c r="Q2287" s="274"/>
      <c r="R2287" s="274"/>
      <c r="S2287" s="274"/>
      <c r="T2287" s="275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  <c r="AE2287" s="15"/>
      <c r="AT2287" s="276" t="s">
        <v>170</v>
      </c>
      <c r="AU2287" s="276" t="s">
        <v>91</v>
      </c>
      <c r="AV2287" s="15" t="s">
        <v>96</v>
      </c>
      <c r="AW2287" s="15" t="s">
        <v>38</v>
      </c>
      <c r="AX2287" s="15" t="s">
        <v>84</v>
      </c>
      <c r="AY2287" s="276" t="s">
        <v>159</v>
      </c>
    </row>
    <row r="2288" s="12" customFormat="1" ht="22.8" customHeight="1">
      <c r="A2288" s="12"/>
      <c r="B2288" s="201"/>
      <c r="C2288" s="202"/>
      <c r="D2288" s="203" t="s">
        <v>75</v>
      </c>
      <c r="E2288" s="215" t="s">
        <v>3557</v>
      </c>
      <c r="F2288" s="215" t="s">
        <v>3558</v>
      </c>
      <c r="G2288" s="202"/>
      <c r="H2288" s="202"/>
      <c r="I2288" s="205"/>
      <c r="J2288" s="216">
        <f>BK2288</f>
        <v>0</v>
      </c>
      <c r="K2288" s="202"/>
      <c r="L2288" s="207"/>
      <c r="M2288" s="208"/>
      <c r="N2288" s="209"/>
      <c r="O2288" s="209"/>
      <c r="P2288" s="210">
        <f>P2289+SUM(P2290:P2343)</f>
        <v>0</v>
      </c>
      <c r="Q2288" s="209"/>
      <c r="R2288" s="210">
        <f>R2289+SUM(R2290:R2343)</f>
        <v>11.808625059999999</v>
      </c>
      <c r="S2288" s="209"/>
      <c r="T2288" s="211">
        <f>T2289+SUM(T2290:T2343)</f>
        <v>0</v>
      </c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R2288" s="212" t="s">
        <v>91</v>
      </c>
      <c r="AT2288" s="213" t="s">
        <v>75</v>
      </c>
      <c r="AU2288" s="213" t="s">
        <v>84</v>
      </c>
      <c r="AY2288" s="212" t="s">
        <v>159</v>
      </c>
      <c r="BK2288" s="214">
        <f>BK2289+SUM(BK2290:BK2343)</f>
        <v>0</v>
      </c>
    </row>
    <row r="2289" s="2" customFormat="1" ht="24.15" customHeight="1">
      <c r="A2289" s="43"/>
      <c r="B2289" s="44"/>
      <c r="C2289" s="217" t="s">
        <v>3559</v>
      </c>
      <c r="D2289" s="217" t="s">
        <v>162</v>
      </c>
      <c r="E2289" s="218" t="s">
        <v>3560</v>
      </c>
      <c r="F2289" s="219" t="s">
        <v>3561</v>
      </c>
      <c r="G2289" s="220" t="s">
        <v>165</v>
      </c>
      <c r="H2289" s="221">
        <v>370.89499999999998</v>
      </c>
      <c r="I2289" s="222"/>
      <c r="J2289" s="223">
        <f>ROUND(I2289*H2289,2)</f>
        <v>0</v>
      </c>
      <c r="K2289" s="219" t="s">
        <v>166</v>
      </c>
      <c r="L2289" s="49"/>
      <c r="M2289" s="224" t="s">
        <v>32</v>
      </c>
      <c r="N2289" s="225" t="s">
        <v>48</v>
      </c>
      <c r="O2289" s="89"/>
      <c r="P2289" s="226">
        <f>O2289*H2289</f>
        <v>0</v>
      </c>
      <c r="Q2289" s="226">
        <v>0.00029999999999999997</v>
      </c>
      <c r="R2289" s="226">
        <f>Q2289*H2289</f>
        <v>0.11126849999999998</v>
      </c>
      <c r="S2289" s="226">
        <v>0</v>
      </c>
      <c r="T2289" s="227">
        <f>S2289*H2289</f>
        <v>0</v>
      </c>
      <c r="U2289" s="43"/>
      <c r="V2289" s="43"/>
      <c r="W2289" s="43"/>
      <c r="X2289" s="43"/>
      <c r="Y2289" s="43"/>
      <c r="Z2289" s="43"/>
      <c r="AA2289" s="43"/>
      <c r="AB2289" s="43"/>
      <c r="AC2289" s="43"/>
      <c r="AD2289" s="43"/>
      <c r="AE2289" s="43"/>
      <c r="AR2289" s="228" t="s">
        <v>663</v>
      </c>
      <c r="AT2289" s="228" t="s">
        <v>162</v>
      </c>
      <c r="AU2289" s="228" t="s">
        <v>91</v>
      </c>
      <c r="AY2289" s="21" t="s">
        <v>159</v>
      </c>
      <c r="BE2289" s="229">
        <f>IF(N2289="základní",J2289,0)</f>
        <v>0</v>
      </c>
      <c r="BF2289" s="229">
        <f>IF(N2289="snížená",J2289,0)</f>
        <v>0</v>
      </c>
      <c r="BG2289" s="229">
        <f>IF(N2289="zákl. přenesená",J2289,0)</f>
        <v>0</v>
      </c>
      <c r="BH2289" s="229">
        <f>IF(N2289="sníž. přenesená",J2289,0)</f>
        <v>0</v>
      </c>
      <c r="BI2289" s="229">
        <f>IF(N2289="nulová",J2289,0)</f>
        <v>0</v>
      </c>
      <c r="BJ2289" s="21" t="s">
        <v>91</v>
      </c>
      <c r="BK2289" s="229">
        <f>ROUND(I2289*H2289,2)</f>
        <v>0</v>
      </c>
      <c r="BL2289" s="21" t="s">
        <v>663</v>
      </c>
      <c r="BM2289" s="228" t="s">
        <v>3562</v>
      </c>
    </row>
    <row r="2290" s="2" customFormat="1">
      <c r="A2290" s="43"/>
      <c r="B2290" s="44"/>
      <c r="C2290" s="45"/>
      <c r="D2290" s="230" t="s">
        <v>168</v>
      </c>
      <c r="E2290" s="45"/>
      <c r="F2290" s="231" t="s">
        <v>3563</v>
      </c>
      <c r="G2290" s="45"/>
      <c r="H2290" s="45"/>
      <c r="I2290" s="232"/>
      <c r="J2290" s="45"/>
      <c r="K2290" s="45"/>
      <c r="L2290" s="49"/>
      <c r="M2290" s="233"/>
      <c r="N2290" s="234"/>
      <c r="O2290" s="89"/>
      <c r="P2290" s="89"/>
      <c r="Q2290" s="89"/>
      <c r="R2290" s="89"/>
      <c r="S2290" s="89"/>
      <c r="T2290" s="90"/>
      <c r="U2290" s="43"/>
      <c r="V2290" s="43"/>
      <c r="W2290" s="43"/>
      <c r="X2290" s="43"/>
      <c r="Y2290" s="43"/>
      <c r="Z2290" s="43"/>
      <c r="AA2290" s="43"/>
      <c r="AB2290" s="43"/>
      <c r="AC2290" s="43"/>
      <c r="AD2290" s="43"/>
      <c r="AE2290" s="43"/>
      <c r="AT2290" s="21" t="s">
        <v>168</v>
      </c>
      <c r="AU2290" s="21" t="s">
        <v>91</v>
      </c>
    </row>
    <row r="2291" s="14" customFormat="1">
      <c r="A2291" s="14"/>
      <c r="B2291" s="246"/>
      <c r="C2291" s="247"/>
      <c r="D2291" s="237" t="s">
        <v>170</v>
      </c>
      <c r="E2291" s="248" t="s">
        <v>32</v>
      </c>
      <c r="F2291" s="249" t="s">
        <v>339</v>
      </c>
      <c r="G2291" s="247"/>
      <c r="H2291" s="250">
        <v>370.89499999999998</v>
      </c>
      <c r="I2291" s="251"/>
      <c r="J2291" s="247"/>
      <c r="K2291" s="247"/>
      <c r="L2291" s="252"/>
      <c r="M2291" s="253"/>
      <c r="N2291" s="254"/>
      <c r="O2291" s="254"/>
      <c r="P2291" s="254"/>
      <c r="Q2291" s="254"/>
      <c r="R2291" s="254"/>
      <c r="S2291" s="254"/>
      <c r="T2291" s="255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6" t="s">
        <v>170</v>
      </c>
      <c r="AU2291" s="256" t="s">
        <v>91</v>
      </c>
      <c r="AV2291" s="14" t="s">
        <v>91</v>
      </c>
      <c r="AW2291" s="14" t="s">
        <v>38</v>
      </c>
      <c r="AX2291" s="14" t="s">
        <v>84</v>
      </c>
      <c r="AY2291" s="256" t="s">
        <v>159</v>
      </c>
    </row>
    <row r="2292" s="2" customFormat="1" ht="37.8" customHeight="1">
      <c r="A2292" s="43"/>
      <c r="B2292" s="44"/>
      <c r="C2292" s="217" t="s">
        <v>3564</v>
      </c>
      <c r="D2292" s="217" t="s">
        <v>162</v>
      </c>
      <c r="E2292" s="218" t="s">
        <v>3565</v>
      </c>
      <c r="F2292" s="219" t="s">
        <v>3566</v>
      </c>
      <c r="G2292" s="220" t="s">
        <v>165</v>
      </c>
      <c r="H2292" s="221">
        <v>370.89499999999998</v>
      </c>
      <c r="I2292" s="222"/>
      <c r="J2292" s="223">
        <f>ROUND(I2292*H2292,2)</f>
        <v>0</v>
      </c>
      <c r="K2292" s="219" t="s">
        <v>166</v>
      </c>
      <c r="L2292" s="49"/>
      <c r="M2292" s="224" t="s">
        <v>32</v>
      </c>
      <c r="N2292" s="225" t="s">
        <v>48</v>
      </c>
      <c r="O2292" s="89"/>
      <c r="P2292" s="226">
        <f>O2292*H2292</f>
        <v>0</v>
      </c>
      <c r="Q2292" s="226">
        <v>0.0089680000000000003</v>
      </c>
      <c r="R2292" s="226">
        <f>Q2292*H2292</f>
        <v>3.3261863599999999</v>
      </c>
      <c r="S2292" s="226">
        <v>0</v>
      </c>
      <c r="T2292" s="227">
        <f>S2292*H2292</f>
        <v>0</v>
      </c>
      <c r="U2292" s="43"/>
      <c r="V2292" s="43"/>
      <c r="W2292" s="43"/>
      <c r="X2292" s="43"/>
      <c r="Y2292" s="43"/>
      <c r="Z2292" s="43"/>
      <c r="AA2292" s="43"/>
      <c r="AB2292" s="43"/>
      <c r="AC2292" s="43"/>
      <c r="AD2292" s="43"/>
      <c r="AE2292" s="43"/>
      <c r="AR2292" s="228" t="s">
        <v>663</v>
      </c>
      <c r="AT2292" s="228" t="s">
        <v>162</v>
      </c>
      <c r="AU2292" s="228" t="s">
        <v>91</v>
      </c>
      <c r="AY2292" s="21" t="s">
        <v>159</v>
      </c>
      <c r="BE2292" s="229">
        <f>IF(N2292="základní",J2292,0)</f>
        <v>0</v>
      </c>
      <c r="BF2292" s="229">
        <f>IF(N2292="snížená",J2292,0)</f>
        <v>0</v>
      </c>
      <c r="BG2292" s="229">
        <f>IF(N2292="zákl. přenesená",J2292,0)</f>
        <v>0</v>
      </c>
      <c r="BH2292" s="229">
        <f>IF(N2292="sníž. přenesená",J2292,0)</f>
        <v>0</v>
      </c>
      <c r="BI2292" s="229">
        <f>IF(N2292="nulová",J2292,0)</f>
        <v>0</v>
      </c>
      <c r="BJ2292" s="21" t="s">
        <v>91</v>
      </c>
      <c r="BK2292" s="229">
        <f>ROUND(I2292*H2292,2)</f>
        <v>0</v>
      </c>
      <c r="BL2292" s="21" t="s">
        <v>663</v>
      </c>
      <c r="BM2292" s="228" t="s">
        <v>3567</v>
      </c>
    </row>
    <row r="2293" s="2" customFormat="1">
      <c r="A2293" s="43"/>
      <c r="B2293" s="44"/>
      <c r="C2293" s="45"/>
      <c r="D2293" s="230" t="s">
        <v>168</v>
      </c>
      <c r="E2293" s="45"/>
      <c r="F2293" s="231" t="s">
        <v>3568</v>
      </c>
      <c r="G2293" s="45"/>
      <c r="H2293" s="45"/>
      <c r="I2293" s="232"/>
      <c r="J2293" s="45"/>
      <c r="K2293" s="45"/>
      <c r="L2293" s="49"/>
      <c r="M2293" s="233"/>
      <c r="N2293" s="234"/>
      <c r="O2293" s="89"/>
      <c r="P2293" s="89"/>
      <c r="Q2293" s="89"/>
      <c r="R2293" s="89"/>
      <c r="S2293" s="89"/>
      <c r="T2293" s="90"/>
      <c r="U2293" s="43"/>
      <c r="V2293" s="43"/>
      <c r="W2293" s="43"/>
      <c r="X2293" s="43"/>
      <c r="Y2293" s="43"/>
      <c r="Z2293" s="43"/>
      <c r="AA2293" s="43"/>
      <c r="AB2293" s="43"/>
      <c r="AC2293" s="43"/>
      <c r="AD2293" s="43"/>
      <c r="AE2293" s="43"/>
      <c r="AT2293" s="21" t="s">
        <v>168</v>
      </c>
      <c r="AU2293" s="21" t="s">
        <v>91</v>
      </c>
    </row>
    <row r="2294" s="2" customFormat="1" ht="37.8" customHeight="1">
      <c r="A2294" s="43"/>
      <c r="B2294" s="44"/>
      <c r="C2294" s="277" t="s">
        <v>3569</v>
      </c>
      <c r="D2294" s="277" t="s">
        <v>670</v>
      </c>
      <c r="E2294" s="278" t="s">
        <v>3570</v>
      </c>
      <c r="F2294" s="279" t="s">
        <v>3571</v>
      </c>
      <c r="G2294" s="280" t="s">
        <v>165</v>
      </c>
      <c r="H2294" s="281">
        <v>407.98500000000001</v>
      </c>
      <c r="I2294" s="282"/>
      <c r="J2294" s="283">
        <f>ROUND(I2294*H2294,2)</f>
        <v>0</v>
      </c>
      <c r="K2294" s="279" t="s">
        <v>166</v>
      </c>
      <c r="L2294" s="284"/>
      <c r="M2294" s="285" t="s">
        <v>32</v>
      </c>
      <c r="N2294" s="286" t="s">
        <v>48</v>
      </c>
      <c r="O2294" s="89"/>
      <c r="P2294" s="226">
        <f>O2294*H2294</f>
        <v>0</v>
      </c>
      <c r="Q2294" s="226">
        <v>0.0201</v>
      </c>
      <c r="R2294" s="226">
        <f>Q2294*H2294</f>
        <v>8.2004985000000001</v>
      </c>
      <c r="S2294" s="226">
        <v>0</v>
      </c>
      <c r="T2294" s="227">
        <f>S2294*H2294</f>
        <v>0</v>
      </c>
      <c r="U2294" s="43"/>
      <c r="V2294" s="43"/>
      <c r="W2294" s="43"/>
      <c r="X2294" s="43"/>
      <c r="Y2294" s="43"/>
      <c r="Z2294" s="43"/>
      <c r="AA2294" s="43"/>
      <c r="AB2294" s="43"/>
      <c r="AC2294" s="43"/>
      <c r="AD2294" s="43"/>
      <c r="AE2294" s="43"/>
      <c r="AR2294" s="228" t="s">
        <v>782</v>
      </c>
      <c r="AT2294" s="228" t="s">
        <v>670</v>
      </c>
      <c r="AU2294" s="228" t="s">
        <v>91</v>
      </c>
      <c r="AY2294" s="21" t="s">
        <v>159</v>
      </c>
      <c r="BE2294" s="229">
        <f>IF(N2294="základní",J2294,0)</f>
        <v>0</v>
      </c>
      <c r="BF2294" s="229">
        <f>IF(N2294="snížená",J2294,0)</f>
        <v>0</v>
      </c>
      <c r="BG2294" s="229">
        <f>IF(N2294="zákl. přenesená",J2294,0)</f>
        <v>0</v>
      </c>
      <c r="BH2294" s="229">
        <f>IF(N2294="sníž. přenesená",J2294,0)</f>
        <v>0</v>
      </c>
      <c r="BI2294" s="229">
        <f>IF(N2294="nulová",J2294,0)</f>
        <v>0</v>
      </c>
      <c r="BJ2294" s="21" t="s">
        <v>91</v>
      </c>
      <c r="BK2294" s="229">
        <f>ROUND(I2294*H2294,2)</f>
        <v>0</v>
      </c>
      <c r="BL2294" s="21" t="s">
        <v>663</v>
      </c>
      <c r="BM2294" s="228" t="s">
        <v>3572</v>
      </c>
    </row>
    <row r="2295" s="14" customFormat="1">
      <c r="A2295" s="14"/>
      <c r="B2295" s="246"/>
      <c r="C2295" s="247"/>
      <c r="D2295" s="237" t="s">
        <v>170</v>
      </c>
      <c r="E2295" s="247"/>
      <c r="F2295" s="249" t="s">
        <v>3573</v>
      </c>
      <c r="G2295" s="247"/>
      <c r="H2295" s="250">
        <v>407.98500000000001</v>
      </c>
      <c r="I2295" s="251"/>
      <c r="J2295" s="247"/>
      <c r="K2295" s="247"/>
      <c r="L2295" s="252"/>
      <c r="M2295" s="253"/>
      <c r="N2295" s="254"/>
      <c r="O2295" s="254"/>
      <c r="P2295" s="254"/>
      <c r="Q2295" s="254"/>
      <c r="R2295" s="254"/>
      <c r="S2295" s="254"/>
      <c r="T2295" s="255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6" t="s">
        <v>170</v>
      </c>
      <c r="AU2295" s="256" t="s">
        <v>91</v>
      </c>
      <c r="AV2295" s="14" t="s">
        <v>91</v>
      </c>
      <c r="AW2295" s="14" t="s">
        <v>4</v>
      </c>
      <c r="AX2295" s="14" t="s">
        <v>84</v>
      </c>
      <c r="AY2295" s="256" t="s">
        <v>159</v>
      </c>
    </row>
    <row r="2296" s="2" customFormat="1" ht="24.15" customHeight="1">
      <c r="A2296" s="43"/>
      <c r="B2296" s="44"/>
      <c r="C2296" s="217" t="s">
        <v>3574</v>
      </c>
      <c r="D2296" s="217" t="s">
        <v>162</v>
      </c>
      <c r="E2296" s="218" t="s">
        <v>3575</v>
      </c>
      <c r="F2296" s="219" t="s">
        <v>3576</v>
      </c>
      <c r="G2296" s="220" t="s">
        <v>785</v>
      </c>
      <c r="H2296" s="221">
        <v>343.94</v>
      </c>
      <c r="I2296" s="222"/>
      <c r="J2296" s="223">
        <f>ROUND(I2296*H2296,2)</f>
        <v>0</v>
      </c>
      <c r="K2296" s="219" t="s">
        <v>166</v>
      </c>
      <c r="L2296" s="49"/>
      <c r="M2296" s="224" t="s">
        <v>32</v>
      </c>
      <c r="N2296" s="225" t="s">
        <v>48</v>
      </c>
      <c r="O2296" s="89"/>
      <c r="P2296" s="226">
        <f>O2296*H2296</f>
        <v>0</v>
      </c>
      <c r="Q2296" s="226">
        <v>9.0000000000000006E-05</v>
      </c>
      <c r="R2296" s="226">
        <f>Q2296*H2296</f>
        <v>0.030954600000000002</v>
      </c>
      <c r="S2296" s="226">
        <v>0</v>
      </c>
      <c r="T2296" s="227">
        <f>S2296*H2296</f>
        <v>0</v>
      </c>
      <c r="U2296" s="43"/>
      <c r="V2296" s="43"/>
      <c r="W2296" s="43"/>
      <c r="X2296" s="43"/>
      <c r="Y2296" s="43"/>
      <c r="Z2296" s="43"/>
      <c r="AA2296" s="43"/>
      <c r="AB2296" s="43"/>
      <c r="AC2296" s="43"/>
      <c r="AD2296" s="43"/>
      <c r="AE2296" s="43"/>
      <c r="AR2296" s="228" t="s">
        <v>663</v>
      </c>
      <c r="AT2296" s="228" t="s">
        <v>162</v>
      </c>
      <c r="AU2296" s="228" t="s">
        <v>91</v>
      </c>
      <c r="AY2296" s="21" t="s">
        <v>159</v>
      </c>
      <c r="BE2296" s="229">
        <f>IF(N2296="základní",J2296,0)</f>
        <v>0</v>
      </c>
      <c r="BF2296" s="229">
        <f>IF(N2296="snížená",J2296,0)</f>
        <v>0</v>
      </c>
      <c r="BG2296" s="229">
        <f>IF(N2296="zákl. přenesená",J2296,0)</f>
        <v>0</v>
      </c>
      <c r="BH2296" s="229">
        <f>IF(N2296="sníž. přenesená",J2296,0)</f>
        <v>0</v>
      </c>
      <c r="BI2296" s="229">
        <f>IF(N2296="nulová",J2296,0)</f>
        <v>0</v>
      </c>
      <c r="BJ2296" s="21" t="s">
        <v>91</v>
      </c>
      <c r="BK2296" s="229">
        <f>ROUND(I2296*H2296,2)</f>
        <v>0</v>
      </c>
      <c r="BL2296" s="21" t="s">
        <v>663</v>
      </c>
      <c r="BM2296" s="228" t="s">
        <v>3577</v>
      </c>
    </row>
    <row r="2297" s="2" customFormat="1">
      <c r="A2297" s="43"/>
      <c r="B2297" s="44"/>
      <c r="C2297" s="45"/>
      <c r="D2297" s="230" t="s">
        <v>168</v>
      </c>
      <c r="E2297" s="45"/>
      <c r="F2297" s="231" t="s">
        <v>3578</v>
      </c>
      <c r="G2297" s="45"/>
      <c r="H2297" s="45"/>
      <c r="I2297" s="232"/>
      <c r="J2297" s="45"/>
      <c r="K2297" s="45"/>
      <c r="L2297" s="49"/>
      <c r="M2297" s="233"/>
      <c r="N2297" s="234"/>
      <c r="O2297" s="89"/>
      <c r="P2297" s="89"/>
      <c r="Q2297" s="89"/>
      <c r="R2297" s="89"/>
      <c r="S2297" s="89"/>
      <c r="T2297" s="90"/>
      <c r="U2297" s="43"/>
      <c r="V2297" s="43"/>
      <c r="W2297" s="43"/>
      <c r="X2297" s="43"/>
      <c r="Y2297" s="43"/>
      <c r="Z2297" s="43"/>
      <c r="AA2297" s="43"/>
      <c r="AB2297" s="43"/>
      <c r="AC2297" s="43"/>
      <c r="AD2297" s="43"/>
      <c r="AE2297" s="43"/>
      <c r="AT2297" s="21" t="s">
        <v>168</v>
      </c>
      <c r="AU2297" s="21" t="s">
        <v>91</v>
      </c>
    </row>
    <row r="2298" s="14" customFormat="1">
      <c r="A2298" s="14"/>
      <c r="B2298" s="246"/>
      <c r="C2298" s="247"/>
      <c r="D2298" s="237" t="s">
        <v>170</v>
      </c>
      <c r="E2298" s="248" t="s">
        <v>32</v>
      </c>
      <c r="F2298" s="249" t="s">
        <v>342</v>
      </c>
      <c r="G2298" s="247"/>
      <c r="H2298" s="250">
        <v>128.24000000000001</v>
      </c>
      <c r="I2298" s="251"/>
      <c r="J2298" s="247"/>
      <c r="K2298" s="247"/>
      <c r="L2298" s="252"/>
      <c r="M2298" s="253"/>
      <c r="N2298" s="254"/>
      <c r="O2298" s="254"/>
      <c r="P2298" s="254"/>
      <c r="Q2298" s="254"/>
      <c r="R2298" s="254"/>
      <c r="S2298" s="254"/>
      <c r="T2298" s="255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6" t="s">
        <v>170</v>
      </c>
      <c r="AU2298" s="256" t="s">
        <v>91</v>
      </c>
      <c r="AV2298" s="14" t="s">
        <v>91</v>
      </c>
      <c r="AW2298" s="14" t="s">
        <v>38</v>
      </c>
      <c r="AX2298" s="14" t="s">
        <v>76</v>
      </c>
      <c r="AY2298" s="256" t="s">
        <v>159</v>
      </c>
    </row>
    <row r="2299" s="14" customFormat="1">
      <c r="A2299" s="14"/>
      <c r="B2299" s="246"/>
      <c r="C2299" s="247"/>
      <c r="D2299" s="237" t="s">
        <v>170</v>
      </c>
      <c r="E2299" s="248" t="s">
        <v>32</v>
      </c>
      <c r="F2299" s="249" t="s">
        <v>345</v>
      </c>
      <c r="G2299" s="247"/>
      <c r="H2299" s="250">
        <v>64.5</v>
      </c>
      <c r="I2299" s="251"/>
      <c r="J2299" s="247"/>
      <c r="K2299" s="247"/>
      <c r="L2299" s="252"/>
      <c r="M2299" s="253"/>
      <c r="N2299" s="254"/>
      <c r="O2299" s="254"/>
      <c r="P2299" s="254"/>
      <c r="Q2299" s="254"/>
      <c r="R2299" s="254"/>
      <c r="S2299" s="254"/>
      <c r="T2299" s="255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6" t="s">
        <v>170</v>
      </c>
      <c r="AU2299" s="256" t="s">
        <v>91</v>
      </c>
      <c r="AV2299" s="14" t="s">
        <v>91</v>
      </c>
      <c r="AW2299" s="14" t="s">
        <v>38</v>
      </c>
      <c r="AX2299" s="14" t="s">
        <v>76</v>
      </c>
      <c r="AY2299" s="256" t="s">
        <v>159</v>
      </c>
    </row>
    <row r="2300" s="13" customFormat="1">
      <c r="A2300" s="13"/>
      <c r="B2300" s="235"/>
      <c r="C2300" s="236"/>
      <c r="D2300" s="237" t="s">
        <v>170</v>
      </c>
      <c r="E2300" s="238" t="s">
        <v>32</v>
      </c>
      <c r="F2300" s="239" t="s">
        <v>3579</v>
      </c>
      <c r="G2300" s="236"/>
      <c r="H2300" s="238" t="s">
        <v>32</v>
      </c>
      <c r="I2300" s="240"/>
      <c r="J2300" s="236"/>
      <c r="K2300" s="236"/>
      <c r="L2300" s="241"/>
      <c r="M2300" s="242"/>
      <c r="N2300" s="243"/>
      <c r="O2300" s="243"/>
      <c r="P2300" s="243"/>
      <c r="Q2300" s="243"/>
      <c r="R2300" s="243"/>
      <c r="S2300" s="243"/>
      <c r="T2300" s="244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5" t="s">
        <v>170</v>
      </c>
      <c r="AU2300" s="245" t="s">
        <v>91</v>
      </c>
      <c r="AV2300" s="13" t="s">
        <v>84</v>
      </c>
      <c r="AW2300" s="13" t="s">
        <v>38</v>
      </c>
      <c r="AX2300" s="13" t="s">
        <v>76</v>
      </c>
      <c r="AY2300" s="245" t="s">
        <v>159</v>
      </c>
    </row>
    <row r="2301" s="13" customFormat="1">
      <c r="A2301" s="13"/>
      <c r="B2301" s="235"/>
      <c r="C2301" s="236"/>
      <c r="D2301" s="237" t="s">
        <v>170</v>
      </c>
      <c r="E2301" s="238" t="s">
        <v>32</v>
      </c>
      <c r="F2301" s="239" t="s">
        <v>805</v>
      </c>
      <c r="G2301" s="236"/>
      <c r="H2301" s="238" t="s">
        <v>32</v>
      </c>
      <c r="I2301" s="240"/>
      <c r="J2301" s="236"/>
      <c r="K2301" s="236"/>
      <c r="L2301" s="241"/>
      <c r="M2301" s="242"/>
      <c r="N2301" s="243"/>
      <c r="O2301" s="243"/>
      <c r="P2301" s="243"/>
      <c r="Q2301" s="243"/>
      <c r="R2301" s="243"/>
      <c r="S2301" s="243"/>
      <c r="T2301" s="244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5" t="s">
        <v>170</v>
      </c>
      <c r="AU2301" s="245" t="s">
        <v>91</v>
      </c>
      <c r="AV2301" s="13" t="s">
        <v>84</v>
      </c>
      <c r="AW2301" s="13" t="s">
        <v>38</v>
      </c>
      <c r="AX2301" s="13" t="s">
        <v>76</v>
      </c>
      <c r="AY2301" s="245" t="s">
        <v>159</v>
      </c>
    </row>
    <row r="2302" s="14" customFormat="1">
      <c r="A2302" s="14"/>
      <c r="B2302" s="246"/>
      <c r="C2302" s="247"/>
      <c r="D2302" s="237" t="s">
        <v>170</v>
      </c>
      <c r="E2302" s="248" t="s">
        <v>32</v>
      </c>
      <c r="F2302" s="249" t="s">
        <v>3580</v>
      </c>
      <c r="G2302" s="247"/>
      <c r="H2302" s="250">
        <v>8.4000000000000004</v>
      </c>
      <c r="I2302" s="251"/>
      <c r="J2302" s="247"/>
      <c r="K2302" s="247"/>
      <c r="L2302" s="252"/>
      <c r="M2302" s="253"/>
      <c r="N2302" s="254"/>
      <c r="O2302" s="254"/>
      <c r="P2302" s="254"/>
      <c r="Q2302" s="254"/>
      <c r="R2302" s="254"/>
      <c r="S2302" s="254"/>
      <c r="T2302" s="255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6" t="s">
        <v>170</v>
      </c>
      <c r="AU2302" s="256" t="s">
        <v>91</v>
      </c>
      <c r="AV2302" s="14" t="s">
        <v>91</v>
      </c>
      <c r="AW2302" s="14" t="s">
        <v>38</v>
      </c>
      <c r="AX2302" s="14" t="s">
        <v>76</v>
      </c>
      <c r="AY2302" s="256" t="s">
        <v>159</v>
      </c>
    </row>
    <row r="2303" s="14" customFormat="1">
      <c r="A2303" s="14"/>
      <c r="B2303" s="246"/>
      <c r="C2303" s="247"/>
      <c r="D2303" s="237" t="s">
        <v>170</v>
      </c>
      <c r="E2303" s="248" t="s">
        <v>32</v>
      </c>
      <c r="F2303" s="249" t="s">
        <v>3581</v>
      </c>
      <c r="G2303" s="247"/>
      <c r="H2303" s="250">
        <v>8.4000000000000004</v>
      </c>
      <c r="I2303" s="251"/>
      <c r="J2303" s="247"/>
      <c r="K2303" s="247"/>
      <c r="L2303" s="252"/>
      <c r="M2303" s="253"/>
      <c r="N2303" s="254"/>
      <c r="O2303" s="254"/>
      <c r="P2303" s="254"/>
      <c r="Q2303" s="254"/>
      <c r="R2303" s="254"/>
      <c r="S2303" s="254"/>
      <c r="T2303" s="255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6" t="s">
        <v>170</v>
      </c>
      <c r="AU2303" s="256" t="s">
        <v>91</v>
      </c>
      <c r="AV2303" s="14" t="s">
        <v>91</v>
      </c>
      <c r="AW2303" s="14" t="s">
        <v>38</v>
      </c>
      <c r="AX2303" s="14" t="s">
        <v>76</v>
      </c>
      <c r="AY2303" s="256" t="s">
        <v>159</v>
      </c>
    </row>
    <row r="2304" s="14" customFormat="1">
      <c r="A2304" s="14"/>
      <c r="B2304" s="246"/>
      <c r="C2304" s="247"/>
      <c r="D2304" s="237" t="s">
        <v>170</v>
      </c>
      <c r="E2304" s="248" t="s">
        <v>32</v>
      </c>
      <c r="F2304" s="249" t="s">
        <v>3582</v>
      </c>
      <c r="G2304" s="247"/>
      <c r="H2304" s="250">
        <v>25.199999999999999</v>
      </c>
      <c r="I2304" s="251"/>
      <c r="J2304" s="247"/>
      <c r="K2304" s="247"/>
      <c r="L2304" s="252"/>
      <c r="M2304" s="253"/>
      <c r="N2304" s="254"/>
      <c r="O2304" s="254"/>
      <c r="P2304" s="254"/>
      <c r="Q2304" s="254"/>
      <c r="R2304" s="254"/>
      <c r="S2304" s="254"/>
      <c r="T2304" s="255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6" t="s">
        <v>170</v>
      </c>
      <c r="AU2304" s="256" t="s">
        <v>91</v>
      </c>
      <c r="AV2304" s="14" t="s">
        <v>91</v>
      </c>
      <c r="AW2304" s="14" t="s">
        <v>38</v>
      </c>
      <c r="AX2304" s="14" t="s">
        <v>76</v>
      </c>
      <c r="AY2304" s="256" t="s">
        <v>159</v>
      </c>
    </row>
    <row r="2305" s="14" customFormat="1">
      <c r="A2305" s="14"/>
      <c r="B2305" s="246"/>
      <c r="C2305" s="247"/>
      <c r="D2305" s="237" t="s">
        <v>170</v>
      </c>
      <c r="E2305" s="248" t="s">
        <v>32</v>
      </c>
      <c r="F2305" s="249" t="s">
        <v>3583</v>
      </c>
      <c r="G2305" s="247"/>
      <c r="H2305" s="250">
        <v>8.4000000000000004</v>
      </c>
      <c r="I2305" s="251"/>
      <c r="J2305" s="247"/>
      <c r="K2305" s="247"/>
      <c r="L2305" s="252"/>
      <c r="M2305" s="253"/>
      <c r="N2305" s="254"/>
      <c r="O2305" s="254"/>
      <c r="P2305" s="254"/>
      <c r="Q2305" s="254"/>
      <c r="R2305" s="254"/>
      <c r="S2305" s="254"/>
      <c r="T2305" s="255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6" t="s">
        <v>170</v>
      </c>
      <c r="AU2305" s="256" t="s">
        <v>91</v>
      </c>
      <c r="AV2305" s="14" t="s">
        <v>91</v>
      </c>
      <c r="AW2305" s="14" t="s">
        <v>38</v>
      </c>
      <c r="AX2305" s="14" t="s">
        <v>76</v>
      </c>
      <c r="AY2305" s="256" t="s">
        <v>159</v>
      </c>
    </row>
    <row r="2306" s="14" customFormat="1">
      <c r="A2306" s="14"/>
      <c r="B2306" s="246"/>
      <c r="C2306" s="247"/>
      <c r="D2306" s="237" t="s">
        <v>170</v>
      </c>
      <c r="E2306" s="248" t="s">
        <v>32</v>
      </c>
      <c r="F2306" s="249" t="s">
        <v>3584</v>
      </c>
      <c r="G2306" s="247"/>
      <c r="H2306" s="250">
        <v>8.4000000000000004</v>
      </c>
      <c r="I2306" s="251"/>
      <c r="J2306" s="247"/>
      <c r="K2306" s="247"/>
      <c r="L2306" s="252"/>
      <c r="M2306" s="253"/>
      <c r="N2306" s="254"/>
      <c r="O2306" s="254"/>
      <c r="P2306" s="254"/>
      <c r="Q2306" s="254"/>
      <c r="R2306" s="254"/>
      <c r="S2306" s="254"/>
      <c r="T2306" s="255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6" t="s">
        <v>170</v>
      </c>
      <c r="AU2306" s="256" t="s">
        <v>91</v>
      </c>
      <c r="AV2306" s="14" t="s">
        <v>91</v>
      </c>
      <c r="AW2306" s="14" t="s">
        <v>38</v>
      </c>
      <c r="AX2306" s="14" t="s">
        <v>76</v>
      </c>
      <c r="AY2306" s="256" t="s">
        <v>159</v>
      </c>
    </row>
    <row r="2307" s="14" customFormat="1">
      <c r="A2307" s="14"/>
      <c r="B2307" s="246"/>
      <c r="C2307" s="247"/>
      <c r="D2307" s="237" t="s">
        <v>170</v>
      </c>
      <c r="E2307" s="248" t="s">
        <v>32</v>
      </c>
      <c r="F2307" s="249" t="s">
        <v>3585</v>
      </c>
      <c r="G2307" s="247"/>
      <c r="H2307" s="250">
        <v>8.4000000000000004</v>
      </c>
      <c r="I2307" s="251"/>
      <c r="J2307" s="247"/>
      <c r="K2307" s="247"/>
      <c r="L2307" s="252"/>
      <c r="M2307" s="253"/>
      <c r="N2307" s="254"/>
      <c r="O2307" s="254"/>
      <c r="P2307" s="254"/>
      <c r="Q2307" s="254"/>
      <c r="R2307" s="254"/>
      <c r="S2307" s="254"/>
      <c r="T2307" s="255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6" t="s">
        <v>170</v>
      </c>
      <c r="AU2307" s="256" t="s">
        <v>91</v>
      </c>
      <c r="AV2307" s="14" t="s">
        <v>91</v>
      </c>
      <c r="AW2307" s="14" t="s">
        <v>38</v>
      </c>
      <c r="AX2307" s="14" t="s">
        <v>76</v>
      </c>
      <c r="AY2307" s="256" t="s">
        <v>159</v>
      </c>
    </row>
    <row r="2308" s="14" customFormat="1">
      <c r="A2308" s="14"/>
      <c r="B2308" s="246"/>
      <c r="C2308" s="247"/>
      <c r="D2308" s="237" t="s">
        <v>170</v>
      </c>
      <c r="E2308" s="248" t="s">
        <v>32</v>
      </c>
      <c r="F2308" s="249" t="s">
        <v>3586</v>
      </c>
      <c r="G2308" s="247"/>
      <c r="H2308" s="250">
        <v>8.4000000000000004</v>
      </c>
      <c r="I2308" s="251"/>
      <c r="J2308" s="247"/>
      <c r="K2308" s="247"/>
      <c r="L2308" s="252"/>
      <c r="M2308" s="253"/>
      <c r="N2308" s="254"/>
      <c r="O2308" s="254"/>
      <c r="P2308" s="254"/>
      <c r="Q2308" s="254"/>
      <c r="R2308" s="254"/>
      <c r="S2308" s="254"/>
      <c r="T2308" s="255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6" t="s">
        <v>170</v>
      </c>
      <c r="AU2308" s="256" t="s">
        <v>91</v>
      </c>
      <c r="AV2308" s="14" t="s">
        <v>91</v>
      </c>
      <c r="AW2308" s="14" t="s">
        <v>38</v>
      </c>
      <c r="AX2308" s="14" t="s">
        <v>76</v>
      </c>
      <c r="AY2308" s="256" t="s">
        <v>159</v>
      </c>
    </row>
    <row r="2309" s="14" customFormat="1">
      <c r="A2309" s="14"/>
      <c r="B2309" s="246"/>
      <c r="C2309" s="247"/>
      <c r="D2309" s="237" t="s">
        <v>170</v>
      </c>
      <c r="E2309" s="248" t="s">
        <v>32</v>
      </c>
      <c r="F2309" s="249" t="s">
        <v>3587</v>
      </c>
      <c r="G2309" s="247"/>
      <c r="H2309" s="250">
        <v>8.4000000000000004</v>
      </c>
      <c r="I2309" s="251"/>
      <c r="J2309" s="247"/>
      <c r="K2309" s="247"/>
      <c r="L2309" s="252"/>
      <c r="M2309" s="253"/>
      <c r="N2309" s="254"/>
      <c r="O2309" s="254"/>
      <c r="P2309" s="254"/>
      <c r="Q2309" s="254"/>
      <c r="R2309" s="254"/>
      <c r="S2309" s="254"/>
      <c r="T2309" s="255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6" t="s">
        <v>170</v>
      </c>
      <c r="AU2309" s="256" t="s">
        <v>91</v>
      </c>
      <c r="AV2309" s="14" t="s">
        <v>91</v>
      </c>
      <c r="AW2309" s="14" t="s">
        <v>38</v>
      </c>
      <c r="AX2309" s="14" t="s">
        <v>76</v>
      </c>
      <c r="AY2309" s="256" t="s">
        <v>159</v>
      </c>
    </row>
    <row r="2310" s="14" customFormat="1">
      <c r="A2310" s="14"/>
      <c r="B2310" s="246"/>
      <c r="C2310" s="247"/>
      <c r="D2310" s="237" t="s">
        <v>170</v>
      </c>
      <c r="E2310" s="248" t="s">
        <v>32</v>
      </c>
      <c r="F2310" s="249" t="s">
        <v>3588</v>
      </c>
      <c r="G2310" s="247"/>
      <c r="H2310" s="250">
        <v>8.4000000000000004</v>
      </c>
      <c r="I2310" s="251"/>
      <c r="J2310" s="247"/>
      <c r="K2310" s="247"/>
      <c r="L2310" s="252"/>
      <c r="M2310" s="253"/>
      <c r="N2310" s="254"/>
      <c r="O2310" s="254"/>
      <c r="P2310" s="254"/>
      <c r="Q2310" s="254"/>
      <c r="R2310" s="254"/>
      <c r="S2310" s="254"/>
      <c r="T2310" s="255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6" t="s">
        <v>170</v>
      </c>
      <c r="AU2310" s="256" t="s">
        <v>91</v>
      </c>
      <c r="AV2310" s="14" t="s">
        <v>91</v>
      </c>
      <c r="AW2310" s="14" t="s">
        <v>38</v>
      </c>
      <c r="AX2310" s="14" t="s">
        <v>76</v>
      </c>
      <c r="AY2310" s="256" t="s">
        <v>159</v>
      </c>
    </row>
    <row r="2311" s="14" customFormat="1">
      <c r="A2311" s="14"/>
      <c r="B2311" s="246"/>
      <c r="C2311" s="247"/>
      <c r="D2311" s="237" t="s">
        <v>170</v>
      </c>
      <c r="E2311" s="248" t="s">
        <v>32</v>
      </c>
      <c r="F2311" s="249" t="s">
        <v>3589</v>
      </c>
      <c r="G2311" s="247"/>
      <c r="H2311" s="250">
        <v>8.4000000000000004</v>
      </c>
      <c r="I2311" s="251"/>
      <c r="J2311" s="247"/>
      <c r="K2311" s="247"/>
      <c r="L2311" s="252"/>
      <c r="M2311" s="253"/>
      <c r="N2311" s="254"/>
      <c r="O2311" s="254"/>
      <c r="P2311" s="254"/>
      <c r="Q2311" s="254"/>
      <c r="R2311" s="254"/>
      <c r="S2311" s="254"/>
      <c r="T2311" s="255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6" t="s">
        <v>170</v>
      </c>
      <c r="AU2311" s="256" t="s">
        <v>91</v>
      </c>
      <c r="AV2311" s="14" t="s">
        <v>91</v>
      </c>
      <c r="AW2311" s="14" t="s">
        <v>38</v>
      </c>
      <c r="AX2311" s="14" t="s">
        <v>76</v>
      </c>
      <c r="AY2311" s="256" t="s">
        <v>159</v>
      </c>
    </row>
    <row r="2312" s="13" customFormat="1">
      <c r="A2312" s="13"/>
      <c r="B2312" s="235"/>
      <c r="C2312" s="236"/>
      <c r="D2312" s="237" t="s">
        <v>170</v>
      </c>
      <c r="E2312" s="238" t="s">
        <v>32</v>
      </c>
      <c r="F2312" s="239" t="s">
        <v>811</v>
      </c>
      <c r="G2312" s="236"/>
      <c r="H2312" s="238" t="s">
        <v>32</v>
      </c>
      <c r="I2312" s="240"/>
      <c r="J2312" s="236"/>
      <c r="K2312" s="236"/>
      <c r="L2312" s="241"/>
      <c r="M2312" s="242"/>
      <c r="N2312" s="243"/>
      <c r="O2312" s="243"/>
      <c r="P2312" s="243"/>
      <c r="Q2312" s="243"/>
      <c r="R2312" s="243"/>
      <c r="S2312" s="243"/>
      <c r="T2312" s="244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45" t="s">
        <v>170</v>
      </c>
      <c r="AU2312" s="245" t="s">
        <v>91</v>
      </c>
      <c r="AV2312" s="13" t="s">
        <v>84</v>
      </c>
      <c r="AW2312" s="13" t="s">
        <v>38</v>
      </c>
      <c r="AX2312" s="13" t="s">
        <v>76</v>
      </c>
      <c r="AY2312" s="245" t="s">
        <v>159</v>
      </c>
    </row>
    <row r="2313" s="14" customFormat="1">
      <c r="A2313" s="14"/>
      <c r="B2313" s="246"/>
      <c r="C2313" s="247"/>
      <c r="D2313" s="237" t="s">
        <v>170</v>
      </c>
      <c r="E2313" s="248" t="s">
        <v>32</v>
      </c>
      <c r="F2313" s="249" t="s">
        <v>3590</v>
      </c>
      <c r="G2313" s="247"/>
      <c r="H2313" s="250">
        <v>8.4000000000000004</v>
      </c>
      <c r="I2313" s="251"/>
      <c r="J2313" s="247"/>
      <c r="K2313" s="247"/>
      <c r="L2313" s="252"/>
      <c r="M2313" s="253"/>
      <c r="N2313" s="254"/>
      <c r="O2313" s="254"/>
      <c r="P2313" s="254"/>
      <c r="Q2313" s="254"/>
      <c r="R2313" s="254"/>
      <c r="S2313" s="254"/>
      <c r="T2313" s="255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6" t="s">
        <v>170</v>
      </c>
      <c r="AU2313" s="256" t="s">
        <v>91</v>
      </c>
      <c r="AV2313" s="14" t="s">
        <v>91</v>
      </c>
      <c r="AW2313" s="14" t="s">
        <v>38</v>
      </c>
      <c r="AX2313" s="14" t="s">
        <v>76</v>
      </c>
      <c r="AY2313" s="256" t="s">
        <v>159</v>
      </c>
    </row>
    <row r="2314" s="14" customFormat="1">
      <c r="A2314" s="14"/>
      <c r="B2314" s="246"/>
      <c r="C2314" s="247"/>
      <c r="D2314" s="237" t="s">
        <v>170</v>
      </c>
      <c r="E2314" s="248" t="s">
        <v>32</v>
      </c>
      <c r="F2314" s="249" t="s">
        <v>3591</v>
      </c>
      <c r="G2314" s="247"/>
      <c r="H2314" s="250">
        <v>8.4000000000000004</v>
      </c>
      <c r="I2314" s="251"/>
      <c r="J2314" s="247"/>
      <c r="K2314" s="247"/>
      <c r="L2314" s="252"/>
      <c r="M2314" s="253"/>
      <c r="N2314" s="254"/>
      <c r="O2314" s="254"/>
      <c r="P2314" s="254"/>
      <c r="Q2314" s="254"/>
      <c r="R2314" s="254"/>
      <c r="S2314" s="254"/>
      <c r="T2314" s="255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6" t="s">
        <v>170</v>
      </c>
      <c r="AU2314" s="256" t="s">
        <v>91</v>
      </c>
      <c r="AV2314" s="14" t="s">
        <v>91</v>
      </c>
      <c r="AW2314" s="14" t="s">
        <v>38</v>
      </c>
      <c r="AX2314" s="14" t="s">
        <v>76</v>
      </c>
      <c r="AY2314" s="256" t="s">
        <v>159</v>
      </c>
    </row>
    <row r="2315" s="14" customFormat="1">
      <c r="A2315" s="14"/>
      <c r="B2315" s="246"/>
      <c r="C2315" s="247"/>
      <c r="D2315" s="237" t="s">
        <v>170</v>
      </c>
      <c r="E2315" s="248" t="s">
        <v>32</v>
      </c>
      <c r="F2315" s="249" t="s">
        <v>3592</v>
      </c>
      <c r="G2315" s="247"/>
      <c r="H2315" s="250">
        <v>8.4000000000000004</v>
      </c>
      <c r="I2315" s="251"/>
      <c r="J2315" s="247"/>
      <c r="K2315" s="247"/>
      <c r="L2315" s="252"/>
      <c r="M2315" s="253"/>
      <c r="N2315" s="254"/>
      <c r="O2315" s="254"/>
      <c r="P2315" s="254"/>
      <c r="Q2315" s="254"/>
      <c r="R2315" s="254"/>
      <c r="S2315" s="254"/>
      <c r="T2315" s="255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6" t="s">
        <v>170</v>
      </c>
      <c r="AU2315" s="256" t="s">
        <v>91</v>
      </c>
      <c r="AV2315" s="14" t="s">
        <v>91</v>
      </c>
      <c r="AW2315" s="14" t="s">
        <v>38</v>
      </c>
      <c r="AX2315" s="14" t="s">
        <v>76</v>
      </c>
      <c r="AY2315" s="256" t="s">
        <v>159</v>
      </c>
    </row>
    <row r="2316" s="14" customFormat="1">
      <c r="A2316" s="14"/>
      <c r="B2316" s="246"/>
      <c r="C2316" s="247"/>
      <c r="D2316" s="237" t="s">
        <v>170</v>
      </c>
      <c r="E2316" s="248" t="s">
        <v>32</v>
      </c>
      <c r="F2316" s="249" t="s">
        <v>3593</v>
      </c>
      <c r="G2316" s="247"/>
      <c r="H2316" s="250">
        <v>8.4000000000000004</v>
      </c>
      <c r="I2316" s="251"/>
      <c r="J2316" s="247"/>
      <c r="K2316" s="247"/>
      <c r="L2316" s="252"/>
      <c r="M2316" s="253"/>
      <c r="N2316" s="254"/>
      <c r="O2316" s="254"/>
      <c r="P2316" s="254"/>
      <c r="Q2316" s="254"/>
      <c r="R2316" s="254"/>
      <c r="S2316" s="254"/>
      <c r="T2316" s="255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6" t="s">
        <v>170</v>
      </c>
      <c r="AU2316" s="256" t="s">
        <v>91</v>
      </c>
      <c r="AV2316" s="14" t="s">
        <v>91</v>
      </c>
      <c r="AW2316" s="14" t="s">
        <v>38</v>
      </c>
      <c r="AX2316" s="14" t="s">
        <v>76</v>
      </c>
      <c r="AY2316" s="256" t="s">
        <v>159</v>
      </c>
    </row>
    <row r="2317" s="14" customFormat="1">
      <c r="A2317" s="14"/>
      <c r="B2317" s="246"/>
      <c r="C2317" s="247"/>
      <c r="D2317" s="237" t="s">
        <v>170</v>
      </c>
      <c r="E2317" s="248" t="s">
        <v>32</v>
      </c>
      <c r="F2317" s="249" t="s">
        <v>3594</v>
      </c>
      <c r="G2317" s="247"/>
      <c r="H2317" s="250">
        <v>8.4000000000000004</v>
      </c>
      <c r="I2317" s="251"/>
      <c r="J2317" s="247"/>
      <c r="K2317" s="247"/>
      <c r="L2317" s="252"/>
      <c r="M2317" s="253"/>
      <c r="N2317" s="254"/>
      <c r="O2317" s="254"/>
      <c r="P2317" s="254"/>
      <c r="Q2317" s="254"/>
      <c r="R2317" s="254"/>
      <c r="S2317" s="254"/>
      <c r="T2317" s="255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6" t="s">
        <v>170</v>
      </c>
      <c r="AU2317" s="256" t="s">
        <v>91</v>
      </c>
      <c r="AV2317" s="14" t="s">
        <v>91</v>
      </c>
      <c r="AW2317" s="14" t="s">
        <v>38</v>
      </c>
      <c r="AX2317" s="14" t="s">
        <v>76</v>
      </c>
      <c r="AY2317" s="256" t="s">
        <v>159</v>
      </c>
    </row>
    <row r="2318" s="14" customFormat="1">
      <c r="A2318" s="14"/>
      <c r="B2318" s="246"/>
      <c r="C2318" s="247"/>
      <c r="D2318" s="237" t="s">
        <v>170</v>
      </c>
      <c r="E2318" s="248" t="s">
        <v>32</v>
      </c>
      <c r="F2318" s="249" t="s">
        <v>3595</v>
      </c>
      <c r="G2318" s="247"/>
      <c r="H2318" s="250">
        <v>8.4000000000000004</v>
      </c>
      <c r="I2318" s="251"/>
      <c r="J2318" s="247"/>
      <c r="K2318" s="247"/>
      <c r="L2318" s="252"/>
      <c r="M2318" s="253"/>
      <c r="N2318" s="254"/>
      <c r="O2318" s="254"/>
      <c r="P2318" s="254"/>
      <c r="Q2318" s="254"/>
      <c r="R2318" s="254"/>
      <c r="S2318" s="254"/>
      <c r="T2318" s="255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56" t="s">
        <v>170</v>
      </c>
      <c r="AU2318" s="256" t="s">
        <v>91</v>
      </c>
      <c r="AV2318" s="14" t="s">
        <v>91</v>
      </c>
      <c r="AW2318" s="14" t="s">
        <v>38</v>
      </c>
      <c r="AX2318" s="14" t="s">
        <v>76</v>
      </c>
      <c r="AY2318" s="256" t="s">
        <v>159</v>
      </c>
    </row>
    <row r="2319" s="15" customFormat="1">
      <c r="A2319" s="15"/>
      <c r="B2319" s="266"/>
      <c r="C2319" s="267"/>
      <c r="D2319" s="237" t="s">
        <v>170</v>
      </c>
      <c r="E2319" s="268" t="s">
        <v>32</v>
      </c>
      <c r="F2319" s="269" t="s">
        <v>583</v>
      </c>
      <c r="G2319" s="267"/>
      <c r="H2319" s="270">
        <v>343.94</v>
      </c>
      <c r="I2319" s="271"/>
      <c r="J2319" s="267"/>
      <c r="K2319" s="267"/>
      <c r="L2319" s="272"/>
      <c r="M2319" s="273"/>
      <c r="N2319" s="274"/>
      <c r="O2319" s="274"/>
      <c r="P2319" s="274"/>
      <c r="Q2319" s="274"/>
      <c r="R2319" s="274"/>
      <c r="S2319" s="274"/>
      <c r="T2319" s="275"/>
      <c r="U2319" s="15"/>
      <c r="V2319" s="15"/>
      <c r="W2319" s="15"/>
      <c r="X2319" s="15"/>
      <c r="Y2319" s="15"/>
      <c r="Z2319" s="15"/>
      <c r="AA2319" s="15"/>
      <c r="AB2319" s="15"/>
      <c r="AC2319" s="15"/>
      <c r="AD2319" s="15"/>
      <c r="AE2319" s="15"/>
      <c r="AT2319" s="276" t="s">
        <v>170</v>
      </c>
      <c r="AU2319" s="276" t="s">
        <v>91</v>
      </c>
      <c r="AV2319" s="15" t="s">
        <v>96</v>
      </c>
      <c r="AW2319" s="15" t="s">
        <v>38</v>
      </c>
      <c r="AX2319" s="15" t="s">
        <v>84</v>
      </c>
      <c r="AY2319" s="276" t="s">
        <v>159</v>
      </c>
    </row>
    <row r="2320" s="2" customFormat="1" ht="24.15" customHeight="1">
      <c r="A2320" s="43"/>
      <c r="B2320" s="44"/>
      <c r="C2320" s="217" t="s">
        <v>3596</v>
      </c>
      <c r="D2320" s="217" t="s">
        <v>162</v>
      </c>
      <c r="E2320" s="218" t="s">
        <v>3597</v>
      </c>
      <c r="F2320" s="219" t="s">
        <v>3598</v>
      </c>
      <c r="G2320" s="220" t="s">
        <v>212</v>
      </c>
      <c r="H2320" s="221">
        <v>150</v>
      </c>
      <c r="I2320" s="222"/>
      <c r="J2320" s="223">
        <f>ROUND(I2320*H2320,2)</f>
        <v>0</v>
      </c>
      <c r="K2320" s="219" t="s">
        <v>166</v>
      </c>
      <c r="L2320" s="49"/>
      <c r="M2320" s="224" t="s">
        <v>32</v>
      </c>
      <c r="N2320" s="225" t="s">
        <v>48</v>
      </c>
      <c r="O2320" s="89"/>
      <c r="P2320" s="226">
        <f>O2320*H2320</f>
        <v>0</v>
      </c>
      <c r="Q2320" s="226">
        <v>0</v>
      </c>
      <c r="R2320" s="226">
        <f>Q2320*H2320</f>
        <v>0</v>
      </c>
      <c r="S2320" s="226">
        <v>0</v>
      </c>
      <c r="T2320" s="227">
        <f>S2320*H2320</f>
        <v>0</v>
      </c>
      <c r="U2320" s="43"/>
      <c r="V2320" s="43"/>
      <c r="W2320" s="43"/>
      <c r="X2320" s="43"/>
      <c r="Y2320" s="43"/>
      <c r="Z2320" s="43"/>
      <c r="AA2320" s="43"/>
      <c r="AB2320" s="43"/>
      <c r="AC2320" s="43"/>
      <c r="AD2320" s="43"/>
      <c r="AE2320" s="43"/>
      <c r="AR2320" s="228" t="s">
        <v>663</v>
      </c>
      <c r="AT2320" s="228" t="s">
        <v>162</v>
      </c>
      <c r="AU2320" s="228" t="s">
        <v>91</v>
      </c>
      <c r="AY2320" s="21" t="s">
        <v>159</v>
      </c>
      <c r="BE2320" s="229">
        <f>IF(N2320="základní",J2320,0)</f>
        <v>0</v>
      </c>
      <c r="BF2320" s="229">
        <f>IF(N2320="snížená",J2320,0)</f>
        <v>0</v>
      </c>
      <c r="BG2320" s="229">
        <f>IF(N2320="zákl. přenesená",J2320,0)</f>
        <v>0</v>
      </c>
      <c r="BH2320" s="229">
        <f>IF(N2320="sníž. přenesená",J2320,0)</f>
        <v>0</v>
      </c>
      <c r="BI2320" s="229">
        <f>IF(N2320="nulová",J2320,0)</f>
        <v>0</v>
      </c>
      <c r="BJ2320" s="21" t="s">
        <v>91</v>
      </c>
      <c r="BK2320" s="229">
        <f>ROUND(I2320*H2320,2)</f>
        <v>0</v>
      </c>
      <c r="BL2320" s="21" t="s">
        <v>663</v>
      </c>
      <c r="BM2320" s="228" t="s">
        <v>3599</v>
      </c>
    </row>
    <row r="2321" s="2" customFormat="1">
      <c r="A2321" s="43"/>
      <c r="B2321" s="44"/>
      <c r="C2321" s="45"/>
      <c r="D2321" s="230" t="s">
        <v>168</v>
      </c>
      <c r="E2321" s="45"/>
      <c r="F2321" s="231" t="s">
        <v>3600</v>
      </c>
      <c r="G2321" s="45"/>
      <c r="H2321" s="45"/>
      <c r="I2321" s="232"/>
      <c r="J2321" s="45"/>
      <c r="K2321" s="45"/>
      <c r="L2321" s="49"/>
      <c r="M2321" s="233"/>
      <c r="N2321" s="234"/>
      <c r="O2321" s="89"/>
      <c r="P2321" s="89"/>
      <c r="Q2321" s="89"/>
      <c r="R2321" s="89"/>
      <c r="S2321" s="89"/>
      <c r="T2321" s="90"/>
      <c r="U2321" s="43"/>
      <c r="V2321" s="43"/>
      <c r="W2321" s="43"/>
      <c r="X2321" s="43"/>
      <c r="Y2321" s="43"/>
      <c r="Z2321" s="43"/>
      <c r="AA2321" s="43"/>
      <c r="AB2321" s="43"/>
      <c r="AC2321" s="43"/>
      <c r="AD2321" s="43"/>
      <c r="AE2321" s="43"/>
      <c r="AT2321" s="21" t="s">
        <v>168</v>
      </c>
      <c r="AU2321" s="21" t="s">
        <v>91</v>
      </c>
    </row>
    <row r="2322" s="13" customFormat="1">
      <c r="A2322" s="13"/>
      <c r="B2322" s="235"/>
      <c r="C2322" s="236"/>
      <c r="D2322" s="237" t="s">
        <v>170</v>
      </c>
      <c r="E2322" s="238" t="s">
        <v>32</v>
      </c>
      <c r="F2322" s="239" t="s">
        <v>805</v>
      </c>
      <c r="G2322" s="236"/>
      <c r="H2322" s="238" t="s">
        <v>32</v>
      </c>
      <c r="I2322" s="240"/>
      <c r="J2322" s="236"/>
      <c r="K2322" s="236"/>
      <c r="L2322" s="241"/>
      <c r="M2322" s="242"/>
      <c r="N2322" s="243"/>
      <c r="O2322" s="243"/>
      <c r="P2322" s="243"/>
      <c r="Q2322" s="243"/>
      <c r="R2322" s="243"/>
      <c r="S2322" s="243"/>
      <c r="T2322" s="244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45" t="s">
        <v>170</v>
      </c>
      <c r="AU2322" s="245" t="s">
        <v>91</v>
      </c>
      <c r="AV2322" s="13" t="s">
        <v>84</v>
      </c>
      <c r="AW2322" s="13" t="s">
        <v>38</v>
      </c>
      <c r="AX2322" s="13" t="s">
        <v>76</v>
      </c>
      <c r="AY2322" s="245" t="s">
        <v>159</v>
      </c>
    </row>
    <row r="2323" s="14" customFormat="1">
      <c r="A2323" s="14"/>
      <c r="B2323" s="246"/>
      <c r="C2323" s="247"/>
      <c r="D2323" s="237" t="s">
        <v>170</v>
      </c>
      <c r="E2323" s="248" t="s">
        <v>32</v>
      </c>
      <c r="F2323" s="249" t="s">
        <v>3601</v>
      </c>
      <c r="G2323" s="247"/>
      <c r="H2323" s="250">
        <v>30</v>
      </c>
      <c r="I2323" s="251"/>
      <c r="J2323" s="247"/>
      <c r="K2323" s="247"/>
      <c r="L2323" s="252"/>
      <c r="M2323" s="253"/>
      <c r="N2323" s="254"/>
      <c r="O2323" s="254"/>
      <c r="P2323" s="254"/>
      <c r="Q2323" s="254"/>
      <c r="R2323" s="254"/>
      <c r="S2323" s="254"/>
      <c r="T2323" s="255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56" t="s">
        <v>170</v>
      </c>
      <c r="AU2323" s="256" t="s">
        <v>91</v>
      </c>
      <c r="AV2323" s="14" t="s">
        <v>91</v>
      </c>
      <c r="AW2323" s="14" t="s">
        <v>38</v>
      </c>
      <c r="AX2323" s="14" t="s">
        <v>76</v>
      </c>
      <c r="AY2323" s="256" t="s">
        <v>159</v>
      </c>
    </row>
    <row r="2324" s="14" customFormat="1">
      <c r="A2324" s="14"/>
      <c r="B2324" s="246"/>
      <c r="C2324" s="247"/>
      <c r="D2324" s="237" t="s">
        <v>170</v>
      </c>
      <c r="E2324" s="248" t="s">
        <v>32</v>
      </c>
      <c r="F2324" s="249" t="s">
        <v>3602</v>
      </c>
      <c r="G2324" s="247"/>
      <c r="H2324" s="250">
        <v>14</v>
      </c>
      <c r="I2324" s="251"/>
      <c r="J2324" s="247"/>
      <c r="K2324" s="247"/>
      <c r="L2324" s="252"/>
      <c r="M2324" s="253"/>
      <c r="N2324" s="254"/>
      <c r="O2324" s="254"/>
      <c r="P2324" s="254"/>
      <c r="Q2324" s="254"/>
      <c r="R2324" s="254"/>
      <c r="S2324" s="254"/>
      <c r="T2324" s="255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56" t="s">
        <v>170</v>
      </c>
      <c r="AU2324" s="256" t="s">
        <v>91</v>
      </c>
      <c r="AV2324" s="14" t="s">
        <v>91</v>
      </c>
      <c r="AW2324" s="14" t="s">
        <v>38</v>
      </c>
      <c r="AX2324" s="14" t="s">
        <v>76</v>
      </c>
      <c r="AY2324" s="256" t="s">
        <v>159</v>
      </c>
    </row>
    <row r="2325" s="14" customFormat="1">
      <c r="A2325" s="14"/>
      <c r="B2325" s="246"/>
      <c r="C2325" s="247"/>
      <c r="D2325" s="237" t="s">
        <v>170</v>
      </c>
      <c r="E2325" s="248" t="s">
        <v>32</v>
      </c>
      <c r="F2325" s="249" t="s">
        <v>3603</v>
      </c>
      <c r="G2325" s="247"/>
      <c r="H2325" s="250">
        <v>48</v>
      </c>
      <c r="I2325" s="251"/>
      <c r="J2325" s="247"/>
      <c r="K2325" s="247"/>
      <c r="L2325" s="252"/>
      <c r="M2325" s="253"/>
      <c r="N2325" s="254"/>
      <c r="O2325" s="254"/>
      <c r="P2325" s="254"/>
      <c r="Q2325" s="254"/>
      <c r="R2325" s="254"/>
      <c r="S2325" s="254"/>
      <c r="T2325" s="255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6" t="s">
        <v>170</v>
      </c>
      <c r="AU2325" s="256" t="s">
        <v>91</v>
      </c>
      <c r="AV2325" s="14" t="s">
        <v>91</v>
      </c>
      <c r="AW2325" s="14" t="s">
        <v>38</v>
      </c>
      <c r="AX2325" s="14" t="s">
        <v>76</v>
      </c>
      <c r="AY2325" s="256" t="s">
        <v>159</v>
      </c>
    </row>
    <row r="2326" s="13" customFormat="1">
      <c r="A2326" s="13"/>
      <c r="B2326" s="235"/>
      <c r="C2326" s="236"/>
      <c r="D2326" s="237" t="s">
        <v>170</v>
      </c>
      <c r="E2326" s="238" t="s">
        <v>32</v>
      </c>
      <c r="F2326" s="239" t="s">
        <v>811</v>
      </c>
      <c r="G2326" s="236"/>
      <c r="H2326" s="238" t="s">
        <v>32</v>
      </c>
      <c r="I2326" s="240"/>
      <c r="J2326" s="236"/>
      <c r="K2326" s="236"/>
      <c r="L2326" s="241"/>
      <c r="M2326" s="242"/>
      <c r="N2326" s="243"/>
      <c r="O2326" s="243"/>
      <c r="P2326" s="243"/>
      <c r="Q2326" s="243"/>
      <c r="R2326" s="243"/>
      <c r="S2326" s="243"/>
      <c r="T2326" s="244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45" t="s">
        <v>170</v>
      </c>
      <c r="AU2326" s="245" t="s">
        <v>91</v>
      </c>
      <c r="AV2326" s="13" t="s">
        <v>84</v>
      </c>
      <c r="AW2326" s="13" t="s">
        <v>38</v>
      </c>
      <c r="AX2326" s="13" t="s">
        <v>76</v>
      </c>
      <c r="AY2326" s="245" t="s">
        <v>159</v>
      </c>
    </row>
    <row r="2327" s="14" customFormat="1">
      <c r="A2327" s="14"/>
      <c r="B2327" s="246"/>
      <c r="C2327" s="247"/>
      <c r="D2327" s="237" t="s">
        <v>170</v>
      </c>
      <c r="E2327" s="248" t="s">
        <v>32</v>
      </c>
      <c r="F2327" s="249" t="s">
        <v>3604</v>
      </c>
      <c r="G2327" s="247"/>
      <c r="H2327" s="250">
        <v>18</v>
      </c>
      <c r="I2327" s="251"/>
      <c r="J2327" s="247"/>
      <c r="K2327" s="247"/>
      <c r="L2327" s="252"/>
      <c r="M2327" s="253"/>
      <c r="N2327" s="254"/>
      <c r="O2327" s="254"/>
      <c r="P2327" s="254"/>
      <c r="Q2327" s="254"/>
      <c r="R2327" s="254"/>
      <c r="S2327" s="254"/>
      <c r="T2327" s="255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6" t="s">
        <v>170</v>
      </c>
      <c r="AU2327" s="256" t="s">
        <v>91</v>
      </c>
      <c r="AV2327" s="14" t="s">
        <v>91</v>
      </c>
      <c r="AW2327" s="14" t="s">
        <v>38</v>
      </c>
      <c r="AX2327" s="14" t="s">
        <v>76</v>
      </c>
      <c r="AY2327" s="256" t="s">
        <v>159</v>
      </c>
    </row>
    <row r="2328" s="14" customFormat="1">
      <c r="A2328" s="14"/>
      <c r="B2328" s="246"/>
      <c r="C2328" s="247"/>
      <c r="D2328" s="237" t="s">
        <v>170</v>
      </c>
      <c r="E2328" s="248" t="s">
        <v>32</v>
      </c>
      <c r="F2328" s="249" t="s">
        <v>3605</v>
      </c>
      <c r="G2328" s="247"/>
      <c r="H2328" s="250">
        <v>8</v>
      </c>
      <c r="I2328" s="251"/>
      <c r="J2328" s="247"/>
      <c r="K2328" s="247"/>
      <c r="L2328" s="252"/>
      <c r="M2328" s="253"/>
      <c r="N2328" s="254"/>
      <c r="O2328" s="254"/>
      <c r="P2328" s="254"/>
      <c r="Q2328" s="254"/>
      <c r="R2328" s="254"/>
      <c r="S2328" s="254"/>
      <c r="T2328" s="255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6" t="s">
        <v>170</v>
      </c>
      <c r="AU2328" s="256" t="s">
        <v>91</v>
      </c>
      <c r="AV2328" s="14" t="s">
        <v>91</v>
      </c>
      <c r="AW2328" s="14" t="s">
        <v>38</v>
      </c>
      <c r="AX2328" s="14" t="s">
        <v>76</v>
      </c>
      <c r="AY2328" s="256" t="s">
        <v>159</v>
      </c>
    </row>
    <row r="2329" s="14" customFormat="1">
      <c r="A2329" s="14"/>
      <c r="B2329" s="246"/>
      <c r="C2329" s="247"/>
      <c r="D2329" s="237" t="s">
        <v>170</v>
      </c>
      <c r="E2329" s="248" t="s">
        <v>32</v>
      </c>
      <c r="F2329" s="249" t="s">
        <v>3606</v>
      </c>
      <c r="G2329" s="247"/>
      <c r="H2329" s="250">
        <v>32</v>
      </c>
      <c r="I2329" s="251"/>
      <c r="J2329" s="247"/>
      <c r="K2329" s="247"/>
      <c r="L2329" s="252"/>
      <c r="M2329" s="253"/>
      <c r="N2329" s="254"/>
      <c r="O2329" s="254"/>
      <c r="P2329" s="254"/>
      <c r="Q2329" s="254"/>
      <c r="R2329" s="254"/>
      <c r="S2329" s="254"/>
      <c r="T2329" s="255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6" t="s">
        <v>170</v>
      </c>
      <c r="AU2329" s="256" t="s">
        <v>91</v>
      </c>
      <c r="AV2329" s="14" t="s">
        <v>91</v>
      </c>
      <c r="AW2329" s="14" t="s">
        <v>38</v>
      </c>
      <c r="AX2329" s="14" t="s">
        <v>76</v>
      </c>
      <c r="AY2329" s="256" t="s">
        <v>159</v>
      </c>
    </row>
    <row r="2330" s="15" customFormat="1">
      <c r="A2330" s="15"/>
      <c r="B2330" s="266"/>
      <c r="C2330" s="267"/>
      <c r="D2330" s="237" t="s">
        <v>170</v>
      </c>
      <c r="E2330" s="268" t="s">
        <v>32</v>
      </c>
      <c r="F2330" s="269" t="s">
        <v>583</v>
      </c>
      <c r="G2330" s="267"/>
      <c r="H2330" s="270">
        <v>150</v>
      </c>
      <c r="I2330" s="271"/>
      <c r="J2330" s="267"/>
      <c r="K2330" s="267"/>
      <c r="L2330" s="272"/>
      <c r="M2330" s="273"/>
      <c r="N2330" s="274"/>
      <c r="O2330" s="274"/>
      <c r="P2330" s="274"/>
      <c r="Q2330" s="274"/>
      <c r="R2330" s="274"/>
      <c r="S2330" s="274"/>
      <c r="T2330" s="275"/>
      <c r="U2330" s="15"/>
      <c r="V2330" s="15"/>
      <c r="W2330" s="15"/>
      <c r="X2330" s="15"/>
      <c r="Y2330" s="15"/>
      <c r="Z2330" s="15"/>
      <c r="AA2330" s="15"/>
      <c r="AB2330" s="15"/>
      <c r="AC2330" s="15"/>
      <c r="AD2330" s="15"/>
      <c r="AE2330" s="15"/>
      <c r="AT2330" s="276" t="s">
        <v>170</v>
      </c>
      <c r="AU2330" s="276" t="s">
        <v>91</v>
      </c>
      <c r="AV2330" s="15" t="s">
        <v>96</v>
      </c>
      <c r="AW2330" s="15" t="s">
        <v>38</v>
      </c>
      <c r="AX2330" s="15" t="s">
        <v>84</v>
      </c>
      <c r="AY2330" s="276" t="s">
        <v>159</v>
      </c>
    </row>
    <row r="2331" s="2" customFormat="1" ht="33" customHeight="1">
      <c r="A2331" s="43"/>
      <c r="B2331" s="44"/>
      <c r="C2331" s="217" t="s">
        <v>3607</v>
      </c>
      <c r="D2331" s="217" t="s">
        <v>162</v>
      </c>
      <c r="E2331" s="218" t="s">
        <v>3608</v>
      </c>
      <c r="F2331" s="219" t="s">
        <v>3609</v>
      </c>
      <c r="G2331" s="220" t="s">
        <v>212</v>
      </c>
      <c r="H2331" s="221">
        <v>17</v>
      </c>
      <c r="I2331" s="222"/>
      <c r="J2331" s="223">
        <f>ROUND(I2331*H2331,2)</f>
        <v>0</v>
      </c>
      <c r="K2331" s="219" t="s">
        <v>166</v>
      </c>
      <c r="L2331" s="49"/>
      <c r="M2331" s="224" t="s">
        <v>32</v>
      </c>
      <c r="N2331" s="225" t="s">
        <v>48</v>
      </c>
      <c r="O2331" s="89"/>
      <c r="P2331" s="226">
        <f>O2331*H2331</f>
        <v>0</v>
      </c>
      <c r="Q2331" s="226">
        <v>0</v>
      </c>
      <c r="R2331" s="226">
        <f>Q2331*H2331</f>
        <v>0</v>
      </c>
      <c r="S2331" s="226">
        <v>0</v>
      </c>
      <c r="T2331" s="227">
        <f>S2331*H2331</f>
        <v>0</v>
      </c>
      <c r="U2331" s="43"/>
      <c r="V2331" s="43"/>
      <c r="W2331" s="43"/>
      <c r="X2331" s="43"/>
      <c r="Y2331" s="43"/>
      <c r="Z2331" s="43"/>
      <c r="AA2331" s="43"/>
      <c r="AB2331" s="43"/>
      <c r="AC2331" s="43"/>
      <c r="AD2331" s="43"/>
      <c r="AE2331" s="43"/>
      <c r="AR2331" s="228" t="s">
        <v>663</v>
      </c>
      <c r="AT2331" s="228" t="s">
        <v>162</v>
      </c>
      <c r="AU2331" s="228" t="s">
        <v>91</v>
      </c>
      <c r="AY2331" s="21" t="s">
        <v>159</v>
      </c>
      <c r="BE2331" s="229">
        <f>IF(N2331="základní",J2331,0)</f>
        <v>0</v>
      </c>
      <c r="BF2331" s="229">
        <f>IF(N2331="snížená",J2331,0)</f>
        <v>0</v>
      </c>
      <c r="BG2331" s="229">
        <f>IF(N2331="zákl. přenesená",J2331,0)</f>
        <v>0</v>
      </c>
      <c r="BH2331" s="229">
        <f>IF(N2331="sníž. přenesená",J2331,0)</f>
        <v>0</v>
      </c>
      <c r="BI2331" s="229">
        <f>IF(N2331="nulová",J2331,0)</f>
        <v>0</v>
      </c>
      <c r="BJ2331" s="21" t="s">
        <v>91</v>
      </c>
      <c r="BK2331" s="229">
        <f>ROUND(I2331*H2331,2)</f>
        <v>0</v>
      </c>
      <c r="BL2331" s="21" t="s">
        <v>663</v>
      </c>
      <c r="BM2331" s="228" t="s">
        <v>3610</v>
      </c>
    </row>
    <row r="2332" s="2" customFormat="1">
      <c r="A2332" s="43"/>
      <c r="B2332" s="44"/>
      <c r="C2332" s="45"/>
      <c r="D2332" s="230" t="s">
        <v>168</v>
      </c>
      <c r="E2332" s="45"/>
      <c r="F2332" s="231" t="s">
        <v>3611</v>
      </c>
      <c r="G2332" s="45"/>
      <c r="H2332" s="45"/>
      <c r="I2332" s="232"/>
      <c r="J2332" s="45"/>
      <c r="K2332" s="45"/>
      <c r="L2332" s="49"/>
      <c r="M2332" s="233"/>
      <c r="N2332" s="234"/>
      <c r="O2332" s="89"/>
      <c r="P2332" s="89"/>
      <c r="Q2332" s="89"/>
      <c r="R2332" s="89"/>
      <c r="S2332" s="89"/>
      <c r="T2332" s="90"/>
      <c r="U2332" s="43"/>
      <c r="V2332" s="43"/>
      <c r="W2332" s="43"/>
      <c r="X2332" s="43"/>
      <c r="Y2332" s="43"/>
      <c r="Z2332" s="43"/>
      <c r="AA2332" s="43"/>
      <c r="AB2332" s="43"/>
      <c r="AC2332" s="43"/>
      <c r="AD2332" s="43"/>
      <c r="AE2332" s="43"/>
      <c r="AT2332" s="21" t="s">
        <v>168</v>
      </c>
      <c r="AU2332" s="21" t="s">
        <v>91</v>
      </c>
    </row>
    <row r="2333" s="13" customFormat="1">
      <c r="A2333" s="13"/>
      <c r="B2333" s="235"/>
      <c r="C2333" s="236"/>
      <c r="D2333" s="237" t="s">
        <v>170</v>
      </c>
      <c r="E2333" s="238" t="s">
        <v>32</v>
      </c>
      <c r="F2333" s="239" t="s">
        <v>3612</v>
      </c>
      <c r="G2333" s="236"/>
      <c r="H2333" s="238" t="s">
        <v>32</v>
      </c>
      <c r="I2333" s="240"/>
      <c r="J2333" s="236"/>
      <c r="K2333" s="236"/>
      <c r="L2333" s="241"/>
      <c r="M2333" s="242"/>
      <c r="N2333" s="243"/>
      <c r="O2333" s="243"/>
      <c r="P2333" s="243"/>
      <c r="Q2333" s="243"/>
      <c r="R2333" s="243"/>
      <c r="S2333" s="243"/>
      <c r="T2333" s="244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45" t="s">
        <v>170</v>
      </c>
      <c r="AU2333" s="245" t="s">
        <v>91</v>
      </c>
      <c r="AV2333" s="13" t="s">
        <v>84</v>
      </c>
      <c r="AW2333" s="13" t="s">
        <v>38</v>
      </c>
      <c r="AX2333" s="13" t="s">
        <v>76</v>
      </c>
      <c r="AY2333" s="245" t="s">
        <v>159</v>
      </c>
    </row>
    <row r="2334" s="14" customFormat="1">
      <c r="A2334" s="14"/>
      <c r="B2334" s="246"/>
      <c r="C2334" s="247"/>
      <c r="D2334" s="237" t="s">
        <v>170</v>
      </c>
      <c r="E2334" s="248" t="s">
        <v>32</v>
      </c>
      <c r="F2334" s="249" t="s">
        <v>3613</v>
      </c>
      <c r="G2334" s="247"/>
      <c r="H2334" s="250">
        <v>17</v>
      </c>
      <c r="I2334" s="251"/>
      <c r="J2334" s="247"/>
      <c r="K2334" s="247"/>
      <c r="L2334" s="252"/>
      <c r="M2334" s="253"/>
      <c r="N2334" s="254"/>
      <c r="O2334" s="254"/>
      <c r="P2334" s="254"/>
      <c r="Q2334" s="254"/>
      <c r="R2334" s="254"/>
      <c r="S2334" s="254"/>
      <c r="T2334" s="255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56" t="s">
        <v>170</v>
      </c>
      <c r="AU2334" s="256" t="s">
        <v>91</v>
      </c>
      <c r="AV2334" s="14" t="s">
        <v>91</v>
      </c>
      <c r="AW2334" s="14" t="s">
        <v>38</v>
      </c>
      <c r="AX2334" s="14" t="s">
        <v>76</v>
      </c>
      <c r="AY2334" s="256" t="s">
        <v>159</v>
      </c>
    </row>
    <row r="2335" s="15" customFormat="1">
      <c r="A2335" s="15"/>
      <c r="B2335" s="266"/>
      <c r="C2335" s="267"/>
      <c r="D2335" s="237" t="s">
        <v>170</v>
      </c>
      <c r="E2335" s="268" t="s">
        <v>32</v>
      </c>
      <c r="F2335" s="269" t="s">
        <v>583</v>
      </c>
      <c r="G2335" s="267"/>
      <c r="H2335" s="270">
        <v>17</v>
      </c>
      <c r="I2335" s="271"/>
      <c r="J2335" s="267"/>
      <c r="K2335" s="267"/>
      <c r="L2335" s="272"/>
      <c r="M2335" s="273"/>
      <c r="N2335" s="274"/>
      <c r="O2335" s="274"/>
      <c r="P2335" s="274"/>
      <c r="Q2335" s="274"/>
      <c r="R2335" s="274"/>
      <c r="S2335" s="274"/>
      <c r="T2335" s="275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T2335" s="276" t="s">
        <v>170</v>
      </c>
      <c r="AU2335" s="276" t="s">
        <v>91</v>
      </c>
      <c r="AV2335" s="15" t="s">
        <v>96</v>
      </c>
      <c r="AW2335" s="15" t="s">
        <v>38</v>
      </c>
      <c r="AX2335" s="15" t="s">
        <v>84</v>
      </c>
      <c r="AY2335" s="276" t="s">
        <v>159</v>
      </c>
    </row>
    <row r="2336" s="2" customFormat="1" ht="24.15" customHeight="1">
      <c r="A2336" s="43"/>
      <c r="B2336" s="44"/>
      <c r="C2336" s="217" t="s">
        <v>3614</v>
      </c>
      <c r="D2336" s="217" t="s">
        <v>162</v>
      </c>
      <c r="E2336" s="218" t="s">
        <v>3615</v>
      </c>
      <c r="F2336" s="219" t="s">
        <v>3616</v>
      </c>
      <c r="G2336" s="220" t="s">
        <v>212</v>
      </c>
      <c r="H2336" s="221">
        <v>17</v>
      </c>
      <c r="I2336" s="222"/>
      <c r="J2336" s="223">
        <f>ROUND(I2336*H2336,2)</f>
        <v>0</v>
      </c>
      <c r="K2336" s="219" t="s">
        <v>166</v>
      </c>
      <c r="L2336" s="49"/>
      <c r="M2336" s="224" t="s">
        <v>32</v>
      </c>
      <c r="N2336" s="225" t="s">
        <v>48</v>
      </c>
      <c r="O2336" s="89"/>
      <c r="P2336" s="226">
        <f>O2336*H2336</f>
        <v>0</v>
      </c>
      <c r="Q2336" s="226">
        <v>0</v>
      </c>
      <c r="R2336" s="226">
        <f>Q2336*H2336</f>
        <v>0</v>
      </c>
      <c r="S2336" s="226">
        <v>0</v>
      </c>
      <c r="T2336" s="227">
        <f>S2336*H2336</f>
        <v>0</v>
      </c>
      <c r="U2336" s="43"/>
      <c r="V2336" s="43"/>
      <c r="W2336" s="43"/>
      <c r="X2336" s="43"/>
      <c r="Y2336" s="43"/>
      <c r="Z2336" s="43"/>
      <c r="AA2336" s="43"/>
      <c r="AB2336" s="43"/>
      <c r="AC2336" s="43"/>
      <c r="AD2336" s="43"/>
      <c r="AE2336" s="43"/>
      <c r="AR2336" s="228" t="s">
        <v>663</v>
      </c>
      <c r="AT2336" s="228" t="s">
        <v>162</v>
      </c>
      <c r="AU2336" s="228" t="s">
        <v>91</v>
      </c>
      <c r="AY2336" s="21" t="s">
        <v>159</v>
      </c>
      <c r="BE2336" s="229">
        <f>IF(N2336="základní",J2336,0)</f>
        <v>0</v>
      </c>
      <c r="BF2336" s="229">
        <f>IF(N2336="snížená",J2336,0)</f>
        <v>0</v>
      </c>
      <c r="BG2336" s="229">
        <f>IF(N2336="zákl. přenesená",J2336,0)</f>
        <v>0</v>
      </c>
      <c r="BH2336" s="229">
        <f>IF(N2336="sníž. přenesená",J2336,0)</f>
        <v>0</v>
      </c>
      <c r="BI2336" s="229">
        <f>IF(N2336="nulová",J2336,0)</f>
        <v>0</v>
      </c>
      <c r="BJ2336" s="21" t="s">
        <v>91</v>
      </c>
      <c r="BK2336" s="229">
        <f>ROUND(I2336*H2336,2)</f>
        <v>0</v>
      </c>
      <c r="BL2336" s="21" t="s">
        <v>663</v>
      </c>
      <c r="BM2336" s="228" t="s">
        <v>3617</v>
      </c>
    </row>
    <row r="2337" s="2" customFormat="1">
      <c r="A2337" s="43"/>
      <c r="B2337" s="44"/>
      <c r="C2337" s="45"/>
      <c r="D2337" s="230" t="s">
        <v>168</v>
      </c>
      <c r="E2337" s="45"/>
      <c r="F2337" s="231" t="s">
        <v>3618</v>
      </c>
      <c r="G2337" s="45"/>
      <c r="H2337" s="45"/>
      <c r="I2337" s="232"/>
      <c r="J2337" s="45"/>
      <c r="K2337" s="45"/>
      <c r="L2337" s="49"/>
      <c r="M2337" s="233"/>
      <c r="N2337" s="234"/>
      <c r="O2337" s="89"/>
      <c r="P2337" s="89"/>
      <c r="Q2337" s="89"/>
      <c r="R2337" s="89"/>
      <c r="S2337" s="89"/>
      <c r="T2337" s="90"/>
      <c r="U2337" s="43"/>
      <c r="V2337" s="43"/>
      <c r="W2337" s="43"/>
      <c r="X2337" s="43"/>
      <c r="Y2337" s="43"/>
      <c r="Z2337" s="43"/>
      <c r="AA2337" s="43"/>
      <c r="AB2337" s="43"/>
      <c r="AC2337" s="43"/>
      <c r="AD2337" s="43"/>
      <c r="AE2337" s="43"/>
      <c r="AT2337" s="21" t="s">
        <v>168</v>
      </c>
      <c r="AU2337" s="21" t="s">
        <v>91</v>
      </c>
    </row>
    <row r="2338" s="13" customFormat="1">
      <c r="A2338" s="13"/>
      <c r="B2338" s="235"/>
      <c r="C2338" s="236"/>
      <c r="D2338" s="237" t="s">
        <v>170</v>
      </c>
      <c r="E2338" s="238" t="s">
        <v>32</v>
      </c>
      <c r="F2338" s="239" t="s">
        <v>3619</v>
      </c>
      <c r="G2338" s="236"/>
      <c r="H2338" s="238" t="s">
        <v>32</v>
      </c>
      <c r="I2338" s="240"/>
      <c r="J2338" s="236"/>
      <c r="K2338" s="236"/>
      <c r="L2338" s="241"/>
      <c r="M2338" s="242"/>
      <c r="N2338" s="243"/>
      <c r="O2338" s="243"/>
      <c r="P2338" s="243"/>
      <c r="Q2338" s="243"/>
      <c r="R2338" s="243"/>
      <c r="S2338" s="243"/>
      <c r="T2338" s="244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45" t="s">
        <v>170</v>
      </c>
      <c r="AU2338" s="245" t="s">
        <v>91</v>
      </c>
      <c r="AV2338" s="13" t="s">
        <v>84</v>
      </c>
      <c r="AW2338" s="13" t="s">
        <v>38</v>
      </c>
      <c r="AX2338" s="13" t="s">
        <v>76</v>
      </c>
      <c r="AY2338" s="245" t="s">
        <v>159</v>
      </c>
    </row>
    <row r="2339" s="14" customFormat="1">
      <c r="A2339" s="14"/>
      <c r="B2339" s="246"/>
      <c r="C2339" s="247"/>
      <c r="D2339" s="237" t="s">
        <v>170</v>
      </c>
      <c r="E2339" s="248" t="s">
        <v>32</v>
      </c>
      <c r="F2339" s="249" t="s">
        <v>3613</v>
      </c>
      <c r="G2339" s="247"/>
      <c r="H2339" s="250">
        <v>17</v>
      </c>
      <c r="I2339" s="251"/>
      <c r="J2339" s="247"/>
      <c r="K2339" s="247"/>
      <c r="L2339" s="252"/>
      <c r="M2339" s="253"/>
      <c r="N2339" s="254"/>
      <c r="O2339" s="254"/>
      <c r="P2339" s="254"/>
      <c r="Q2339" s="254"/>
      <c r="R2339" s="254"/>
      <c r="S2339" s="254"/>
      <c r="T2339" s="255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56" t="s">
        <v>170</v>
      </c>
      <c r="AU2339" s="256" t="s">
        <v>91</v>
      </c>
      <c r="AV2339" s="14" t="s">
        <v>91</v>
      </c>
      <c r="AW2339" s="14" t="s">
        <v>38</v>
      </c>
      <c r="AX2339" s="14" t="s">
        <v>76</v>
      </c>
      <c r="AY2339" s="256" t="s">
        <v>159</v>
      </c>
    </row>
    <row r="2340" s="15" customFormat="1">
      <c r="A2340" s="15"/>
      <c r="B2340" s="266"/>
      <c r="C2340" s="267"/>
      <c r="D2340" s="237" t="s">
        <v>170</v>
      </c>
      <c r="E2340" s="268" t="s">
        <v>32</v>
      </c>
      <c r="F2340" s="269" t="s">
        <v>583</v>
      </c>
      <c r="G2340" s="267"/>
      <c r="H2340" s="270">
        <v>17</v>
      </c>
      <c r="I2340" s="271"/>
      <c r="J2340" s="267"/>
      <c r="K2340" s="267"/>
      <c r="L2340" s="272"/>
      <c r="M2340" s="273"/>
      <c r="N2340" s="274"/>
      <c r="O2340" s="274"/>
      <c r="P2340" s="274"/>
      <c r="Q2340" s="274"/>
      <c r="R2340" s="274"/>
      <c r="S2340" s="274"/>
      <c r="T2340" s="275"/>
      <c r="U2340" s="15"/>
      <c r="V2340" s="15"/>
      <c r="W2340" s="15"/>
      <c r="X2340" s="15"/>
      <c r="Y2340" s="15"/>
      <c r="Z2340" s="15"/>
      <c r="AA2340" s="15"/>
      <c r="AB2340" s="15"/>
      <c r="AC2340" s="15"/>
      <c r="AD2340" s="15"/>
      <c r="AE2340" s="15"/>
      <c r="AT2340" s="276" t="s">
        <v>170</v>
      </c>
      <c r="AU2340" s="276" t="s">
        <v>91</v>
      </c>
      <c r="AV2340" s="15" t="s">
        <v>96</v>
      </c>
      <c r="AW2340" s="15" t="s">
        <v>38</v>
      </c>
      <c r="AX2340" s="15" t="s">
        <v>84</v>
      </c>
      <c r="AY2340" s="276" t="s">
        <v>159</v>
      </c>
    </row>
    <row r="2341" s="2" customFormat="1" ht="49.05" customHeight="1">
      <c r="A2341" s="43"/>
      <c r="B2341" s="44"/>
      <c r="C2341" s="217" t="s">
        <v>3620</v>
      </c>
      <c r="D2341" s="217" t="s">
        <v>162</v>
      </c>
      <c r="E2341" s="218" t="s">
        <v>3621</v>
      </c>
      <c r="F2341" s="219" t="s">
        <v>3622</v>
      </c>
      <c r="G2341" s="220" t="s">
        <v>181</v>
      </c>
      <c r="H2341" s="221">
        <v>11.808999999999999</v>
      </c>
      <c r="I2341" s="222"/>
      <c r="J2341" s="223">
        <f>ROUND(I2341*H2341,2)</f>
        <v>0</v>
      </c>
      <c r="K2341" s="219" t="s">
        <v>166</v>
      </c>
      <c r="L2341" s="49"/>
      <c r="M2341" s="224" t="s">
        <v>32</v>
      </c>
      <c r="N2341" s="225" t="s">
        <v>48</v>
      </c>
      <c r="O2341" s="89"/>
      <c r="P2341" s="226">
        <f>O2341*H2341</f>
        <v>0</v>
      </c>
      <c r="Q2341" s="226">
        <v>0</v>
      </c>
      <c r="R2341" s="226">
        <f>Q2341*H2341</f>
        <v>0</v>
      </c>
      <c r="S2341" s="226">
        <v>0</v>
      </c>
      <c r="T2341" s="227">
        <f>S2341*H2341</f>
        <v>0</v>
      </c>
      <c r="U2341" s="43"/>
      <c r="V2341" s="43"/>
      <c r="W2341" s="43"/>
      <c r="X2341" s="43"/>
      <c r="Y2341" s="43"/>
      <c r="Z2341" s="43"/>
      <c r="AA2341" s="43"/>
      <c r="AB2341" s="43"/>
      <c r="AC2341" s="43"/>
      <c r="AD2341" s="43"/>
      <c r="AE2341" s="43"/>
      <c r="AR2341" s="228" t="s">
        <v>663</v>
      </c>
      <c r="AT2341" s="228" t="s">
        <v>162</v>
      </c>
      <c r="AU2341" s="228" t="s">
        <v>91</v>
      </c>
      <c r="AY2341" s="21" t="s">
        <v>159</v>
      </c>
      <c r="BE2341" s="229">
        <f>IF(N2341="základní",J2341,0)</f>
        <v>0</v>
      </c>
      <c r="BF2341" s="229">
        <f>IF(N2341="snížená",J2341,0)</f>
        <v>0</v>
      </c>
      <c r="BG2341" s="229">
        <f>IF(N2341="zákl. přenesená",J2341,0)</f>
        <v>0</v>
      </c>
      <c r="BH2341" s="229">
        <f>IF(N2341="sníž. přenesená",J2341,0)</f>
        <v>0</v>
      </c>
      <c r="BI2341" s="229">
        <f>IF(N2341="nulová",J2341,0)</f>
        <v>0</v>
      </c>
      <c r="BJ2341" s="21" t="s">
        <v>91</v>
      </c>
      <c r="BK2341" s="229">
        <f>ROUND(I2341*H2341,2)</f>
        <v>0</v>
      </c>
      <c r="BL2341" s="21" t="s">
        <v>663</v>
      </c>
      <c r="BM2341" s="228" t="s">
        <v>3623</v>
      </c>
    </row>
    <row r="2342" s="2" customFormat="1">
      <c r="A2342" s="43"/>
      <c r="B2342" s="44"/>
      <c r="C2342" s="45"/>
      <c r="D2342" s="230" t="s">
        <v>168</v>
      </c>
      <c r="E2342" s="45"/>
      <c r="F2342" s="231" t="s">
        <v>3624</v>
      </c>
      <c r="G2342" s="45"/>
      <c r="H2342" s="45"/>
      <c r="I2342" s="232"/>
      <c r="J2342" s="45"/>
      <c r="K2342" s="45"/>
      <c r="L2342" s="49"/>
      <c r="M2342" s="233"/>
      <c r="N2342" s="234"/>
      <c r="O2342" s="89"/>
      <c r="P2342" s="89"/>
      <c r="Q2342" s="89"/>
      <c r="R2342" s="89"/>
      <c r="S2342" s="89"/>
      <c r="T2342" s="90"/>
      <c r="U2342" s="43"/>
      <c r="V2342" s="43"/>
      <c r="W2342" s="43"/>
      <c r="X2342" s="43"/>
      <c r="Y2342" s="43"/>
      <c r="Z2342" s="43"/>
      <c r="AA2342" s="43"/>
      <c r="AB2342" s="43"/>
      <c r="AC2342" s="43"/>
      <c r="AD2342" s="43"/>
      <c r="AE2342" s="43"/>
      <c r="AT2342" s="21" t="s">
        <v>168</v>
      </c>
      <c r="AU2342" s="21" t="s">
        <v>91</v>
      </c>
    </row>
    <row r="2343" s="12" customFormat="1" ht="20.88" customHeight="1">
      <c r="A2343" s="12"/>
      <c r="B2343" s="201"/>
      <c r="C2343" s="202"/>
      <c r="D2343" s="203" t="s">
        <v>75</v>
      </c>
      <c r="E2343" s="215" t="s">
        <v>3625</v>
      </c>
      <c r="F2343" s="215" t="s">
        <v>3626</v>
      </c>
      <c r="G2343" s="202"/>
      <c r="H2343" s="202"/>
      <c r="I2343" s="205"/>
      <c r="J2343" s="216">
        <f>BK2343</f>
        <v>0</v>
      </c>
      <c r="K2343" s="202"/>
      <c r="L2343" s="207"/>
      <c r="M2343" s="208"/>
      <c r="N2343" s="209"/>
      <c r="O2343" s="209"/>
      <c r="P2343" s="210">
        <f>SUM(P2344:P2357)</f>
        <v>0</v>
      </c>
      <c r="Q2343" s="209"/>
      <c r="R2343" s="210">
        <f>SUM(R2344:R2357)</f>
        <v>0.13971710000000001</v>
      </c>
      <c r="S2343" s="209"/>
      <c r="T2343" s="211">
        <f>SUM(T2344:T2357)</f>
        <v>0</v>
      </c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R2343" s="212" t="s">
        <v>91</v>
      </c>
      <c r="AT2343" s="213" t="s">
        <v>75</v>
      </c>
      <c r="AU2343" s="213" t="s">
        <v>91</v>
      </c>
      <c r="AY2343" s="212" t="s">
        <v>159</v>
      </c>
      <c r="BK2343" s="214">
        <f>SUM(BK2344:BK2357)</f>
        <v>0</v>
      </c>
    </row>
    <row r="2344" s="2" customFormat="1" ht="24.15" customHeight="1">
      <c r="A2344" s="43"/>
      <c r="B2344" s="44"/>
      <c r="C2344" s="217" t="s">
        <v>3627</v>
      </c>
      <c r="D2344" s="217" t="s">
        <v>162</v>
      </c>
      <c r="E2344" s="218" t="s">
        <v>3628</v>
      </c>
      <c r="F2344" s="219" t="s">
        <v>3629</v>
      </c>
      <c r="G2344" s="220" t="s">
        <v>165</v>
      </c>
      <c r="H2344" s="221">
        <v>75.111000000000004</v>
      </c>
      <c r="I2344" s="222"/>
      <c r="J2344" s="223">
        <f>ROUND(I2344*H2344,2)</f>
        <v>0</v>
      </c>
      <c r="K2344" s="219" t="s">
        <v>166</v>
      </c>
      <c r="L2344" s="49"/>
      <c r="M2344" s="224" t="s">
        <v>32</v>
      </c>
      <c r="N2344" s="225" t="s">
        <v>48</v>
      </c>
      <c r="O2344" s="89"/>
      <c r="P2344" s="226">
        <f>O2344*H2344</f>
        <v>0</v>
      </c>
      <c r="Q2344" s="226">
        <v>0</v>
      </c>
      <c r="R2344" s="226">
        <f>Q2344*H2344</f>
        <v>0</v>
      </c>
      <c r="S2344" s="226">
        <v>0</v>
      </c>
      <c r="T2344" s="227">
        <f>S2344*H2344</f>
        <v>0</v>
      </c>
      <c r="U2344" s="43"/>
      <c r="V2344" s="43"/>
      <c r="W2344" s="43"/>
      <c r="X2344" s="43"/>
      <c r="Y2344" s="43"/>
      <c r="Z2344" s="43"/>
      <c r="AA2344" s="43"/>
      <c r="AB2344" s="43"/>
      <c r="AC2344" s="43"/>
      <c r="AD2344" s="43"/>
      <c r="AE2344" s="43"/>
      <c r="AR2344" s="228" t="s">
        <v>663</v>
      </c>
      <c r="AT2344" s="228" t="s">
        <v>162</v>
      </c>
      <c r="AU2344" s="228" t="s">
        <v>93</v>
      </c>
      <c r="AY2344" s="21" t="s">
        <v>159</v>
      </c>
      <c r="BE2344" s="229">
        <f>IF(N2344="základní",J2344,0)</f>
        <v>0</v>
      </c>
      <c r="BF2344" s="229">
        <f>IF(N2344="snížená",J2344,0)</f>
        <v>0</v>
      </c>
      <c r="BG2344" s="229">
        <f>IF(N2344="zákl. přenesená",J2344,0)</f>
        <v>0</v>
      </c>
      <c r="BH2344" s="229">
        <f>IF(N2344="sníž. přenesená",J2344,0)</f>
        <v>0</v>
      </c>
      <c r="BI2344" s="229">
        <f>IF(N2344="nulová",J2344,0)</f>
        <v>0</v>
      </c>
      <c r="BJ2344" s="21" t="s">
        <v>91</v>
      </c>
      <c r="BK2344" s="229">
        <f>ROUND(I2344*H2344,2)</f>
        <v>0</v>
      </c>
      <c r="BL2344" s="21" t="s">
        <v>663</v>
      </c>
      <c r="BM2344" s="228" t="s">
        <v>3630</v>
      </c>
    </row>
    <row r="2345" s="2" customFormat="1">
      <c r="A2345" s="43"/>
      <c r="B2345" s="44"/>
      <c r="C2345" s="45"/>
      <c r="D2345" s="230" t="s">
        <v>168</v>
      </c>
      <c r="E2345" s="45"/>
      <c r="F2345" s="231" t="s">
        <v>3631</v>
      </c>
      <c r="G2345" s="45"/>
      <c r="H2345" s="45"/>
      <c r="I2345" s="232"/>
      <c r="J2345" s="45"/>
      <c r="K2345" s="45"/>
      <c r="L2345" s="49"/>
      <c r="M2345" s="233"/>
      <c r="N2345" s="234"/>
      <c r="O2345" s="89"/>
      <c r="P2345" s="89"/>
      <c r="Q2345" s="89"/>
      <c r="R2345" s="89"/>
      <c r="S2345" s="89"/>
      <c r="T2345" s="90"/>
      <c r="U2345" s="43"/>
      <c r="V2345" s="43"/>
      <c r="W2345" s="43"/>
      <c r="X2345" s="43"/>
      <c r="Y2345" s="43"/>
      <c r="Z2345" s="43"/>
      <c r="AA2345" s="43"/>
      <c r="AB2345" s="43"/>
      <c r="AC2345" s="43"/>
      <c r="AD2345" s="43"/>
      <c r="AE2345" s="43"/>
      <c r="AT2345" s="21" t="s">
        <v>168</v>
      </c>
      <c r="AU2345" s="21" t="s">
        <v>93</v>
      </c>
    </row>
    <row r="2346" s="14" customFormat="1">
      <c r="A2346" s="14"/>
      <c r="B2346" s="246"/>
      <c r="C2346" s="247"/>
      <c r="D2346" s="237" t="s">
        <v>170</v>
      </c>
      <c r="E2346" s="248" t="s">
        <v>32</v>
      </c>
      <c r="F2346" s="249" t="s">
        <v>3632</v>
      </c>
      <c r="G2346" s="247"/>
      <c r="H2346" s="250">
        <v>28.911000000000001</v>
      </c>
      <c r="I2346" s="251"/>
      <c r="J2346" s="247"/>
      <c r="K2346" s="247"/>
      <c r="L2346" s="252"/>
      <c r="M2346" s="253"/>
      <c r="N2346" s="254"/>
      <c r="O2346" s="254"/>
      <c r="P2346" s="254"/>
      <c r="Q2346" s="254"/>
      <c r="R2346" s="254"/>
      <c r="S2346" s="254"/>
      <c r="T2346" s="255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6" t="s">
        <v>170</v>
      </c>
      <c r="AU2346" s="256" t="s">
        <v>93</v>
      </c>
      <c r="AV2346" s="14" t="s">
        <v>91</v>
      </c>
      <c r="AW2346" s="14" t="s">
        <v>38</v>
      </c>
      <c r="AX2346" s="14" t="s">
        <v>76</v>
      </c>
      <c r="AY2346" s="256" t="s">
        <v>159</v>
      </c>
    </row>
    <row r="2347" s="14" customFormat="1">
      <c r="A2347" s="14"/>
      <c r="B2347" s="246"/>
      <c r="C2347" s="247"/>
      <c r="D2347" s="237" t="s">
        <v>170</v>
      </c>
      <c r="E2347" s="248" t="s">
        <v>32</v>
      </c>
      <c r="F2347" s="249" t="s">
        <v>3633</v>
      </c>
      <c r="G2347" s="247"/>
      <c r="H2347" s="250">
        <v>46.200000000000003</v>
      </c>
      <c r="I2347" s="251"/>
      <c r="J2347" s="247"/>
      <c r="K2347" s="247"/>
      <c r="L2347" s="252"/>
      <c r="M2347" s="253"/>
      <c r="N2347" s="254"/>
      <c r="O2347" s="254"/>
      <c r="P2347" s="254"/>
      <c r="Q2347" s="254"/>
      <c r="R2347" s="254"/>
      <c r="S2347" s="254"/>
      <c r="T2347" s="255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6" t="s">
        <v>170</v>
      </c>
      <c r="AU2347" s="256" t="s">
        <v>93</v>
      </c>
      <c r="AV2347" s="14" t="s">
        <v>91</v>
      </c>
      <c r="AW2347" s="14" t="s">
        <v>38</v>
      </c>
      <c r="AX2347" s="14" t="s">
        <v>76</v>
      </c>
      <c r="AY2347" s="256" t="s">
        <v>159</v>
      </c>
    </row>
    <row r="2348" s="15" customFormat="1">
      <c r="A2348" s="15"/>
      <c r="B2348" s="266"/>
      <c r="C2348" s="267"/>
      <c r="D2348" s="237" t="s">
        <v>170</v>
      </c>
      <c r="E2348" s="268" t="s">
        <v>32</v>
      </c>
      <c r="F2348" s="269" t="s">
        <v>583</v>
      </c>
      <c r="G2348" s="267"/>
      <c r="H2348" s="270">
        <v>75.111000000000004</v>
      </c>
      <c r="I2348" s="271"/>
      <c r="J2348" s="267"/>
      <c r="K2348" s="267"/>
      <c r="L2348" s="272"/>
      <c r="M2348" s="273"/>
      <c r="N2348" s="274"/>
      <c r="O2348" s="274"/>
      <c r="P2348" s="274"/>
      <c r="Q2348" s="274"/>
      <c r="R2348" s="274"/>
      <c r="S2348" s="274"/>
      <c r="T2348" s="275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T2348" s="276" t="s">
        <v>170</v>
      </c>
      <c r="AU2348" s="276" t="s">
        <v>93</v>
      </c>
      <c r="AV2348" s="15" t="s">
        <v>96</v>
      </c>
      <c r="AW2348" s="15" t="s">
        <v>38</v>
      </c>
      <c r="AX2348" s="15" t="s">
        <v>84</v>
      </c>
      <c r="AY2348" s="276" t="s">
        <v>159</v>
      </c>
    </row>
    <row r="2349" s="2" customFormat="1" ht="24.15" customHeight="1">
      <c r="A2349" s="43"/>
      <c r="B2349" s="44"/>
      <c r="C2349" s="277" t="s">
        <v>3634</v>
      </c>
      <c r="D2349" s="277" t="s">
        <v>670</v>
      </c>
      <c r="E2349" s="278" t="s">
        <v>3375</v>
      </c>
      <c r="F2349" s="279" t="s">
        <v>3376</v>
      </c>
      <c r="G2349" s="280" t="s">
        <v>3175</v>
      </c>
      <c r="H2349" s="281">
        <v>112.667</v>
      </c>
      <c r="I2349" s="282"/>
      <c r="J2349" s="283">
        <f>ROUND(I2349*H2349,2)</f>
        <v>0</v>
      </c>
      <c r="K2349" s="279" t="s">
        <v>166</v>
      </c>
      <c r="L2349" s="284"/>
      <c r="M2349" s="285" t="s">
        <v>32</v>
      </c>
      <c r="N2349" s="286" t="s">
        <v>48</v>
      </c>
      <c r="O2349" s="89"/>
      <c r="P2349" s="226">
        <f>O2349*H2349</f>
        <v>0</v>
      </c>
      <c r="Q2349" s="226">
        <v>0.001</v>
      </c>
      <c r="R2349" s="226">
        <f>Q2349*H2349</f>
        <v>0.112667</v>
      </c>
      <c r="S2349" s="226">
        <v>0</v>
      </c>
      <c r="T2349" s="227">
        <f>S2349*H2349</f>
        <v>0</v>
      </c>
      <c r="U2349" s="43"/>
      <c r="V2349" s="43"/>
      <c r="W2349" s="43"/>
      <c r="X2349" s="43"/>
      <c r="Y2349" s="43"/>
      <c r="Z2349" s="43"/>
      <c r="AA2349" s="43"/>
      <c r="AB2349" s="43"/>
      <c r="AC2349" s="43"/>
      <c r="AD2349" s="43"/>
      <c r="AE2349" s="43"/>
      <c r="AR2349" s="228" t="s">
        <v>782</v>
      </c>
      <c r="AT2349" s="228" t="s">
        <v>670</v>
      </c>
      <c r="AU2349" s="228" t="s">
        <v>93</v>
      </c>
      <c r="AY2349" s="21" t="s">
        <v>159</v>
      </c>
      <c r="BE2349" s="229">
        <f>IF(N2349="základní",J2349,0)</f>
        <v>0</v>
      </c>
      <c r="BF2349" s="229">
        <f>IF(N2349="snížená",J2349,0)</f>
        <v>0</v>
      </c>
      <c r="BG2349" s="229">
        <f>IF(N2349="zákl. přenesená",J2349,0)</f>
        <v>0</v>
      </c>
      <c r="BH2349" s="229">
        <f>IF(N2349="sníž. přenesená",J2349,0)</f>
        <v>0</v>
      </c>
      <c r="BI2349" s="229">
        <f>IF(N2349="nulová",J2349,0)</f>
        <v>0</v>
      </c>
      <c r="BJ2349" s="21" t="s">
        <v>91</v>
      </c>
      <c r="BK2349" s="229">
        <f>ROUND(I2349*H2349,2)</f>
        <v>0</v>
      </c>
      <c r="BL2349" s="21" t="s">
        <v>663</v>
      </c>
      <c r="BM2349" s="228" t="s">
        <v>3635</v>
      </c>
    </row>
    <row r="2350" s="2" customFormat="1">
      <c r="A2350" s="43"/>
      <c r="B2350" s="44"/>
      <c r="C2350" s="45"/>
      <c r="D2350" s="237" t="s">
        <v>564</v>
      </c>
      <c r="E2350" s="45"/>
      <c r="F2350" s="265" t="s">
        <v>3378</v>
      </c>
      <c r="G2350" s="45"/>
      <c r="H2350" s="45"/>
      <c r="I2350" s="232"/>
      <c r="J2350" s="45"/>
      <c r="K2350" s="45"/>
      <c r="L2350" s="49"/>
      <c r="M2350" s="233"/>
      <c r="N2350" s="234"/>
      <c r="O2350" s="89"/>
      <c r="P2350" s="89"/>
      <c r="Q2350" s="89"/>
      <c r="R2350" s="89"/>
      <c r="S2350" s="89"/>
      <c r="T2350" s="90"/>
      <c r="U2350" s="43"/>
      <c r="V2350" s="43"/>
      <c r="W2350" s="43"/>
      <c r="X2350" s="43"/>
      <c r="Y2350" s="43"/>
      <c r="Z2350" s="43"/>
      <c r="AA2350" s="43"/>
      <c r="AB2350" s="43"/>
      <c r="AC2350" s="43"/>
      <c r="AD2350" s="43"/>
      <c r="AE2350" s="43"/>
      <c r="AT2350" s="21" t="s">
        <v>564</v>
      </c>
      <c r="AU2350" s="21" t="s">
        <v>93</v>
      </c>
    </row>
    <row r="2351" s="14" customFormat="1">
      <c r="A2351" s="14"/>
      <c r="B2351" s="246"/>
      <c r="C2351" s="247"/>
      <c r="D2351" s="237" t="s">
        <v>170</v>
      </c>
      <c r="E2351" s="247"/>
      <c r="F2351" s="249" t="s">
        <v>3636</v>
      </c>
      <c r="G2351" s="247"/>
      <c r="H2351" s="250">
        <v>112.667</v>
      </c>
      <c r="I2351" s="251"/>
      <c r="J2351" s="247"/>
      <c r="K2351" s="247"/>
      <c r="L2351" s="252"/>
      <c r="M2351" s="253"/>
      <c r="N2351" s="254"/>
      <c r="O2351" s="254"/>
      <c r="P2351" s="254"/>
      <c r="Q2351" s="254"/>
      <c r="R2351" s="254"/>
      <c r="S2351" s="254"/>
      <c r="T2351" s="255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6" t="s">
        <v>170</v>
      </c>
      <c r="AU2351" s="256" t="s">
        <v>93</v>
      </c>
      <c r="AV2351" s="14" t="s">
        <v>91</v>
      </c>
      <c r="AW2351" s="14" t="s">
        <v>4</v>
      </c>
      <c r="AX2351" s="14" t="s">
        <v>84</v>
      </c>
      <c r="AY2351" s="256" t="s">
        <v>159</v>
      </c>
    </row>
    <row r="2352" s="2" customFormat="1" ht="24.15" customHeight="1">
      <c r="A2352" s="43"/>
      <c r="B2352" s="44"/>
      <c r="C2352" s="217" t="s">
        <v>3637</v>
      </c>
      <c r="D2352" s="217" t="s">
        <v>162</v>
      </c>
      <c r="E2352" s="218" t="s">
        <v>3638</v>
      </c>
      <c r="F2352" s="219" t="s">
        <v>3639</v>
      </c>
      <c r="G2352" s="220" t="s">
        <v>785</v>
      </c>
      <c r="H2352" s="221">
        <v>23.100000000000001</v>
      </c>
      <c r="I2352" s="222"/>
      <c r="J2352" s="223">
        <f>ROUND(I2352*H2352,2)</f>
        <v>0</v>
      </c>
      <c r="K2352" s="219" t="s">
        <v>166</v>
      </c>
      <c r="L2352" s="49"/>
      <c r="M2352" s="224" t="s">
        <v>32</v>
      </c>
      <c r="N2352" s="225" t="s">
        <v>48</v>
      </c>
      <c r="O2352" s="89"/>
      <c r="P2352" s="226">
        <f>O2352*H2352</f>
        <v>0</v>
      </c>
      <c r="Q2352" s="226">
        <v>0.00017000000000000001</v>
      </c>
      <c r="R2352" s="226">
        <f>Q2352*H2352</f>
        <v>0.0039270000000000008</v>
      </c>
      <c r="S2352" s="226">
        <v>0</v>
      </c>
      <c r="T2352" s="227">
        <f>S2352*H2352</f>
        <v>0</v>
      </c>
      <c r="U2352" s="43"/>
      <c r="V2352" s="43"/>
      <c r="W2352" s="43"/>
      <c r="X2352" s="43"/>
      <c r="Y2352" s="43"/>
      <c r="Z2352" s="43"/>
      <c r="AA2352" s="43"/>
      <c r="AB2352" s="43"/>
      <c r="AC2352" s="43"/>
      <c r="AD2352" s="43"/>
      <c r="AE2352" s="43"/>
      <c r="AR2352" s="228" t="s">
        <v>663</v>
      </c>
      <c r="AT2352" s="228" t="s">
        <v>162</v>
      </c>
      <c r="AU2352" s="228" t="s">
        <v>93</v>
      </c>
      <c r="AY2352" s="21" t="s">
        <v>159</v>
      </c>
      <c r="BE2352" s="229">
        <f>IF(N2352="základní",J2352,0)</f>
        <v>0</v>
      </c>
      <c r="BF2352" s="229">
        <f>IF(N2352="snížená",J2352,0)</f>
        <v>0</v>
      </c>
      <c r="BG2352" s="229">
        <f>IF(N2352="zákl. přenesená",J2352,0)</f>
        <v>0</v>
      </c>
      <c r="BH2352" s="229">
        <f>IF(N2352="sníž. přenesená",J2352,0)</f>
        <v>0</v>
      </c>
      <c r="BI2352" s="229">
        <f>IF(N2352="nulová",J2352,0)</f>
        <v>0</v>
      </c>
      <c r="BJ2352" s="21" t="s">
        <v>91</v>
      </c>
      <c r="BK2352" s="229">
        <f>ROUND(I2352*H2352,2)</f>
        <v>0</v>
      </c>
      <c r="BL2352" s="21" t="s">
        <v>663</v>
      </c>
      <c r="BM2352" s="228" t="s">
        <v>3640</v>
      </c>
    </row>
    <row r="2353" s="2" customFormat="1">
      <c r="A2353" s="43"/>
      <c r="B2353" s="44"/>
      <c r="C2353" s="45"/>
      <c r="D2353" s="230" t="s">
        <v>168</v>
      </c>
      <c r="E2353" s="45"/>
      <c r="F2353" s="231" t="s">
        <v>3641</v>
      </c>
      <c r="G2353" s="45"/>
      <c r="H2353" s="45"/>
      <c r="I2353" s="232"/>
      <c r="J2353" s="45"/>
      <c r="K2353" s="45"/>
      <c r="L2353" s="49"/>
      <c r="M2353" s="233"/>
      <c r="N2353" s="234"/>
      <c r="O2353" s="89"/>
      <c r="P2353" s="89"/>
      <c r="Q2353" s="89"/>
      <c r="R2353" s="89"/>
      <c r="S2353" s="89"/>
      <c r="T2353" s="90"/>
      <c r="U2353" s="43"/>
      <c r="V2353" s="43"/>
      <c r="W2353" s="43"/>
      <c r="X2353" s="43"/>
      <c r="Y2353" s="43"/>
      <c r="Z2353" s="43"/>
      <c r="AA2353" s="43"/>
      <c r="AB2353" s="43"/>
      <c r="AC2353" s="43"/>
      <c r="AD2353" s="43"/>
      <c r="AE2353" s="43"/>
      <c r="AT2353" s="21" t="s">
        <v>168</v>
      </c>
      <c r="AU2353" s="21" t="s">
        <v>93</v>
      </c>
    </row>
    <row r="2354" s="14" customFormat="1">
      <c r="A2354" s="14"/>
      <c r="B2354" s="246"/>
      <c r="C2354" s="247"/>
      <c r="D2354" s="237" t="s">
        <v>170</v>
      </c>
      <c r="E2354" s="248" t="s">
        <v>32</v>
      </c>
      <c r="F2354" s="249" t="s">
        <v>3642</v>
      </c>
      <c r="G2354" s="247"/>
      <c r="H2354" s="250">
        <v>23.100000000000001</v>
      </c>
      <c r="I2354" s="251"/>
      <c r="J2354" s="247"/>
      <c r="K2354" s="247"/>
      <c r="L2354" s="252"/>
      <c r="M2354" s="253"/>
      <c r="N2354" s="254"/>
      <c r="O2354" s="254"/>
      <c r="P2354" s="254"/>
      <c r="Q2354" s="254"/>
      <c r="R2354" s="254"/>
      <c r="S2354" s="254"/>
      <c r="T2354" s="255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6" t="s">
        <v>170</v>
      </c>
      <c r="AU2354" s="256" t="s">
        <v>93</v>
      </c>
      <c r="AV2354" s="14" t="s">
        <v>91</v>
      </c>
      <c r="AW2354" s="14" t="s">
        <v>38</v>
      </c>
      <c r="AX2354" s="14" t="s">
        <v>76</v>
      </c>
      <c r="AY2354" s="256" t="s">
        <v>159</v>
      </c>
    </row>
    <row r="2355" s="15" customFormat="1">
      <c r="A2355" s="15"/>
      <c r="B2355" s="266"/>
      <c r="C2355" s="267"/>
      <c r="D2355" s="237" t="s">
        <v>170</v>
      </c>
      <c r="E2355" s="268" t="s">
        <v>32</v>
      </c>
      <c r="F2355" s="269" t="s">
        <v>583</v>
      </c>
      <c r="G2355" s="267"/>
      <c r="H2355" s="270">
        <v>23.100000000000001</v>
      </c>
      <c r="I2355" s="271"/>
      <c r="J2355" s="267"/>
      <c r="K2355" s="267"/>
      <c r="L2355" s="272"/>
      <c r="M2355" s="273"/>
      <c r="N2355" s="274"/>
      <c r="O2355" s="274"/>
      <c r="P2355" s="274"/>
      <c r="Q2355" s="274"/>
      <c r="R2355" s="274"/>
      <c r="S2355" s="274"/>
      <c r="T2355" s="275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T2355" s="276" t="s">
        <v>170</v>
      </c>
      <c r="AU2355" s="276" t="s">
        <v>93</v>
      </c>
      <c r="AV2355" s="15" t="s">
        <v>96</v>
      </c>
      <c r="AW2355" s="15" t="s">
        <v>38</v>
      </c>
      <c r="AX2355" s="15" t="s">
        <v>84</v>
      </c>
      <c r="AY2355" s="276" t="s">
        <v>159</v>
      </c>
    </row>
    <row r="2356" s="2" customFormat="1" ht="16.5" customHeight="1">
      <c r="A2356" s="43"/>
      <c r="B2356" s="44"/>
      <c r="C2356" s="277" t="s">
        <v>3643</v>
      </c>
      <c r="D2356" s="277" t="s">
        <v>670</v>
      </c>
      <c r="E2356" s="278" t="s">
        <v>3402</v>
      </c>
      <c r="F2356" s="279" t="s">
        <v>3403</v>
      </c>
      <c r="G2356" s="280" t="s">
        <v>785</v>
      </c>
      <c r="H2356" s="281">
        <v>25.41</v>
      </c>
      <c r="I2356" s="282"/>
      <c r="J2356" s="283">
        <f>ROUND(I2356*H2356,2)</f>
        <v>0</v>
      </c>
      <c r="K2356" s="279" t="s">
        <v>166</v>
      </c>
      <c r="L2356" s="284"/>
      <c r="M2356" s="285" t="s">
        <v>32</v>
      </c>
      <c r="N2356" s="286" t="s">
        <v>48</v>
      </c>
      <c r="O2356" s="89"/>
      <c r="P2356" s="226">
        <f>O2356*H2356</f>
        <v>0</v>
      </c>
      <c r="Q2356" s="226">
        <v>0.00091</v>
      </c>
      <c r="R2356" s="226">
        <f>Q2356*H2356</f>
        <v>0.023123100000000001</v>
      </c>
      <c r="S2356" s="226">
        <v>0</v>
      </c>
      <c r="T2356" s="227">
        <f>S2356*H2356</f>
        <v>0</v>
      </c>
      <c r="U2356" s="43"/>
      <c r="V2356" s="43"/>
      <c r="W2356" s="43"/>
      <c r="X2356" s="43"/>
      <c r="Y2356" s="43"/>
      <c r="Z2356" s="43"/>
      <c r="AA2356" s="43"/>
      <c r="AB2356" s="43"/>
      <c r="AC2356" s="43"/>
      <c r="AD2356" s="43"/>
      <c r="AE2356" s="43"/>
      <c r="AR2356" s="228" t="s">
        <v>782</v>
      </c>
      <c r="AT2356" s="228" t="s">
        <v>670</v>
      </c>
      <c r="AU2356" s="228" t="s">
        <v>93</v>
      </c>
      <c r="AY2356" s="21" t="s">
        <v>159</v>
      </c>
      <c r="BE2356" s="229">
        <f>IF(N2356="základní",J2356,0)</f>
        <v>0</v>
      </c>
      <c r="BF2356" s="229">
        <f>IF(N2356="snížená",J2356,0)</f>
        <v>0</v>
      </c>
      <c r="BG2356" s="229">
        <f>IF(N2356="zákl. přenesená",J2356,0)</f>
        <v>0</v>
      </c>
      <c r="BH2356" s="229">
        <f>IF(N2356="sníž. přenesená",J2356,0)</f>
        <v>0</v>
      </c>
      <c r="BI2356" s="229">
        <f>IF(N2356="nulová",J2356,0)</f>
        <v>0</v>
      </c>
      <c r="BJ2356" s="21" t="s">
        <v>91</v>
      </c>
      <c r="BK2356" s="229">
        <f>ROUND(I2356*H2356,2)</f>
        <v>0</v>
      </c>
      <c r="BL2356" s="21" t="s">
        <v>663</v>
      </c>
      <c r="BM2356" s="228" t="s">
        <v>3644</v>
      </c>
    </row>
    <row r="2357" s="14" customFormat="1">
      <c r="A2357" s="14"/>
      <c r="B2357" s="246"/>
      <c r="C2357" s="247"/>
      <c r="D2357" s="237" t="s">
        <v>170</v>
      </c>
      <c r="E2357" s="247"/>
      <c r="F2357" s="249" t="s">
        <v>3645</v>
      </c>
      <c r="G2357" s="247"/>
      <c r="H2357" s="250">
        <v>25.41</v>
      </c>
      <c r="I2357" s="251"/>
      <c r="J2357" s="247"/>
      <c r="K2357" s="247"/>
      <c r="L2357" s="252"/>
      <c r="M2357" s="253"/>
      <c r="N2357" s="254"/>
      <c r="O2357" s="254"/>
      <c r="P2357" s="254"/>
      <c r="Q2357" s="254"/>
      <c r="R2357" s="254"/>
      <c r="S2357" s="254"/>
      <c r="T2357" s="255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6" t="s">
        <v>170</v>
      </c>
      <c r="AU2357" s="256" t="s">
        <v>93</v>
      </c>
      <c r="AV2357" s="14" t="s">
        <v>91</v>
      </c>
      <c r="AW2357" s="14" t="s">
        <v>4</v>
      </c>
      <c r="AX2357" s="14" t="s">
        <v>84</v>
      </c>
      <c r="AY2357" s="256" t="s">
        <v>159</v>
      </c>
    </row>
    <row r="2358" s="12" customFormat="1" ht="22.8" customHeight="1">
      <c r="A2358" s="12"/>
      <c r="B2358" s="201"/>
      <c r="C2358" s="202"/>
      <c r="D2358" s="203" t="s">
        <v>75</v>
      </c>
      <c r="E2358" s="215" t="s">
        <v>3646</v>
      </c>
      <c r="F2358" s="215" t="s">
        <v>3647</v>
      </c>
      <c r="G2358" s="202"/>
      <c r="H2358" s="202"/>
      <c r="I2358" s="205"/>
      <c r="J2358" s="216">
        <f>BK2358</f>
        <v>0</v>
      </c>
      <c r="K2358" s="202"/>
      <c r="L2358" s="207"/>
      <c r="M2358" s="208"/>
      <c r="N2358" s="209"/>
      <c r="O2358" s="209"/>
      <c r="P2358" s="210">
        <f>SUM(P2359:P2363)</f>
        <v>0</v>
      </c>
      <c r="Q2358" s="209"/>
      <c r="R2358" s="210">
        <f>SUM(R2359:R2363)</f>
        <v>0.022610789999999999</v>
      </c>
      <c r="S2358" s="209"/>
      <c r="T2358" s="211">
        <f>SUM(T2359:T2363)</f>
        <v>0</v>
      </c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R2358" s="212" t="s">
        <v>91</v>
      </c>
      <c r="AT2358" s="213" t="s">
        <v>75</v>
      </c>
      <c r="AU2358" s="213" t="s">
        <v>84</v>
      </c>
      <c r="AY2358" s="212" t="s">
        <v>159</v>
      </c>
      <c r="BK2358" s="214">
        <f>SUM(BK2359:BK2363)</f>
        <v>0</v>
      </c>
    </row>
    <row r="2359" s="2" customFormat="1" ht="24.15" customHeight="1">
      <c r="A2359" s="43"/>
      <c r="B2359" s="44"/>
      <c r="C2359" s="217" t="s">
        <v>3648</v>
      </c>
      <c r="D2359" s="217" t="s">
        <v>162</v>
      </c>
      <c r="E2359" s="218" t="s">
        <v>3649</v>
      </c>
      <c r="F2359" s="219" t="s">
        <v>3650</v>
      </c>
      <c r="G2359" s="220" t="s">
        <v>165</v>
      </c>
      <c r="H2359" s="221">
        <v>67.896000000000001</v>
      </c>
      <c r="I2359" s="222"/>
      <c r="J2359" s="223">
        <f>ROUND(I2359*H2359,2)</f>
        <v>0</v>
      </c>
      <c r="K2359" s="219" t="s">
        <v>166</v>
      </c>
      <c r="L2359" s="49"/>
      <c r="M2359" s="224" t="s">
        <v>32</v>
      </c>
      <c r="N2359" s="225" t="s">
        <v>48</v>
      </c>
      <c r="O2359" s="89"/>
      <c r="P2359" s="226">
        <f>O2359*H2359</f>
        <v>0</v>
      </c>
      <c r="Q2359" s="226">
        <v>0.000155</v>
      </c>
      <c r="R2359" s="226">
        <f>Q2359*H2359</f>
        <v>0.010523879999999999</v>
      </c>
      <c r="S2359" s="226">
        <v>0</v>
      </c>
      <c r="T2359" s="227">
        <f>S2359*H2359</f>
        <v>0</v>
      </c>
      <c r="U2359" s="43"/>
      <c r="V2359" s="43"/>
      <c r="W2359" s="43"/>
      <c r="X2359" s="43"/>
      <c r="Y2359" s="43"/>
      <c r="Z2359" s="43"/>
      <c r="AA2359" s="43"/>
      <c r="AB2359" s="43"/>
      <c r="AC2359" s="43"/>
      <c r="AD2359" s="43"/>
      <c r="AE2359" s="43"/>
      <c r="AR2359" s="228" t="s">
        <v>663</v>
      </c>
      <c r="AT2359" s="228" t="s">
        <v>162</v>
      </c>
      <c r="AU2359" s="228" t="s">
        <v>91</v>
      </c>
      <c r="AY2359" s="21" t="s">
        <v>159</v>
      </c>
      <c r="BE2359" s="229">
        <f>IF(N2359="základní",J2359,0)</f>
        <v>0</v>
      </c>
      <c r="BF2359" s="229">
        <f>IF(N2359="snížená",J2359,0)</f>
        <v>0</v>
      </c>
      <c r="BG2359" s="229">
        <f>IF(N2359="zákl. přenesená",J2359,0)</f>
        <v>0</v>
      </c>
      <c r="BH2359" s="229">
        <f>IF(N2359="sníž. přenesená",J2359,0)</f>
        <v>0</v>
      </c>
      <c r="BI2359" s="229">
        <f>IF(N2359="nulová",J2359,0)</f>
        <v>0</v>
      </c>
      <c r="BJ2359" s="21" t="s">
        <v>91</v>
      </c>
      <c r="BK2359" s="229">
        <f>ROUND(I2359*H2359,2)</f>
        <v>0</v>
      </c>
      <c r="BL2359" s="21" t="s">
        <v>663</v>
      </c>
      <c r="BM2359" s="228" t="s">
        <v>3651</v>
      </c>
    </row>
    <row r="2360" s="2" customFormat="1">
      <c r="A2360" s="43"/>
      <c r="B2360" s="44"/>
      <c r="C2360" s="45"/>
      <c r="D2360" s="230" t="s">
        <v>168</v>
      </c>
      <c r="E2360" s="45"/>
      <c r="F2360" s="231" t="s">
        <v>3652</v>
      </c>
      <c r="G2360" s="45"/>
      <c r="H2360" s="45"/>
      <c r="I2360" s="232"/>
      <c r="J2360" s="45"/>
      <c r="K2360" s="45"/>
      <c r="L2360" s="49"/>
      <c r="M2360" s="233"/>
      <c r="N2360" s="234"/>
      <c r="O2360" s="89"/>
      <c r="P2360" s="89"/>
      <c r="Q2360" s="89"/>
      <c r="R2360" s="89"/>
      <c r="S2360" s="89"/>
      <c r="T2360" s="90"/>
      <c r="U2360" s="43"/>
      <c r="V2360" s="43"/>
      <c r="W2360" s="43"/>
      <c r="X2360" s="43"/>
      <c r="Y2360" s="43"/>
      <c r="Z2360" s="43"/>
      <c r="AA2360" s="43"/>
      <c r="AB2360" s="43"/>
      <c r="AC2360" s="43"/>
      <c r="AD2360" s="43"/>
      <c r="AE2360" s="43"/>
      <c r="AT2360" s="21" t="s">
        <v>168</v>
      </c>
      <c r="AU2360" s="21" t="s">
        <v>91</v>
      </c>
    </row>
    <row r="2361" s="14" customFormat="1">
      <c r="A2361" s="14"/>
      <c r="B2361" s="246"/>
      <c r="C2361" s="247"/>
      <c r="D2361" s="237" t="s">
        <v>170</v>
      </c>
      <c r="E2361" s="248" t="s">
        <v>32</v>
      </c>
      <c r="F2361" s="249" t="s">
        <v>306</v>
      </c>
      <c r="G2361" s="247"/>
      <c r="H2361" s="250">
        <v>67.896000000000001</v>
      </c>
      <c r="I2361" s="251"/>
      <c r="J2361" s="247"/>
      <c r="K2361" s="247"/>
      <c r="L2361" s="252"/>
      <c r="M2361" s="253"/>
      <c r="N2361" s="254"/>
      <c r="O2361" s="254"/>
      <c r="P2361" s="254"/>
      <c r="Q2361" s="254"/>
      <c r="R2361" s="254"/>
      <c r="S2361" s="254"/>
      <c r="T2361" s="255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56" t="s">
        <v>170</v>
      </c>
      <c r="AU2361" s="256" t="s">
        <v>91</v>
      </c>
      <c r="AV2361" s="14" t="s">
        <v>91</v>
      </c>
      <c r="AW2361" s="14" t="s">
        <v>38</v>
      </c>
      <c r="AX2361" s="14" t="s">
        <v>84</v>
      </c>
      <c r="AY2361" s="256" t="s">
        <v>159</v>
      </c>
    </row>
    <row r="2362" s="2" customFormat="1" ht="44.25" customHeight="1">
      <c r="A2362" s="43"/>
      <c r="B2362" s="44"/>
      <c r="C2362" s="217" t="s">
        <v>3653</v>
      </c>
      <c r="D2362" s="217" t="s">
        <v>162</v>
      </c>
      <c r="E2362" s="218" t="s">
        <v>3654</v>
      </c>
      <c r="F2362" s="219" t="s">
        <v>3655</v>
      </c>
      <c r="G2362" s="220" t="s">
        <v>165</v>
      </c>
      <c r="H2362" s="221">
        <v>73.254000000000005</v>
      </c>
      <c r="I2362" s="222"/>
      <c r="J2362" s="223">
        <f>ROUND(I2362*H2362,2)</f>
        <v>0</v>
      </c>
      <c r="K2362" s="219" t="s">
        <v>166</v>
      </c>
      <c r="L2362" s="49"/>
      <c r="M2362" s="224" t="s">
        <v>32</v>
      </c>
      <c r="N2362" s="225" t="s">
        <v>48</v>
      </c>
      <c r="O2362" s="89"/>
      <c r="P2362" s="226">
        <f>O2362*H2362</f>
        <v>0</v>
      </c>
      <c r="Q2362" s="226">
        <v>0.000165</v>
      </c>
      <c r="R2362" s="226">
        <f>Q2362*H2362</f>
        <v>0.012086910000000001</v>
      </c>
      <c r="S2362" s="226">
        <v>0</v>
      </c>
      <c r="T2362" s="227">
        <f>S2362*H2362</f>
        <v>0</v>
      </c>
      <c r="U2362" s="43"/>
      <c r="V2362" s="43"/>
      <c r="W2362" s="43"/>
      <c r="X2362" s="43"/>
      <c r="Y2362" s="43"/>
      <c r="Z2362" s="43"/>
      <c r="AA2362" s="43"/>
      <c r="AB2362" s="43"/>
      <c r="AC2362" s="43"/>
      <c r="AD2362" s="43"/>
      <c r="AE2362" s="43"/>
      <c r="AR2362" s="228" t="s">
        <v>663</v>
      </c>
      <c r="AT2362" s="228" t="s">
        <v>162</v>
      </c>
      <c r="AU2362" s="228" t="s">
        <v>91</v>
      </c>
      <c r="AY2362" s="21" t="s">
        <v>159</v>
      </c>
      <c r="BE2362" s="229">
        <f>IF(N2362="základní",J2362,0)</f>
        <v>0</v>
      </c>
      <c r="BF2362" s="229">
        <f>IF(N2362="snížená",J2362,0)</f>
        <v>0</v>
      </c>
      <c r="BG2362" s="229">
        <f>IF(N2362="zákl. přenesená",J2362,0)</f>
        <v>0</v>
      </c>
      <c r="BH2362" s="229">
        <f>IF(N2362="sníž. přenesená",J2362,0)</f>
        <v>0</v>
      </c>
      <c r="BI2362" s="229">
        <f>IF(N2362="nulová",J2362,0)</f>
        <v>0</v>
      </c>
      <c r="BJ2362" s="21" t="s">
        <v>91</v>
      </c>
      <c r="BK2362" s="229">
        <f>ROUND(I2362*H2362,2)</f>
        <v>0</v>
      </c>
      <c r="BL2362" s="21" t="s">
        <v>663</v>
      </c>
      <c r="BM2362" s="228" t="s">
        <v>3656</v>
      </c>
    </row>
    <row r="2363" s="2" customFormat="1">
      <c r="A2363" s="43"/>
      <c r="B2363" s="44"/>
      <c r="C2363" s="45"/>
      <c r="D2363" s="230" t="s">
        <v>168</v>
      </c>
      <c r="E2363" s="45"/>
      <c r="F2363" s="231" t="s">
        <v>3657</v>
      </c>
      <c r="G2363" s="45"/>
      <c r="H2363" s="45"/>
      <c r="I2363" s="232"/>
      <c r="J2363" s="45"/>
      <c r="K2363" s="45"/>
      <c r="L2363" s="49"/>
      <c r="M2363" s="233"/>
      <c r="N2363" s="234"/>
      <c r="O2363" s="89"/>
      <c r="P2363" s="89"/>
      <c r="Q2363" s="89"/>
      <c r="R2363" s="89"/>
      <c r="S2363" s="89"/>
      <c r="T2363" s="90"/>
      <c r="U2363" s="43"/>
      <c r="V2363" s="43"/>
      <c r="W2363" s="43"/>
      <c r="X2363" s="43"/>
      <c r="Y2363" s="43"/>
      <c r="Z2363" s="43"/>
      <c r="AA2363" s="43"/>
      <c r="AB2363" s="43"/>
      <c r="AC2363" s="43"/>
      <c r="AD2363" s="43"/>
      <c r="AE2363" s="43"/>
      <c r="AT2363" s="21" t="s">
        <v>168</v>
      </c>
      <c r="AU2363" s="21" t="s">
        <v>91</v>
      </c>
    </row>
    <row r="2364" s="12" customFormat="1" ht="22.8" customHeight="1">
      <c r="A2364" s="12"/>
      <c r="B2364" s="201"/>
      <c r="C2364" s="202"/>
      <c r="D2364" s="203" t="s">
        <v>75</v>
      </c>
      <c r="E2364" s="215" t="s">
        <v>3658</v>
      </c>
      <c r="F2364" s="215" t="s">
        <v>3659</v>
      </c>
      <c r="G2364" s="202"/>
      <c r="H2364" s="202"/>
      <c r="I2364" s="205"/>
      <c r="J2364" s="216">
        <f>BK2364</f>
        <v>0</v>
      </c>
      <c r="K2364" s="202"/>
      <c r="L2364" s="207"/>
      <c r="M2364" s="208"/>
      <c r="N2364" s="209"/>
      <c r="O2364" s="209"/>
      <c r="P2364" s="210">
        <f>SUM(P2365:P2400)</f>
        <v>0</v>
      </c>
      <c r="Q2364" s="209"/>
      <c r="R2364" s="210">
        <f>SUM(R2365:R2400)</f>
        <v>1.2708297916614999</v>
      </c>
      <c r="S2364" s="209"/>
      <c r="T2364" s="211">
        <f>SUM(T2365:T2400)</f>
        <v>0.047878320000000002</v>
      </c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R2364" s="212" t="s">
        <v>91</v>
      </c>
      <c r="AT2364" s="213" t="s">
        <v>75</v>
      </c>
      <c r="AU2364" s="213" t="s">
        <v>84</v>
      </c>
      <c r="AY2364" s="212" t="s">
        <v>159</v>
      </c>
      <c r="BK2364" s="214">
        <f>SUM(BK2365:BK2400)</f>
        <v>0</v>
      </c>
    </row>
    <row r="2365" s="2" customFormat="1" ht="24.15" customHeight="1">
      <c r="A2365" s="43"/>
      <c r="B2365" s="44"/>
      <c r="C2365" s="217" t="s">
        <v>3660</v>
      </c>
      <c r="D2365" s="217" t="s">
        <v>162</v>
      </c>
      <c r="E2365" s="218" t="s">
        <v>3661</v>
      </c>
      <c r="F2365" s="219" t="s">
        <v>3662</v>
      </c>
      <c r="G2365" s="220" t="s">
        <v>165</v>
      </c>
      <c r="H2365" s="221">
        <v>2507.9189999999999</v>
      </c>
      <c r="I2365" s="222"/>
      <c r="J2365" s="223">
        <f>ROUND(I2365*H2365,2)</f>
        <v>0</v>
      </c>
      <c r="K2365" s="219" t="s">
        <v>166</v>
      </c>
      <c r="L2365" s="49"/>
      <c r="M2365" s="224" t="s">
        <v>32</v>
      </c>
      <c r="N2365" s="225" t="s">
        <v>48</v>
      </c>
      <c r="O2365" s="89"/>
      <c r="P2365" s="226">
        <f>O2365*H2365</f>
        <v>0</v>
      </c>
      <c r="Q2365" s="226">
        <v>0</v>
      </c>
      <c r="R2365" s="226">
        <f>Q2365*H2365</f>
        <v>0</v>
      </c>
      <c r="S2365" s="226">
        <v>0</v>
      </c>
      <c r="T2365" s="227">
        <f>S2365*H2365</f>
        <v>0</v>
      </c>
      <c r="U2365" s="43"/>
      <c r="V2365" s="43"/>
      <c r="W2365" s="43"/>
      <c r="X2365" s="43"/>
      <c r="Y2365" s="43"/>
      <c r="Z2365" s="43"/>
      <c r="AA2365" s="43"/>
      <c r="AB2365" s="43"/>
      <c r="AC2365" s="43"/>
      <c r="AD2365" s="43"/>
      <c r="AE2365" s="43"/>
      <c r="AR2365" s="228" t="s">
        <v>663</v>
      </c>
      <c r="AT2365" s="228" t="s">
        <v>162</v>
      </c>
      <c r="AU2365" s="228" t="s">
        <v>91</v>
      </c>
      <c r="AY2365" s="21" t="s">
        <v>159</v>
      </c>
      <c r="BE2365" s="229">
        <f>IF(N2365="základní",J2365,0)</f>
        <v>0</v>
      </c>
      <c r="BF2365" s="229">
        <f>IF(N2365="snížená",J2365,0)</f>
        <v>0</v>
      </c>
      <c r="BG2365" s="229">
        <f>IF(N2365="zákl. přenesená",J2365,0)</f>
        <v>0</v>
      </c>
      <c r="BH2365" s="229">
        <f>IF(N2365="sníž. přenesená",J2365,0)</f>
        <v>0</v>
      </c>
      <c r="BI2365" s="229">
        <f>IF(N2365="nulová",J2365,0)</f>
        <v>0</v>
      </c>
      <c r="BJ2365" s="21" t="s">
        <v>91</v>
      </c>
      <c r="BK2365" s="229">
        <f>ROUND(I2365*H2365,2)</f>
        <v>0</v>
      </c>
      <c r="BL2365" s="21" t="s">
        <v>663</v>
      </c>
      <c r="BM2365" s="228" t="s">
        <v>3663</v>
      </c>
    </row>
    <row r="2366" s="2" customFormat="1">
      <c r="A2366" s="43"/>
      <c r="B2366" s="44"/>
      <c r="C2366" s="45"/>
      <c r="D2366" s="230" t="s">
        <v>168</v>
      </c>
      <c r="E2366" s="45"/>
      <c r="F2366" s="231" t="s">
        <v>3664</v>
      </c>
      <c r="G2366" s="45"/>
      <c r="H2366" s="45"/>
      <c r="I2366" s="232"/>
      <c r="J2366" s="45"/>
      <c r="K2366" s="45"/>
      <c r="L2366" s="49"/>
      <c r="M2366" s="233"/>
      <c r="N2366" s="234"/>
      <c r="O2366" s="89"/>
      <c r="P2366" s="89"/>
      <c r="Q2366" s="89"/>
      <c r="R2366" s="89"/>
      <c r="S2366" s="89"/>
      <c r="T2366" s="90"/>
      <c r="U2366" s="43"/>
      <c r="V2366" s="43"/>
      <c r="W2366" s="43"/>
      <c r="X2366" s="43"/>
      <c r="Y2366" s="43"/>
      <c r="Z2366" s="43"/>
      <c r="AA2366" s="43"/>
      <c r="AB2366" s="43"/>
      <c r="AC2366" s="43"/>
      <c r="AD2366" s="43"/>
      <c r="AE2366" s="43"/>
      <c r="AT2366" s="21" t="s">
        <v>168</v>
      </c>
      <c r="AU2366" s="21" t="s">
        <v>91</v>
      </c>
    </row>
    <row r="2367" s="14" customFormat="1">
      <c r="A2367" s="14"/>
      <c r="B2367" s="246"/>
      <c r="C2367" s="247"/>
      <c r="D2367" s="237" t="s">
        <v>170</v>
      </c>
      <c r="E2367" s="248" t="s">
        <v>32</v>
      </c>
      <c r="F2367" s="249" t="s">
        <v>3665</v>
      </c>
      <c r="G2367" s="247"/>
      <c r="H2367" s="250">
        <v>2116.8939999999998</v>
      </c>
      <c r="I2367" s="251"/>
      <c r="J2367" s="247"/>
      <c r="K2367" s="247"/>
      <c r="L2367" s="252"/>
      <c r="M2367" s="253"/>
      <c r="N2367" s="254"/>
      <c r="O2367" s="254"/>
      <c r="P2367" s="254"/>
      <c r="Q2367" s="254"/>
      <c r="R2367" s="254"/>
      <c r="S2367" s="254"/>
      <c r="T2367" s="255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6" t="s">
        <v>170</v>
      </c>
      <c r="AU2367" s="256" t="s">
        <v>91</v>
      </c>
      <c r="AV2367" s="14" t="s">
        <v>91</v>
      </c>
      <c r="AW2367" s="14" t="s">
        <v>38</v>
      </c>
      <c r="AX2367" s="14" t="s">
        <v>76</v>
      </c>
      <c r="AY2367" s="256" t="s">
        <v>159</v>
      </c>
    </row>
    <row r="2368" s="14" customFormat="1">
      <c r="A2368" s="14"/>
      <c r="B2368" s="246"/>
      <c r="C2368" s="247"/>
      <c r="D2368" s="237" t="s">
        <v>170</v>
      </c>
      <c r="E2368" s="248" t="s">
        <v>32</v>
      </c>
      <c r="F2368" s="249" t="s">
        <v>3666</v>
      </c>
      <c r="G2368" s="247"/>
      <c r="H2368" s="250">
        <v>295.75999999999999</v>
      </c>
      <c r="I2368" s="251"/>
      <c r="J2368" s="247"/>
      <c r="K2368" s="247"/>
      <c r="L2368" s="252"/>
      <c r="M2368" s="253"/>
      <c r="N2368" s="254"/>
      <c r="O2368" s="254"/>
      <c r="P2368" s="254"/>
      <c r="Q2368" s="254"/>
      <c r="R2368" s="254"/>
      <c r="S2368" s="254"/>
      <c r="T2368" s="255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6" t="s">
        <v>170</v>
      </c>
      <c r="AU2368" s="256" t="s">
        <v>91</v>
      </c>
      <c r="AV2368" s="14" t="s">
        <v>91</v>
      </c>
      <c r="AW2368" s="14" t="s">
        <v>38</v>
      </c>
      <c r="AX2368" s="14" t="s">
        <v>76</v>
      </c>
      <c r="AY2368" s="256" t="s">
        <v>159</v>
      </c>
    </row>
    <row r="2369" s="14" customFormat="1">
      <c r="A2369" s="14"/>
      <c r="B2369" s="246"/>
      <c r="C2369" s="247"/>
      <c r="D2369" s="237" t="s">
        <v>170</v>
      </c>
      <c r="E2369" s="248" t="s">
        <v>32</v>
      </c>
      <c r="F2369" s="249" t="s">
        <v>445</v>
      </c>
      <c r="G2369" s="247"/>
      <c r="H2369" s="250">
        <v>95.265000000000001</v>
      </c>
      <c r="I2369" s="251"/>
      <c r="J2369" s="247"/>
      <c r="K2369" s="247"/>
      <c r="L2369" s="252"/>
      <c r="M2369" s="253"/>
      <c r="N2369" s="254"/>
      <c r="O2369" s="254"/>
      <c r="P2369" s="254"/>
      <c r="Q2369" s="254"/>
      <c r="R2369" s="254"/>
      <c r="S2369" s="254"/>
      <c r="T2369" s="255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6" t="s">
        <v>170</v>
      </c>
      <c r="AU2369" s="256" t="s">
        <v>91</v>
      </c>
      <c r="AV2369" s="14" t="s">
        <v>91</v>
      </c>
      <c r="AW2369" s="14" t="s">
        <v>38</v>
      </c>
      <c r="AX2369" s="14" t="s">
        <v>76</v>
      </c>
      <c r="AY2369" s="256" t="s">
        <v>159</v>
      </c>
    </row>
    <row r="2370" s="15" customFormat="1">
      <c r="A2370" s="15"/>
      <c r="B2370" s="266"/>
      <c r="C2370" s="267"/>
      <c r="D2370" s="237" t="s">
        <v>170</v>
      </c>
      <c r="E2370" s="268" t="s">
        <v>32</v>
      </c>
      <c r="F2370" s="269" t="s">
        <v>583</v>
      </c>
      <c r="G2370" s="267"/>
      <c r="H2370" s="270">
        <v>2507.9189999999999</v>
      </c>
      <c r="I2370" s="271"/>
      <c r="J2370" s="267"/>
      <c r="K2370" s="267"/>
      <c r="L2370" s="272"/>
      <c r="M2370" s="273"/>
      <c r="N2370" s="274"/>
      <c r="O2370" s="274"/>
      <c r="P2370" s="274"/>
      <c r="Q2370" s="274"/>
      <c r="R2370" s="274"/>
      <c r="S2370" s="274"/>
      <c r="T2370" s="275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/>
      <c r="AT2370" s="276" t="s">
        <v>170</v>
      </c>
      <c r="AU2370" s="276" t="s">
        <v>91</v>
      </c>
      <c r="AV2370" s="15" t="s">
        <v>96</v>
      </c>
      <c r="AW2370" s="15" t="s">
        <v>38</v>
      </c>
      <c r="AX2370" s="15" t="s">
        <v>84</v>
      </c>
      <c r="AY2370" s="276" t="s">
        <v>159</v>
      </c>
    </row>
    <row r="2371" s="2" customFormat="1" ht="33" customHeight="1">
      <c r="A2371" s="43"/>
      <c r="B2371" s="44"/>
      <c r="C2371" s="217" t="s">
        <v>3667</v>
      </c>
      <c r="D2371" s="217" t="s">
        <v>162</v>
      </c>
      <c r="E2371" s="218" t="s">
        <v>3668</v>
      </c>
      <c r="F2371" s="219" t="s">
        <v>3669</v>
      </c>
      <c r="G2371" s="220" t="s">
        <v>165</v>
      </c>
      <c r="H2371" s="221">
        <v>2507.9189999999999</v>
      </c>
      <c r="I2371" s="222"/>
      <c r="J2371" s="223">
        <f>ROUND(I2371*H2371,2)</f>
        <v>0</v>
      </c>
      <c r="K2371" s="219" t="s">
        <v>166</v>
      </c>
      <c r="L2371" s="49"/>
      <c r="M2371" s="224" t="s">
        <v>32</v>
      </c>
      <c r="N2371" s="225" t="s">
        <v>48</v>
      </c>
      <c r="O2371" s="89"/>
      <c r="P2371" s="226">
        <f>O2371*H2371</f>
        <v>0</v>
      </c>
      <c r="Q2371" s="226">
        <v>0.00020799999999999999</v>
      </c>
      <c r="R2371" s="226">
        <f>Q2371*H2371</f>
        <v>0.52164715199999989</v>
      </c>
      <c r="S2371" s="226">
        <v>0</v>
      </c>
      <c r="T2371" s="227">
        <f>S2371*H2371</f>
        <v>0</v>
      </c>
      <c r="U2371" s="43"/>
      <c r="V2371" s="43"/>
      <c r="W2371" s="43"/>
      <c r="X2371" s="43"/>
      <c r="Y2371" s="43"/>
      <c r="Z2371" s="43"/>
      <c r="AA2371" s="43"/>
      <c r="AB2371" s="43"/>
      <c r="AC2371" s="43"/>
      <c r="AD2371" s="43"/>
      <c r="AE2371" s="43"/>
      <c r="AR2371" s="228" t="s">
        <v>663</v>
      </c>
      <c r="AT2371" s="228" t="s">
        <v>162</v>
      </c>
      <c r="AU2371" s="228" t="s">
        <v>91</v>
      </c>
      <c r="AY2371" s="21" t="s">
        <v>159</v>
      </c>
      <c r="BE2371" s="229">
        <f>IF(N2371="základní",J2371,0)</f>
        <v>0</v>
      </c>
      <c r="BF2371" s="229">
        <f>IF(N2371="snížená",J2371,0)</f>
        <v>0</v>
      </c>
      <c r="BG2371" s="229">
        <f>IF(N2371="zákl. přenesená",J2371,0)</f>
        <v>0</v>
      </c>
      <c r="BH2371" s="229">
        <f>IF(N2371="sníž. přenesená",J2371,0)</f>
        <v>0</v>
      </c>
      <c r="BI2371" s="229">
        <f>IF(N2371="nulová",J2371,0)</f>
        <v>0</v>
      </c>
      <c r="BJ2371" s="21" t="s">
        <v>91</v>
      </c>
      <c r="BK2371" s="229">
        <f>ROUND(I2371*H2371,2)</f>
        <v>0</v>
      </c>
      <c r="BL2371" s="21" t="s">
        <v>663</v>
      </c>
      <c r="BM2371" s="228" t="s">
        <v>3670</v>
      </c>
    </row>
    <row r="2372" s="2" customFormat="1">
      <c r="A2372" s="43"/>
      <c r="B2372" s="44"/>
      <c r="C2372" s="45"/>
      <c r="D2372" s="230" t="s">
        <v>168</v>
      </c>
      <c r="E2372" s="45"/>
      <c r="F2372" s="231" t="s">
        <v>3671</v>
      </c>
      <c r="G2372" s="45"/>
      <c r="H2372" s="45"/>
      <c r="I2372" s="232"/>
      <c r="J2372" s="45"/>
      <c r="K2372" s="45"/>
      <c r="L2372" s="49"/>
      <c r="M2372" s="233"/>
      <c r="N2372" s="234"/>
      <c r="O2372" s="89"/>
      <c r="P2372" s="89"/>
      <c r="Q2372" s="89"/>
      <c r="R2372" s="89"/>
      <c r="S2372" s="89"/>
      <c r="T2372" s="90"/>
      <c r="U2372" s="43"/>
      <c r="V2372" s="43"/>
      <c r="W2372" s="43"/>
      <c r="X2372" s="43"/>
      <c r="Y2372" s="43"/>
      <c r="Z2372" s="43"/>
      <c r="AA2372" s="43"/>
      <c r="AB2372" s="43"/>
      <c r="AC2372" s="43"/>
      <c r="AD2372" s="43"/>
      <c r="AE2372" s="43"/>
      <c r="AT2372" s="21" t="s">
        <v>168</v>
      </c>
      <c r="AU2372" s="21" t="s">
        <v>91</v>
      </c>
    </row>
    <row r="2373" s="2" customFormat="1" ht="37.8" customHeight="1">
      <c r="A2373" s="43"/>
      <c r="B2373" s="44"/>
      <c r="C2373" s="217" t="s">
        <v>3672</v>
      </c>
      <c r="D2373" s="217" t="s">
        <v>162</v>
      </c>
      <c r="E2373" s="218" t="s">
        <v>3673</v>
      </c>
      <c r="F2373" s="219" t="s">
        <v>3674</v>
      </c>
      <c r="G2373" s="220" t="s">
        <v>165</v>
      </c>
      <c r="H2373" s="221">
        <v>2507.9189999999999</v>
      </c>
      <c r="I2373" s="222"/>
      <c r="J2373" s="223">
        <f>ROUND(I2373*H2373,2)</f>
        <v>0</v>
      </c>
      <c r="K2373" s="219" t="s">
        <v>166</v>
      </c>
      <c r="L2373" s="49"/>
      <c r="M2373" s="224" t="s">
        <v>32</v>
      </c>
      <c r="N2373" s="225" t="s">
        <v>48</v>
      </c>
      <c r="O2373" s="89"/>
      <c r="P2373" s="226">
        <f>O2373*H2373</f>
        <v>0</v>
      </c>
      <c r="Q2373" s="226">
        <v>0.00028499999999999999</v>
      </c>
      <c r="R2373" s="226">
        <f>Q2373*H2373</f>
        <v>0.71475691499999994</v>
      </c>
      <c r="S2373" s="226">
        <v>0</v>
      </c>
      <c r="T2373" s="227">
        <f>S2373*H2373</f>
        <v>0</v>
      </c>
      <c r="U2373" s="43"/>
      <c r="V2373" s="43"/>
      <c r="W2373" s="43"/>
      <c r="X2373" s="43"/>
      <c r="Y2373" s="43"/>
      <c r="Z2373" s="43"/>
      <c r="AA2373" s="43"/>
      <c r="AB2373" s="43"/>
      <c r="AC2373" s="43"/>
      <c r="AD2373" s="43"/>
      <c r="AE2373" s="43"/>
      <c r="AR2373" s="228" t="s">
        <v>663</v>
      </c>
      <c r="AT2373" s="228" t="s">
        <v>162</v>
      </c>
      <c r="AU2373" s="228" t="s">
        <v>91</v>
      </c>
      <c r="AY2373" s="21" t="s">
        <v>159</v>
      </c>
      <c r="BE2373" s="229">
        <f>IF(N2373="základní",J2373,0)</f>
        <v>0</v>
      </c>
      <c r="BF2373" s="229">
        <f>IF(N2373="snížená",J2373,0)</f>
        <v>0</v>
      </c>
      <c r="BG2373" s="229">
        <f>IF(N2373="zákl. přenesená",J2373,0)</f>
        <v>0</v>
      </c>
      <c r="BH2373" s="229">
        <f>IF(N2373="sníž. přenesená",J2373,0)</f>
        <v>0</v>
      </c>
      <c r="BI2373" s="229">
        <f>IF(N2373="nulová",J2373,0)</f>
        <v>0</v>
      </c>
      <c r="BJ2373" s="21" t="s">
        <v>91</v>
      </c>
      <c r="BK2373" s="229">
        <f>ROUND(I2373*H2373,2)</f>
        <v>0</v>
      </c>
      <c r="BL2373" s="21" t="s">
        <v>663</v>
      </c>
      <c r="BM2373" s="228" t="s">
        <v>3675</v>
      </c>
    </row>
    <row r="2374" s="2" customFormat="1">
      <c r="A2374" s="43"/>
      <c r="B2374" s="44"/>
      <c r="C2374" s="45"/>
      <c r="D2374" s="230" t="s">
        <v>168</v>
      </c>
      <c r="E2374" s="45"/>
      <c r="F2374" s="231" t="s">
        <v>3676</v>
      </c>
      <c r="G2374" s="45"/>
      <c r="H2374" s="45"/>
      <c r="I2374" s="232"/>
      <c r="J2374" s="45"/>
      <c r="K2374" s="45"/>
      <c r="L2374" s="49"/>
      <c r="M2374" s="233"/>
      <c r="N2374" s="234"/>
      <c r="O2374" s="89"/>
      <c r="P2374" s="89"/>
      <c r="Q2374" s="89"/>
      <c r="R2374" s="89"/>
      <c r="S2374" s="89"/>
      <c r="T2374" s="90"/>
      <c r="U2374" s="43"/>
      <c r="V2374" s="43"/>
      <c r="W2374" s="43"/>
      <c r="X2374" s="43"/>
      <c r="Y2374" s="43"/>
      <c r="Z2374" s="43"/>
      <c r="AA2374" s="43"/>
      <c r="AB2374" s="43"/>
      <c r="AC2374" s="43"/>
      <c r="AD2374" s="43"/>
      <c r="AE2374" s="43"/>
      <c r="AT2374" s="21" t="s">
        <v>168</v>
      </c>
      <c r="AU2374" s="21" t="s">
        <v>91</v>
      </c>
    </row>
    <row r="2375" s="2" customFormat="1" ht="33" customHeight="1">
      <c r="A2375" s="43"/>
      <c r="B2375" s="44"/>
      <c r="C2375" s="217" t="s">
        <v>3677</v>
      </c>
      <c r="D2375" s="217" t="s">
        <v>162</v>
      </c>
      <c r="E2375" s="218" t="s">
        <v>3678</v>
      </c>
      <c r="F2375" s="219" t="s">
        <v>3679</v>
      </c>
      <c r="G2375" s="220" t="s">
        <v>785</v>
      </c>
      <c r="H2375" s="221">
        <v>1459.385</v>
      </c>
      <c r="I2375" s="222"/>
      <c r="J2375" s="223">
        <f>ROUND(I2375*H2375,2)</f>
        <v>0</v>
      </c>
      <c r="K2375" s="219" t="s">
        <v>166</v>
      </c>
      <c r="L2375" s="49"/>
      <c r="M2375" s="224" t="s">
        <v>32</v>
      </c>
      <c r="N2375" s="225" t="s">
        <v>48</v>
      </c>
      <c r="O2375" s="89"/>
      <c r="P2375" s="226">
        <f>O2375*H2375</f>
        <v>0</v>
      </c>
      <c r="Q2375" s="226">
        <v>1.1559899999999999E-05</v>
      </c>
      <c r="R2375" s="226">
        <f>Q2375*H2375</f>
        <v>0.0168703446615</v>
      </c>
      <c r="S2375" s="226">
        <v>0</v>
      </c>
      <c r="T2375" s="227">
        <f>S2375*H2375</f>
        <v>0</v>
      </c>
      <c r="U2375" s="43"/>
      <c r="V2375" s="43"/>
      <c r="W2375" s="43"/>
      <c r="X2375" s="43"/>
      <c r="Y2375" s="43"/>
      <c r="Z2375" s="43"/>
      <c r="AA2375" s="43"/>
      <c r="AB2375" s="43"/>
      <c r="AC2375" s="43"/>
      <c r="AD2375" s="43"/>
      <c r="AE2375" s="43"/>
      <c r="AR2375" s="228" t="s">
        <v>663</v>
      </c>
      <c r="AT2375" s="228" t="s">
        <v>162</v>
      </c>
      <c r="AU2375" s="228" t="s">
        <v>91</v>
      </c>
      <c r="AY2375" s="21" t="s">
        <v>159</v>
      </c>
      <c r="BE2375" s="229">
        <f>IF(N2375="základní",J2375,0)</f>
        <v>0</v>
      </c>
      <c r="BF2375" s="229">
        <f>IF(N2375="snížená",J2375,0)</f>
        <v>0</v>
      </c>
      <c r="BG2375" s="229">
        <f>IF(N2375="zákl. přenesená",J2375,0)</f>
        <v>0</v>
      </c>
      <c r="BH2375" s="229">
        <f>IF(N2375="sníž. přenesená",J2375,0)</f>
        <v>0</v>
      </c>
      <c r="BI2375" s="229">
        <f>IF(N2375="nulová",J2375,0)</f>
        <v>0</v>
      </c>
      <c r="BJ2375" s="21" t="s">
        <v>91</v>
      </c>
      <c r="BK2375" s="229">
        <f>ROUND(I2375*H2375,2)</f>
        <v>0</v>
      </c>
      <c r="BL2375" s="21" t="s">
        <v>663</v>
      </c>
      <c r="BM2375" s="228" t="s">
        <v>3680</v>
      </c>
    </row>
    <row r="2376" s="2" customFormat="1">
      <c r="A2376" s="43"/>
      <c r="B2376" s="44"/>
      <c r="C2376" s="45"/>
      <c r="D2376" s="230" t="s">
        <v>168</v>
      </c>
      <c r="E2376" s="45"/>
      <c r="F2376" s="231" t="s">
        <v>3681</v>
      </c>
      <c r="G2376" s="45"/>
      <c r="H2376" s="45"/>
      <c r="I2376" s="232"/>
      <c r="J2376" s="45"/>
      <c r="K2376" s="45"/>
      <c r="L2376" s="49"/>
      <c r="M2376" s="233"/>
      <c r="N2376" s="234"/>
      <c r="O2376" s="89"/>
      <c r="P2376" s="89"/>
      <c r="Q2376" s="89"/>
      <c r="R2376" s="89"/>
      <c r="S2376" s="89"/>
      <c r="T2376" s="90"/>
      <c r="U2376" s="43"/>
      <c r="V2376" s="43"/>
      <c r="W2376" s="43"/>
      <c r="X2376" s="43"/>
      <c r="Y2376" s="43"/>
      <c r="Z2376" s="43"/>
      <c r="AA2376" s="43"/>
      <c r="AB2376" s="43"/>
      <c r="AC2376" s="43"/>
      <c r="AD2376" s="43"/>
      <c r="AE2376" s="43"/>
      <c r="AT2376" s="21" t="s">
        <v>168</v>
      </c>
      <c r="AU2376" s="21" t="s">
        <v>91</v>
      </c>
    </row>
    <row r="2377" s="14" customFormat="1">
      <c r="A2377" s="14"/>
      <c r="B2377" s="246"/>
      <c r="C2377" s="247"/>
      <c r="D2377" s="237" t="s">
        <v>170</v>
      </c>
      <c r="E2377" s="248" t="s">
        <v>32</v>
      </c>
      <c r="F2377" s="249" t="s">
        <v>3682</v>
      </c>
      <c r="G2377" s="247"/>
      <c r="H2377" s="250">
        <v>907.10000000000002</v>
      </c>
      <c r="I2377" s="251"/>
      <c r="J2377" s="247"/>
      <c r="K2377" s="247"/>
      <c r="L2377" s="252"/>
      <c r="M2377" s="253"/>
      <c r="N2377" s="254"/>
      <c r="O2377" s="254"/>
      <c r="P2377" s="254"/>
      <c r="Q2377" s="254"/>
      <c r="R2377" s="254"/>
      <c r="S2377" s="254"/>
      <c r="T2377" s="255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6" t="s">
        <v>170</v>
      </c>
      <c r="AU2377" s="256" t="s">
        <v>91</v>
      </c>
      <c r="AV2377" s="14" t="s">
        <v>91</v>
      </c>
      <c r="AW2377" s="14" t="s">
        <v>38</v>
      </c>
      <c r="AX2377" s="14" t="s">
        <v>76</v>
      </c>
      <c r="AY2377" s="256" t="s">
        <v>159</v>
      </c>
    </row>
    <row r="2378" s="14" customFormat="1">
      <c r="A2378" s="14"/>
      <c r="B2378" s="246"/>
      <c r="C2378" s="247"/>
      <c r="D2378" s="237" t="s">
        <v>170</v>
      </c>
      <c r="E2378" s="248" t="s">
        <v>32</v>
      </c>
      <c r="F2378" s="249" t="s">
        <v>3683</v>
      </c>
      <c r="G2378" s="247"/>
      <c r="H2378" s="250">
        <v>451.05000000000001</v>
      </c>
      <c r="I2378" s="251"/>
      <c r="J2378" s="247"/>
      <c r="K2378" s="247"/>
      <c r="L2378" s="252"/>
      <c r="M2378" s="253"/>
      <c r="N2378" s="254"/>
      <c r="O2378" s="254"/>
      <c r="P2378" s="254"/>
      <c r="Q2378" s="254"/>
      <c r="R2378" s="254"/>
      <c r="S2378" s="254"/>
      <c r="T2378" s="255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56" t="s">
        <v>170</v>
      </c>
      <c r="AU2378" s="256" t="s">
        <v>91</v>
      </c>
      <c r="AV2378" s="14" t="s">
        <v>91</v>
      </c>
      <c r="AW2378" s="14" t="s">
        <v>38</v>
      </c>
      <c r="AX2378" s="14" t="s">
        <v>76</v>
      </c>
      <c r="AY2378" s="256" t="s">
        <v>159</v>
      </c>
    </row>
    <row r="2379" s="14" customFormat="1">
      <c r="A2379" s="14"/>
      <c r="B2379" s="246"/>
      <c r="C2379" s="247"/>
      <c r="D2379" s="237" t="s">
        <v>170</v>
      </c>
      <c r="E2379" s="248" t="s">
        <v>32</v>
      </c>
      <c r="F2379" s="249" t="s">
        <v>3684</v>
      </c>
      <c r="G2379" s="247"/>
      <c r="H2379" s="250">
        <v>101.235</v>
      </c>
      <c r="I2379" s="251"/>
      <c r="J2379" s="247"/>
      <c r="K2379" s="247"/>
      <c r="L2379" s="252"/>
      <c r="M2379" s="253"/>
      <c r="N2379" s="254"/>
      <c r="O2379" s="254"/>
      <c r="P2379" s="254"/>
      <c r="Q2379" s="254"/>
      <c r="R2379" s="254"/>
      <c r="S2379" s="254"/>
      <c r="T2379" s="255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6" t="s">
        <v>170</v>
      </c>
      <c r="AU2379" s="256" t="s">
        <v>91</v>
      </c>
      <c r="AV2379" s="14" t="s">
        <v>91</v>
      </c>
      <c r="AW2379" s="14" t="s">
        <v>38</v>
      </c>
      <c r="AX2379" s="14" t="s">
        <v>76</v>
      </c>
      <c r="AY2379" s="256" t="s">
        <v>159</v>
      </c>
    </row>
    <row r="2380" s="15" customFormat="1">
      <c r="A2380" s="15"/>
      <c r="B2380" s="266"/>
      <c r="C2380" s="267"/>
      <c r="D2380" s="237" t="s">
        <v>170</v>
      </c>
      <c r="E2380" s="268" t="s">
        <v>32</v>
      </c>
      <c r="F2380" s="269" t="s">
        <v>583</v>
      </c>
      <c r="G2380" s="267"/>
      <c r="H2380" s="270">
        <v>1459.385</v>
      </c>
      <c r="I2380" s="271"/>
      <c r="J2380" s="267"/>
      <c r="K2380" s="267"/>
      <c r="L2380" s="272"/>
      <c r="M2380" s="273"/>
      <c r="N2380" s="274"/>
      <c r="O2380" s="274"/>
      <c r="P2380" s="274"/>
      <c r="Q2380" s="274"/>
      <c r="R2380" s="274"/>
      <c r="S2380" s="274"/>
      <c r="T2380" s="275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T2380" s="276" t="s">
        <v>170</v>
      </c>
      <c r="AU2380" s="276" t="s">
        <v>91</v>
      </c>
      <c r="AV2380" s="15" t="s">
        <v>96</v>
      </c>
      <c r="AW2380" s="15" t="s">
        <v>38</v>
      </c>
      <c r="AX2380" s="15" t="s">
        <v>84</v>
      </c>
      <c r="AY2380" s="276" t="s">
        <v>159</v>
      </c>
    </row>
    <row r="2381" s="2" customFormat="1" ht="37.8" customHeight="1">
      <c r="A2381" s="43"/>
      <c r="B2381" s="44"/>
      <c r="C2381" s="217" t="s">
        <v>3685</v>
      </c>
      <c r="D2381" s="217" t="s">
        <v>162</v>
      </c>
      <c r="E2381" s="218" t="s">
        <v>3686</v>
      </c>
      <c r="F2381" s="219" t="s">
        <v>3687</v>
      </c>
      <c r="G2381" s="220" t="s">
        <v>785</v>
      </c>
      <c r="H2381" s="221">
        <v>168.72499999999999</v>
      </c>
      <c r="I2381" s="222"/>
      <c r="J2381" s="223">
        <f>ROUND(I2381*H2381,2)</f>
        <v>0</v>
      </c>
      <c r="K2381" s="219" t="s">
        <v>166</v>
      </c>
      <c r="L2381" s="49"/>
      <c r="M2381" s="224" t="s">
        <v>32</v>
      </c>
      <c r="N2381" s="225" t="s">
        <v>48</v>
      </c>
      <c r="O2381" s="89"/>
      <c r="P2381" s="226">
        <f>O2381*H2381</f>
        <v>0</v>
      </c>
      <c r="Q2381" s="226">
        <v>0</v>
      </c>
      <c r="R2381" s="226">
        <f>Q2381*H2381</f>
        <v>0</v>
      </c>
      <c r="S2381" s="226">
        <v>0</v>
      </c>
      <c r="T2381" s="227">
        <f>S2381*H2381</f>
        <v>0</v>
      </c>
      <c r="U2381" s="43"/>
      <c r="V2381" s="43"/>
      <c r="W2381" s="43"/>
      <c r="X2381" s="43"/>
      <c r="Y2381" s="43"/>
      <c r="Z2381" s="43"/>
      <c r="AA2381" s="43"/>
      <c r="AB2381" s="43"/>
      <c r="AC2381" s="43"/>
      <c r="AD2381" s="43"/>
      <c r="AE2381" s="43"/>
      <c r="AR2381" s="228" t="s">
        <v>663</v>
      </c>
      <c r="AT2381" s="228" t="s">
        <v>162</v>
      </c>
      <c r="AU2381" s="228" t="s">
        <v>91</v>
      </c>
      <c r="AY2381" s="21" t="s">
        <v>159</v>
      </c>
      <c r="BE2381" s="229">
        <f>IF(N2381="základní",J2381,0)</f>
        <v>0</v>
      </c>
      <c r="BF2381" s="229">
        <f>IF(N2381="snížená",J2381,0)</f>
        <v>0</v>
      </c>
      <c r="BG2381" s="229">
        <f>IF(N2381="zákl. přenesená",J2381,0)</f>
        <v>0</v>
      </c>
      <c r="BH2381" s="229">
        <f>IF(N2381="sníž. přenesená",J2381,0)</f>
        <v>0</v>
      </c>
      <c r="BI2381" s="229">
        <f>IF(N2381="nulová",J2381,0)</f>
        <v>0</v>
      </c>
      <c r="BJ2381" s="21" t="s">
        <v>91</v>
      </c>
      <c r="BK2381" s="229">
        <f>ROUND(I2381*H2381,2)</f>
        <v>0</v>
      </c>
      <c r="BL2381" s="21" t="s">
        <v>663</v>
      </c>
      <c r="BM2381" s="228" t="s">
        <v>3688</v>
      </c>
    </row>
    <row r="2382" s="2" customFormat="1">
      <c r="A2382" s="43"/>
      <c r="B2382" s="44"/>
      <c r="C2382" s="45"/>
      <c r="D2382" s="230" t="s">
        <v>168</v>
      </c>
      <c r="E2382" s="45"/>
      <c r="F2382" s="231" t="s">
        <v>3689</v>
      </c>
      <c r="G2382" s="45"/>
      <c r="H2382" s="45"/>
      <c r="I2382" s="232"/>
      <c r="J2382" s="45"/>
      <c r="K2382" s="45"/>
      <c r="L2382" s="49"/>
      <c r="M2382" s="233"/>
      <c r="N2382" s="234"/>
      <c r="O2382" s="89"/>
      <c r="P2382" s="89"/>
      <c r="Q2382" s="89"/>
      <c r="R2382" s="89"/>
      <c r="S2382" s="89"/>
      <c r="T2382" s="90"/>
      <c r="U2382" s="43"/>
      <c r="V2382" s="43"/>
      <c r="W2382" s="43"/>
      <c r="X2382" s="43"/>
      <c r="Y2382" s="43"/>
      <c r="Z2382" s="43"/>
      <c r="AA2382" s="43"/>
      <c r="AB2382" s="43"/>
      <c r="AC2382" s="43"/>
      <c r="AD2382" s="43"/>
      <c r="AE2382" s="43"/>
      <c r="AT2382" s="21" t="s">
        <v>168</v>
      </c>
      <c r="AU2382" s="21" t="s">
        <v>91</v>
      </c>
    </row>
    <row r="2383" s="14" customFormat="1">
      <c r="A2383" s="14"/>
      <c r="B2383" s="246"/>
      <c r="C2383" s="247"/>
      <c r="D2383" s="237" t="s">
        <v>170</v>
      </c>
      <c r="E2383" s="248" t="s">
        <v>32</v>
      </c>
      <c r="F2383" s="249" t="s">
        <v>3690</v>
      </c>
      <c r="G2383" s="247"/>
      <c r="H2383" s="250">
        <v>168.72499999999999</v>
      </c>
      <c r="I2383" s="251"/>
      <c r="J2383" s="247"/>
      <c r="K2383" s="247"/>
      <c r="L2383" s="252"/>
      <c r="M2383" s="253"/>
      <c r="N2383" s="254"/>
      <c r="O2383" s="254"/>
      <c r="P2383" s="254"/>
      <c r="Q2383" s="254"/>
      <c r="R2383" s="254"/>
      <c r="S2383" s="254"/>
      <c r="T2383" s="255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6" t="s">
        <v>170</v>
      </c>
      <c r="AU2383" s="256" t="s">
        <v>91</v>
      </c>
      <c r="AV2383" s="14" t="s">
        <v>91</v>
      </c>
      <c r="AW2383" s="14" t="s">
        <v>38</v>
      </c>
      <c r="AX2383" s="14" t="s">
        <v>84</v>
      </c>
      <c r="AY2383" s="256" t="s">
        <v>159</v>
      </c>
    </row>
    <row r="2384" s="2" customFormat="1" ht="24.15" customHeight="1">
      <c r="A2384" s="43"/>
      <c r="B2384" s="44"/>
      <c r="C2384" s="277" t="s">
        <v>3691</v>
      </c>
      <c r="D2384" s="277" t="s">
        <v>670</v>
      </c>
      <c r="E2384" s="278" t="s">
        <v>3692</v>
      </c>
      <c r="F2384" s="279" t="s">
        <v>3693</v>
      </c>
      <c r="G2384" s="280" t="s">
        <v>785</v>
      </c>
      <c r="H2384" s="281">
        <v>185.59800000000001</v>
      </c>
      <c r="I2384" s="282"/>
      <c r="J2384" s="283">
        <f>ROUND(I2384*H2384,2)</f>
        <v>0</v>
      </c>
      <c r="K2384" s="279" t="s">
        <v>166</v>
      </c>
      <c r="L2384" s="284"/>
      <c r="M2384" s="285" t="s">
        <v>32</v>
      </c>
      <c r="N2384" s="286" t="s">
        <v>48</v>
      </c>
      <c r="O2384" s="89"/>
      <c r="P2384" s="226">
        <f>O2384*H2384</f>
        <v>0</v>
      </c>
      <c r="Q2384" s="226">
        <v>0</v>
      </c>
      <c r="R2384" s="226">
        <f>Q2384*H2384</f>
        <v>0</v>
      </c>
      <c r="S2384" s="226">
        <v>0</v>
      </c>
      <c r="T2384" s="227">
        <f>S2384*H2384</f>
        <v>0</v>
      </c>
      <c r="U2384" s="43"/>
      <c r="V2384" s="43"/>
      <c r="W2384" s="43"/>
      <c r="X2384" s="43"/>
      <c r="Y2384" s="43"/>
      <c r="Z2384" s="43"/>
      <c r="AA2384" s="43"/>
      <c r="AB2384" s="43"/>
      <c r="AC2384" s="43"/>
      <c r="AD2384" s="43"/>
      <c r="AE2384" s="43"/>
      <c r="AR2384" s="228" t="s">
        <v>782</v>
      </c>
      <c r="AT2384" s="228" t="s">
        <v>670</v>
      </c>
      <c r="AU2384" s="228" t="s">
        <v>91</v>
      </c>
      <c r="AY2384" s="21" t="s">
        <v>159</v>
      </c>
      <c r="BE2384" s="229">
        <f>IF(N2384="základní",J2384,0)</f>
        <v>0</v>
      </c>
      <c r="BF2384" s="229">
        <f>IF(N2384="snížená",J2384,0)</f>
        <v>0</v>
      </c>
      <c r="BG2384" s="229">
        <f>IF(N2384="zákl. přenesená",J2384,0)</f>
        <v>0</v>
      </c>
      <c r="BH2384" s="229">
        <f>IF(N2384="sníž. přenesená",J2384,0)</f>
        <v>0</v>
      </c>
      <c r="BI2384" s="229">
        <f>IF(N2384="nulová",J2384,0)</f>
        <v>0</v>
      </c>
      <c r="BJ2384" s="21" t="s">
        <v>91</v>
      </c>
      <c r="BK2384" s="229">
        <f>ROUND(I2384*H2384,2)</f>
        <v>0</v>
      </c>
      <c r="BL2384" s="21" t="s">
        <v>663</v>
      </c>
      <c r="BM2384" s="228" t="s">
        <v>3694</v>
      </c>
    </row>
    <row r="2385" s="14" customFormat="1">
      <c r="A2385" s="14"/>
      <c r="B2385" s="246"/>
      <c r="C2385" s="247"/>
      <c r="D2385" s="237" t="s">
        <v>170</v>
      </c>
      <c r="E2385" s="247"/>
      <c r="F2385" s="249" t="s">
        <v>3695</v>
      </c>
      <c r="G2385" s="247"/>
      <c r="H2385" s="250">
        <v>185.59800000000001</v>
      </c>
      <c r="I2385" s="251"/>
      <c r="J2385" s="247"/>
      <c r="K2385" s="247"/>
      <c r="L2385" s="252"/>
      <c r="M2385" s="253"/>
      <c r="N2385" s="254"/>
      <c r="O2385" s="254"/>
      <c r="P2385" s="254"/>
      <c r="Q2385" s="254"/>
      <c r="R2385" s="254"/>
      <c r="S2385" s="254"/>
      <c r="T2385" s="255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56" t="s">
        <v>170</v>
      </c>
      <c r="AU2385" s="256" t="s">
        <v>91</v>
      </c>
      <c r="AV2385" s="14" t="s">
        <v>91</v>
      </c>
      <c r="AW2385" s="14" t="s">
        <v>4</v>
      </c>
      <c r="AX2385" s="14" t="s">
        <v>84</v>
      </c>
      <c r="AY2385" s="256" t="s">
        <v>159</v>
      </c>
    </row>
    <row r="2386" s="2" customFormat="1" ht="24.15" customHeight="1">
      <c r="A2386" s="43"/>
      <c r="B2386" s="44"/>
      <c r="C2386" s="217" t="s">
        <v>3696</v>
      </c>
      <c r="D2386" s="217" t="s">
        <v>162</v>
      </c>
      <c r="E2386" s="218" t="s">
        <v>3697</v>
      </c>
      <c r="F2386" s="219" t="s">
        <v>3698</v>
      </c>
      <c r="G2386" s="220" t="s">
        <v>165</v>
      </c>
      <c r="H2386" s="221">
        <v>674.89999999999998</v>
      </c>
      <c r="I2386" s="222"/>
      <c r="J2386" s="223">
        <f>ROUND(I2386*H2386,2)</f>
        <v>0</v>
      </c>
      <c r="K2386" s="219" t="s">
        <v>166</v>
      </c>
      <c r="L2386" s="49"/>
      <c r="M2386" s="224" t="s">
        <v>32</v>
      </c>
      <c r="N2386" s="225" t="s">
        <v>48</v>
      </c>
      <c r="O2386" s="89"/>
      <c r="P2386" s="226">
        <f>O2386*H2386</f>
        <v>0</v>
      </c>
      <c r="Q2386" s="226">
        <v>0</v>
      </c>
      <c r="R2386" s="226">
        <f>Q2386*H2386</f>
        <v>0</v>
      </c>
      <c r="S2386" s="226">
        <v>3.0000000000000001E-05</v>
      </c>
      <c r="T2386" s="227">
        <f>S2386*H2386</f>
        <v>0.020247000000000001</v>
      </c>
      <c r="U2386" s="43"/>
      <c r="V2386" s="43"/>
      <c r="W2386" s="43"/>
      <c r="X2386" s="43"/>
      <c r="Y2386" s="43"/>
      <c r="Z2386" s="43"/>
      <c r="AA2386" s="43"/>
      <c r="AB2386" s="43"/>
      <c r="AC2386" s="43"/>
      <c r="AD2386" s="43"/>
      <c r="AE2386" s="43"/>
      <c r="AR2386" s="228" t="s">
        <v>663</v>
      </c>
      <c r="AT2386" s="228" t="s">
        <v>162</v>
      </c>
      <c r="AU2386" s="228" t="s">
        <v>91</v>
      </c>
      <c r="AY2386" s="21" t="s">
        <v>159</v>
      </c>
      <c r="BE2386" s="229">
        <f>IF(N2386="základní",J2386,0)</f>
        <v>0</v>
      </c>
      <c r="BF2386" s="229">
        <f>IF(N2386="snížená",J2386,0)</f>
        <v>0</v>
      </c>
      <c r="BG2386" s="229">
        <f>IF(N2386="zákl. přenesená",J2386,0)</f>
        <v>0</v>
      </c>
      <c r="BH2386" s="229">
        <f>IF(N2386="sníž. přenesená",J2386,0)</f>
        <v>0</v>
      </c>
      <c r="BI2386" s="229">
        <f>IF(N2386="nulová",J2386,0)</f>
        <v>0</v>
      </c>
      <c r="BJ2386" s="21" t="s">
        <v>91</v>
      </c>
      <c r="BK2386" s="229">
        <f>ROUND(I2386*H2386,2)</f>
        <v>0</v>
      </c>
      <c r="BL2386" s="21" t="s">
        <v>663</v>
      </c>
      <c r="BM2386" s="228" t="s">
        <v>3699</v>
      </c>
    </row>
    <row r="2387" s="2" customFormat="1">
      <c r="A2387" s="43"/>
      <c r="B2387" s="44"/>
      <c r="C2387" s="45"/>
      <c r="D2387" s="230" t="s">
        <v>168</v>
      </c>
      <c r="E2387" s="45"/>
      <c r="F2387" s="231" t="s">
        <v>3700</v>
      </c>
      <c r="G2387" s="45"/>
      <c r="H2387" s="45"/>
      <c r="I2387" s="232"/>
      <c r="J2387" s="45"/>
      <c r="K2387" s="45"/>
      <c r="L2387" s="49"/>
      <c r="M2387" s="233"/>
      <c r="N2387" s="234"/>
      <c r="O2387" s="89"/>
      <c r="P2387" s="89"/>
      <c r="Q2387" s="89"/>
      <c r="R2387" s="89"/>
      <c r="S2387" s="89"/>
      <c r="T2387" s="90"/>
      <c r="U2387" s="43"/>
      <c r="V2387" s="43"/>
      <c r="W2387" s="43"/>
      <c r="X2387" s="43"/>
      <c r="Y2387" s="43"/>
      <c r="Z2387" s="43"/>
      <c r="AA2387" s="43"/>
      <c r="AB2387" s="43"/>
      <c r="AC2387" s="43"/>
      <c r="AD2387" s="43"/>
      <c r="AE2387" s="43"/>
      <c r="AT2387" s="21" t="s">
        <v>168</v>
      </c>
      <c r="AU2387" s="21" t="s">
        <v>91</v>
      </c>
    </row>
    <row r="2388" s="14" customFormat="1">
      <c r="A2388" s="14"/>
      <c r="B2388" s="246"/>
      <c r="C2388" s="247"/>
      <c r="D2388" s="237" t="s">
        <v>170</v>
      </c>
      <c r="E2388" s="248" t="s">
        <v>32</v>
      </c>
      <c r="F2388" s="249" t="s">
        <v>1822</v>
      </c>
      <c r="G2388" s="247"/>
      <c r="H2388" s="250">
        <v>674.89999999999998</v>
      </c>
      <c r="I2388" s="251"/>
      <c r="J2388" s="247"/>
      <c r="K2388" s="247"/>
      <c r="L2388" s="252"/>
      <c r="M2388" s="253"/>
      <c r="N2388" s="254"/>
      <c r="O2388" s="254"/>
      <c r="P2388" s="254"/>
      <c r="Q2388" s="254"/>
      <c r="R2388" s="254"/>
      <c r="S2388" s="254"/>
      <c r="T2388" s="255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6" t="s">
        <v>170</v>
      </c>
      <c r="AU2388" s="256" t="s">
        <v>91</v>
      </c>
      <c r="AV2388" s="14" t="s">
        <v>91</v>
      </c>
      <c r="AW2388" s="14" t="s">
        <v>38</v>
      </c>
      <c r="AX2388" s="14" t="s">
        <v>84</v>
      </c>
      <c r="AY2388" s="256" t="s">
        <v>159</v>
      </c>
    </row>
    <row r="2389" s="2" customFormat="1" ht="16.5" customHeight="1">
      <c r="A2389" s="43"/>
      <c r="B2389" s="44"/>
      <c r="C2389" s="277" t="s">
        <v>3701</v>
      </c>
      <c r="D2389" s="277" t="s">
        <v>670</v>
      </c>
      <c r="E2389" s="278" t="s">
        <v>3702</v>
      </c>
      <c r="F2389" s="279" t="s">
        <v>3703</v>
      </c>
      <c r="G2389" s="280" t="s">
        <v>165</v>
      </c>
      <c r="H2389" s="281">
        <v>742.38999999999999</v>
      </c>
      <c r="I2389" s="282"/>
      <c r="J2389" s="283">
        <f>ROUND(I2389*H2389,2)</f>
        <v>0</v>
      </c>
      <c r="K2389" s="279" t="s">
        <v>166</v>
      </c>
      <c r="L2389" s="284"/>
      <c r="M2389" s="285" t="s">
        <v>32</v>
      </c>
      <c r="N2389" s="286" t="s">
        <v>48</v>
      </c>
      <c r="O2389" s="89"/>
      <c r="P2389" s="226">
        <f>O2389*H2389</f>
        <v>0</v>
      </c>
      <c r="Q2389" s="226">
        <v>1.0000000000000001E-05</v>
      </c>
      <c r="R2389" s="226">
        <f>Q2389*H2389</f>
        <v>0.0074239000000000006</v>
      </c>
      <c r="S2389" s="226">
        <v>0</v>
      </c>
      <c r="T2389" s="227">
        <f>S2389*H2389</f>
        <v>0</v>
      </c>
      <c r="U2389" s="43"/>
      <c r="V2389" s="43"/>
      <c r="W2389" s="43"/>
      <c r="X2389" s="43"/>
      <c r="Y2389" s="43"/>
      <c r="Z2389" s="43"/>
      <c r="AA2389" s="43"/>
      <c r="AB2389" s="43"/>
      <c r="AC2389" s="43"/>
      <c r="AD2389" s="43"/>
      <c r="AE2389" s="43"/>
      <c r="AR2389" s="228" t="s">
        <v>782</v>
      </c>
      <c r="AT2389" s="228" t="s">
        <v>670</v>
      </c>
      <c r="AU2389" s="228" t="s">
        <v>91</v>
      </c>
      <c r="AY2389" s="21" t="s">
        <v>159</v>
      </c>
      <c r="BE2389" s="229">
        <f>IF(N2389="základní",J2389,0)</f>
        <v>0</v>
      </c>
      <c r="BF2389" s="229">
        <f>IF(N2389="snížená",J2389,0)</f>
        <v>0</v>
      </c>
      <c r="BG2389" s="229">
        <f>IF(N2389="zákl. přenesená",J2389,0)</f>
        <v>0</v>
      </c>
      <c r="BH2389" s="229">
        <f>IF(N2389="sníž. přenesená",J2389,0)</f>
        <v>0</v>
      </c>
      <c r="BI2389" s="229">
        <f>IF(N2389="nulová",J2389,0)</f>
        <v>0</v>
      </c>
      <c r="BJ2389" s="21" t="s">
        <v>91</v>
      </c>
      <c r="BK2389" s="229">
        <f>ROUND(I2389*H2389,2)</f>
        <v>0</v>
      </c>
      <c r="BL2389" s="21" t="s">
        <v>663</v>
      </c>
      <c r="BM2389" s="228" t="s">
        <v>3704</v>
      </c>
    </row>
    <row r="2390" s="14" customFormat="1">
      <c r="A2390" s="14"/>
      <c r="B2390" s="246"/>
      <c r="C2390" s="247"/>
      <c r="D2390" s="237" t="s">
        <v>170</v>
      </c>
      <c r="E2390" s="247"/>
      <c r="F2390" s="249" t="s">
        <v>3705</v>
      </c>
      <c r="G2390" s="247"/>
      <c r="H2390" s="250">
        <v>742.38999999999999</v>
      </c>
      <c r="I2390" s="251"/>
      <c r="J2390" s="247"/>
      <c r="K2390" s="247"/>
      <c r="L2390" s="252"/>
      <c r="M2390" s="253"/>
      <c r="N2390" s="254"/>
      <c r="O2390" s="254"/>
      <c r="P2390" s="254"/>
      <c r="Q2390" s="254"/>
      <c r="R2390" s="254"/>
      <c r="S2390" s="254"/>
      <c r="T2390" s="255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6" t="s">
        <v>170</v>
      </c>
      <c r="AU2390" s="256" t="s">
        <v>91</v>
      </c>
      <c r="AV2390" s="14" t="s">
        <v>91</v>
      </c>
      <c r="AW2390" s="14" t="s">
        <v>4</v>
      </c>
      <c r="AX2390" s="14" t="s">
        <v>84</v>
      </c>
      <c r="AY2390" s="256" t="s">
        <v>159</v>
      </c>
    </row>
    <row r="2391" s="2" customFormat="1" ht="55.5" customHeight="1">
      <c r="A2391" s="43"/>
      <c r="B2391" s="44"/>
      <c r="C2391" s="217" t="s">
        <v>3706</v>
      </c>
      <c r="D2391" s="217" t="s">
        <v>162</v>
      </c>
      <c r="E2391" s="218" t="s">
        <v>3707</v>
      </c>
      <c r="F2391" s="219" t="s">
        <v>3708</v>
      </c>
      <c r="G2391" s="220" t="s">
        <v>165</v>
      </c>
      <c r="H2391" s="221">
        <v>921.04399999999998</v>
      </c>
      <c r="I2391" s="222"/>
      <c r="J2391" s="223">
        <f>ROUND(I2391*H2391,2)</f>
        <v>0</v>
      </c>
      <c r="K2391" s="219" t="s">
        <v>166</v>
      </c>
      <c r="L2391" s="49"/>
      <c r="M2391" s="224" t="s">
        <v>32</v>
      </c>
      <c r="N2391" s="225" t="s">
        <v>48</v>
      </c>
      <c r="O2391" s="89"/>
      <c r="P2391" s="226">
        <f>O2391*H2391</f>
        <v>0</v>
      </c>
      <c r="Q2391" s="226">
        <v>0</v>
      </c>
      <c r="R2391" s="226">
        <f>Q2391*H2391</f>
        <v>0</v>
      </c>
      <c r="S2391" s="226">
        <v>3.0000000000000001E-05</v>
      </c>
      <c r="T2391" s="227">
        <f>S2391*H2391</f>
        <v>0.027631320000000001</v>
      </c>
      <c r="U2391" s="43"/>
      <c r="V2391" s="43"/>
      <c r="W2391" s="43"/>
      <c r="X2391" s="43"/>
      <c r="Y2391" s="43"/>
      <c r="Z2391" s="43"/>
      <c r="AA2391" s="43"/>
      <c r="AB2391" s="43"/>
      <c r="AC2391" s="43"/>
      <c r="AD2391" s="43"/>
      <c r="AE2391" s="43"/>
      <c r="AR2391" s="228" t="s">
        <v>663</v>
      </c>
      <c r="AT2391" s="228" t="s">
        <v>162</v>
      </c>
      <c r="AU2391" s="228" t="s">
        <v>91</v>
      </c>
      <c r="AY2391" s="21" t="s">
        <v>159</v>
      </c>
      <c r="BE2391" s="229">
        <f>IF(N2391="základní",J2391,0)</f>
        <v>0</v>
      </c>
      <c r="BF2391" s="229">
        <f>IF(N2391="snížená",J2391,0)</f>
        <v>0</v>
      </c>
      <c r="BG2391" s="229">
        <f>IF(N2391="zákl. přenesená",J2391,0)</f>
        <v>0</v>
      </c>
      <c r="BH2391" s="229">
        <f>IF(N2391="sníž. přenesená",J2391,0)</f>
        <v>0</v>
      </c>
      <c r="BI2391" s="229">
        <f>IF(N2391="nulová",J2391,0)</f>
        <v>0</v>
      </c>
      <c r="BJ2391" s="21" t="s">
        <v>91</v>
      </c>
      <c r="BK2391" s="229">
        <f>ROUND(I2391*H2391,2)</f>
        <v>0</v>
      </c>
      <c r="BL2391" s="21" t="s">
        <v>663</v>
      </c>
      <c r="BM2391" s="228" t="s">
        <v>3709</v>
      </c>
    </row>
    <row r="2392" s="2" customFormat="1">
      <c r="A2392" s="43"/>
      <c r="B2392" s="44"/>
      <c r="C2392" s="45"/>
      <c r="D2392" s="230" t="s">
        <v>168</v>
      </c>
      <c r="E2392" s="45"/>
      <c r="F2392" s="231" t="s">
        <v>3710</v>
      </c>
      <c r="G2392" s="45"/>
      <c r="H2392" s="45"/>
      <c r="I2392" s="232"/>
      <c r="J2392" s="45"/>
      <c r="K2392" s="45"/>
      <c r="L2392" s="49"/>
      <c r="M2392" s="233"/>
      <c r="N2392" s="234"/>
      <c r="O2392" s="89"/>
      <c r="P2392" s="89"/>
      <c r="Q2392" s="89"/>
      <c r="R2392" s="89"/>
      <c r="S2392" s="89"/>
      <c r="T2392" s="90"/>
      <c r="U2392" s="43"/>
      <c r="V2392" s="43"/>
      <c r="W2392" s="43"/>
      <c r="X2392" s="43"/>
      <c r="Y2392" s="43"/>
      <c r="Z2392" s="43"/>
      <c r="AA2392" s="43"/>
      <c r="AB2392" s="43"/>
      <c r="AC2392" s="43"/>
      <c r="AD2392" s="43"/>
      <c r="AE2392" s="43"/>
      <c r="AT2392" s="21" t="s">
        <v>168</v>
      </c>
      <c r="AU2392" s="21" t="s">
        <v>91</v>
      </c>
    </row>
    <row r="2393" s="13" customFormat="1">
      <c r="A2393" s="13"/>
      <c r="B2393" s="235"/>
      <c r="C2393" s="236"/>
      <c r="D2393" s="237" t="s">
        <v>170</v>
      </c>
      <c r="E2393" s="238" t="s">
        <v>32</v>
      </c>
      <c r="F2393" s="239" t="s">
        <v>3711</v>
      </c>
      <c r="G2393" s="236"/>
      <c r="H2393" s="238" t="s">
        <v>32</v>
      </c>
      <c r="I2393" s="240"/>
      <c r="J2393" s="236"/>
      <c r="K2393" s="236"/>
      <c r="L2393" s="241"/>
      <c r="M2393" s="242"/>
      <c r="N2393" s="243"/>
      <c r="O2393" s="243"/>
      <c r="P2393" s="243"/>
      <c r="Q2393" s="243"/>
      <c r="R2393" s="243"/>
      <c r="S2393" s="243"/>
      <c r="T2393" s="244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45" t="s">
        <v>170</v>
      </c>
      <c r="AU2393" s="245" t="s">
        <v>91</v>
      </c>
      <c r="AV2393" s="13" t="s">
        <v>84</v>
      </c>
      <c r="AW2393" s="13" t="s">
        <v>38</v>
      </c>
      <c r="AX2393" s="13" t="s">
        <v>76</v>
      </c>
      <c r="AY2393" s="245" t="s">
        <v>159</v>
      </c>
    </row>
    <row r="2394" s="14" customFormat="1">
      <c r="A2394" s="14"/>
      <c r="B2394" s="246"/>
      <c r="C2394" s="247"/>
      <c r="D2394" s="237" t="s">
        <v>170</v>
      </c>
      <c r="E2394" s="248" t="s">
        <v>32</v>
      </c>
      <c r="F2394" s="249" t="s">
        <v>3712</v>
      </c>
      <c r="G2394" s="247"/>
      <c r="H2394" s="250">
        <v>269.95999999999998</v>
      </c>
      <c r="I2394" s="251"/>
      <c r="J2394" s="247"/>
      <c r="K2394" s="247"/>
      <c r="L2394" s="252"/>
      <c r="M2394" s="253"/>
      <c r="N2394" s="254"/>
      <c r="O2394" s="254"/>
      <c r="P2394" s="254"/>
      <c r="Q2394" s="254"/>
      <c r="R2394" s="254"/>
      <c r="S2394" s="254"/>
      <c r="T2394" s="255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56" t="s">
        <v>170</v>
      </c>
      <c r="AU2394" s="256" t="s">
        <v>91</v>
      </c>
      <c r="AV2394" s="14" t="s">
        <v>91</v>
      </c>
      <c r="AW2394" s="14" t="s">
        <v>38</v>
      </c>
      <c r="AX2394" s="14" t="s">
        <v>76</v>
      </c>
      <c r="AY2394" s="256" t="s">
        <v>159</v>
      </c>
    </row>
    <row r="2395" s="13" customFormat="1">
      <c r="A2395" s="13"/>
      <c r="B2395" s="235"/>
      <c r="C2395" s="236"/>
      <c r="D2395" s="237" t="s">
        <v>170</v>
      </c>
      <c r="E2395" s="238" t="s">
        <v>32</v>
      </c>
      <c r="F2395" s="239" t="s">
        <v>3713</v>
      </c>
      <c r="G2395" s="236"/>
      <c r="H2395" s="238" t="s">
        <v>32</v>
      </c>
      <c r="I2395" s="240"/>
      <c r="J2395" s="236"/>
      <c r="K2395" s="236"/>
      <c r="L2395" s="241"/>
      <c r="M2395" s="242"/>
      <c r="N2395" s="243"/>
      <c r="O2395" s="243"/>
      <c r="P2395" s="243"/>
      <c r="Q2395" s="243"/>
      <c r="R2395" s="243"/>
      <c r="S2395" s="243"/>
      <c r="T2395" s="244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5" t="s">
        <v>170</v>
      </c>
      <c r="AU2395" s="245" t="s">
        <v>91</v>
      </c>
      <c r="AV2395" s="13" t="s">
        <v>84</v>
      </c>
      <c r="AW2395" s="13" t="s">
        <v>38</v>
      </c>
      <c r="AX2395" s="13" t="s">
        <v>76</v>
      </c>
      <c r="AY2395" s="245" t="s">
        <v>159</v>
      </c>
    </row>
    <row r="2396" s="14" customFormat="1">
      <c r="A2396" s="14"/>
      <c r="B2396" s="246"/>
      <c r="C2396" s="247"/>
      <c r="D2396" s="237" t="s">
        <v>170</v>
      </c>
      <c r="E2396" s="248" t="s">
        <v>32</v>
      </c>
      <c r="F2396" s="249" t="s">
        <v>3714</v>
      </c>
      <c r="G2396" s="247"/>
      <c r="H2396" s="250">
        <v>311.64400000000001</v>
      </c>
      <c r="I2396" s="251"/>
      <c r="J2396" s="247"/>
      <c r="K2396" s="247"/>
      <c r="L2396" s="252"/>
      <c r="M2396" s="253"/>
      <c r="N2396" s="254"/>
      <c r="O2396" s="254"/>
      <c r="P2396" s="254"/>
      <c r="Q2396" s="254"/>
      <c r="R2396" s="254"/>
      <c r="S2396" s="254"/>
      <c r="T2396" s="255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6" t="s">
        <v>170</v>
      </c>
      <c r="AU2396" s="256" t="s">
        <v>91</v>
      </c>
      <c r="AV2396" s="14" t="s">
        <v>91</v>
      </c>
      <c r="AW2396" s="14" t="s">
        <v>38</v>
      </c>
      <c r="AX2396" s="14" t="s">
        <v>76</v>
      </c>
      <c r="AY2396" s="256" t="s">
        <v>159</v>
      </c>
    </row>
    <row r="2397" s="14" customFormat="1">
      <c r="A2397" s="14"/>
      <c r="B2397" s="246"/>
      <c r="C2397" s="247"/>
      <c r="D2397" s="237" t="s">
        <v>170</v>
      </c>
      <c r="E2397" s="248" t="s">
        <v>32</v>
      </c>
      <c r="F2397" s="249" t="s">
        <v>236</v>
      </c>
      <c r="G2397" s="247"/>
      <c r="H2397" s="250">
        <v>339.44</v>
      </c>
      <c r="I2397" s="251"/>
      <c r="J2397" s="247"/>
      <c r="K2397" s="247"/>
      <c r="L2397" s="252"/>
      <c r="M2397" s="253"/>
      <c r="N2397" s="254"/>
      <c r="O2397" s="254"/>
      <c r="P2397" s="254"/>
      <c r="Q2397" s="254"/>
      <c r="R2397" s="254"/>
      <c r="S2397" s="254"/>
      <c r="T2397" s="255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6" t="s">
        <v>170</v>
      </c>
      <c r="AU2397" s="256" t="s">
        <v>91</v>
      </c>
      <c r="AV2397" s="14" t="s">
        <v>91</v>
      </c>
      <c r="AW2397" s="14" t="s">
        <v>38</v>
      </c>
      <c r="AX2397" s="14" t="s">
        <v>76</v>
      </c>
      <c r="AY2397" s="256" t="s">
        <v>159</v>
      </c>
    </row>
    <row r="2398" s="15" customFormat="1">
      <c r="A2398" s="15"/>
      <c r="B2398" s="266"/>
      <c r="C2398" s="267"/>
      <c r="D2398" s="237" t="s">
        <v>170</v>
      </c>
      <c r="E2398" s="268" t="s">
        <v>32</v>
      </c>
      <c r="F2398" s="269" t="s">
        <v>583</v>
      </c>
      <c r="G2398" s="267"/>
      <c r="H2398" s="270">
        <v>921.04399999999998</v>
      </c>
      <c r="I2398" s="271"/>
      <c r="J2398" s="267"/>
      <c r="K2398" s="267"/>
      <c r="L2398" s="272"/>
      <c r="M2398" s="273"/>
      <c r="N2398" s="274"/>
      <c r="O2398" s="274"/>
      <c r="P2398" s="274"/>
      <c r="Q2398" s="274"/>
      <c r="R2398" s="274"/>
      <c r="S2398" s="274"/>
      <c r="T2398" s="275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76" t="s">
        <v>170</v>
      </c>
      <c r="AU2398" s="276" t="s">
        <v>91</v>
      </c>
      <c r="AV2398" s="15" t="s">
        <v>96</v>
      </c>
      <c r="AW2398" s="15" t="s">
        <v>38</v>
      </c>
      <c r="AX2398" s="15" t="s">
        <v>84</v>
      </c>
      <c r="AY2398" s="276" t="s">
        <v>159</v>
      </c>
    </row>
    <row r="2399" s="2" customFormat="1" ht="16.5" customHeight="1">
      <c r="A2399" s="43"/>
      <c r="B2399" s="44"/>
      <c r="C2399" s="277" t="s">
        <v>3715</v>
      </c>
      <c r="D2399" s="277" t="s">
        <v>670</v>
      </c>
      <c r="E2399" s="278" t="s">
        <v>3702</v>
      </c>
      <c r="F2399" s="279" t="s">
        <v>3703</v>
      </c>
      <c r="G2399" s="280" t="s">
        <v>165</v>
      </c>
      <c r="H2399" s="281">
        <v>1013.148</v>
      </c>
      <c r="I2399" s="282"/>
      <c r="J2399" s="283">
        <f>ROUND(I2399*H2399,2)</f>
        <v>0</v>
      </c>
      <c r="K2399" s="279" t="s">
        <v>166</v>
      </c>
      <c r="L2399" s="284"/>
      <c r="M2399" s="285" t="s">
        <v>32</v>
      </c>
      <c r="N2399" s="286" t="s">
        <v>48</v>
      </c>
      <c r="O2399" s="89"/>
      <c r="P2399" s="226">
        <f>O2399*H2399</f>
        <v>0</v>
      </c>
      <c r="Q2399" s="226">
        <v>1.0000000000000001E-05</v>
      </c>
      <c r="R2399" s="226">
        <f>Q2399*H2399</f>
        <v>0.010131480000000002</v>
      </c>
      <c r="S2399" s="226">
        <v>0</v>
      </c>
      <c r="T2399" s="227">
        <f>S2399*H2399</f>
        <v>0</v>
      </c>
      <c r="U2399" s="43"/>
      <c r="V2399" s="43"/>
      <c r="W2399" s="43"/>
      <c r="X2399" s="43"/>
      <c r="Y2399" s="43"/>
      <c r="Z2399" s="43"/>
      <c r="AA2399" s="43"/>
      <c r="AB2399" s="43"/>
      <c r="AC2399" s="43"/>
      <c r="AD2399" s="43"/>
      <c r="AE2399" s="43"/>
      <c r="AR2399" s="228" t="s">
        <v>782</v>
      </c>
      <c r="AT2399" s="228" t="s">
        <v>670</v>
      </c>
      <c r="AU2399" s="228" t="s">
        <v>91</v>
      </c>
      <c r="AY2399" s="21" t="s">
        <v>159</v>
      </c>
      <c r="BE2399" s="229">
        <f>IF(N2399="základní",J2399,0)</f>
        <v>0</v>
      </c>
      <c r="BF2399" s="229">
        <f>IF(N2399="snížená",J2399,0)</f>
        <v>0</v>
      </c>
      <c r="BG2399" s="229">
        <f>IF(N2399="zákl. přenesená",J2399,0)</f>
        <v>0</v>
      </c>
      <c r="BH2399" s="229">
        <f>IF(N2399="sníž. přenesená",J2399,0)</f>
        <v>0</v>
      </c>
      <c r="BI2399" s="229">
        <f>IF(N2399="nulová",J2399,0)</f>
        <v>0</v>
      </c>
      <c r="BJ2399" s="21" t="s">
        <v>91</v>
      </c>
      <c r="BK2399" s="229">
        <f>ROUND(I2399*H2399,2)</f>
        <v>0</v>
      </c>
      <c r="BL2399" s="21" t="s">
        <v>663</v>
      </c>
      <c r="BM2399" s="228" t="s">
        <v>3716</v>
      </c>
    </row>
    <row r="2400" s="14" customFormat="1">
      <c r="A2400" s="14"/>
      <c r="B2400" s="246"/>
      <c r="C2400" s="247"/>
      <c r="D2400" s="237" t="s">
        <v>170</v>
      </c>
      <c r="E2400" s="247"/>
      <c r="F2400" s="249" t="s">
        <v>3717</v>
      </c>
      <c r="G2400" s="247"/>
      <c r="H2400" s="250">
        <v>1013.148</v>
      </c>
      <c r="I2400" s="251"/>
      <c r="J2400" s="247"/>
      <c r="K2400" s="247"/>
      <c r="L2400" s="252"/>
      <c r="M2400" s="253"/>
      <c r="N2400" s="254"/>
      <c r="O2400" s="254"/>
      <c r="P2400" s="254"/>
      <c r="Q2400" s="254"/>
      <c r="R2400" s="254"/>
      <c r="S2400" s="254"/>
      <c r="T2400" s="255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56" t="s">
        <v>170</v>
      </c>
      <c r="AU2400" s="256" t="s">
        <v>91</v>
      </c>
      <c r="AV2400" s="14" t="s">
        <v>91</v>
      </c>
      <c r="AW2400" s="14" t="s">
        <v>4</v>
      </c>
      <c r="AX2400" s="14" t="s">
        <v>84</v>
      </c>
      <c r="AY2400" s="256" t="s">
        <v>159</v>
      </c>
    </row>
    <row r="2401" s="12" customFormat="1" ht="22.8" customHeight="1">
      <c r="A2401" s="12"/>
      <c r="B2401" s="201"/>
      <c r="C2401" s="202"/>
      <c r="D2401" s="203" t="s">
        <v>75</v>
      </c>
      <c r="E2401" s="215" t="s">
        <v>3718</v>
      </c>
      <c r="F2401" s="215" t="s">
        <v>3719</v>
      </c>
      <c r="G2401" s="202"/>
      <c r="H2401" s="202"/>
      <c r="I2401" s="205"/>
      <c r="J2401" s="216">
        <f>BK2401</f>
        <v>0</v>
      </c>
      <c r="K2401" s="202"/>
      <c r="L2401" s="207"/>
      <c r="M2401" s="208"/>
      <c r="N2401" s="209"/>
      <c r="O2401" s="209"/>
      <c r="P2401" s="210">
        <f>SUM(P2402:P2432)</f>
        <v>0</v>
      </c>
      <c r="Q2401" s="209"/>
      <c r="R2401" s="210">
        <f>SUM(R2402:R2432)</f>
        <v>0.042149999999999993</v>
      </c>
      <c r="S2401" s="209"/>
      <c r="T2401" s="211">
        <f>SUM(T2402:T2432)</f>
        <v>0</v>
      </c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R2401" s="212" t="s">
        <v>91</v>
      </c>
      <c r="AT2401" s="213" t="s">
        <v>75</v>
      </c>
      <c r="AU2401" s="213" t="s">
        <v>84</v>
      </c>
      <c r="AY2401" s="212" t="s">
        <v>159</v>
      </c>
      <c r="BK2401" s="214">
        <f>SUM(BK2402:BK2432)</f>
        <v>0</v>
      </c>
    </row>
    <row r="2402" s="2" customFormat="1" ht="44.25" customHeight="1">
      <c r="A2402" s="43"/>
      <c r="B2402" s="44"/>
      <c r="C2402" s="217" t="s">
        <v>3720</v>
      </c>
      <c r="D2402" s="217" t="s">
        <v>162</v>
      </c>
      <c r="E2402" s="218" t="s">
        <v>3721</v>
      </c>
      <c r="F2402" s="219" t="s">
        <v>3722</v>
      </c>
      <c r="G2402" s="220" t="s">
        <v>212</v>
      </c>
      <c r="H2402" s="221">
        <v>8</v>
      </c>
      <c r="I2402" s="222"/>
      <c r="J2402" s="223">
        <f>ROUND(I2402*H2402,2)</f>
        <v>0</v>
      </c>
      <c r="K2402" s="219" t="s">
        <v>166</v>
      </c>
      <c r="L2402" s="49"/>
      <c r="M2402" s="224" t="s">
        <v>32</v>
      </c>
      <c r="N2402" s="225" t="s">
        <v>48</v>
      </c>
      <c r="O2402" s="89"/>
      <c r="P2402" s="226">
        <f>O2402*H2402</f>
        <v>0</v>
      </c>
      <c r="Q2402" s="226">
        <v>0</v>
      </c>
      <c r="R2402" s="226">
        <f>Q2402*H2402</f>
        <v>0</v>
      </c>
      <c r="S2402" s="226">
        <v>0</v>
      </c>
      <c r="T2402" s="227">
        <f>S2402*H2402</f>
        <v>0</v>
      </c>
      <c r="U2402" s="43"/>
      <c r="V2402" s="43"/>
      <c r="W2402" s="43"/>
      <c r="X2402" s="43"/>
      <c r="Y2402" s="43"/>
      <c r="Z2402" s="43"/>
      <c r="AA2402" s="43"/>
      <c r="AB2402" s="43"/>
      <c r="AC2402" s="43"/>
      <c r="AD2402" s="43"/>
      <c r="AE2402" s="43"/>
      <c r="AR2402" s="228" t="s">
        <v>663</v>
      </c>
      <c r="AT2402" s="228" t="s">
        <v>162</v>
      </c>
      <c r="AU2402" s="228" t="s">
        <v>91</v>
      </c>
      <c r="AY2402" s="21" t="s">
        <v>159</v>
      </c>
      <c r="BE2402" s="229">
        <f>IF(N2402="základní",J2402,0)</f>
        <v>0</v>
      </c>
      <c r="BF2402" s="229">
        <f>IF(N2402="snížená",J2402,0)</f>
        <v>0</v>
      </c>
      <c r="BG2402" s="229">
        <f>IF(N2402="zákl. přenesená",J2402,0)</f>
        <v>0</v>
      </c>
      <c r="BH2402" s="229">
        <f>IF(N2402="sníž. přenesená",J2402,0)</f>
        <v>0</v>
      </c>
      <c r="BI2402" s="229">
        <f>IF(N2402="nulová",J2402,0)</f>
        <v>0</v>
      </c>
      <c r="BJ2402" s="21" t="s">
        <v>91</v>
      </c>
      <c r="BK2402" s="229">
        <f>ROUND(I2402*H2402,2)</f>
        <v>0</v>
      </c>
      <c r="BL2402" s="21" t="s">
        <v>663</v>
      </c>
      <c r="BM2402" s="228" t="s">
        <v>3723</v>
      </c>
    </row>
    <row r="2403" s="2" customFormat="1">
      <c r="A2403" s="43"/>
      <c r="B2403" s="44"/>
      <c r="C2403" s="45"/>
      <c r="D2403" s="230" t="s">
        <v>168</v>
      </c>
      <c r="E2403" s="45"/>
      <c r="F2403" s="231" t="s">
        <v>3724</v>
      </c>
      <c r="G2403" s="45"/>
      <c r="H2403" s="45"/>
      <c r="I2403" s="232"/>
      <c r="J2403" s="45"/>
      <c r="K2403" s="45"/>
      <c r="L2403" s="49"/>
      <c r="M2403" s="233"/>
      <c r="N2403" s="234"/>
      <c r="O2403" s="89"/>
      <c r="P2403" s="89"/>
      <c r="Q2403" s="89"/>
      <c r="R2403" s="89"/>
      <c r="S2403" s="89"/>
      <c r="T2403" s="90"/>
      <c r="U2403" s="43"/>
      <c r="V2403" s="43"/>
      <c r="W2403" s="43"/>
      <c r="X2403" s="43"/>
      <c r="Y2403" s="43"/>
      <c r="Z2403" s="43"/>
      <c r="AA2403" s="43"/>
      <c r="AB2403" s="43"/>
      <c r="AC2403" s="43"/>
      <c r="AD2403" s="43"/>
      <c r="AE2403" s="43"/>
      <c r="AT2403" s="21" t="s">
        <v>168</v>
      </c>
      <c r="AU2403" s="21" t="s">
        <v>91</v>
      </c>
    </row>
    <row r="2404" s="13" customFormat="1">
      <c r="A2404" s="13"/>
      <c r="B2404" s="235"/>
      <c r="C2404" s="236"/>
      <c r="D2404" s="237" t="s">
        <v>170</v>
      </c>
      <c r="E2404" s="238" t="s">
        <v>32</v>
      </c>
      <c r="F2404" s="239" t="s">
        <v>3725</v>
      </c>
      <c r="G2404" s="236"/>
      <c r="H2404" s="238" t="s">
        <v>32</v>
      </c>
      <c r="I2404" s="240"/>
      <c r="J2404" s="236"/>
      <c r="K2404" s="236"/>
      <c r="L2404" s="241"/>
      <c r="M2404" s="242"/>
      <c r="N2404" s="243"/>
      <c r="O2404" s="243"/>
      <c r="P2404" s="243"/>
      <c r="Q2404" s="243"/>
      <c r="R2404" s="243"/>
      <c r="S2404" s="243"/>
      <c r="T2404" s="244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5" t="s">
        <v>170</v>
      </c>
      <c r="AU2404" s="245" t="s">
        <v>91</v>
      </c>
      <c r="AV2404" s="13" t="s">
        <v>84</v>
      </c>
      <c r="AW2404" s="13" t="s">
        <v>38</v>
      </c>
      <c r="AX2404" s="13" t="s">
        <v>76</v>
      </c>
      <c r="AY2404" s="245" t="s">
        <v>159</v>
      </c>
    </row>
    <row r="2405" s="14" customFormat="1">
      <c r="A2405" s="14"/>
      <c r="B2405" s="246"/>
      <c r="C2405" s="247"/>
      <c r="D2405" s="237" t="s">
        <v>170</v>
      </c>
      <c r="E2405" s="248" t="s">
        <v>32</v>
      </c>
      <c r="F2405" s="249" t="s">
        <v>3726</v>
      </c>
      <c r="G2405" s="247"/>
      <c r="H2405" s="250">
        <v>8</v>
      </c>
      <c r="I2405" s="251"/>
      <c r="J2405" s="247"/>
      <c r="K2405" s="247"/>
      <c r="L2405" s="252"/>
      <c r="M2405" s="253"/>
      <c r="N2405" s="254"/>
      <c r="O2405" s="254"/>
      <c r="P2405" s="254"/>
      <c r="Q2405" s="254"/>
      <c r="R2405" s="254"/>
      <c r="S2405" s="254"/>
      <c r="T2405" s="255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6" t="s">
        <v>170</v>
      </c>
      <c r="AU2405" s="256" t="s">
        <v>91</v>
      </c>
      <c r="AV2405" s="14" t="s">
        <v>91</v>
      </c>
      <c r="AW2405" s="14" t="s">
        <v>38</v>
      </c>
      <c r="AX2405" s="14" t="s">
        <v>84</v>
      </c>
      <c r="AY2405" s="256" t="s">
        <v>159</v>
      </c>
    </row>
    <row r="2406" s="2" customFormat="1" ht="24.15" customHeight="1">
      <c r="A2406" s="43"/>
      <c r="B2406" s="44"/>
      <c r="C2406" s="277" t="s">
        <v>3727</v>
      </c>
      <c r="D2406" s="277" t="s">
        <v>670</v>
      </c>
      <c r="E2406" s="278" t="s">
        <v>3728</v>
      </c>
      <c r="F2406" s="279" t="s">
        <v>3729</v>
      </c>
      <c r="G2406" s="280" t="s">
        <v>165</v>
      </c>
      <c r="H2406" s="281">
        <v>19.609999999999999</v>
      </c>
      <c r="I2406" s="282"/>
      <c r="J2406" s="283">
        <f>ROUND(I2406*H2406,2)</f>
        <v>0</v>
      </c>
      <c r="K2406" s="279" t="s">
        <v>166</v>
      </c>
      <c r="L2406" s="284"/>
      <c r="M2406" s="285" t="s">
        <v>32</v>
      </c>
      <c r="N2406" s="286" t="s">
        <v>48</v>
      </c>
      <c r="O2406" s="89"/>
      <c r="P2406" s="226">
        <f>O2406*H2406</f>
        <v>0</v>
      </c>
      <c r="Q2406" s="226">
        <v>0.001</v>
      </c>
      <c r="R2406" s="226">
        <f>Q2406*H2406</f>
        <v>0.019609999999999999</v>
      </c>
      <c r="S2406" s="226">
        <v>0</v>
      </c>
      <c r="T2406" s="227">
        <f>S2406*H2406</f>
        <v>0</v>
      </c>
      <c r="U2406" s="43"/>
      <c r="V2406" s="43"/>
      <c r="W2406" s="43"/>
      <c r="X2406" s="43"/>
      <c r="Y2406" s="43"/>
      <c r="Z2406" s="43"/>
      <c r="AA2406" s="43"/>
      <c r="AB2406" s="43"/>
      <c r="AC2406" s="43"/>
      <c r="AD2406" s="43"/>
      <c r="AE2406" s="43"/>
      <c r="AR2406" s="228" t="s">
        <v>782</v>
      </c>
      <c r="AT2406" s="228" t="s">
        <v>670</v>
      </c>
      <c r="AU2406" s="228" t="s">
        <v>91</v>
      </c>
      <c r="AY2406" s="21" t="s">
        <v>159</v>
      </c>
      <c r="BE2406" s="229">
        <f>IF(N2406="základní",J2406,0)</f>
        <v>0</v>
      </c>
      <c r="BF2406" s="229">
        <f>IF(N2406="snížená",J2406,0)</f>
        <v>0</v>
      </c>
      <c r="BG2406" s="229">
        <f>IF(N2406="zákl. přenesená",J2406,0)</f>
        <v>0</v>
      </c>
      <c r="BH2406" s="229">
        <f>IF(N2406="sníž. přenesená",J2406,0)</f>
        <v>0</v>
      </c>
      <c r="BI2406" s="229">
        <f>IF(N2406="nulová",J2406,0)</f>
        <v>0</v>
      </c>
      <c r="BJ2406" s="21" t="s">
        <v>91</v>
      </c>
      <c r="BK2406" s="229">
        <f>ROUND(I2406*H2406,2)</f>
        <v>0</v>
      </c>
      <c r="BL2406" s="21" t="s">
        <v>663</v>
      </c>
      <c r="BM2406" s="228" t="s">
        <v>3730</v>
      </c>
    </row>
    <row r="2407" s="13" customFormat="1">
      <c r="A2407" s="13"/>
      <c r="B2407" s="235"/>
      <c r="C2407" s="236"/>
      <c r="D2407" s="237" t="s">
        <v>170</v>
      </c>
      <c r="E2407" s="238" t="s">
        <v>32</v>
      </c>
      <c r="F2407" s="239" t="s">
        <v>3725</v>
      </c>
      <c r="G2407" s="236"/>
      <c r="H2407" s="238" t="s">
        <v>32</v>
      </c>
      <c r="I2407" s="240"/>
      <c r="J2407" s="236"/>
      <c r="K2407" s="236"/>
      <c r="L2407" s="241"/>
      <c r="M2407" s="242"/>
      <c r="N2407" s="243"/>
      <c r="O2407" s="243"/>
      <c r="P2407" s="243"/>
      <c r="Q2407" s="243"/>
      <c r="R2407" s="243"/>
      <c r="S2407" s="243"/>
      <c r="T2407" s="244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45" t="s">
        <v>170</v>
      </c>
      <c r="AU2407" s="245" t="s">
        <v>91</v>
      </c>
      <c r="AV2407" s="13" t="s">
        <v>84</v>
      </c>
      <c r="AW2407" s="13" t="s">
        <v>38</v>
      </c>
      <c r="AX2407" s="13" t="s">
        <v>76</v>
      </c>
      <c r="AY2407" s="245" t="s">
        <v>159</v>
      </c>
    </row>
    <row r="2408" s="14" customFormat="1">
      <c r="A2408" s="14"/>
      <c r="B2408" s="246"/>
      <c r="C2408" s="247"/>
      <c r="D2408" s="237" t="s">
        <v>170</v>
      </c>
      <c r="E2408" s="248" t="s">
        <v>32</v>
      </c>
      <c r="F2408" s="249" t="s">
        <v>3731</v>
      </c>
      <c r="G2408" s="247"/>
      <c r="H2408" s="250">
        <v>19.609999999999999</v>
      </c>
      <c r="I2408" s="251"/>
      <c r="J2408" s="247"/>
      <c r="K2408" s="247"/>
      <c r="L2408" s="252"/>
      <c r="M2408" s="253"/>
      <c r="N2408" s="254"/>
      <c r="O2408" s="254"/>
      <c r="P2408" s="254"/>
      <c r="Q2408" s="254"/>
      <c r="R2408" s="254"/>
      <c r="S2408" s="254"/>
      <c r="T2408" s="255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6" t="s">
        <v>170</v>
      </c>
      <c r="AU2408" s="256" t="s">
        <v>91</v>
      </c>
      <c r="AV2408" s="14" t="s">
        <v>91</v>
      </c>
      <c r="AW2408" s="14" t="s">
        <v>38</v>
      </c>
      <c r="AX2408" s="14" t="s">
        <v>84</v>
      </c>
      <c r="AY2408" s="256" t="s">
        <v>159</v>
      </c>
    </row>
    <row r="2409" s="2" customFormat="1" ht="44.25" customHeight="1">
      <c r="A2409" s="43"/>
      <c r="B2409" s="44"/>
      <c r="C2409" s="217" t="s">
        <v>3732</v>
      </c>
      <c r="D2409" s="217" t="s">
        <v>162</v>
      </c>
      <c r="E2409" s="218" t="s">
        <v>3721</v>
      </c>
      <c r="F2409" s="219" t="s">
        <v>3722</v>
      </c>
      <c r="G2409" s="220" t="s">
        <v>212</v>
      </c>
      <c r="H2409" s="221">
        <v>2</v>
      </c>
      <c r="I2409" s="222"/>
      <c r="J2409" s="223">
        <f>ROUND(I2409*H2409,2)</f>
        <v>0</v>
      </c>
      <c r="K2409" s="219" t="s">
        <v>166</v>
      </c>
      <c r="L2409" s="49"/>
      <c r="M2409" s="224" t="s">
        <v>32</v>
      </c>
      <c r="N2409" s="225" t="s">
        <v>48</v>
      </c>
      <c r="O2409" s="89"/>
      <c r="P2409" s="226">
        <f>O2409*H2409</f>
        <v>0</v>
      </c>
      <c r="Q2409" s="226">
        <v>0</v>
      </c>
      <c r="R2409" s="226">
        <f>Q2409*H2409</f>
        <v>0</v>
      </c>
      <c r="S2409" s="226">
        <v>0</v>
      </c>
      <c r="T2409" s="227">
        <f>S2409*H2409</f>
        <v>0</v>
      </c>
      <c r="U2409" s="43"/>
      <c r="V2409" s="43"/>
      <c r="W2409" s="43"/>
      <c r="X2409" s="43"/>
      <c r="Y2409" s="43"/>
      <c r="Z2409" s="43"/>
      <c r="AA2409" s="43"/>
      <c r="AB2409" s="43"/>
      <c r="AC2409" s="43"/>
      <c r="AD2409" s="43"/>
      <c r="AE2409" s="43"/>
      <c r="AR2409" s="228" t="s">
        <v>663</v>
      </c>
      <c r="AT2409" s="228" t="s">
        <v>162</v>
      </c>
      <c r="AU2409" s="228" t="s">
        <v>91</v>
      </c>
      <c r="AY2409" s="21" t="s">
        <v>159</v>
      </c>
      <c r="BE2409" s="229">
        <f>IF(N2409="základní",J2409,0)</f>
        <v>0</v>
      </c>
      <c r="BF2409" s="229">
        <f>IF(N2409="snížená",J2409,0)</f>
        <v>0</v>
      </c>
      <c r="BG2409" s="229">
        <f>IF(N2409="zákl. přenesená",J2409,0)</f>
        <v>0</v>
      </c>
      <c r="BH2409" s="229">
        <f>IF(N2409="sníž. přenesená",J2409,0)</f>
        <v>0</v>
      </c>
      <c r="BI2409" s="229">
        <f>IF(N2409="nulová",J2409,0)</f>
        <v>0</v>
      </c>
      <c r="BJ2409" s="21" t="s">
        <v>91</v>
      </c>
      <c r="BK2409" s="229">
        <f>ROUND(I2409*H2409,2)</f>
        <v>0</v>
      </c>
      <c r="BL2409" s="21" t="s">
        <v>663</v>
      </c>
      <c r="BM2409" s="228" t="s">
        <v>3733</v>
      </c>
    </row>
    <row r="2410" s="2" customFormat="1">
      <c r="A2410" s="43"/>
      <c r="B2410" s="44"/>
      <c r="C2410" s="45"/>
      <c r="D2410" s="230" t="s">
        <v>168</v>
      </c>
      <c r="E2410" s="45"/>
      <c r="F2410" s="231" t="s">
        <v>3724</v>
      </c>
      <c r="G2410" s="45"/>
      <c r="H2410" s="45"/>
      <c r="I2410" s="232"/>
      <c r="J2410" s="45"/>
      <c r="K2410" s="45"/>
      <c r="L2410" s="49"/>
      <c r="M2410" s="233"/>
      <c r="N2410" s="234"/>
      <c r="O2410" s="89"/>
      <c r="P2410" s="89"/>
      <c r="Q2410" s="89"/>
      <c r="R2410" s="89"/>
      <c r="S2410" s="89"/>
      <c r="T2410" s="90"/>
      <c r="U2410" s="43"/>
      <c r="V2410" s="43"/>
      <c r="W2410" s="43"/>
      <c r="X2410" s="43"/>
      <c r="Y2410" s="43"/>
      <c r="Z2410" s="43"/>
      <c r="AA2410" s="43"/>
      <c r="AB2410" s="43"/>
      <c r="AC2410" s="43"/>
      <c r="AD2410" s="43"/>
      <c r="AE2410" s="43"/>
      <c r="AT2410" s="21" t="s">
        <v>168</v>
      </c>
      <c r="AU2410" s="21" t="s">
        <v>91</v>
      </c>
    </row>
    <row r="2411" s="13" customFormat="1">
      <c r="A2411" s="13"/>
      <c r="B2411" s="235"/>
      <c r="C2411" s="236"/>
      <c r="D2411" s="237" t="s">
        <v>170</v>
      </c>
      <c r="E2411" s="238" t="s">
        <v>32</v>
      </c>
      <c r="F2411" s="239" t="s">
        <v>3734</v>
      </c>
      <c r="G2411" s="236"/>
      <c r="H2411" s="238" t="s">
        <v>32</v>
      </c>
      <c r="I2411" s="240"/>
      <c r="J2411" s="236"/>
      <c r="K2411" s="236"/>
      <c r="L2411" s="241"/>
      <c r="M2411" s="242"/>
      <c r="N2411" s="243"/>
      <c r="O2411" s="243"/>
      <c r="P2411" s="243"/>
      <c r="Q2411" s="243"/>
      <c r="R2411" s="243"/>
      <c r="S2411" s="243"/>
      <c r="T2411" s="244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45" t="s">
        <v>170</v>
      </c>
      <c r="AU2411" s="245" t="s">
        <v>91</v>
      </c>
      <c r="AV2411" s="13" t="s">
        <v>84</v>
      </c>
      <c r="AW2411" s="13" t="s">
        <v>38</v>
      </c>
      <c r="AX2411" s="13" t="s">
        <v>76</v>
      </c>
      <c r="AY2411" s="245" t="s">
        <v>159</v>
      </c>
    </row>
    <row r="2412" s="14" customFormat="1">
      <c r="A2412" s="14"/>
      <c r="B2412" s="246"/>
      <c r="C2412" s="247"/>
      <c r="D2412" s="237" t="s">
        <v>170</v>
      </c>
      <c r="E2412" s="248" t="s">
        <v>32</v>
      </c>
      <c r="F2412" s="249" t="s">
        <v>91</v>
      </c>
      <c r="G2412" s="247"/>
      <c r="H2412" s="250">
        <v>2</v>
      </c>
      <c r="I2412" s="251"/>
      <c r="J2412" s="247"/>
      <c r="K2412" s="247"/>
      <c r="L2412" s="252"/>
      <c r="M2412" s="253"/>
      <c r="N2412" s="254"/>
      <c r="O2412" s="254"/>
      <c r="P2412" s="254"/>
      <c r="Q2412" s="254"/>
      <c r="R2412" s="254"/>
      <c r="S2412" s="254"/>
      <c r="T2412" s="255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6" t="s">
        <v>170</v>
      </c>
      <c r="AU2412" s="256" t="s">
        <v>91</v>
      </c>
      <c r="AV2412" s="14" t="s">
        <v>91</v>
      </c>
      <c r="AW2412" s="14" t="s">
        <v>38</v>
      </c>
      <c r="AX2412" s="14" t="s">
        <v>84</v>
      </c>
      <c r="AY2412" s="256" t="s">
        <v>159</v>
      </c>
    </row>
    <row r="2413" s="2" customFormat="1" ht="24.15" customHeight="1">
      <c r="A2413" s="43"/>
      <c r="B2413" s="44"/>
      <c r="C2413" s="277" t="s">
        <v>3735</v>
      </c>
      <c r="D2413" s="277" t="s">
        <v>670</v>
      </c>
      <c r="E2413" s="278" t="s">
        <v>3736</v>
      </c>
      <c r="F2413" s="279" t="s">
        <v>3737</v>
      </c>
      <c r="G2413" s="280" t="s">
        <v>165</v>
      </c>
      <c r="H2413" s="281">
        <v>11.1</v>
      </c>
      <c r="I2413" s="282"/>
      <c r="J2413" s="283">
        <f>ROUND(I2413*H2413,2)</f>
        <v>0</v>
      </c>
      <c r="K2413" s="279" t="s">
        <v>166</v>
      </c>
      <c r="L2413" s="284"/>
      <c r="M2413" s="285" t="s">
        <v>32</v>
      </c>
      <c r="N2413" s="286" t="s">
        <v>48</v>
      </c>
      <c r="O2413" s="89"/>
      <c r="P2413" s="226">
        <f>O2413*H2413</f>
        <v>0</v>
      </c>
      <c r="Q2413" s="226">
        <v>0.001</v>
      </c>
      <c r="R2413" s="226">
        <f>Q2413*H2413</f>
        <v>0.011100000000000001</v>
      </c>
      <c r="S2413" s="226">
        <v>0</v>
      </c>
      <c r="T2413" s="227">
        <f>S2413*H2413</f>
        <v>0</v>
      </c>
      <c r="U2413" s="43"/>
      <c r="V2413" s="43"/>
      <c r="W2413" s="43"/>
      <c r="X2413" s="43"/>
      <c r="Y2413" s="43"/>
      <c r="Z2413" s="43"/>
      <c r="AA2413" s="43"/>
      <c r="AB2413" s="43"/>
      <c r="AC2413" s="43"/>
      <c r="AD2413" s="43"/>
      <c r="AE2413" s="43"/>
      <c r="AR2413" s="228" t="s">
        <v>782</v>
      </c>
      <c r="AT2413" s="228" t="s">
        <v>670</v>
      </c>
      <c r="AU2413" s="228" t="s">
        <v>91</v>
      </c>
      <c r="AY2413" s="21" t="s">
        <v>159</v>
      </c>
      <c r="BE2413" s="229">
        <f>IF(N2413="základní",J2413,0)</f>
        <v>0</v>
      </c>
      <c r="BF2413" s="229">
        <f>IF(N2413="snížená",J2413,0)</f>
        <v>0</v>
      </c>
      <c r="BG2413" s="229">
        <f>IF(N2413="zákl. přenesená",J2413,0)</f>
        <v>0</v>
      </c>
      <c r="BH2413" s="229">
        <f>IF(N2413="sníž. přenesená",J2413,0)</f>
        <v>0</v>
      </c>
      <c r="BI2413" s="229">
        <f>IF(N2413="nulová",J2413,0)</f>
        <v>0</v>
      </c>
      <c r="BJ2413" s="21" t="s">
        <v>91</v>
      </c>
      <c r="BK2413" s="229">
        <f>ROUND(I2413*H2413,2)</f>
        <v>0</v>
      </c>
      <c r="BL2413" s="21" t="s">
        <v>663</v>
      </c>
      <c r="BM2413" s="228" t="s">
        <v>3738</v>
      </c>
    </row>
    <row r="2414" s="13" customFormat="1">
      <c r="A2414" s="13"/>
      <c r="B2414" s="235"/>
      <c r="C2414" s="236"/>
      <c r="D2414" s="237" t="s">
        <v>170</v>
      </c>
      <c r="E2414" s="238" t="s">
        <v>32</v>
      </c>
      <c r="F2414" s="239" t="s">
        <v>3734</v>
      </c>
      <c r="G2414" s="236"/>
      <c r="H2414" s="238" t="s">
        <v>32</v>
      </c>
      <c r="I2414" s="240"/>
      <c r="J2414" s="236"/>
      <c r="K2414" s="236"/>
      <c r="L2414" s="241"/>
      <c r="M2414" s="242"/>
      <c r="N2414" s="243"/>
      <c r="O2414" s="243"/>
      <c r="P2414" s="243"/>
      <c r="Q2414" s="243"/>
      <c r="R2414" s="243"/>
      <c r="S2414" s="243"/>
      <c r="T2414" s="244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45" t="s">
        <v>170</v>
      </c>
      <c r="AU2414" s="245" t="s">
        <v>91</v>
      </c>
      <c r="AV2414" s="13" t="s">
        <v>84</v>
      </c>
      <c r="AW2414" s="13" t="s">
        <v>38</v>
      </c>
      <c r="AX2414" s="13" t="s">
        <v>76</v>
      </c>
      <c r="AY2414" s="245" t="s">
        <v>159</v>
      </c>
    </row>
    <row r="2415" s="14" customFormat="1">
      <c r="A2415" s="14"/>
      <c r="B2415" s="246"/>
      <c r="C2415" s="247"/>
      <c r="D2415" s="237" t="s">
        <v>170</v>
      </c>
      <c r="E2415" s="248" t="s">
        <v>32</v>
      </c>
      <c r="F2415" s="249" t="s">
        <v>3739</v>
      </c>
      <c r="G2415" s="247"/>
      <c r="H2415" s="250">
        <v>11.1</v>
      </c>
      <c r="I2415" s="251"/>
      <c r="J2415" s="247"/>
      <c r="K2415" s="247"/>
      <c r="L2415" s="252"/>
      <c r="M2415" s="253"/>
      <c r="N2415" s="254"/>
      <c r="O2415" s="254"/>
      <c r="P2415" s="254"/>
      <c r="Q2415" s="254"/>
      <c r="R2415" s="254"/>
      <c r="S2415" s="254"/>
      <c r="T2415" s="255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6" t="s">
        <v>170</v>
      </c>
      <c r="AU2415" s="256" t="s">
        <v>91</v>
      </c>
      <c r="AV2415" s="14" t="s">
        <v>91</v>
      </c>
      <c r="AW2415" s="14" t="s">
        <v>38</v>
      </c>
      <c r="AX2415" s="14" t="s">
        <v>84</v>
      </c>
      <c r="AY2415" s="256" t="s">
        <v>159</v>
      </c>
    </row>
    <row r="2416" s="2" customFormat="1" ht="37.8" customHeight="1">
      <c r="A2416" s="43"/>
      <c r="B2416" s="44"/>
      <c r="C2416" s="217" t="s">
        <v>3740</v>
      </c>
      <c r="D2416" s="217" t="s">
        <v>162</v>
      </c>
      <c r="E2416" s="218" t="s">
        <v>3741</v>
      </c>
      <c r="F2416" s="219" t="s">
        <v>3742</v>
      </c>
      <c r="G2416" s="220" t="s">
        <v>212</v>
      </c>
      <c r="H2416" s="221">
        <v>8</v>
      </c>
      <c r="I2416" s="222"/>
      <c r="J2416" s="223">
        <f>ROUND(I2416*H2416,2)</f>
        <v>0</v>
      </c>
      <c r="K2416" s="219" t="s">
        <v>166</v>
      </c>
      <c r="L2416" s="49"/>
      <c r="M2416" s="224" t="s">
        <v>32</v>
      </c>
      <c r="N2416" s="225" t="s">
        <v>48</v>
      </c>
      <c r="O2416" s="89"/>
      <c r="P2416" s="226">
        <f>O2416*H2416</f>
        <v>0</v>
      </c>
      <c r="Q2416" s="226">
        <v>0</v>
      </c>
      <c r="R2416" s="226">
        <f>Q2416*H2416</f>
        <v>0</v>
      </c>
      <c r="S2416" s="226">
        <v>0</v>
      </c>
      <c r="T2416" s="227">
        <f>S2416*H2416</f>
        <v>0</v>
      </c>
      <c r="U2416" s="43"/>
      <c r="V2416" s="43"/>
      <c r="W2416" s="43"/>
      <c r="X2416" s="43"/>
      <c r="Y2416" s="43"/>
      <c r="Z2416" s="43"/>
      <c r="AA2416" s="43"/>
      <c r="AB2416" s="43"/>
      <c r="AC2416" s="43"/>
      <c r="AD2416" s="43"/>
      <c r="AE2416" s="43"/>
      <c r="AR2416" s="228" t="s">
        <v>663</v>
      </c>
      <c r="AT2416" s="228" t="s">
        <v>162</v>
      </c>
      <c r="AU2416" s="228" t="s">
        <v>91</v>
      </c>
      <c r="AY2416" s="21" t="s">
        <v>159</v>
      </c>
      <c r="BE2416" s="229">
        <f>IF(N2416="základní",J2416,0)</f>
        <v>0</v>
      </c>
      <c r="BF2416" s="229">
        <f>IF(N2416="snížená",J2416,0)</f>
        <v>0</v>
      </c>
      <c r="BG2416" s="229">
        <f>IF(N2416="zákl. přenesená",J2416,0)</f>
        <v>0</v>
      </c>
      <c r="BH2416" s="229">
        <f>IF(N2416="sníž. přenesená",J2416,0)</f>
        <v>0</v>
      </c>
      <c r="BI2416" s="229">
        <f>IF(N2416="nulová",J2416,0)</f>
        <v>0</v>
      </c>
      <c r="BJ2416" s="21" t="s">
        <v>91</v>
      </c>
      <c r="BK2416" s="229">
        <f>ROUND(I2416*H2416,2)</f>
        <v>0</v>
      </c>
      <c r="BL2416" s="21" t="s">
        <v>663</v>
      </c>
      <c r="BM2416" s="228" t="s">
        <v>3743</v>
      </c>
    </row>
    <row r="2417" s="2" customFormat="1">
      <c r="A2417" s="43"/>
      <c r="B2417" s="44"/>
      <c r="C2417" s="45"/>
      <c r="D2417" s="230" t="s">
        <v>168</v>
      </c>
      <c r="E2417" s="45"/>
      <c r="F2417" s="231" t="s">
        <v>3744</v>
      </c>
      <c r="G2417" s="45"/>
      <c r="H2417" s="45"/>
      <c r="I2417" s="232"/>
      <c r="J2417" s="45"/>
      <c r="K2417" s="45"/>
      <c r="L2417" s="49"/>
      <c r="M2417" s="233"/>
      <c r="N2417" s="234"/>
      <c r="O2417" s="89"/>
      <c r="P2417" s="89"/>
      <c r="Q2417" s="89"/>
      <c r="R2417" s="89"/>
      <c r="S2417" s="89"/>
      <c r="T2417" s="90"/>
      <c r="U2417" s="43"/>
      <c r="V2417" s="43"/>
      <c r="W2417" s="43"/>
      <c r="X2417" s="43"/>
      <c r="Y2417" s="43"/>
      <c r="Z2417" s="43"/>
      <c r="AA2417" s="43"/>
      <c r="AB2417" s="43"/>
      <c r="AC2417" s="43"/>
      <c r="AD2417" s="43"/>
      <c r="AE2417" s="43"/>
      <c r="AT2417" s="21" t="s">
        <v>168</v>
      </c>
      <c r="AU2417" s="21" t="s">
        <v>91</v>
      </c>
    </row>
    <row r="2418" s="13" customFormat="1">
      <c r="A2418" s="13"/>
      <c r="B2418" s="235"/>
      <c r="C2418" s="236"/>
      <c r="D2418" s="237" t="s">
        <v>170</v>
      </c>
      <c r="E2418" s="238" t="s">
        <v>32</v>
      </c>
      <c r="F2418" s="239" t="s">
        <v>3725</v>
      </c>
      <c r="G2418" s="236"/>
      <c r="H2418" s="238" t="s">
        <v>32</v>
      </c>
      <c r="I2418" s="240"/>
      <c r="J2418" s="236"/>
      <c r="K2418" s="236"/>
      <c r="L2418" s="241"/>
      <c r="M2418" s="242"/>
      <c r="N2418" s="243"/>
      <c r="O2418" s="243"/>
      <c r="P2418" s="243"/>
      <c r="Q2418" s="243"/>
      <c r="R2418" s="243"/>
      <c r="S2418" s="243"/>
      <c r="T2418" s="244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5" t="s">
        <v>170</v>
      </c>
      <c r="AU2418" s="245" t="s">
        <v>91</v>
      </c>
      <c r="AV2418" s="13" t="s">
        <v>84</v>
      </c>
      <c r="AW2418" s="13" t="s">
        <v>38</v>
      </c>
      <c r="AX2418" s="13" t="s">
        <v>76</v>
      </c>
      <c r="AY2418" s="245" t="s">
        <v>159</v>
      </c>
    </row>
    <row r="2419" s="14" customFormat="1">
      <c r="A2419" s="14"/>
      <c r="B2419" s="246"/>
      <c r="C2419" s="247"/>
      <c r="D2419" s="237" t="s">
        <v>170</v>
      </c>
      <c r="E2419" s="248" t="s">
        <v>32</v>
      </c>
      <c r="F2419" s="249" t="s">
        <v>108</v>
      </c>
      <c r="G2419" s="247"/>
      <c r="H2419" s="250">
        <v>8</v>
      </c>
      <c r="I2419" s="251"/>
      <c r="J2419" s="247"/>
      <c r="K2419" s="247"/>
      <c r="L2419" s="252"/>
      <c r="M2419" s="253"/>
      <c r="N2419" s="254"/>
      <c r="O2419" s="254"/>
      <c r="P2419" s="254"/>
      <c r="Q2419" s="254"/>
      <c r="R2419" s="254"/>
      <c r="S2419" s="254"/>
      <c r="T2419" s="255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6" t="s">
        <v>170</v>
      </c>
      <c r="AU2419" s="256" t="s">
        <v>91</v>
      </c>
      <c r="AV2419" s="14" t="s">
        <v>91</v>
      </c>
      <c r="AW2419" s="14" t="s">
        <v>38</v>
      </c>
      <c r="AX2419" s="14" t="s">
        <v>76</v>
      </c>
      <c r="AY2419" s="256" t="s">
        <v>159</v>
      </c>
    </row>
    <row r="2420" s="15" customFormat="1">
      <c r="A2420" s="15"/>
      <c r="B2420" s="266"/>
      <c r="C2420" s="267"/>
      <c r="D2420" s="237" t="s">
        <v>170</v>
      </c>
      <c r="E2420" s="268" t="s">
        <v>32</v>
      </c>
      <c r="F2420" s="269" t="s">
        <v>583</v>
      </c>
      <c r="G2420" s="267"/>
      <c r="H2420" s="270">
        <v>8</v>
      </c>
      <c r="I2420" s="271"/>
      <c r="J2420" s="267"/>
      <c r="K2420" s="267"/>
      <c r="L2420" s="272"/>
      <c r="M2420" s="273"/>
      <c r="N2420" s="274"/>
      <c r="O2420" s="274"/>
      <c r="P2420" s="274"/>
      <c r="Q2420" s="274"/>
      <c r="R2420" s="274"/>
      <c r="S2420" s="274"/>
      <c r="T2420" s="275"/>
      <c r="U2420" s="15"/>
      <c r="V2420" s="15"/>
      <c r="W2420" s="15"/>
      <c r="X2420" s="15"/>
      <c r="Y2420" s="15"/>
      <c r="Z2420" s="15"/>
      <c r="AA2420" s="15"/>
      <c r="AB2420" s="15"/>
      <c r="AC2420" s="15"/>
      <c r="AD2420" s="15"/>
      <c r="AE2420" s="15"/>
      <c r="AT2420" s="276" t="s">
        <v>170</v>
      </c>
      <c r="AU2420" s="276" t="s">
        <v>91</v>
      </c>
      <c r="AV2420" s="15" t="s">
        <v>96</v>
      </c>
      <c r="AW2420" s="15" t="s">
        <v>38</v>
      </c>
      <c r="AX2420" s="15" t="s">
        <v>84</v>
      </c>
      <c r="AY2420" s="276" t="s">
        <v>159</v>
      </c>
    </row>
    <row r="2421" s="2" customFormat="1" ht="24.15" customHeight="1">
      <c r="A2421" s="43"/>
      <c r="B2421" s="44"/>
      <c r="C2421" s="277" t="s">
        <v>3745</v>
      </c>
      <c r="D2421" s="277" t="s">
        <v>670</v>
      </c>
      <c r="E2421" s="278" t="s">
        <v>3746</v>
      </c>
      <c r="F2421" s="279" t="s">
        <v>3747</v>
      </c>
      <c r="G2421" s="280" t="s">
        <v>212</v>
      </c>
      <c r="H2421" s="281">
        <v>8</v>
      </c>
      <c r="I2421" s="282"/>
      <c r="J2421" s="283">
        <f>ROUND(I2421*H2421,2)</f>
        <v>0</v>
      </c>
      <c r="K2421" s="279" t="s">
        <v>166</v>
      </c>
      <c r="L2421" s="284"/>
      <c r="M2421" s="285" t="s">
        <v>32</v>
      </c>
      <c r="N2421" s="286" t="s">
        <v>48</v>
      </c>
      <c r="O2421" s="89"/>
      <c r="P2421" s="226">
        <f>O2421*H2421</f>
        <v>0</v>
      </c>
      <c r="Q2421" s="226">
        <v>0.001</v>
      </c>
      <c r="R2421" s="226">
        <f>Q2421*H2421</f>
        <v>0.0080000000000000002</v>
      </c>
      <c r="S2421" s="226">
        <v>0</v>
      </c>
      <c r="T2421" s="227">
        <f>S2421*H2421</f>
        <v>0</v>
      </c>
      <c r="U2421" s="43"/>
      <c r="V2421" s="43"/>
      <c r="W2421" s="43"/>
      <c r="X2421" s="43"/>
      <c r="Y2421" s="43"/>
      <c r="Z2421" s="43"/>
      <c r="AA2421" s="43"/>
      <c r="AB2421" s="43"/>
      <c r="AC2421" s="43"/>
      <c r="AD2421" s="43"/>
      <c r="AE2421" s="43"/>
      <c r="AR2421" s="228" t="s">
        <v>782</v>
      </c>
      <c r="AT2421" s="228" t="s">
        <v>670</v>
      </c>
      <c r="AU2421" s="228" t="s">
        <v>91</v>
      </c>
      <c r="AY2421" s="21" t="s">
        <v>159</v>
      </c>
      <c r="BE2421" s="229">
        <f>IF(N2421="základní",J2421,0)</f>
        <v>0</v>
      </c>
      <c r="BF2421" s="229">
        <f>IF(N2421="snížená",J2421,0)</f>
        <v>0</v>
      </c>
      <c r="BG2421" s="229">
        <f>IF(N2421="zákl. přenesená",J2421,0)</f>
        <v>0</v>
      </c>
      <c r="BH2421" s="229">
        <f>IF(N2421="sníž. přenesená",J2421,0)</f>
        <v>0</v>
      </c>
      <c r="BI2421" s="229">
        <f>IF(N2421="nulová",J2421,0)</f>
        <v>0</v>
      </c>
      <c r="BJ2421" s="21" t="s">
        <v>91</v>
      </c>
      <c r="BK2421" s="229">
        <f>ROUND(I2421*H2421,2)</f>
        <v>0</v>
      </c>
      <c r="BL2421" s="21" t="s">
        <v>663</v>
      </c>
      <c r="BM2421" s="228" t="s">
        <v>3748</v>
      </c>
    </row>
    <row r="2422" s="2" customFormat="1" ht="37.8" customHeight="1">
      <c r="A2422" s="43"/>
      <c r="B2422" s="44"/>
      <c r="C2422" s="217" t="s">
        <v>3749</v>
      </c>
      <c r="D2422" s="217" t="s">
        <v>162</v>
      </c>
      <c r="E2422" s="218" t="s">
        <v>3741</v>
      </c>
      <c r="F2422" s="219" t="s">
        <v>3742</v>
      </c>
      <c r="G2422" s="220" t="s">
        <v>212</v>
      </c>
      <c r="H2422" s="221">
        <v>2</v>
      </c>
      <c r="I2422" s="222"/>
      <c r="J2422" s="223">
        <f>ROUND(I2422*H2422,2)</f>
        <v>0</v>
      </c>
      <c r="K2422" s="219" t="s">
        <v>166</v>
      </c>
      <c r="L2422" s="49"/>
      <c r="M2422" s="224" t="s">
        <v>32</v>
      </c>
      <c r="N2422" s="225" t="s">
        <v>48</v>
      </c>
      <c r="O2422" s="89"/>
      <c r="P2422" s="226">
        <f>O2422*H2422</f>
        <v>0</v>
      </c>
      <c r="Q2422" s="226">
        <v>0</v>
      </c>
      <c r="R2422" s="226">
        <f>Q2422*H2422</f>
        <v>0</v>
      </c>
      <c r="S2422" s="226">
        <v>0</v>
      </c>
      <c r="T2422" s="227">
        <f>S2422*H2422</f>
        <v>0</v>
      </c>
      <c r="U2422" s="43"/>
      <c r="V2422" s="43"/>
      <c r="W2422" s="43"/>
      <c r="X2422" s="43"/>
      <c r="Y2422" s="43"/>
      <c r="Z2422" s="43"/>
      <c r="AA2422" s="43"/>
      <c r="AB2422" s="43"/>
      <c r="AC2422" s="43"/>
      <c r="AD2422" s="43"/>
      <c r="AE2422" s="43"/>
      <c r="AR2422" s="228" t="s">
        <v>663</v>
      </c>
      <c r="AT2422" s="228" t="s">
        <v>162</v>
      </c>
      <c r="AU2422" s="228" t="s">
        <v>91</v>
      </c>
      <c r="AY2422" s="21" t="s">
        <v>159</v>
      </c>
      <c r="BE2422" s="229">
        <f>IF(N2422="základní",J2422,0)</f>
        <v>0</v>
      </c>
      <c r="BF2422" s="229">
        <f>IF(N2422="snížená",J2422,0)</f>
        <v>0</v>
      </c>
      <c r="BG2422" s="229">
        <f>IF(N2422="zákl. přenesená",J2422,0)</f>
        <v>0</v>
      </c>
      <c r="BH2422" s="229">
        <f>IF(N2422="sníž. přenesená",J2422,0)</f>
        <v>0</v>
      </c>
      <c r="BI2422" s="229">
        <f>IF(N2422="nulová",J2422,0)</f>
        <v>0</v>
      </c>
      <c r="BJ2422" s="21" t="s">
        <v>91</v>
      </c>
      <c r="BK2422" s="229">
        <f>ROUND(I2422*H2422,2)</f>
        <v>0</v>
      </c>
      <c r="BL2422" s="21" t="s">
        <v>663</v>
      </c>
      <c r="BM2422" s="228" t="s">
        <v>3750</v>
      </c>
    </row>
    <row r="2423" s="2" customFormat="1">
      <c r="A2423" s="43"/>
      <c r="B2423" s="44"/>
      <c r="C2423" s="45"/>
      <c r="D2423" s="230" t="s">
        <v>168</v>
      </c>
      <c r="E2423" s="45"/>
      <c r="F2423" s="231" t="s">
        <v>3744</v>
      </c>
      <c r="G2423" s="45"/>
      <c r="H2423" s="45"/>
      <c r="I2423" s="232"/>
      <c r="J2423" s="45"/>
      <c r="K2423" s="45"/>
      <c r="L2423" s="49"/>
      <c r="M2423" s="233"/>
      <c r="N2423" s="234"/>
      <c r="O2423" s="89"/>
      <c r="P2423" s="89"/>
      <c r="Q2423" s="89"/>
      <c r="R2423" s="89"/>
      <c r="S2423" s="89"/>
      <c r="T2423" s="90"/>
      <c r="U2423" s="43"/>
      <c r="V2423" s="43"/>
      <c r="W2423" s="43"/>
      <c r="X2423" s="43"/>
      <c r="Y2423" s="43"/>
      <c r="Z2423" s="43"/>
      <c r="AA2423" s="43"/>
      <c r="AB2423" s="43"/>
      <c r="AC2423" s="43"/>
      <c r="AD2423" s="43"/>
      <c r="AE2423" s="43"/>
      <c r="AT2423" s="21" t="s">
        <v>168</v>
      </c>
      <c r="AU2423" s="21" t="s">
        <v>91</v>
      </c>
    </row>
    <row r="2424" s="14" customFormat="1">
      <c r="A2424" s="14"/>
      <c r="B2424" s="246"/>
      <c r="C2424" s="247"/>
      <c r="D2424" s="237" t="s">
        <v>170</v>
      </c>
      <c r="E2424" s="248" t="s">
        <v>32</v>
      </c>
      <c r="F2424" s="249" t="s">
        <v>3751</v>
      </c>
      <c r="G2424" s="247"/>
      <c r="H2424" s="250">
        <v>2</v>
      </c>
      <c r="I2424" s="251"/>
      <c r="J2424" s="247"/>
      <c r="K2424" s="247"/>
      <c r="L2424" s="252"/>
      <c r="M2424" s="253"/>
      <c r="N2424" s="254"/>
      <c r="O2424" s="254"/>
      <c r="P2424" s="254"/>
      <c r="Q2424" s="254"/>
      <c r="R2424" s="254"/>
      <c r="S2424" s="254"/>
      <c r="T2424" s="255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6" t="s">
        <v>170</v>
      </c>
      <c r="AU2424" s="256" t="s">
        <v>91</v>
      </c>
      <c r="AV2424" s="14" t="s">
        <v>91</v>
      </c>
      <c r="AW2424" s="14" t="s">
        <v>38</v>
      </c>
      <c r="AX2424" s="14" t="s">
        <v>84</v>
      </c>
      <c r="AY2424" s="256" t="s">
        <v>159</v>
      </c>
    </row>
    <row r="2425" s="2" customFormat="1" ht="24.15" customHeight="1">
      <c r="A2425" s="43"/>
      <c r="B2425" s="44"/>
      <c r="C2425" s="277" t="s">
        <v>3752</v>
      </c>
      <c r="D2425" s="277" t="s">
        <v>670</v>
      </c>
      <c r="E2425" s="278" t="s">
        <v>3753</v>
      </c>
      <c r="F2425" s="279" t="s">
        <v>3754</v>
      </c>
      <c r="G2425" s="280" t="s">
        <v>212</v>
      </c>
      <c r="H2425" s="281">
        <v>2</v>
      </c>
      <c r="I2425" s="282"/>
      <c r="J2425" s="283">
        <f>ROUND(I2425*H2425,2)</f>
        <v>0</v>
      </c>
      <c r="K2425" s="279" t="s">
        <v>166</v>
      </c>
      <c r="L2425" s="284"/>
      <c r="M2425" s="285" t="s">
        <v>32</v>
      </c>
      <c r="N2425" s="286" t="s">
        <v>48</v>
      </c>
      <c r="O2425" s="89"/>
      <c r="P2425" s="226">
        <f>O2425*H2425</f>
        <v>0</v>
      </c>
      <c r="Q2425" s="226">
        <v>0.001</v>
      </c>
      <c r="R2425" s="226">
        <f>Q2425*H2425</f>
        <v>0.002</v>
      </c>
      <c r="S2425" s="226">
        <v>0</v>
      </c>
      <c r="T2425" s="227">
        <f>S2425*H2425</f>
        <v>0</v>
      </c>
      <c r="U2425" s="43"/>
      <c r="V2425" s="43"/>
      <c r="W2425" s="43"/>
      <c r="X2425" s="43"/>
      <c r="Y2425" s="43"/>
      <c r="Z2425" s="43"/>
      <c r="AA2425" s="43"/>
      <c r="AB2425" s="43"/>
      <c r="AC2425" s="43"/>
      <c r="AD2425" s="43"/>
      <c r="AE2425" s="43"/>
      <c r="AR2425" s="228" t="s">
        <v>782</v>
      </c>
      <c r="AT2425" s="228" t="s">
        <v>670</v>
      </c>
      <c r="AU2425" s="228" t="s">
        <v>91</v>
      </c>
      <c r="AY2425" s="21" t="s">
        <v>159</v>
      </c>
      <c r="BE2425" s="229">
        <f>IF(N2425="základní",J2425,0)</f>
        <v>0</v>
      </c>
      <c r="BF2425" s="229">
        <f>IF(N2425="snížená",J2425,0)</f>
        <v>0</v>
      </c>
      <c r="BG2425" s="229">
        <f>IF(N2425="zákl. přenesená",J2425,0)</f>
        <v>0</v>
      </c>
      <c r="BH2425" s="229">
        <f>IF(N2425="sníž. přenesená",J2425,0)</f>
        <v>0</v>
      </c>
      <c r="BI2425" s="229">
        <f>IF(N2425="nulová",J2425,0)</f>
        <v>0</v>
      </c>
      <c r="BJ2425" s="21" t="s">
        <v>91</v>
      </c>
      <c r="BK2425" s="229">
        <f>ROUND(I2425*H2425,2)</f>
        <v>0</v>
      </c>
      <c r="BL2425" s="21" t="s">
        <v>663</v>
      </c>
      <c r="BM2425" s="228" t="s">
        <v>3755</v>
      </c>
    </row>
    <row r="2426" s="2" customFormat="1" ht="49.05" customHeight="1">
      <c r="A2426" s="43"/>
      <c r="B2426" s="44"/>
      <c r="C2426" s="217" t="s">
        <v>3756</v>
      </c>
      <c r="D2426" s="217" t="s">
        <v>162</v>
      </c>
      <c r="E2426" s="218" t="s">
        <v>3757</v>
      </c>
      <c r="F2426" s="219" t="s">
        <v>3758</v>
      </c>
      <c r="G2426" s="220" t="s">
        <v>181</v>
      </c>
      <c r="H2426" s="221">
        <v>0.042000000000000003</v>
      </c>
      <c r="I2426" s="222"/>
      <c r="J2426" s="223">
        <f>ROUND(I2426*H2426,2)</f>
        <v>0</v>
      </c>
      <c r="K2426" s="219" t="s">
        <v>166</v>
      </c>
      <c r="L2426" s="49"/>
      <c r="M2426" s="224" t="s">
        <v>32</v>
      </c>
      <c r="N2426" s="225" t="s">
        <v>48</v>
      </c>
      <c r="O2426" s="89"/>
      <c r="P2426" s="226">
        <f>O2426*H2426</f>
        <v>0</v>
      </c>
      <c r="Q2426" s="226">
        <v>0</v>
      </c>
      <c r="R2426" s="226">
        <f>Q2426*H2426</f>
        <v>0</v>
      </c>
      <c r="S2426" s="226">
        <v>0</v>
      </c>
      <c r="T2426" s="227">
        <f>S2426*H2426</f>
        <v>0</v>
      </c>
      <c r="U2426" s="43"/>
      <c r="V2426" s="43"/>
      <c r="W2426" s="43"/>
      <c r="X2426" s="43"/>
      <c r="Y2426" s="43"/>
      <c r="Z2426" s="43"/>
      <c r="AA2426" s="43"/>
      <c r="AB2426" s="43"/>
      <c r="AC2426" s="43"/>
      <c r="AD2426" s="43"/>
      <c r="AE2426" s="43"/>
      <c r="AR2426" s="228" t="s">
        <v>663</v>
      </c>
      <c r="AT2426" s="228" t="s">
        <v>162</v>
      </c>
      <c r="AU2426" s="228" t="s">
        <v>91</v>
      </c>
      <c r="AY2426" s="21" t="s">
        <v>159</v>
      </c>
      <c r="BE2426" s="229">
        <f>IF(N2426="základní",J2426,0)</f>
        <v>0</v>
      </c>
      <c r="BF2426" s="229">
        <f>IF(N2426="snížená",J2426,0)</f>
        <v>0</v>
      </c>
      <c r="BG2426" s="229">
        <f>IF(N2426="zákl. přenesená",J2426,0)</f>
        <v>0</v>
      </c>
      <c r="BH2426" s="229">
        <f>IF(N2426="sníž. přenesená",J2426,0)</f>
        <v>0</v>
      </c>
      <c r="BI2426" s="229">
        <f>IF(N2426="nulová",J2426,0)</f>
        <v>0</v>
      </c>
      <c r="BJ2426" s="21" t="s">
        <v>91</v>
      </c>
      <c r="BK2426" s="229">
        <f>ROUND(I2426*H2426,2)</f>
        <v>0</v>
      </c>
      <c r="BL2426" s="21" t="s">
        <v>663</v>
      </c>
      <c r="BM2426" s="228" t="s">
        <v>3759</v>
      </c>
    </row>
    <row r="2427" s="2" customFormat="1">
      <c r="A2427" s="43"/>
      <c r="B2427" s="44"/>
      <c r="C2427" s="45"/>
      <c r="D2427" s="230" t="s">
        <v>168</v>
      </c>
      <c r="E2427" s="45"/>
      <c r="F2427" s="231" t="s">
        <v>3760</v>
      </c>
      <c r="G2427" s="45"/>
      <c r="H2427" s="45"/>
      <c r="I2427" s="232"/>
      <c r="J2427" s="45"/>
      <c r="K2427" s="45"/>
      <c r="L2427" s="49"/>
      <c r="M2427" s="233"/>
      <c r="N2427" s="234"/>
      <c r="O2427" s="89"/>
      <c r="P2427" s="89"/>
      <c r="Q2427" s="89"/>
      <c r="R2427" s="89"/>
      <c r="S2427" s="89"/>
      <c r="T2427" s="90"/>
      <c r="U2427" s="43"/>
      <c r="V2427" s="43"/>
      <c r="W2427" s="43"/>
      <c r="X2427" s="43"/>
      <c r="Y2427" s="43"/>
      <c r="Z2427" s="43"/>
      <c r="AA2427" s="43"/>
      <c r="AB2427" s="43"/>
      <c r="AC2427" s="43"/>
      <c r="AD2427" s="43"/>
      <c r="AE2427" s="43"/>
      <c r="AT2427" s="21" t="s">
        <v>168</v>
      </c>
      <c r="AU2427" s="21" t="s">
        <v>91</v>
      </c>
    </row>
    <row r="2428" s="2" customFormat="1" ht="24.15" customHeight="1">
      <c r="A2428" s="43"/>
      <c r="B2428" s="44"/>
      <c r="C2428" s="217" t="s">
        <v>3761</v>
      </c>
      <c r="D2428" s="217" t="s">
        <v>162</v>
      </c>
      <c r="E2428" s="218" t="s">
        <v>3762</v>
      </c>
      <c r="F2428" s="219" t="s">
        <v>3763</v>
      </c>
      <c r="G2428" s="220" t="s">
        <v>3764</v>
      </c>
      <c r="H2428" s="221">
        <v>6</v>
      </c>
      <c r="I2428" s="222"/>
      <c r="J2428" s="223">
        <f>ROUND(I2428*H2428,2)</f>
        <v>0</v>
      </c>
      <c r="K2428" s="219" t="s">
        <v>166</v>
      </c>
      <c r="L2428" s="49"/>
      <c r="M2428" s="224" t="s">
        <v>32</v>
      </c>
      <c r="N2428" s="225" t="s">
        <v>48</v>
      </c>
      <c r="O2428" s="89"/>
      <c r="P2428" s="226">
        <f>O2428*H2428</f>
        <v>0</v>
      </c>
      <c r="Q2428" s="226">
        <v>0</v>
      </c>
      <c r="R2428" s="226">
        <f>Q2428*H2428</f>
        <v>0</v>
      </c>
      <c r="S2428" s="226">
        <v>0</v>
      </c>
      <c r="T2428" s="227">
        <f>S2428*H2428</f>
        <v>0</v>
      </c>
      <c r="U2428" s="43"/>
      <c r="V2428" s="43"/>
      <c r="W2428" s="43"/>
      <c r="X2428" s="43"/>
      <c r="Y2428" s="43"/>
      <c r="Z2428" s="43"/>
      <c r="AA2428" s="43"/>
      <c r="AB2428" s="43"/>
      <c r="AC2428" s="43"/>
      <c r="AD2428" s="43"/>
      <c r="AE2428" s="43"/>
      <c r="AR2428" s="228" t="s">
        <v>663</v>
      </c>
      <c r="AT2428" s="228" t="s">
        <v>162</v>
      </c>
      <c r="AU2428" s="228" t="s">
        <v>91</v>
      </c>
      <c r="AY2428" s="21" t="s">
        <v>159</v>
      </c>
      <c r="BE2428" s="229">
        <f>IF(N2428="základní",J2428,0)</f>
        <v>0</v>
      </c>
      <c r="BF2428" s="229">
        <f>IF(N2428="snížená",J2428,0)</f>
        <v>0</v>
      </c>
      <c r="BG2428" s="229">
        <f>IF(N2428="zákl. přenesená",J2428,0)</f>
        <v>0</v>
      </c>
      <c r="BH2428" s="229">
        <f>IF(N2428="sníž. přenesená",J2428,0)</f>
        <v>0</v>
      </c>
      <c r="BI2428" s="229">
        <f>IF(N2428="nulová",J2428,0)</f>
        <v>0</v>
      </c>
      <c r="BJ2428" s="21" t="s">
        <v>91</v>
      </c>
      <c r="BK2428" s="229">
        <f>ROUND(I2428*H2428,2)</f>
        <v>0</v>
      </c>
      <c r="BL2428" s="21" t="s">
        <v>663</v>
      </c>
      <c r="BM2428" s="228" t="s">
        <v>3765</v>
      </c>
    </row>
    <row r="2429" s="2" customFormat="1">
      <c r="A2429" s="43"/>
      <c r="B2429" s="44"/>
      <c r="C2429" s="45"/>
      <c r="D2429" s="230" t="s">
        <v>168</v>
      </c>
      <c r="E2429" s="45"/>
      <c r="F2429" s="231" t="s">
        <v>3766</v>
      </c>
      <c r="G2429" s="45"/>
      <c r="H2429" s="45"/>
      <c r="I2429" s="232"/>
      <c r="J2429" s="45"/>
      <c r="K2429" s="45"/>
      <c r="L2429" s="49"/>
      <c r="M2429" s="233"/>
      <c r="N2429" s="234"/>
      <c r="O2429" s="89"/>
      <c r="P2429" s="89"/>
      <c r="Q2429" s="89"/>
      <c r="R2429" s="89"/>
      <c r="S2429" s="89"/>
      <c r="T2429" s="90"/>
      <c r="U2429" s="43"/>
      <c r="V2429" s="43"/>
      <c r="W2429" s="43"/>
      <c r="X2429" s="43"/>
      <c r="Y2429" s="43"/>
      <c r="Z2429" s="43"/>
      <c r="AA2429" s="43"/>
      <c r="AB2429" s="43"/>
      <c r="AC2429" s="43"/>
      <c r="AD2429" s="43"/>
      <c r="AE2429" s="43"/>
      <c r="AT2429" s="21" t="s">
        <v>168</v>
      </c>
      <c r="AU2429" s="21" t="s">
        <v>91</v>
      </c>
    </row>
    <row r="2430" s="14" customFormat="1">
      <c r="A2430" s="14"/>
      <c r="B2430" s="246"/>
      <c r="C2430" s="247"/>
      <c r="D2430" s="237" t="s">
        <v>170</v>
      </c>
      <c r="E2430" s="248" t="s">
        <v>32</v>
      </c>
      <c r="F2430" s="249" t="s">
        <v>3767</v>
      </c>
      <c r="G2430" s="247"/>
      <c r="H2430" s="250">
        <v>6</v>
      </c>
      <c r="I2430" s="251"/>
      <c r="J2430" s="247"/>
      <c r="K2430" s="247"/>
      <c r="L2430" s="252"/>
      <c r="M2430" s="253"/>
      <c r="N2430" s="254"/>
      <c r="O2430" s="254"/>
      <c r="P2430" s="254"/>
      <c r="Q2430" s="254"/>
      <c r="R2430" s="254"/>
      <c r="S2430" s="254"/>
      <c r="T2430" s="255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6" t="s">
        <v>170</v>
      </c>
      <c r="AU2430" s="256" t="s">
        <v>91</v>
      </c>
      <c r="AV2430" s="14" t="s">
        <v>91</v>
      </c>
      <c r="AW2430" s="14" t="s">
        <v>38</v>
      </c>
      <c r="AX2430" s="14" t="s">
        <v>84</v>
      </c>
      <c r="AY2430" s="256" t="s">
        <v>159</v>
      </c>
    </row>
    <row r="2431" s="2" customFormat="1" ht="24.15" customHeight="1">
      <c r="A2431" s="43"/>
      <c r="B2431" s="44"/>
      <c r="C2431" s="277" t="s">
        <v>3768</v>
      </c>
      <c r="D2431" s="277" t="s">
        <v>670</v>
      </c>
      <c r="E2431" s="278" t="s">
        <v>3769</v>
      </c>
      <c r="F2431" s="279" t="s">
        <v>3770</v>
      </c>
      <c r="G2431" s="280" t="s">
        <v>212</v>
      </c>
      <c r="H2431" s="281">
        <v>2</v>
      </c>
      <c r="I2431" s="282"/>
      <c r="J2431" s="283">
        <f>ROUND(I2431*H2431,2)</f>
        <v>0</v>
      </c>
      <c r="K2431" s="279" t="s">
        <v>166</v>
      </c>
      <c r="L2431" s="284"/>
      <c r="M2431" s="285" t="s">
        <v>32</v>
      </c>
      <c r="N2431" s="286" t="s">
        <v>48</v>
      </c>
      <c r="O2431" s="89"/>
      <c r="P2431" s="226">
        <f>O2431*H2431</f>
        <v>0</v>
      </c>
      <c r="Q2431" s="226">
        <v>0.00022000000000000001</v>
      </c>
      <c r="R2431" s="226">
        <f>Q2431*H2431</f>
        <v>0.00044000000000000002</v>
      </c>
      <c r="S2431" s="226">
        <v>0</v>
      </c>
      <c r="T2431" s="227">
        <f>S2431*H2431</f>
        <v>0</v>
      </c>
      <c r="U2431" s="43"/>
      <c r="V2431" s="43"/>
      <c r="W2431" s="43"/>
      <c r="X2431" s="43"/>
      <c r="Y2431" s="43"/>
      <c r="Z2431" s="43"/>
      <c r="AA2431" s="43"/>
      <c r="AB2431" s="43"/>
      <c r="AC2431" s="43"/>
      <c r="AD2431" s="43"/>
      <c r="AE2431" s="43"/>
      <c r="AR2431" s="228" t="s">
        <v>782</v>
      </c>
      <c r="AT2431" s="228" t="s">
        <v>670</v>
      </c>
      <c r="AU2431" s="228" t="s">
        <v>91</v>
      </c>
      <c r="AY2431" s="21" t="s">
        <v>159</v>
      </c>
      <c r="BE2431" s="229">
        <f>IF(N2431="základní",J2431,0)</f>
        <v>0</v>
      </c>
      <c r="BF2431" s="229">
        <f>IF(N2431="snížená",J2431,0)</f>
        <v>0</v>
      </c>
      <c r="BG2431" s="229">
        <f>IF(N2431="zákl. přenesená",J2431,0)</f>
        <v>0</v>
      </c>
      <c r="BH2431" s="229">
        <f>IF(N2431="sníž. přenesená",J2431,0)</f>
        <v>0</v>
      </c>
      <c r="BI2431" s="229">
        <f>IF(N2431="nulová",J2431,0)</f>
        <v>0</v>
      </c>
      <c r="BJ2431" s="21" t="s">
        <v>91</v>
      </c>
      <c r="BK2431" s="229">
        <f>ROUND(I2431*H2431,2)</f>
        <v>0</v>
      </c>
      <c r="BL2431" s="21" t="s">
        <v>663</v>
      </c>
      <c r="BM2431" s="228" t="s">
        <v>3771</v>
      </c>
    </row>
    <row r="2432" s="2" customFormat="1" ht="44.25" customHeight="1">
      <c r="A2432" s="43"/>
      <c r="B2432" s="44"/>
      <c r="C2432" s="277" t="s">
        <v>3772</v>
      </c>
      <c r="D2432" s="277" t="s">
        <v>670</v>
      </c>
      <c r="E2432" s="278" t="s">
        <v>3773</v>
      </c>
      <c r="F2432" s="279" t="s">
        <v>3774</v>
      </c>
      <c r="G2432" s="280" t="s">
        <v>212</v>
      </c>
      <c r="H2432" s="281">
        <v>2</v>
      </c>
      <c r="I2432" s="282"/>
      <c r="J2432" s="283">
        <f>ROUND(I2432*H2432,2)</f>
        <v>0</v>
      </c>
      <c r="K2432" s="279" t="s">
        <v>166</v>
      </c>
      <c r="L2432" s="284"/>
      <c r="M2432" s="311" t="s">
        <v>32</v>
      </c>
      <c r="N2432" s="312" t="s">
        <v>48</v>
      </c>
      <c r="O2432" s="259"/>
      <c r="P2432" s="313">
        <f>O2432*H2432</f>
        <v>0</v>
      </c>
      <c r="Q2432" s="313">
        <v>0.00050000000000000001</v>
      </c>
      <c r="R2432" s="313">
        <f>Q2432*H2432</f>
        <v>0.001</v>
      </c>
      <c r="S2432" s="313">
        <v>0</v>
      </c>
      <c r="T2432" s="314">
        <f>S2432*H2432</f>
        <v>0</v>
      </c>
      <c r="U2432" s="43"/>
      <c r="V2432" s="43"/>
      <c r="W2432" s="43"/>
      <c r="X2432" s="43"/>
      <c r="Y2432" s="43"/>
      <c r="Z2432" s="43"/>
      <c r="AA2432" s="43"/>
      <c r="AB2432" s="43"/>
      <c r="AC2432" s="43"/>
      <c r="AD2432" s="43"/>
      <c r="AE2432" s="43"/>
      <c r="AR2432" s="228" t="s">
        <v>782</v>
      </c>
      <c r="AT2432" s="228" t="s">
        <v>670</v>
      </c>
      <c r="AU2432" s="228" t="s">
        <v>91</v>
      </c>
      <c r="AY2432" s="21" t="s">
        <v>159</v>
      </c>
      <c r="BE2432" s="229">
        <f>IF(N2432="základní",J2432,0)</f>
        <v>0</v>
      </c>
      <c r="BF2432" s="229">
        <f>IF(N2432="snížená",J2432,0)</f>
        <v>0</v>
      </c>
      <c r="BG2432" s="229">
        <f>IF(N2432="zákl. přenesená",J2432,0)</f>
        <v>0</v>
      </c>
      <c r="BH2432" s="229">
        <f>IF(N2432="sníž. přenesená",J2432,0)</f>
        <v>0</v>
      </c>
      <c r="BI2432" s="229">
        <f>IF(N2432="nulová",J2432,0)</f>
        <v>0</v>
      </c>
      <c r="BJ2432" s="21" t="s">
        <v>91</v>
      </c>
      <c r="BK2432" s="229">
        <f>ROUND(I2432*H2432,2)</f>
        <v>0</v>
      </c>
      <c r="BL2432" s="21" t="s">
        <v>663</v>
      </c>
      <c r="BM2432" s="228" t="s">
        <v>3775</v>
      </c>
    </row>
    <row r="2433" s="2" customFormat="1" ht="6.96" customHeight="1">
      <c r="A2433" s="43"/>
      <c r="B2433" s="64"/>
      <c r="C2433" s="65"/>
      <c r="D2433" s="65"/>
      <c r="E2433" s="65"/>
      <c r="F2433" s="65"/>
      <c r="G2433" s="65"/>
      <c r="H2433" s="65"/>
      <c r="I2433" s="65"/>
      <c r="J2433" s="65"/>
      <c r="K2433" s="65"/>
      <c r="L2433" s="49"/>
      <c r="M2433" s="43"/>
      <c r="O2433" s="43"/>
      <c r="P2433" s="43"/>
      <c r="Q2433" s="43"/>
      <c r="R2433" s="43"/>
      <c r="S2433" s="43"/>
      <c r="T2433" s="43"/>
      <c r="U2433" s="43"/>
      <c r="V2433" s="43"/>
      <c r="W2433" s="43"/>
      <c r="X2433" s="43"/>
      <c r="Y2433" s="43"/>
      <c r="Z2433" s="43"/>
      <c r="AA2433" s="43"/>
      <c r="AB2433" s="43"/>
      <c r="AC2433" s="43"/>
      <c r="AD2433" s="43"/>
      <c r="AE2433" s="43"/>
    </row>
  </sheetData>
  <sheetProtection sheet="1" autoFilter="0" formatColumns="0" formatRows="0" objects="1" scenarios="1" spinCount="100000" saltValue="yC1Kpz++Jw7ce/p0UX1lmIFgBwwJ0SR6lxatZDqHZCMs1zsrzKkIXoukdlRyLqNCoyezY9xd9/N4mmQSxyKhbA==" hashValue="aFpOq1bSOtN6wIemHQibwEPTKuTsDxsDdnLf0IL17NSSphTCq55hpTdChGUl64ccYQv3zLTx+YWz2/1EpmBcsw==" algorithmName="SHA-512" password="A4C6"/>
  <autoFilter ref="C168:K24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57:H157"/>
    <mergeCell ref="E159:H159"/>
    <mergeCell ref="E161:H161"/>
    <mergeCell ref="L2:V2"/>
  </mergeCells>
  <hyperlinks>
    <hyperlink ref="F174" r:id="rId1" display="https://podminky.urs.cz/item/CS_URS_2025_01/121151123"/>
    <hyperlink ref="F177" r:id="rId2" display="https://podminky.urs.cz/item/CS_URS_2025_01/162251102"/>
    <hyperlink ref="F181" r:id="rId3" display="https://podminky.urs.cz/item/CS_URS_2025_01/167151111"/>
    <hyperlink ref="F183" r:id="rId4" display="https://podminky.urs.cz/item/CS_URS_2025_01/181351113"/>
    <hyperlink ref="F186" r:id="rId5" display="https://podminky.urs.cz/item/CS_URS_2025_01/131251106"/>
    <hyperlink ref="F192" r:id="rId6" display="https://podminky.urs.cz/item/CS_URS_2025_01/132212131"/>
    <hyperlink ref="F196" r:id="rId7" display="https://podminky.urs.cz/item/CS_URS_2025_01/132251104"/>
    <hyperlink ref="F203" r:id="rId8" display="https://podminky.urs.cz/item/CS_URS_2025_01/132251255"/>
    <hyperlink ref="F209" r:id="rId9" display="https://podminky.urs.cz/item/CS_URS_2025_01/174111101"/>
    <hyperlink ref="F226" r:id="rId10" display="https://podminky.urs.cz/item/CS_URS_2025_01/162251101"/>
    <hyperlink ref="F228" r:id="rId11" display="https://podminky.urs.cz/item/CS_URS_2025_01/167151111"/>
    <hyperlink ref="F231" r:id="rId12" display="https://podminky.urs.cz/item/CS_URS_2025_01/162751117"/>
    <hyperlink ref="F238" r:id="rId13" display="https://podminky.urs.cz/item/CS_URS_2025_01/162751119"/>
    <hyperlink ref="F242" r:id="rId14" display="https://podminky.urs.cz/item/CS_URS_2025_01/997013873"/>
    <hyperlink ref="F247" r:id="rId15" display="https://podminky.urs.cz/item/CS_URS_2025_01/271532212"/>
    <hyperlink ref="F260" r:id="rId16" display="https://podminky.urs.cz/item/CS_URS_2025_01/213141111"/>
    <hyperlink ref="F267" r:id="rId17" display="https://podminky.urs.cz/item/CS_URS_2025_01/274313611"/>
    <hyperlink ref="F291" r:id="rId18" display="https://podminky.urs.cz/item/CS_URS_2025_01/279113153"/>
    <hyperlink ref="F307" r:id="rId19" display="https://podminky.urs.cz/item/CS_URS_2025_01/279361821"/>
    <hyperlink ref="F314" r:id="rId20" display="https://podminky.urs.cz/item/CS_URS_2025_01/631311136"/>
    <hyperlink ref="F317" r:id="rId21" display="https://podminky.urs.cz/item/CS_URS_2025_01/631319013"/>
    <hyperlink ref="F319" r:id="rId22" display="https://podminky.urs.cz/item/CS_URS_2025_01/631319175"/>
    <hyperlink ref="F321" r:id="rId23" display="https://podminky.urs.cz/item/CS_URS_2025_01/631351101"/>
    <hyperlink ref="F324" r:id="rId24" display="https://podminky.urs.cz/item/CS_URS_2025_01/631351102"/>
    <hyperlink ref="F326" r:id="rId25" display="https://podminky.urs.cz/item/CS_URS_2025_01/631362021.2"/>
    <hyperlink ref="F334" r:id="rId26" display="https://podminky.urs.cz/item/CS_URS_2025_01/175111101"/>
    <hyperlink ref="F341" r:id="rId27" display="https://podminky.urs.cz/item/CS_URS_2025_01/218111112"/>
    <hyperlink ref="F344" r:id="rId28" display="https://podminky.urs.cz/item/CS_URS_2025_01/218111121"/>
    <hyperlink ref="F347" r:id="rId29" display="https://podminky.urs.cz/item/CS_URS_2025_01/218121112"/>
    <hyperlink ref="F351" r:id="rId30" display="https://podminky.urs.cz/item/CS_URS_2025_01/311270331"/>
    <hyperlink ref="F366" r:id="rId31" display="https://podminky.urs.cz/item/CS_URS_2025_01/311273951"/>
    <hyperlink ref="F378" r:id="rId32" display="https://podminky.urs.cz/item/CS_URS_2025_01/311270531"/>
    <hyperlink ref="F397" r:id="rId33" display="https://podminky.urs.cz/item/CS_URS_2025_01/311273953"/>
    <hyperlink ref="F414" r:id="rId34" display="https://podminky.urs.cz/item/CS_URS_2025_01/311321814"/>
    <hyperlink ref="F422" r:id="rId35" display="https://podminky.urs.cz/item/CS_URS_2025_01/311351121"/>
    <hyperlink ref="F430" r:id="rId36" display="https://podminky.urs.cz/item/CS_URS_2025_01/311351122"/>
    <hyperlink ref="F432" r:id="rId37" display="https://podminky.urs.cz/item/CS_URS_2025_01/311361821"/>
    <hyperlink ref="F443" r:id="rId38" display="https://podminky.urs.cz/item/CS_URS_2025_01/313351911"/>
    <hyperlink ref="F450" r:id="rId39" display="https://podminky.urs.cz/item/CS_URS_2025_01/783826605"/>
    <hyperlink ref="F452" r:id="rId40" display="https://podminky.urs.cz/item/CS_URS_2025_01/612111001"/>
    <hyperlink ref="F466" r:id="rId41" display="https://podminky.urs.cz/item/CS_URS_2025_01/342271531"/>
    <hyperlink ref="F511" r:id="rId42" display="https://podminky.urs.cz/item/CS_URS_2025_01/342279114"/>
    <hyperlink ref="F555" r:id="rId43" display="https://podminky.urs.cz/item/CS_URS_2025_01/342271321"/>
    <hyperlink ref="F564" r:id="rId44" display="https://podminky.urs.cz/item/CS_URS_2025_01/342279113"/>
    <hyperlink ref="F573" r:id="rId45" display="https://podminky.urs.cz/item/CS_URS_2025_01/342272205"/>
    <hyperlink ref="F581" r:id="rId46" display="https://podminky.urs.cz/item/CS_URS_2025_01/342291112"/>
    <hyperlink ref="F624" r:id="rId47" display="https://podminky.urs.cz/item/CS_URS_2025_01/342291111"/>
    <hyperlink ref="F632" r:id="rId48" display="https://podminky.urs.cz/item/CS_URS_2025_01/342291121"/>
    <hyperlink ref="F641" r:id="rId49" display="https://podminky.urs.cz/item/CS_URS_2025_01/411324444"/>
    <hyperlink ref="F656" r:id="rId50" display="https://podminky.urs.cz/item/CS_URS_2025_01/411361821.1"/>
    <hyperlink ref="F663" r:id="rId51" display="https://podminky.urs.cz/item/CS_URS_2025_01/411351011"/>
    <hyperlink ref="F699" r:id="rId52" display="https://podminky.urs.cz/item/CS_URS_2025_01/411351012"/>
    <hyperlink ref="F701" r:id="rId53" display="https://podminky.urs.cz/item/CS_URS_2025_01/411354313"/>
    <hyperlink ref="F729" r:id="rId54" display="https://podminky.urs.cz/item/CS_URS_2025_01/411354314"/>
    <hyperlink ref="F734" r:id="rId55" display="https://podminky.urs.cz/item/CS_URS_2025_01/345321515"/>
    <hyperlink ref="F741" r:id="rId56" display="https://podminky.urs.cz/item/CS_URS_2025_01/345351005"/>
    <hyperlink ref="F748" r:id="rId57" display="https://podminky.urs.cz/item/CS_URS_2025_01/345351006"/>
    <hyperlink ref="F769" r:id="rId58" display="https://podminky.urs.cz/item/CS_URS_2025_01/953241111"/>
    <hyperlink ref="F773" r:id="rId59" display="https://podminky.urs.cz/item/CS_URS_2025_01/411359111"/>
    <hyperlink ref="F792" r:id="rId60" display="https://podminky.urs.cz/item/CS_URS_2025_01/783826605"/>
    <hyperlink ref="F794" r:id="rId61" display="https://podminky.urs.cz/item/CS_URS_2025_01/611111001"/>
    <hyperlink ref="F797" r:id="rId62" display="https://podminky.urs.cz/item/CS_URS_2025_01/430321414"/>
    <hyperlink ref="F812" r:id="rId63" display="https://podminky.urs.cz/item/CS_URS_2025_01/431351121"/>
    <hyperlink ref="F826" r:id="rId64" display="https://podminky.urs.cz/item/CS_URS_2025_01/431351122"/>
    <hyperlink ref="F828" r:id="rId65" display="https://podminky.urs.cz/item/CS_URS_2025_01/434351141"/>
    <hyperlink ref="F831" r:id="rId66" display="https://podminky.urs.cz/item/CS_URS_2025_01/434351142"/>
    <hyperlink ref="F833" r:id="rId67" display="https://podminky.urs.cz/item/CS_URS_2025_01/953611125"/>
    <hyperlink ref="F835" r:id="rId68" display="https://podminky.urs.cz/item/CS_URS_2025_01/953611211"/>
    <hyperlink ref="F838" r:id="rId69" display="https://podminky.urs.cz/item/CS_URS_2025_01/953611151"/>
    <hyperlink ref="F842" r:id="rId70" display="https://podminky.urs.cz/item/CS_URS_2025_01/629991012"/>
    <hyperlink ref="F847" r:id="rId71" display="https://podminky.urs.cz/item/CS_URS_2025_01/622143004"/>
    <hyperlink ref="F854" r:id="rId72" display="https://podminky.urs.cz/item/CS_URS_2025_01/622143005"/>
    <hyperlink ref="F865" r:id="rId73" display="https://podminky.urs.cz/item/CS_URS_2025_01/612142001"/>
    <hyperlink ref="F871" r:id="rId74" display="https://podminky.urs.cz/item/CS_URS_2025_01/632450121"/>
    <hyperlink ref="F876" r:id="rId75" display="https://podminky.urs.cz/item/CS_URS_2025_01/612321311"/>
    <hyperlink ref="F879" r:id="rId76" display="https://podminky.urs.cz/item/CS_URS_2025_01/612321131"/>
    <hyperlink ref="F886" r:id="rId77" display="https://podminky.urs.cz/item/CS_URS_2025_01/622131121"/>
    <hyperlink ref="F889" r:id="rId78" display="https://podminky.urs.cz/item/CS_URS_2025_01/622121111"/>
    <hyperlink ref="F907" r:id="rId79" display="https://podminky.urs.cz/item/CS_URS_2025_01/629991011"/>
    <hyperlink ref="F910" r:id="rId80" display="https://podminky.urs.cz/item/CS_URS_2025_01/629991012"/>
    <hyperlink ref="F916" r:id="rId81" display="https://podminky.urs.cz/item/CS_URS_2025_01/622221021"/>
    <hyperlink ref="F921" r:id="rId82" display="https://podminky.urs.cz/item/CS_URS_2025_01/622221061"/>
    <hyperlink ref="F926" r:id="rId83" display="https://podminky.urs.cz/item/CS_URS_2025_01/622251105"/>
    <hyperlink ref="F929" r:id="rId84" display="https://podminky.urs.cz/item/CS_URS_2025_01/6425r"/>
    <hyperlink ref="F935" r:id="rId85" display="https://podminky.urs.cz/item/CS_URS_2025_01/622143004"/>
    <hyperlink ref="F943" r:id="rId86" display="https://podminky.urs.cz/item/CS_URS_2025_01/622252001"/>
    <hyperlink ref="F951" r:id="rId87" display="https://podminky.urs.cz/item/CS_URS_2025_01/622252001"/>
    <hyperlink ref="F955" r:id="rId88" display="https://podminky.urs.cz/item/CS_URS_2025_01/622252002"/>
    <hyperlink ref="F976" r:id="rId89" display="https://podminky.urs.cz/item/CS_URS_2025_01/622212051"/>
    <hyperlink ref="F983" r:id="rId90" display="https://podminky.urs.cz/item/CS_URS_2025_01/622212051"/>
    <hyperlink ref="F988" r:id="rId91" display="https://podminky.urs.cz/item/CS_URS_2025_01/622251211"/>
    <hyperlink ref="F993" r:id="rId92" display="https://podminky.urs.cz/item/CS_URS_2025_01/622142001"/>
    <hyperlink ref="F996" r:id="rId93" display="https://podminky.urs.cz/item/CS_URS_2025_01/713131145"/>
    <hyperlink ref="F1015" r:id="rId94" display="https://podminky.urs.cz/item/CS_URS_2025_01/622151001"/>
    <hyperlink ref="F1021" r:id="rId95" display="https://podminky.urs.cz/item/CS_URS_2025_01/622531022"/>
    <hyperlink ref="F1024" r:id="rId96" display="https://podminky.urs.cz/item/CS_URS_2025_01/632481213"/>
    <hyperlink ref="F1030" r:id="rId97" display="https://podminky.urs.cz/item/CS_URS_2025_01/634112113"/>
    <hyperlink ref="F1036" r:id="rId98" display="https://podminky.urs.cz/item/CS_URS_2025_01/634113113"/>
    <hyperlink ref="F1042" r:id="rId99" display="https://podminky.urs.cz/item/CS_URS_2025_01/634911113"/>
    <hyperlink ref="F1044" r:id="rId100" display="https://podminky.urs.cz/item/CS_URS_2025_01/631351111"/>
    <hyperlink ref="F1050" r:id="rId101" display="https://podminky.urs.cz/item/CS_URS_2025_01/631351112"/>
    <hyperlink ref="F1052" r:id="rId102" display="https://podminky.urs.cz/item/CS_URS_2025_01/635111311"/>
    <hyperlink ref="F1058" r:id="rId103" display="https://podminky.urs.cz/item/CS_URS_2025_01/632441215"/>
    <hyperlink ref="F1067" r:id="rId104" display="https://podminky.urs.cz/item/CS_URS_2025_01/632441291"/>
    <hyperlink ref="F1084" r:id="rId105" display="https://podminky.urs.cz/item/CS_URS_2025_01/633811111"/>
    <hyperlink ref="F1087" r:id="rId106" display="https://podminky.urs.cz/item/CS_URS_2025_01/636411003"/>
    <hyperlink ref="F1092" r:id="rId107" display="https://podminky.urs.cz/item/CS_URS_2025_01/636411023"/>
    <hyperlink ref="F1097" r:id="rId108" display="https://podminky.urs.cz/item/CS_URS_2025_01/631311125"/>
    <hyperlink ref="F1102" r:id="rId109" display="https://podminky.urs.cz/item/CS_URS_2025_01/631319012"/>
    <hyperlink ref="F1104" r:id="rId110" display="https://podminky.urs.cz/item/CS_URS_2025_01/631319173"/>
    <hyperlink ref="F1106" r:id="rId111" display="https://podminky.urs.cz/item/CS_URS_2025_01/631362021"/>
    <hyperlink ref="F1111" r:id="rId112" display="https://podminky.urs.cz/item/CS_URS_2025_01/633831115"/>
    <hyperlink ref="F1114" r:id="rId113" display="https://podminky.urs.cz/item/CS_URS_2025_01/783923171"/>
    <hyperlink ref="F1117" r:id="rId114" display="https://podminky.urs.cz/item/CS_URS_2025_01/783927151"/>
    <hyperlink ref="F1120" r:id="rId115" display="https://podminky.urs.cz/item/CS_URS_2025_01/632481215"/>
    <hyperlink ref="F1124" r:id="rId116" display="https://podminky.urs.cz/item/CS_URS_2025_01/632451101"/>
    <hyperlink ref="F1127" r:id="rId117" display="https://podminky.urs.cz/item/CS_URS_2025_01/771121011"/>
    <hyperlink ref="F1130" r:id="rId118" display="https://podminky.urs.cz/item/CS_URS_2025_01/637121113"/>
    <hyperlink ref="F1134" r:id="rId119" display="https://podminky.urs.cz/item/CS_URS_2025_01/632481215"/>
    <hyperlink ref="F1144" r:id="rId120" display="https://podminky.urs.cz/item/CS_URS_2025_01/725291667"/>
    <hyperlink ref="F1147" r:id="rId121" display="https://podminky.urs.cz/item/CS_URS_2025_01/742210121"/>
    <hyperlink ref="F1151" r:id="rId122" display="https://podminky.urs.cz/item/CS_URS_2025_01/953945323"/>
    <hyperlink ref="F1154" r:id="rId123" display="https://podminky.urs.cz/item/CS_URS_2025_01/953943211"/>
    <hyperlink ref="F1157" r:id="rId124" display="https://podminky.urs.cz/item/CS_URS_2025_01/952901111"/>
    <hyperlink ref="F1167" r:id="rId125" display="https://podminky.urs.cz/item/CS_URS_2025_01/953993311"/>
    <hyperlink ref="F1171" r:id="rId126" display="https://podminky.urs.cz/item/CS_URS_2025_01/946111112"/>
    <hyperlink ref="F1174" r:id="rId127" display="https://podminky.urs.cz/item/CS_URS_2025_01/946111212"/>
    <hyperlink ref="F1177" r:id="rId128" display="https://podminky.urs.cz/item/CS_URS_2025_01/946111812"/>
    <hyperlink ref="F1179" r:id="rId129" display="https://podminky.urs.cz/item/CS_URS_2025_01/941111111"/>
    <hyperlink ref="F1183" r:id="rId130" display="https://podminky.urs.cz/item/CS_URS_2025_01/941111211"/>
    <hyperlink ref="F1188" r:id="rId131" display="https://podminky.urs.cz/item/CS_URS_2025_01/941111811"/>
    <hyperlink ref="F1191" r:id="rId132" display="https://podminky.urs.cz/item/CS_URS_2025_01/944511111"/>
    <hyperlink ref="F1194" r:id="rId133" display="https://podminky.urs.cz/item/CS_URS_2025_01/944511211"/>
    <hyperlink ref="F1198" r:id="rId134" display="https://podminky.urs.cz/item/CS_URS_2025_01/944511811"/>
    <hyperlink ref="F1201" r:id="rId135" display="https://podminky.urs.cz/item/CS_URS_2025_01/949101111"/>
    <hyperlink ref="F1204" r:id="rId136" display="https://podminky.urs.cz/item/CS_URS_2025_01/993111111"/>
    <hyperlink ref="F1207" r:id="rId137" display="https://podminky.urs.cz/item/CS_URS_2025_01/993111119"/>
    <hyperlink ref="F1211" r:id="rId138" display="https://podminky.urs.cz/item/CS_URS_2025_01/998011002"/>
    <hyperlink ref="F1215" r:id="rId139" display="https://podminky.urs.cz/item/CS_URS_2025_01/711161212"/>
    <hyperlink ref="F1218" r:id="rId140" display="https://podminky.urs.cz/item/CS_URS_2025_01/711161384"/>
    <hyperlink ref="F1221" r:id="rId141" display="https://podminky.urs.cz/item/CS_URS_2025_01/711161391"/>
    <hyperlink ref="F1224" r:id="rId142" display="https://podminky.urs.cz/item/CS_URS_2025_01/998711102"/>
    <hyperlink ref="F1227" r:id="rId143" display="https://podminky.urs.cz/item/CS_URS_2025_01/711111001"/>
    <hyperlink ref="F1230" r:id="rId144" display="https://podminky.urs.cz/item/CS_URS_2025_01/711112001"/>
    <hyperlink ref="F1235" r:id="rId145" display="https://podminky.urs.cz/item/CS_URS_2025_01/711141559"/>
    <hyperlink ref="F1239" r:id="rId146" display="https://podminky.urs.cz/item/CS_URS_2025_01/711142559"/>
    <hyperlink ref="F1249" r:id="rId147" display="https://podminky.urs.cz/item/CS_URS_2025_01/711745567"/>
    <hyperlink ref="F1252" r:id="rId148" display="https://podminky.urs.cz/item/CS_URS_2025_01/711747067"/>
    <hyperlink ref="F1257" r:id="rId149" display="https://podminky.urs.cz/item/CS_URS_2025_01/998712102"/>
    <hyperlink ref="F1260" r:id="rId150" display="https://podminky.urs.cz/item/CS_URS_2025_01/711747067.1"/>
    <hyperlink ref="F1266" r:id="rId151" display="https://podminky.urs.cz/item/CS_URS_2025_01/712311101"/>
    <hyperlink ref="F1284" r:id="rId152" display="https://podminky.urs.cz/item/CS_URS_2025_01/712341659"/>
    <hyperlink ref="F1292" r:id="rId153" display="https://podminky.urs.cz/item/CS_URS_2025_01/712841559"/>
    <hyperlink ref="F1305" r:id="rId154" display="https://podminky.urs.cz/item/CS_URS_2025_01/712363001"/>
    <hyperlink ref="F1314" r:id="rId155" display="https://podminky.urs.cz/item/CS_URS_2025_01/712363003"/>
    <hyperlink ref="F1320" r:id="rId156" display="https://podminky.urs.cz/item/CS_URS_2025_01/712391172"/>
    <hyperlink ref="F1346" r:id="rId157" display="https://podminky.urs.cz/item/CS_URS_2025_01/712861702"/>
    <hyperlink ref="F1360" r:id="rId158" display="https://podminky.urs.cz/item/CS_URS_2025_01/712771201"/>
    <hyperlink ref="F1373" r:id="rId159" display="https://podminky.urs.cz/item/CS_URS_2025_01/712771611.1"/>
    <hyperlink ref="F1386" r:id="rId160" display="https://podminky.urs.cz/item/CS_URS_2025_01/712363115R"/>
    <hyperlink ref="F1393" r:id="rId161" display="https://podminky.urs.cz/item/CS_URS_2025_01/712363117"/>
    <hyperlink ref="F1395" r:id="rId162" display="https://podminky.urs.cz/item/CS_URS_2025_01/712363120"/>
    <hyperlink ref="F1398" r:id="rId163" display="https://podminky.urs.cz/item/CS_URS_2025_01/712363122"/>
    <hyperlink ref="F1403" r:id="rId164" display="https://podminky.urs.cz/item/CS_URS_2025_01/712363352"/>
    <hyperlink ref="F1406" r:id="rId165" display="https://podminky.urs.cz/item/CS_URS_2025_01/712363353"/>
    <hyperlink ref="F1409" r:id="rId166" display="https://podminky.urs.cz/item/CS_URS_2025_01/712363351"/>
    <hyperlink ref="F1412" r:id="rId167" display="https://podminky.urs.cz/item/CS_URS_2025_01/712363354"/>
    <hyperlink ref="F1415" r:id="rId168" display="https://podminky.urs.cz/item/CS_URS_2025_01/712363371"/>
    <hyperlink ref="F1419" r:id="rId169" display="https://podminky.urs.cz/item/CS_URS_2025_01/712771255"/>
    <hyperlink ref="F1426" r:id="rId170" display="https://podminky.urs.cz/item/CS_URS_2025_01/712771259"/>
    <hyperlink ref="F1431" r:id="rId171" display="https://podminky.urs.cz/item/CS_URS_2025_01/712998004"/>
    <hyperlink ref="F1434" r:id="rId172" display="https://podminky.urs.cz/item/CS_URS_2025_01/712998201"/>
    <hyperlink ref="F1437" r:id="rId173" display="https://podminky.urs.cz/item/CS_URS_2025_01/721239114"/>
    <hyperlink ref="F1442" r:id="rId174" display="https://podminky.urs.cz/item/CS_URS_2025_01/712771221"/>
    <hyperlink ref="F1450" r:id="rId175" display="https://podminky.urs.cz/item/CS_URS_2025_01/712771431"/>
    <hyperlink ref="F1462" r:id="rId176" display="https://podminky.urs.cz/item/CS_URS_2025_01/712771521"/>
    <hyperlink ref="F1471" r:id="rId177" display="https://podminky.urs.cz/item/CS_URS_2025_01/998713102"/>
    <hyperlink ref="F1474" r:id="rId178" display="https://podminky.urs.cz/item/CS_URS_2025_01/713121111"/>
    <hyperlink ref="F1486" r:id="rId179" display="https://podminky.urs.cz/item/CS_URS_2025_01/713121111"/>
    <hyperlink ref="F1501" r:id="rId180" display="https://podminky.urs.cz/item/CS_URS_2025_01/713141136"/>
    <hyperlink ref="F1511" r:id="rId181" display="https://podminky.urs.cz/item/CS_URS_2025_01/713141376"/>
    <hyperlink ref="F1535" r:id="rId182" display="https://podminky.urs.cz/item/CS_URS_2025_01/713141212"/>
    <hyperlink ref="F1546" r:id="rId183" display="https://podminky.urs.cz/item/CS_URS_2025_01/713141336"/>
    <hyperlink ref="F1564" r:id="rId184" display="https://podminky.urs.cz/item/CS_URS_2025_01/713131145"/>
    <hyperlink ref="F1586" r:id="rId185" display="https://podminky.urs.cz/item/CS_URS_2025_01/713131141"/>
    <hyperlink ref="F1592" r:id="rId186" display="https://podminky.urs.cz/item/CS_URS_2025_01/721212127"/>
    <hyperlink ref="F1595" r:id="rId187" display="https://podminky.urs.cz/item/CS_URS_2025_01/998725102"/>
    <hyperlink ref="F1597" r:id="rId188" display="https://podminky.urs.cz/item/CS_URS_2025_01/725291675"/>
    <hyperlink ref="F1600" r:id="rId189" display="https://podminky.urs.cz/item/CS_URS_2025_01/725291676"/>
    <hyperlink ref="F1603" r:id="rId190" display="https://podminky.urs.cz/item/CS_URS_2025_01/725291652"/>
    <hyperlink ref="F1607" r:id="rId191" display="https://podminky.urs.cz/item/CS_URS_2025_01/725291653"/>
    <hyperlink ref="F1611" r:id="rId192" display="https://podminky.urs.cz/item/CS_URS_2025_01/725291654"/>
    <hyperlink ref="F1615" r:id="rId193" display="https://podminky.urs.cz/item/CS_URS_2025_01/725291662"/>
    <hyperlink ref="F1618" r:id="rId194" display="https://podminky.urs.cz/item/CS_URS_2025_01/725291664"/>
    <hyperlink ref="F1622" r:id="rId195" display="https://podminky.urs.cz/item/CS_URS_2025_01/725291666"/>
    <hyperlink ref="F1626" r:id="rId196" display="https://podminky.urs.cz/item/CS_URS_2025_01/725291668"/>
    <hyperlink ref="F1629" r:id="rId197" display="https://podminky.urs.cz/item/CS_URS_2025_01/725291668"/>
    <hyperlink ref="F1633" r:id="rId198" display="https://podminky.urs.cz/item/CS_URS_2025_01/725291670"/>
    <hyperlink ref="F1637" r:id="rId199" display="https://podminky.urs.cz/item/CS_URS_2025_01/727111042"/>
    <hyperlink ref="F1639" r:id="rId200" display="https://podminky.urs.cz/item/CS_URS_2025_01/727213202"/>
    <hyperlink ref="F1641" r:id="rId201" display="https://podminky.urs.cz/item/CS_URS_2025_01/727213203"/>
    <hyperlink ref="F1643" r:id="rId202" display="https://podminky.urs.cz/item/CS_URS_2025_01/727223105"/>
    <hyperlink ref="F1645" r:id="rId203" display="https://podminky.urs.cz/item/CS_URS_2025_01/751581353"/>
    <hyperlink ref="F1647" r:id="rId204" display="https://podminky.urs.cz/item/CS_URS_2025_01/751581357"/>
    <hyperlink ref="F1650" r:id="rId205" display="https://podminky.urs.cz/item/CS_URS_2025_01/762361322"/>
    <hyperlink ref="F1664" r:id="rId206" display="https://podminky.urs.cz/item/CS_URS_2025_01/998762102"/>
    <hyperlink ref="F1667" r:id="rId207" display="https://podminky.urs.cz/item/CS_URS_2025_01/766417523"/>
    <hyperlink ref="F1674" r:id="rId208" display="https://podminky.urs.cz/item/CS_URS_2025_01/766417331"/>
    <hyperlink ref="F1684" r:id="rId209" display="https://podminky.urs.cz/item/CS_URS_2025_01/762951013"/>
    <hyperlink ref="F1689" r:id="rId210" display="https://podminky.urs.cz/item/CS_URS_2025_01/762951101"/>
    <hyperlink ref="F1694" r:id="rId211" display="https://podminky.urs.cz/item/CS_URS_2025_01/762952044"/>
    <hyperlink ref="F1699" r:id="rId212" display="https://podminky.urs.cz/item/CS_URS_2025_01/762952111"/>
    <hyperlink ref="F1705" r:id="rId213" display="https://podminky.urs.cz/item/CS_URS_2025_01/763172412"/>
    <hyperlink ref="F1708" r:id="rId214" display="https://podminky.urs.cz/item/CS_URS_2025_01/998763302"/>
    <hyperlink ref="F1711" r:id="rId215" display="https://podminky.urs.cz/item/CS_URS_2025_01/763131411"/>
    <hyperlink ref="F1719" r:id="rId216" display="https://podminky.urs.cz/item/CS_URS_2025_01/763131451"/>
    <hyperlink ref="F1722" r:id="rId217" display="https://podminky.urs.cz/item/CS_URS_2025_01/763131714"/>
    <hyperlink ref="F1724" r:id="rId218" display="https://podminky.urs.cz/item/CS_URS_2025_01/763131721"/>
    <hyperlink ref="F1735" r:id="rId219" display="https://podminky.urs.cz/item/CS_URS_2025_01/763131761"/>
    <hyperlink ref="F1738" r:id="rId220" display="https://podminky.urs.cz/item/CS_URS_2025_01/763172352"/>
    <hyperlink ref="F1741" r:id="rId221" display="https://podminky.urs.cz/item/CS_URS_2025_01/763172357"/>
    <hyperlink ref="F1744" r:id="rId222" display="https://podminky.urs.cz/item/CS_URS_2025_01/763172355"/>
    <hyperlink ref="F1747" r:id="rId223" display="https://podminky.urs.cz/item/CS_URS_2025_01/763172378"/>
    <hyperlink ref="F1750" r:id="rId224" display="https://podminky.urs.cz/item/CS_URS_2025_01/763172355"/>
    <hyperlink ref="F1754" r:id="rId225" display="https://podminky.urs.cz/item/CS_URS_2025_01/763121424"/>
    <hyperlink ref="F1758" r:id="rId226" display="https://podminky.urs.cz/item/CS_URS_2025_01/763121714"/>
    <hyperlink ref="F1763" r:id="rId227" display="https://podminky.urs.cz/item/CS_URS_2025_01/998764102"/>
    <hyperlink ref="F1766" r:id="rId228" display="https://podminky.urs.cz/item/CS_URS_2025_01/764246544"/>
    <hyperlink ref="F1771" r:id="rId229" display="https://podminky.urs.cz/item/CS_URS_2025_01/764246545"/>
    <hyperlink ref="F1776" r:id="rId230" display="https://podminky.urs.cz/item/CS_URS_2025_01/764246565"/>
    <hyperlink ref="F1780" r:id="rId231" display="https://podminky.urs.cz/item/CS_URS_2025_01/764345401"/>
    <hyperlink ref="F1783" r:id="rId232" display="https://podminky.urs.cz/item/CS_URS_2025_01/764245446"/>
    <hyperlink ref="F1785" r:id="rId233" display="https://podminky.urs.cz/item/CS_URS_2025_01/764011442"/>
    <hyperlink ref="F1798" r:id="rId234" display="https://podminky.urs.cz/item/CS_URS_2025_01/764244411"/>
    <hyperlink ref="F1804" r:id="rId235" display="https://podminky.urs.cz/item/CS_URS_2025_01/764244407"/>
    <hyperlink ref="F1811" r:id="rId236" display="https://podminky.urs.cz/item/CS_URS_2025_01/764244406"/>
    <hyperlink ref="F1816" r:id="rId237" display="https://podminky.urs.cz/item/CS_URS_2025_01/764244405"/>
    <hyperlink ref="F1823" r:id="rId238" display="https://podminky.urs.cz/item/CS_URS_2025_01/766694116"/>
    <hyperlink ref="F1836" r:id="rId239" display="https://podminky.urs.cz/item/CS_URS_2025_01/998766102"/>
    <hyperlink ref="F1845" r:id="rId240" display="https://podminky.urs.cz/item/CS_URS_2025_01/766660001"/>
    <hyperlink ref="F1851" r:id="rId241" display="https://podminky.urs.cz/item/CS_URS_2025_01/766660002"/>
    <hyperlink ref="F1854" r:id="rId242" display="https://podminky.urs.cz/item/CS_URS_2025_01/766660728"/>
    <hyperlink ref="F1858" r:id="rId243" display="https://podminky.urs.cz/item/CS_URS_2025_01/766660729"/>
    <hyperlink ref="F1868" r:id="rId244" display="https://podminky.urs.cz/item/CS_URS_2025_01/766660734"/>
    <hyperlink ref="F1872" r:id="rId245" display="https://podminky.urs.cz/item/CS_URS_2025_01/767627306"/>
    <hyperlink ref="F1877" r:id="rId246" display="https://podminky.urs.cz/item/CS_URS_2025_01/767627307"/>
    <hyperlink ref="F1879" r:id="rId247" display="https://podminky.urs.cz/item/CS_URS_2025_01/766629641"/>
    <hyperlink ref="F1928" r:id="rId248" display="https://podminky.urs.cz/item/CS_URS_2025_01/766629649"/>
    <hyperlink ref="F1957" r:id="rId249" display="https://podminky.urs.cz/item/CS_URS_2025_01/713191521"/>
    <hyperlink ref="F1985" r:id="rId250" display="https://podminky.urs.cz/item/CS_URS_2025_01/767649191"/>
    <hyperlink ref="F1994" r:id="rId251" display="https://podminky.urs.cz/item/CS_URS_2025_01/767163223"/>
    <hyperlink ref="F1999" r:id="rId252" display="https://podminky.urs.cz/item/CS_URS_2025_01/767165111"/>
    <hyperlink ref="F2011" r:id="rId253" display="https://podminky.urs.cz/item/CS_URS_2025_01/767223221"/>
    <hyperlink ref="F2016" r:id="rId254" display="https://podminky.urs.cz/item/CS_URS_2025_01/767316310"/>
    <hyperlink ref="F2020" r:id="rId255" display="https://podminky.urs.cz/item/CS_URS_2025_01/767316311"/>
    <hyperlink ref="F2023" r:id="rId256" display="https://podminky.urs.cz/item/CS_URS_2025_01/998767102"/>
    <hyperlink ref="F2026" r:id="rId257" display="https://podminky.urs.cz/item/CS_URS_2025_01/767995114"/>
    <hyperlink ref="F2035" r:id="rId258" display="https://podminky.urs.cz/item/CS_URS_2025_01/953961113"/>
    <hyperlink ref="F2038" r:id="rId259" display="https://podminky.urs.cz/item/CS_URS_2025_01/767491002"/>
    <hyperlink ref="F2042" r:id="rId260" display="https://podminky.urs.cz/item/CS_URS_2025_01/767492001"/>
    <hyperlink ref="F2047" r:id="rId261" display="https://podminky.urs.cz/item/CS_URS_2025_01/767491002"/>
    <hyperlink ref="F2051" r:id="rId262" display="https://podminky.urs.cz/item/CS_URS_2025_01/767492001"/>
    <hyperlink ref="F2056" r:id="rId263" display="https://podminky.urs.cz/item/CS_URS_2025_01/767492012"/>
    <hyperlink ref="F2063" r:id="rId264" display="https://podminky.urs.cz/item/CS_URS_2025_01/767881141"/>
    <hyperlink ref="F2066" r:id="rId265" display="https://podminky.urs.cz/item/CS_URS_2025_01/767881161"/>
    <hyperlink ref="F2072" r:id="rId266" display="https://podminky.urs.cz/item/CS_URS_2025_01/771121011"/>
    <hyperlink ref="F2078" r:id="rId267" display="https://podminky.urs.cz/item/CS_URS_2025_01/771111011"/>
    <hyperlink ref="F2081" r:id="rId268" display="https://podminky.urs.cz/item/CS_URS_2025_01/771574412"/>
    <hyperlink ref="F2085" r:id="rId269" display="https://podminky.urs.cz/item/CS_URS_2025_01/771161021"/>
    <hyperlink ref="F2092" r:id="rId270" display="https://podminky.urs.cz/item/CS_URS_2025_01/771474112"/>
    <hyperlink ref="F2118" r:id="rId271" display="https://podminky.urs.cz/item/CS_URS_2025_01/771591115"/>
    <hyperlink ref="F2120" r:id="rId272" display="https://podminky.urs.cz/item/CS_URS_2025_01/771591117"/>
    <hyperlink ref="F2124" r:id="rId273" display="https://podminky.urs.cz/item/CS_URS_2025_01/998771102"/>
    <hyperlink ref="F2127" r:id="rId274" display="https://podminky.urs.cz/item/CS_URS_2025_01/771591207"/>
    <hyperlink ref="F2154" r:id="rId275" display="https://podminky.urs.cz/item/CS_URS_2025_01/771591237"/>
    <hyperlink ref="F2180" r:id="rId276" display="https://podminky.urs.cz/item/CS_URS_2025_01/767531121"/>
    <hyperlink ref="F2185" r:id="rId277" display="https://podminky.urs.cz/item/CS_URS_2025_01/767531215"/>
    <hyperlink ref="F2191" r:id="rId278" display="https://podminky.urs.cz/item/CS_URS_2025_01/998775101"/>
    <hyperlink ref="F2194" r:id="rId279" display="https://podminky.urs.cz/item/CS_URS_2025_01/776145111"/>
    <hyperlink ref="F2199" r:id="rId280" display="https://podminky.urs.cz/item/CS_URS_2025_01/776212111"/>
    <hyperlink ref="F2204" r:id="rId281" display="https://podminky.urs.cz/item/CS_URS_2025_01/776213111"/>
    <hyperlink ref="F2209" r:id="rId282" display="https://podminky.urs.cz/item/CS_URS_2025_01/776421412"/>
    <hyperlink ref="F2214" r:id="rId283" display="https://podminky.urs.cz/item/CS_URS_2025_01/998776101"/>
    <hyperlink ref="F2216" r:id="rId284" display="https://podminky.urs.cz/item/CS_URS_2025_01/998776102"/>
    <hyperlink ref="F2219" r:id="rId285" display="https://podminky.urs.cz/item/CS_URS_2025_01/777111111"/>
    <hyperlink ref="F2248" r:id="rId286" display="https://podminky.urs.cz/item/CS_URS_2025_01/777911111"/>
    <hyperlink ref="F2290" r:id="rId287" display="https://podminky.urs.cz/item/CS_URS_2025_01/781121011"/>
    <hyperlink ref="F2293" r:id="rId288" display="https://podminky.urs.cz/item/CS_URS_2025_01/781472212"/>
    <hyperlink ref="F2297" r:id="rId289" display="https://podminky.urs.cz/item/CS_URS_2025_01/781495115"/>
    <hyperlink ref="F2321" r:id="rId290" display="https://podminky.urs.cz/item/CS_URS_2025_01/781495142"/>
    <hyperlink ref="F2332" r:id="rId291" display="https://podminky.urs.cz/item/CS_URS_2025_01/781495153"/>
    <hyperlink ref="F2337" r:id="rId292" display="https://podminky.urs.cz/item/CS_URS_2025_01/781495143"/>
    <hyperlink ref="F2342" r:id="rId293" display="https://podminky.urs.cz/item/CS_URS_2025_01/998781102"/>
    <hyperlink ref="F2345" r:id="rId294" display="https://podminky.urs.cz/item/CS_URS_2025_01/781131207"/>
    <hyperlink ref="F2353" r:id="rId295" display="https://podminky.urs.cz/item/CS_URS_2025_01/781131237"/>
    <hyperlink ref="F2360" r:id="rId296" display="https://podminky.urs.cz/item/CS_URS_2025_01/783813101"/>
    <hyperlink ref="F2363" r:id="rId297" display="https://podminky.urs.cz/item/CS_URS_2025_01/783817101"/>
    <hyperlink ref="F2366" r:id="rId298" display="https://podminky.urs.cz/item/CS_URS_2025_01/784111001"/>
    <hyperlink ref="F2372" r:id="rId299" display="https://podminky.urs.cz/item/CS_URS_2025_01/784181101"/>
    <hyperlink ref="F2374" r:id="rId300" display="https://podminky.urs.cz/item/CS_URS_2025_01/784211101"/>
    <hyperlink ref="F2376" r:id="rId301" display="https://podminky.urs.cz/item/CS_URS_2025_01/784161001"/>
    <hyperlink ref="F2382" r:id="rId302" display="https://podminky.urs.cz/item/CS_URS_2025_01/784171001"/>
    <hyperlink ref="F2387" r:id="rId303" display="https://podminky.urs.cz/item/CS_URS_2025_01/784171101"/>
    <hyperlink ref="F2392" r:id="rId304" display="https://podminky.urs.cz/item/CS_URS_2025_01/784171121"/>
    <hyperlink ref="F2403" r:id="rId305" display="https://podminky.urs.cz/item/CS_URS_2025_01/786623023"/>
    <hyperlink ref="F2410" r:id="rId306" display="https://podminky.urs.cz/item/CS_URS_2025_01/786623023"/>
    <hyperlink ref="F2417" r:id="rId307" display="https://podminky.urs.cz/item/CS_URS_2025_01/786623043"/>
    <hyperlink ref="F2423" r:id="rId308" display="https://podminky.urs.cz/item/CS_URS_2025_01/786623043"/>
    <hyperlink ref="F2427" r:id="rId309" display="https://podminky.urs.cz/item/CS_URS_2025_01/998786102"/>
    <hyperlink ref="F2429" r:id="rId310" display="https://podminky.urs.cz/item/CS_URS_2025_01/HZS2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95</v>
      </c>
      <c r="AZ2" s="261" t="s">
        <v>3776</v>
      </c>
      <c r="BA2" s="261" t="s">
        <v>3777</v>
      </c>
      <c r="BB2" s="261" t="s">
        <v>759</v>
      </c>
      <c r="BC2" s="261" t="s">
        <v>942</v>
      </c>
      <c r="BD2" s="261" t="s">
        <v>93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  <c r="AZ3" s="261" t="s">
        <v>3778</v>
      </c>
      <c r="BA3" s="261" t="s">
        <v>3779</v>
      </c>
      <c r="BB3" s="261" t="s">
        <v>759</v>
      </c>
      <c r="BC3" s="261" t="s">
        <v>663</v>
      </c>
      <c r="BD3" s="261" t="s">
        <v>93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  <c r="AZ4" s="261" t="s">
        <v>3780</v>
      </c>
      <c r="BA4" s="261" t="s">
        <v>3781</v>
      </c>
      <c r="BB4" s="261" t="s">
        <v>260</v>
      </c>
      <c r="BC4" s="261" t="s">
        <v>3782</v>
      </c>
      <c r="BD4" s="261" t="s">
        <v>93</v>
      </c>
    </row>
    <row r="5" s="1" customFormat="1" ht="6.96" customHeight="1">
      <c r="B5" s="24"/>
      <c r="L5" s="24"/>
      <c r="AZ5" s="261" t="s">
        <v>3783</v>
      </c>
      <c r="BA5" s="261" t="s">
        <v>3784</v>
      </c>
      <c r="BB5" s="261" t="s">
        <v>260</v>
      </c>
      <c r="BC5" s="261" t="s">
        <v>3785</v>
      </c>
      <c r="BD5" s="261" t="s">
        <v>93</v>
      </c>
    </row>
    <row r="6" s="1" customFormat="1" ht="12" customHeight="1">
      <c r="B6" s="24"/>
      <c r="D6" s="147" t="s">
        <v>16</v>
      </c>
      <c r="L6" s="24"/>
      <c r="AZ6" s="261" t="s">
        <v>3786</v>
      </c>
      <c r="BA6" s="261" t="s">
        <v>3787</v>
      </c>
      <c r="BB6" s="261" t="s">
        <v>260</v>
      </c>
      <c r="BC6" s="261" t="s">
        <v>3788</v>
      </c>
      <c r="BD6" s="261" t="s">
        <v>93</v>
      </c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1" customFormat="1" ht="12" customHeight="1">
      <c r="B8" s="24"/>
      <c r="D8" s="147" t="s">
        <v>132</v>
      </c>
      <c r="L8" s="24"/>
    </row>
    <row r="9" s="2" customFormat="1" ht="16.5" customHeight="1">
      <c r="A9" s="43"/>
      <c r="B9" s="49"/>
      <c r="C9" s="43"/>
      <c r="D9" s="43"/>
      <c r="E9" s="148" t="s">
        <v>257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262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3789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32</v>
      </c>
      <c r="G13" s="43"/>
      <c r="H13" s="43"/>
      <c r="I13" s="147" t="s">
        <v>20</v>
      </c>
      <c r="J13" s="138" t="s">
        <v>32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33</v>
      </c>
      <c r="G14" s="43"/>
      <c r="H14" s="43"/>
      <c r="I14" s="147" t="s">
        <v>24</v>
      </c>
      <c r="J14" s="151" t="str">
        <f>'Rekapitulace stavby'!AN8</f>
        <v>15. 7. 2024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30</v>
      </c>
      <c r="E16" s="43"/>
      <c r="F16" s="43"/>
      <c r="G16" s="43"/>
      <c r="H16" s="43"/>
      <c r="I16" s="147" t="s">
        <v>31</v>
      </c>
      <c r="J16" s="138" t="str">
        <f>IF('Rekapitulace stavby'!AN10="","",'Rekapitulace stavby'!AN10)</f>
        <v/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tr">
        <f>IF('Rekapitulace stavby'!E11="","",'Rekapitulace stavby'!E11)</f>
        <v xml:space="preserve"> </v>
      </c>
      <c r="F17" s="43"/>
      <c r="G17" s="43"/>
      <c r="H17" s="43"/>
      <c r="I17" s="147" t="s">
        <v>34</v>
      </c>
      <c r="J17" s="138" t="str">
        <f>IF('Rekapitulace stavby'!AN11="","",'Rekapitulace stavby'!AN11)</f>
        <v/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35</v>
      </c>
      <c r="E19" s="43"/>
      <c r="F19" s="43"/>
      <c r="G19" s="43"/>
      <c r="H19" s="43"/>
      <c r="I19" s="147" t="s">
        <v>31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34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37</v>
      </c>
      <c r="E22" s="43"/>
      <c r="F22" s="43"/>
      <c r="G22" s="43"/>
      <c r="H22" s="43"/>
      <c r="I22" s="147" t="s">
        <v>31</v>
      </c>
      <c r="J22" s="138" t="str">
        <f>IF('Rekapitulace stavby'!AN16="","",'Rekapitulace stavby'!AN16)</f>
        <v/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tr">
        <f>IF('Rekapitulace stavby'!E17="","",'Rekapitulace stavby'!E17)</f>
        <v xml:space="preserve"> </v>
      </c>
      <c r="F23" s="43"/>
      <c r="G23" s="43"/>
      <c r="H23" s="43"/>
      <c r="I23" s="147" t="s">
        <v>34</v>
      </c>
      <c r="J23" s="138" t="str">
        <f>IF('Rekapitulace stavby'!AN17="","",'Rekapitulace stavby'!AN17)</f>
        <v/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39</v>
      </c>
      <c r="E25" s="43"/>
      <c r="F25" s="43"/>
      <c r="G25" s="43"/>
      <c r="H25" s="43"/>
      <c r="I25" s="147" t="s">
        <v>31</v>
      </c>
      <c r="J25" s="138" t="str">
        <f>IF('Rekapitulace stavby'!AN19="","",'Rekapitulace stavby'!AN19)</f>
        <v/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tr">
        <f>IF('Rekapitulace stavby'!E20="","",'Rekapitulace stavby'!E20)</f>
        <v xml:space="preserve"> </v>
      </c>
      <c r="F26" s="43"/>
      <c r="G26" s="43"/>
      <c r="H26" s="43"/>
      <c r="I26" s="147" t="s">
        <v>34</v>
      </c>
      <c r="J26" s="138" t="str">
        <f>IF('Rekapitulace stavby'!AN20="","",'Rekapitulace stavby'!AN20)</f>
        <v/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40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32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42</v>
      </c>
      <c r="E32" s="43"/>
      <c r="F32" s="43"/>
      <c r="G32" s="43"/>
      <c r="H32" s="43"/>
      <c r="I32" s="43"/>
      <c r="J32" s="158">
        <f>ROUND(J96,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44</v>
      </c>
      <c r="G34" s="43"/>
      <c r="H34" s="43"/>
      <c r="I34" s="159" t="s">
        <v>43</v>
      </c>
      <c r="J34" s="159" t="s">
        <v>45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46</v>
      </c>
      <c r="E35" s="147" t="s">
        <v>47</v>
      </c>
      <c r="F35" s="161">
        <f>ROUND((SUM(BE96:BE227)),  2)</f>
        <v>0</v>
      </c>
      <c r="G35" s="43"/>
      <c r="H35" s="43"/>
      <c r="I35" s="162">
        <v>0.20999999999999999</v>
      </c>
      <c r="J35" s="161">
        <f>ROUND(((SUM(BE96:BE227))*I35),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48</v>
      </c>
      <c r="F36" s="161">
        <f>ROUND((SUM(BF96:BF227)),  2)</f>
        <v>0</v>
      </c>
      <c r="G36" s="43"/>
      <c r="H36" s="43"/>
      <c r="I36" s="162">
        <v>0.12</v>
      </c>
      <c r="J36" s="161">
        <f>ROUND(((SUM(BF96:BF227))*I36),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49</v>
      </c>
      <c r="F37" s="161">
        <f>ROUND((SUM(BG96:BG227)),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50</v>
      </c>
      <c r="F38" s="161">
        <f>ROUND((SUM(BH96:BH227)),  2)</f>
        <v>0</v>
      </c>
      <c r="G38" s="43"/>
      <c r="H38" s="43"/>
      <c r="I38" s="162">
        <v>0.12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51</v>
      </c>
      <c r="F39" s="161">
        <f>ROUND((SUM(BI96:BI227)),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134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>Komunitní dům sociální služby Domova Na cestě – Hlinsko_rev DPS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132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257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262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3 - Oplocení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 xml:space="preserve"> </v>
      </c>
      <c r="G56" s="45"/>
      <c r="H56" s="45"/>
      <c r="I56" s="36" t="s">
        <v>24</v>
      </c>
      <c r="J56" s="77" t="str">
        <f>IF(J14="","",J14)</f>
        <v>15. 7. 2024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30</v>
      </c>
      <c r="D58" s="45"/>
      <c r="E58" s="45"/>
      <c r="F58" s="31" t="str">
        <f>E17</f>
        <v xml:space="preserve"> </v>
      </c>
      <c r="G58" s="45"/>
      <c r="H58" s="45"/>
      <c r="I58" s="36" t="s">
        <v>37</v>
      </c>
      <c r="J58" s="41" t="str">
        <f>E23</f>
        <v xml:space="preserve"> 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15.15" customHeight="1">
      <c r="A59" s="43"/>
      <c r="B59" s="44"/>
      <c r="C59" s="36" t="s">
        <v>35</v>
      </c>
      <c r="D59" s="45"/>
      <c r="E59" s="45"/>
      <c r="F59" s="31" t="str">
        <f>IF(E20="","",E20)</f>
        <v>Vyplň údaj</v>
      </c>
      <c r="G59" s="45"/>
      <c r="H59" s="45"/>
      <c r="I59" s="36" t="s">
        <v>39</v>
      </c>
      <c r="J59" s="41" t="str">
        <f>E26</f>
        <v xml:space="preserve"> 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135</v>
      </c>
      <c r="D61" s="176"/>
      <c r="E61" s="176"/>
      <c r="F61" s="176"/>
      <c r="G61" s="176"/>
      <c r="H61" s="176"/>
      <c r="I61" s="176"/>
      <c r="J61" s="177" t="s">
        <v>136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74</v>
      </c>
      <c r="D63" s="45"/>
      <c r="E63" s="45"/>
      <c r="F63" s="45"/>
      <c r="G63" s="45"/>
      <c r="H63" s="45"/>
      <c r="I63" s="45"/>
      <c r="J63" s="107">
        <f>J96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137</v>
      </c>
    </row>
    <row r="64" s="9" customFormat="1" ht="24.96" customHeight="1">
      <c r="A64" s="9"/>
      <c r="B64" s="179"/>
      <c r="C64" s="180"/>
      <c r="D64" s="181" t="s">
        <v>141</v>
      </c>
      <c r="E64" s="182"/>
      <c r="F64" s="182"/>
      <c r="G64" s="182"/>
      <c r="H64" s="182"/>
      <c r="I64" s="182"/>
      <c r="J64" s="183">
        <f>J97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142</v>
      </c>
      <c r="E65" s="187"/>
      <c r="F65" s="187"/>
      <c r="G65" s="187"/>
      <c r="H65" s="187"/>
      <c r="I65" s="187"/>
      <c r="J65" s="188">
        <f>J98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433</v>
      </c>
      <c r="E66" s="187"/>
      <c r="F66" s="187"/>
      <c r="G66" s="187"/>
      <c r="H66" s="187"/>
      <c r="I66" s="187"/>
      <c r="J66" s="188">
        <f>J99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441</v>
      </c>
      <c r="E67" s="187"/>
      <c r="F67" s="187"/>
      <c r="G67" s="187"/>
      <c r="H67" s="187"/>
      <c r="I67" s="187"/>
      <c r="J67" s="188">
        <f>J118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444</v>
      </c>
      <c r="E68" s="187"/>
      <c r="F68" s="187"/>
      <c r="G68" s="187"/>
      <c r="H68" s="187"/>
      <c r="I68" s="187"/>
      <c r="J68" s="188">
        <f>J130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30"/>
      <c r="D69" s="186" t="s">
        <v>468</v>
      </c>
      <c r="E69" s="187"/>
      <c r="F69" s="187"/>
      <c r="G69" s="187"/>
      <c r="H69" s="187"/>
      <c r="I69" s="187"/>
      <c r="J69" s="188">
        <f>J137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30"/>
      <c r="D70" s="186" t="s">
        <v>3790</v>
      </c>
      <c r="E70" s="187"/>
      <c r="F70" s="187"/>
      <c r="G70" s="187"/>
      <c r="H70" s="187"/>
      <c r="I70" s="187"/>
      <c r="J70" s="188">
        <f>J138</f>
        <v>0</v>
      </c>
      <c r="K70" s="130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30"/>
      <c r="D71" s="186" t="s">
        <v>3791</v>
      </c>
      <c r="E71" s="187"/>
      <c r="F71" s="187"/>
      <c r="G71" s="187"/>
      <c r="H71" s="187"/>
      <c r="I71" s="187"/>
      <c r="J71" s="188">
        <f>J180</f>
        <v>0</v>
      </c>
      <c r="K71" s="130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5"/>
      <c r="C72" s="130"/>
      <c r="D72" s="186" t="s">
        <v>3792</v>
      </c>
      <c r="E72" s="187"/>
      <c r="F72" s="187"/>
      <c r="G72" s="187"/>
      <c r="H72" s="187"/>
      <c r="I72" s="187"/>
      <c r="J72" s="188">
        <f>J192</f>
        <v>0</v>
      </c>
      <c r="K72" s="130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5"/>
      <c r="C73" s="130"/>
      <c r="D73" s="186" t="s">
        <v>3793</v>
      </c>
      <c r="E73" s="187"/>
      <c r="F73" s="187"/>
      <c r="G73" s="187"/>
      <c r="H73" s="187"/>
      <c r="I73" s="187"/>
      <c r="J73" s="188">
        <f>J219</f>
        <v>0</v>
      </c>
      <c r="K73" s="130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30"/>
      <c r="D74" s="186" t="s">
        <v>143</v>
      </c>
      <c r="E74" s="187"/>
      <c r="F74" s="187"/>
      <c r="G74" s="187"/>
      <c r="H74" s="187"/>
      <c r="I74" s="187"/>
      <c r="J74" s="188">
        <f>J225</f>
        <v>0</v>
      </c>
      <c r="K74" s="130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3"/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14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6.96" customHeight="1">
      <c r="A76" s="43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80" s="2" customFormat="1" ht="6.96" customHeight="1">
      <c r="A80" s="43"/>
      <c r="B80" s="66"/>
      <c r="C80" s="67"/>
      <c r="D80" s="67"/>
      <c r="E80" s="67"/>
      <c r="F80" s="67"/>
      <c r="G80" s="67"/>
      <c r="H80" s="67"/>
      <c r="I80" s="67"/>
      <c r="J80" s="67"/>
      <c r="K80" s="67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24.96" customHeight="1">
      <c r="A81" s="43"/>
      <c r="B81" s="44"/>
      <c r="C81" s="27" t="s">
        <v>144</v>
      </c>
      <c r="D81" s="45"/>
      <c r="E81" s="45"/>
      <c r="F81" s="45"/>
      <c r="G81" s="45"/>
      <c r="H81" s="45"/>
      <c r="I81" s="45"/>
      <c r="J81" s="45"/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6.96" customHeight="1">
      <c r="A82" s="43"/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2" customHeight="1">
      <c r="A83" s="43"/>
      <c r="B83" s="44"/>
      <c r="C83" s="36" t="s">
        <v>16</v>
      </c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26.25" customHeight="1">
      <c r="A84" s="43"/>
      <c r="B84" s="44"/>
      <c r="C84" s="45"/>
      <c r="D84" s="45"/>
      <c r="E84" s="174" t="str">
        <f>E7</f>
        <v>Komunitní dům sociální služby Domova Na cestě – Hlinsko_rev DPS</v>
      </c>
      <c r="F84" s="36"/>
      <c r="G84" s="36"/>
      <c r="H84" s="36"/>
      <c r="I84" s="45"/>
      <c r="J84" s="45"/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1" customFormat="1" ht="12" customHeight="1">
      <c r="B85" s="25"/>
      <c r="C85" s="36" t="s">
        <v>132</v>
      </c>
      <c r="D85" s="26"/>
      <c r="E85" s="26"/>
      <c r="F85" s="26"/>
      <c r="G85" s="26"/>
      <c r="H85" s="26"/>
      <c r="I85" s="26"/>
      <c r="J85" s="26"/>
      <c r="K85" s="26"/>
      <c r="L85" s="24"/>
    </row>
    <row r="86" s="2" customFormat="1" ht="16.5" customHeight="1">
      <c r="A86" s="43"/>
      <c r="B86" s="44"/>
      <c r="C86" s="45"/>
      <c r="D86" s="45"/>
      <c r="E86" s="174" t="s">
        <v>257</v>
      </c>
      <c r="F86" s="45"/>
      <c r="G86" s="45"/>
      <c r="H86" s="45"/>
      <c r="I86" s="45"/>
      <c r="J86" s="45"/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12" customHeight="1">
      <c r="A87" s="43"/>
      <c r="B87" s="44"/>
      <c r="C87" s="36" t="s">
        <v>262</v>
      </c>
      <c r="D87" s="45"/>
      <c r="E87" s="45"/>
      <c r="F87" s="45"/>
      <c r="G87" s="45"/>
      <c r="H87" s="45"/>
      <c r="I87" s="45"/>
      <c r="J87" s="45"/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16.5" customHeight="1">
      <c r="A88" s="43"/>
      <c r="B88" s="44"/>
      <c r="C88" s="45"/>
      <c r="D88" s="45"/>
      <c r="E88" s="74" t="str">
        <f>E11</f>
        <v>3 - Oplocení</v>
      </c>
      <c r="F88" s="45"/>
      <c r="G88" s="45"/>
      <c r="H88" s="45"/>
      <c r="I88" s="45"/>
      <c r="J88" s="45"/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6.96" customHeight="1">
      <c r="A89" s="43"/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14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="2" customFormat="1" ht="12" customHeight="1">
      <c r="A90" s="43"/>
      <c r="B90" s="44"/>
      <c r="C90" s="36" t="s">
        <v>22</v>
      </c>
      <c r="D90" s="45"/>
      <c r="E90" s="45"/>
      <c r="F90" s="31" t="str">
        <f>F14</f>
        <v xml:space="preserve"> </v>
      </c>
      <c r="G90" s="45"/>
      <c r="H90" s="45"/>
      <c r="I90" s="36" t="s">
        <v>24</v>
      </c>
      <c r="J90" s="77" t="str">
        <f>IF(J14="","",J14)</f>
        <v>15. 7. 2024</v>
      </c>
      <c r="K90" s="45"/>
      <c r="L90" s="149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="2" customFormat="1" ht="6.96" customHeight="1">
      <c r="A91" s="43"/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149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="2" customFormat="1" ht="15.15" customHeight="1">
      <c r="A92" s="43"/>
      <c r="B92" s="44"/>
      <c r="C92" s="36" t="s">
        <v>30</v>
      </c>
      <c r="D92" s="45"/>
      <c r="E92" s="45"/>
      <c r="F92" s="31" t="str">
        <f>E17</f>
        <v xml:space="preserve"> </v>
      </c>
      <c r="G92" s="45"/>
      <c r="H92" s="45"/>
      <c r="I92" s="36" t="s">
        <v>37</v>
      </c>
      <c r="J92" s="41" t="str">
        <f>E23</f>
        <v xml:space="preserve"> </v>
      </c>
      <c r="K92" s="45"/>
      <c r="L92" s="149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="2" customFormat="1" ht="15.15" customHeight="1">
      <c r="A93" s="43"/>
      <c r="B93" s="44"/>
      <c r="C93" s="36" t="s">
        <v>35</v>
      </c>
      <c r="D93" s="45"/>
      <c r="E93" s="45"/>
      <c r="F93" s="31" t="str">
        <f>IF(E20="","",E20)</f>
        <v>Vyplň údaj</v>
      </c>
      <c r="G93" s="45"/>
      <c r="H93" s="45"/>
      <c r="I93" s="36" t="s">
        <v>39</v>
      </c>
      <c r="J93" s="41" t="str">
        <f>E26</f>
        <v xml:space="preserve"> </v>
      </c>
      <c r="K93" s="45"/>
      <c r="L93" s="149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="2" customFormat="1" ht="10.32" customHeight="1">
      <c r="A94" s="43"/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149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="11" customFormat="1" ht="29.28" customHeight="1">
      <c r="A95" s="190"/>
      <c r="B95" s="191"/>
      <c r="C95" s="192" t="s">
        <v>145</v>
      </c>
      <c r="D95" s="193" t="s">
        <v>61</v>
      </c>
      <c r="E95" s="193" t="s">
        <v>57</v>
      </c>
      <c r="F95" s="193" t="s">
        <v>58</v>
      </c>
      <c r="G95" s="193" t="s">
        <v>146</v>
      </c>
      <c r="H95" s="193" t="s">
        <v>147</v>
      </c>
      <c r="I95" s="193" t="s">
        <v>148</v>
      </c>
      <c r="J95" s="193" t="s">
        <v>136</v>
      </c>
      <c r="K95" s="194" t="s">
        <v>149</v>
      </c>
      <c r="L95" s="195"/>
      <c r="M95" s="97" t="s">
        <v>32</v>
      </c>
      <c r="N95" s="98" t="s">
        <v>46</v>
      </c>
      <c r="O95" s="98" t="s">
        <v>150</v>
      </c>
      <c r="P95" s="98" t="s">
        <v>151</v>
      </c>
      <c r="Q95" s="98" t="s">
        <v>152</v>
      </c>
      <c r="R95" s="98" t="s">
        <v>153</v>
      </c>
      <c r="S95" s="98" t="s">
        <v>154</v>
      </c>
      <c r="T95" s="99" t="s">
        <v>155</v>
      </c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</row>
    <row r="96" s="2" customFormat="1" ht="22.8" customHeight="1">
      <c r="A96" s="43"/>
      <c r="B96" s="44"/>
      <c r="C96" s="104" t="s">
        <v>156</v>
      </c>
      <c r="D96" s="45"/>
      <c r="E96" s="45"/>
      <c r="F96" s="45"/>
      <c r="G96" s="45"/>
      <c r="H96" s="45"/>
      <c r="I96" s="45"/>
      <c r="J96" s="196">
        <f>BK96</f>
        <v>0</v>
      </c>
      <c r="K96" s="45"/>
      <c r="L96" s="49"/>
      <c r="M96" s="100"/>
      <c r="N96" s="197"/>
      <c r="O96" s="101"/>
      <c r="P96" s="198">
        <f>P97</f>
        <v>0</v>
      </c>
      <c r="Q96" s="101"/>
      <c r="R96" s="198">
        <f>R97</f>
        <v>55.331491434707992</v>
      </c>
      <c r="S96" s="101"/>
      <c r="T96" s="199">
        <f>T97</f>
        <v>0</v>
      </c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T96" s="21" t="s">
        <v>75</v>
      </c>
      <c r="AU96" s="21" t="s">
        <v>137</v>
      </c>
      <c r="BK96" s="200">
        <f>BK97</f>
        <v>0</v>
      </c>
    </row>
    <row r="97" s="12" customFormat="1" ht="25.92" customHeight="1">
      <c r="A97" s="12"/>
      <c r="B97" s="201"/>
      <c r="C97" s="202"/>
      <c r="D97" s="203" t="s">
        <v>75</v>
      </c>
      <c r="E97" s="204" t="s">
        <v>201</v>
      </c>
      <c r="F97" s="204" t="s">
        <v>202</v>
      </c>
      <c r="G97" s="202"/>
      <c r="H97" s="202"/>
      <c r="I97" s="205"/>
      <c r="J97" s="206">
        <f>BK97</f>
        <v>0</v>
      </c>
      <c r="K97" s="202"/>
      <c r="L97" s="207"/>
      <c r="M97" s="208"/>
      <c r="N97" s="209"/>
      <c r="O97" s="209"/>
      <c r="P97" s="210">
        <f>P98+P130+P137+P225</f>
        <v>0</v>
      </c>
      <c r="Q97" s="209"/>
      <c r="R97" s="210">
        <f>R98+R130+R137+R225</f>
        <v>55.331491434707992</v>
      </c>
      <c r="S97" s="209"/>
      <c r="T97" s="211">
        <f>T98+T130+T137+T225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2" t="s">
        <v>84</v>
      </c>
      <c r="AT97" s="213" t="s">
        <v>75</v>
      </c>
      <c r="AU97" s="213" t="s">
        <v>76</v>
      </c>
      <c r="AY97" s="212" t="s">
        <v>159</v>
      </c>
      <c r="BK97" s="214">
        <f>BK98+BK130+BK137+BK225</f>
        <v>0</v>
      </c>
    </row>
    <row r="98" s="12" customFormat="1" ht="22.8" customHeight="1">
      <c r="A98" s="12"/>
      <c r="B98" s="201"/>
      <c r="C98" s="202"/>
      <c r="D98" s="203" t="s">
        <v>75</v>
      </c>
      <c r="E98" s="215" t="s">
        <v>84</v>
      </c>
      <c r="F98" s="215" t="s">
        <v>203</v>
      </c>
      <c r="G98" s="202"/>
      <c r="H98" s="202"/>
      <c r="I98" s="205"/>
      <c r="J98" s="216">
        <f>BK98</f>
        <v>0</v>
      </c>
      <c r="K98" s="202"/>
      <c r="L98" s="207"/>
      <c r="M98" s="208"/>
      <c r="N98" s="209"/>
      <c r="O98" s="209"/>
      <c r="P98" s="210">
        <f>P99+P118</f>
        <v>0</v>
      </c>
      <c r="Q98" s="209"/>
      <c r="R98" s="210">
        <f>R99+R118</f>
        <v>0</v>
      </c>
      <c r="S98" s="209"/>
      <c r="T98" s="211">
        <f>T99+T118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84</v>
      </c>
      <c r="AT98" s="213" t="s">
        <v>75</v>
      </c>
      <c r="AU98" s="213" t="s">
        <v>84</v>
      </c>
      <c r="AY98" s="212" t="s">
        <v>159</v>
      </c>
      <c r="BK98" s="214">
        <f>BK99+BK118</f>
        <v>0</v>
      </c>
    </row>
    <row r="99" s="12" customFormat="1" ht="20.88" customHeight="1">
      <c r="A99" s="12"/>
      <c r="B99" s="201"/>
      <c r="C99" s="202"/>
      <c r="D99" s="203" t="s">
        <v>75</v>
      </c>
      <c r="E99" s="215" t="s">
        <v>8</v>
      </c>
      <c r="F99" s="215" t="s">
        <v>575</v>
      </c>
      <c r="G99" s="202"/>
      <c r="H99" s="202"/>
      <c r="I99" s="205"/>
      <c r="J99" s="216">
        <f>BK99</f>
        <v>0</v>
      </c>
      <c r="K99" s="202"/>
      <c r="L99" s="207"/>
      <c r="M99" s="208"/>
      <c r="N99" s="209"/>
      <c r="O99" s="209"/>
      <c r="P99" s="210">
        <f>SUM(P100:P117)</f>
        <v>0</v>
      </c>
      <c r="Q99" s="209"/>
      <c r="R99" s="210">
        <f>SUM(R100:R117)</f>
        <v>0</v>
      </c>
      <c r="S99" s="209"/>
      <c r="T99" s="211">
        <f>SUM(T100:T117)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84</v>
      </c>
      <c r="AT99" s="213" t="s">
        <v>75</v>
      </c>
      <c r="AU99" s="213" t="s">
        <v>91</v>
      </c>
      <c r="AY99" s="212" t="s">
        <v>159</v>
      </c>
      <c r="BK99" s="214">
        <f>SUM(BK100:BK117)</f>
        <v>0</v>
      </c>
    </row>
    <row r="100" s="2" customFormat="1" ht="24.15" customHeight="1">
      <c r="A100" s="43"/>
      <c r="B100" s="44"/>
      <c r="C100" s="217" t="s">
        <v>84</v>
      </c>
      <c r="D100" s="217" t="s">
        <v>162</v>
      </c>
      <c r="E100" s="218" t="s">
        <v>3794</v>
      </c>
      <c r="F100" s="219" t="s">
        <v>3795</v>
      </c>
      <c r="G100" s="220" t="s">
        <v>785</v>
      </c>
      <c r="H100" s="221">
        <v>60.712000000000003</v>
      </c>
      <c r="I100" s="222"/>
      <c r="J100" s="223">
        <f>ROUND(I100*H100,2)</f>
        <v>0</v>
      </c>
      <c r="K100" s="219" t="s">
        <v>166</v>
      </c>
      <c r="L100" s="49"/>
      <c r="M100" s="224" t="s">
        <v>32</v>
      </c>
      <c r="N100" s="225" t="s">
        <v>48</v>
      </c>
      <c r="O100" s="8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R100" s="228" t="s">
        <v>96</v>
      </c>
      <c r="AT100" s="228" t="s">
        <v>162</v>
      </c>
      <c r="AU100" s="228" t="s">
        <v>93</v>
      </c>
      <c r="AY100" s="21" t="s">
        <v>159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1" t="s">
        <v>91</v>
      </c>
      <c r="BK100" s="229">
        <f>ROUND(I100*H100,2)</f>
        <v>0</v>
      </c>
      <c r="BL100" s="21" t="s">
        <v>96</v>
      </c>
      <c r="BM100" s="228" t="s">
        <v>3796</v>
      </c>
    </row>
    <row r="101" s="2" customFormat="1">
      <c r="A101" s="43"/>
      <c r="B101" s="44"/>
      <c r="C101" s="45"/>
      <c r="D101" s="230" t="s">
        <v>168</v>
      </c>
      <c r="E101" s="45"/>
      <c r="F101" s="231" t="s">
        <v>3797</v>
      </c>
      <c r="G101" s="45"/>
      <c r="H101" s="45"/>
      <c r="I101" s="232"/>
      <c r="J101" s="45"/>
      <c r="K101" s="45"/>
      <c r="L101" s="49"/>
      <c r="M101" s="233"/>
      <c r="N101" s="234"/>
      <c r="O101" s="89"/>
      <c r="P101" s="89"/>
      <c r="Q101" s="89"/>
      <c r="R101" s="89"/>
      <c r="S101" s="89"/>
      <c r="T101" s="90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T101" s="21" t="s">
        <v>168</v>
      </c>
      <c r="AU101" s="21" t="s">
        <v>93</v>
      </c>
    </row>
    <row r="102" s="2" customFormat="1">
      <c r="A102" s="43"/>
      <c r="B102" s="44"/>
      <c r="C102" s="45"/>
      <c r="D102" s="237" t="s">
        <v>564</v>
      </c>
      <c r="E102" s="45"/>
      <c r="F102" s="265" t="s">
        <v>3798</v>
      </c>
      <c r="G102" s="45"/>
      <c r="H102" s="45"/>
      <c r="I102" s="232"/>
      <c r="J102" s="45"/>
      <c r="K102" s="45"/>
      <c r="L102" s="49"/>
      <c r="M102" s="233"/>
      <c r="N102" s="234"/>
      <c r="O102" s="89"/>
      <c r="P102" s="89"/>
      <c r="Q102" s="89"/>
      <c r="R102" s="89"/>
      <c r="S102" s="89"/>
      <c r="T102" s="90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T102" s="21" t="s">
        <v>564</v>
      </c>
      <c r="AU102" s="21" t="s">
        <v>93</v>
      </c>
    </row>
    <row r="103" s="14" customFormat="1">
      <c r="A103" s="14"/>
      <c r="B103" s="246"/>
      <c r="C103" s="247"/>
      <c r="D103" s="237" t="s">
        <v>170</v>
      </c>
      <c r="E103" s="248" t="s">
        <v>32</v>
      </c>
      <c r="F103" s="249" t="s">
        <v>3799</v>
      </c>
      <c r="G103" s="247"/>
      <c r="H103" s="250">
        <v>33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170</v>
      </c>
      <c r="AU103" s="256" t="s">
        <v>93</v>
      </c>
      <c r="AV103" s="14" t="s">
        <v>91</v>
      </c>
      <c r="AW103" s="14" t="s">
        <v>38</v>
      </c>
      <c r="AX103" s="14" t="s">
        <v>76</v>
      </c>
      <c r="AY103" s="256" t="s">
        <v>159</v>
      </c>
    </row>
    <row r="104" s="14" customFormat="1">
      <c r="A104" s="14"/>
      <c r="B104" s="246"/>
      <c r="C104" s="247"/>
      <c r="D104" s="237" t="s">
        <v>170</v>
      </c>
      <c r="E104" s="248" t="s">
        <v>32</v>
      </c>
      <c r="F104" s="249" t="s">
        <v>3800</v>
      </c>
      <c r="G104" s="247"/>
      <c r="H104" s="250">
        <v>8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170</v>
      </c>
      <c r="AU104" s="256" t="s">
        <v>93</v>
      </c>
      <c r="AV104" s="14" t="s">
        <v>91</v>
      </c>
      <c r="AW104" s="14" t="s">
        <v>38</v>
      </c>
      <c r="AX104" s="14" t="s">
        <v>76</v>
      </c>
      <c r="AY104" s="256" t="s">
        <v>159</v>
      </c>
    </row>
    <row r="105" s="13" customFormat="1">
      <c r="A105" s="13"/>
      <c r="B105" s="235"/>
      <c r="C105" s="236"/>
      <c r="D105" s="237" t="s">
        <v>170</v>
      </c>
      <c r="E105" s="238" t="s">
        <v>32</v>
      </c>
      <c r="F105" s="239" t="s">
        <v>3801</v>
      </c>
      <c r="G105" s="236"/>
      <c r="H105" s="238" t="s">
        <v>32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170</v>
      </c>
      <c r="AU105" s="245" t="s">
        <v>93</v>
      </c>
      <c r="AV105" s="13" t="s">
        <v>84</v>
      </c>
      <c r="AW105" s="13" t="s">
        <v>38</v>
      </c>
      <c r="AX105" s="13" t="s">
        <v>76</v>
      </c>
      <c r="AY105" s="245" t="s">
        <v>159</v>
      </c>
    </row>
    <row r="106" s="14" customFormat="1">
      <c r="A106" s="14"/>
      <c r="B106" s="246"/>
      <c r="C106" s="247"/>
      <c r="D106" s="237" t="s">
        <v>170</v>
      </c>
      <c r="E106" s="248" t="s">
        <v>32</v>
      </c>
      <c r="F106" s="249" t="s">
        <v>3802</v>
      </c>
      <c r="G106" s="247"/>
      <c r="H106" s="250">
        <v>19.712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170</v>
      </c>
      <c r="AU106" s="256" t="s">
        <v>93</v>
      </c>
      <c r="AV106" s="14" t="s">
        <v>91</v>
      </c>
      <c r="AW106" s="14" t="s">
        <v>38</v>
      </c>
      <c r="AX106" s="14" t="s">
        <v>76</v>
      </c>
      <c r="AY106" s="256" t="s">
        <v>159</v>
      </c>
    </row>
    <row r="107" s="15" customFormat="1">
      <c r="A107" s="15"/>
      <c r="B107" s="266"/>
      <c r="C107" s="267"/>
      <c r="D107" s="237" t="s">
        <v>170</v>
      </c>
      <c r="E107" s="268" t="s">
        <v>32</v>
      </c>
      <c r="F107" s="269" t="s">
        <v>583</v>
      </c>
      <c r="G107" s="267"/>
      <c r="H107" s="270">
        <v>60.712000000000003</v>
      </c>
      <c r="I107" s="271"/>
      <c r="J107" s="267"/>
      <c r="K107" s="267"/>
      <c r="L107" s="272"/>
      <c r="M107" s="273"/>
      <c r="N107" s="274"/>
      <c r="O107" s="274"/>
      <c r="P107" s="274"/>
      <c r="Q107" s="274"/>
      <c r="R107" s="274"/>
      <c r="S107" s="274"/>
      <c r="T107" s="27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76" t="s">
        <v>170</v>
      </c>
      <c r="AU107" s="276" t="s">
        <v>93</v>
      </c>
      <c r="AV107" s="15" t="s">
        <v>96</v>
      </c>
      <c r="AW107" s="15" t="s">
        <v>38</v>
      </c>
      <c r="AX107" s="15" t="s">
        <v>84</v>
      </c>
      <c r="AY107" s="276" t="s">
        <v>159</v>
      </c>
    </row>
    <row r="108" s="2" customFormat="1" ht="44.25" customHeight="1">
      <c r="A108" s="43"/>
      <c r="B108" s="44"/>
      <c r="C108" s="217" t="s">
        <v>91</v>
      </c>
      <c r="D108" s="217" t="s">
        <v>162</v>
      </c>
      <c r="E108" s="218" t="s">
        <v>584</v>
      </c>
      <c r="F108" s="219" t="s">
        <v>585</v>
      </c>
      <c r="G108" s="220" t="s">
        <v>561</v>
      </c>
      <c r="H108" s="221">
        <v>0.5</v>
      </c>
      <c r="I108" s="222"/>
      <c r="J108" s="223">
        <f>ROUND(I108*H108,2)</f>
        <v>0</v>
      </c>
      <c r="K108" s="219" t="s">
        <v>166</v>
      </c>
      <c r="L108" s="49"/>
      <c r="M108" s="224" t="s">
        <v>32</v>
      </c>
      <c r="N108" s="225" t="s">
        <v>48</v>
      </c>
      <c r="O108" s="8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R108" s="228" t="s">
        <v>96</v>
      </c>
      <c r="AT108" s="228" t="s">
        <v>162</v>
      </c>
      <c r="AU108" s="228" t="s">
        <v>93</v>
      </c>
      <c r="AY108" s="21" t="s">
        <v>159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1" t="s">
        <v>91</v>
      </c>
      <c r="BK108" s="229">
        <f>ROUND(I108*H108,2)</f>
        <v>0</v>
      </c>
      <c r="BL108" s="21" t="s">
        <v>96</v>
      </c>
      <c r="BM108" s="228" t="s">
        <v>3803</v>
      </c>
    </row>
    <row r="109" s="2" customFormat="1">
      <c r="A109" s="43"/>
      <c r="B109" s="44"/>
      <c r="C109" s="45"/>
      <c r="D109" s="230" t="s">
        <v>168</v>
      </c>
      <c r="E109" s="45"/>
      <c r="F109" s="231" t="s">
        <v>587</v>
      </c>
      <c r="G109" s="45"/>
      <c r="H109" s="45"/>
      <c r="I109" s="232"/>
      <c r="J109" s="45"/>
      <c r="K109" s="45"/>
      <c r="L109" s="49"/>
      <c r="M109" s="233"/>
      <c r="N109" s="234"/>
      <c r="O109" s="89"/>
      <c r="P109" s="89"/>
      <c r="Q109" s="89"/>
      <c r="R109" s="89"/>
      <c r="S109" s="89"/>
      <c r="T109" s="90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T109" s="21" t="s">
        <v>168</v>
      </c>
      <c r="AU109" s="21" t="s">
        <v>93</v>
      </c>
    </row>
    <row r="110" s="14" customFormat="1">
      <c r="A110" s="14"/>
      <c r="B110" s="246"/>
      <c r="C110" s="247"/>
      <c r="D110" s="237" t="s">
        <v>170</v>
      </c>
      <c r="E110" s="248" t="s">
        <v>32</v>
      </c>
      <c r="F110" s="249" t="s">
        <v>3804</v>
      </c>
      <c r="G110" s="247"/>
      <c r="H110" s="250">
        <v>0.5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170</v>
      </c>
      <c r="AU110" s="256" t="s">
        <v>93</v>
      </c>
      <c r="AV110" s="14" t="s">
        <v>91</v>
      </c>
      <c r="AW110" s="14" t="s">
        <v>38</v>
      </c>
      <c r="AX110" s="14" t="s">
        <v>76</v>
      </c>
      <c r="AY110" s="256" t="s">
        <v>159</v>
      </c>
    </row>
    <row r="111" s="15" customFormat="1">
      <c r="A111" s="15"/>
      <c r="B111" s="266"/>
      <c r="C111" s="267"/>
      <c r="D111" s="237" t="s">
        <v>170</v>
      </c>
      <c r="E111" s="268" t="s">
        <v>32</v>
      </c>
      <c r="F111" s="269" t="s">
        <v>583</v>
      </c>
      <c r="G111" s="267"/>
      <c r="H111" s="270">
        <v>0.5</v>
      </c>
      <c r="I111" s="271"/>
      <c r="J111" s="267"/>
      <c r="K111" s="267"/>
      <c r="L111" s="272"/>
      <c r="M111" s="273"/>
      <c r="N111" s="274"/>
      <c r="O111" s="274"/>
      <c r="P111" s="274"/>
      <c r="Q111" s="274"/>
      <c r="R111" s="274"/>
      <c r="S111" s="274"/>
      <c r="T111" s="27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76" t="s">
        <v>170</v>
      </c>
      <c r="AU111" s="276" t="s">
        <v>93</v>
      </c>
      <c r="AV111" s="15" t="s">
        <v>96</v>
      </c>
      <c r="AW111" s="15" t="s">
        <v>38</v>
      </c>
      <c r="AX111" s="15" t="s">
        <v>84</v>
      </c>
      <c r="AY111" s="276" t="s">
        <v>159</v>
      </c>
    </row>
    <row r="112" s="2" customFormat="1" ht="44.25" customHeight="1">
      <c r="A112" s="43"/>
      <c r="B112" s="44"/>
      <c r="C112" s="217" t="s">
        <v>93</v>
      </c>
      <c r="D112" s="217" t="s">
        <v>162</v>
      </c>
      <c r="E112" s="218" t="s">
        <v>3805</v>
      </c>
      <c r="F112" s="219" t="s">
        <v>3806</v>
      </c>
      <c r="G112" s="220" t="s">
        <v>561</v>
      </c>
      <c r="H112" s="221">
        <v>1.502</v>
      </c>
      <c r="I112" s="222"/>
      <c r="J112" s="223">
        <f>ROUND(I112*H112,2)</f>
        <v>0</v>
      </c>
      <c r="K112" s="219" t="s">
        <v>166</v>
      </c>
      <c r="L112" s="49"/>
      <c r="M112" s="224" t="s">
        <v>32</v>
      </c>
      <c r="N112" s="225" t="s">
        <v>48</v>
      </c>
      <c r="O112" s="8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R112" s="228" t="s">
        <v>96</v>
      </c>
      <c r="AT112" s="228" t="s">
        <v>162</v>
      </c>
      <c r="AU112" s="228" t="s">
        <v>93</v>
      </c>
      <c r="AY112" s="21" t="s">
        <v>159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1" t="s">
        <v>91</v>
      </c>
      <c r="BK112" s="229">
        <f>ROUND(I112*H112,2)</f>
        <v>0</v>
      </c>
      <c r="BL112" s="21" t="s">
        <v>96</v>
      </c>
      <c r="BM112" s="228" t="s">
        <v>3807</v>
      </c>
    </row>
    <row r="113" s="2" customFormat="1">
      <c r="A113" s="43"/>
      <c r="B113" s="44"/>
      <c r="C113" s="45"/>
      <c r="D113" s="230" t="s">
        <v>168</v>
      </c>
      <c r="E113" s="45"/>
      <c r="F113" s="231" t="s">
        <v>3808</v>
      </c>
      <c r="G113" s="45"/>
      <c r="H113" s="45"/>
      <c r="I113" s="232"/>
      <c r="J113" s="45"/>
      <c r="K113" s="45"/>
      <c r="L113" s="49"/>
      <c r="M113" s="233"/>
      <c r="N113" s="234"/>
      <c r="O113" s="89"/>
      <c r="P113" s="89"/>
      <c r="Q113" s="89"/>
      <c r="R113" s="89"/>
      <c r="S113" s="89"/>
      <c r="T113" s="90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T113" s="21" t="s">
        <v>168</v>
      </c>
      <c r="AU113" s="21" t="s">
        <v>93</v>
      </c>
    </row>
    <row r="114" s="14" customFormat="1">
      <c r="A114" s="14"/>
      <c r="B114" s="246"/>
      <c r="C114" s="247"/>
      <c r="D114" s="237" t="s">
        <v>170</v>
      </c>
      <c r="E114" s="248" t="s">
        <v>32</v>
      </c>
      <c r="F114" s="249" t="s">
        <v>3809</v>
      </c>
      <c r="G114" s="247"/>
      <c r="H114" s="250">
        <v>1.502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170</v>
      </c>
      <c r="AU114" s="256" t="s">
        <v>93</v>
      </c>
      <c r="AV114" s="14" t="s">
        <v>91</v>
      </c>
      <c r="AW114" s="14" t="s">
        <v>38</v>
      </c>
      <c r="AX114" s="14" t="s">
        <v>84</v>
      </c>
      <c r="AY114" s="256" t="s">
        <v>159</v>
      </c>
    </row>
    <row r="115" s="2" customFormat="1" ht="37.8" customHeight="1">
      <c r="A115" s="43"/>
      <c r="B115" s="44"/>
      <c r="C115" s="217" t="s">
        <v>96</v>
      </c>
      <c r="D115" s="217" t="s">
        <v>162</v>
      </c>
      <c r="E115" s="218" t="s">
        <v>3810</v>
      </c>
      <c r="F115" s="219" t="s">
        <v>3811</v>
      </c>
      <c r="G115" s="220" t="s">
        <v>561</v>
      </c>
      <c r="H115" s="221">
        <v>0.28799999999999998</v>
      </c>
      <c r="I115" s="222"/>
      <c r="J115" s="223">
        <f>ROUND(I115*H115,2)</f>
        <v>0</v>
      </c>
      <c r="K115" s="219" t="s">
        <v>166</v>
      </c>
      <c r="L115" s="49"/>
      <c r="M115" s="224" t="s">
        <v>32</v>
      </c>
      <c r="N115" s="225" t="s">
        <v>48</v>
      </c>
      <c r="O115" s="8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8" t="s">
        <v>96</v>
      </c>
      <c r="AT115" s="228" t="s">
        <v>162</v>
      </c>
      <c r="AU115" s="228" t="s">
        <v>93</v>
      </c>
      <c r="AY115" s="21" t="s">
        <v>159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91</v>
      </c>
      <c r="BK115" s="229">
        <f>ROUND(I115*H115,2)</f>
        <v>0</v>
      </c>
      <c r="BL115" s="21" t="s">
        <v>96</v>
      </c>
      <c r="BM115" s="228" t="s">
        <v>3812</v>
      </c>
    </row>
    <row r="116" s="2" customFormat="1">
      <c r="A116" s="43"/>
      <c r="B116" s="44"/>
      <c r="C116" s="45"/>
      <c r="D116" s="230" t="s">
        <v>168</v>
      </c>
      <c r="E116" s="45"/>
      <c r="F116" s="231" t="s">
        <v>3813</v>
      </c>
      <c r="G116" s="45"/>
      <c r="H116" s="45"/>
      <c r="I116" s="232"/>
      <c r="J116" s="45"/>
      <c r="K116" s="45"/>
      <c r="L116" s="49"/>
      <c r="M116" s="233"/>
      <c r="N116" s="234"/>
      <c r="O116" s="89"/>
      <c r="P116" s="89"/>
      <c r="Q116" s="89"/>
      <c r="R116" s="89"/>
      <c r="S116" s="89"/>
      <c r="T116" s="90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T116" s="21" t="s">
        <v>168</v>
      </c>
      <c r="AU116" s="21" t="s">
        <v>93</v>
      </c>
    </row>
    <row r="117" s="14" customFormat="1">
      <c r="A117" s="14"/>
      <c r="B117" s="246"/>
      <c r="C117" s="247"/>
      <c r="D117" s="237" t="s">
        <v>170</v>
      </c>
      <c r="E117" s="248" t="s">
        <v>32</v>
      </c>
      <c r="F117" s="249" t="s">
        <v>3814</v>
      </c>
      <c r="G117" s="247"/>
      <c r="H117" s="250">
        <v>0.28799999999999998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170</v>
      </c>
      <c r="AU117" s="256" t="s">
        <v>93</v>
      </c>
      <c r="AV117" s="14" t="s">
        <v>91</v>
      </c>
      <c r="AW117" s="14" t="s">
        <v>38</v>
      </c>
      <c r="AX117" s="14" t="s">
        <v>84</v>
      </c>
      <c r="AY117" s="256" t="s">
        <v>159</v>
      </c>
    </row>
    <row r="118" s="12" customFormat="1" ht="20.88" customHeight="1">
      <c r="A118" s="12"/>
      <c r="B118" s="201"/>
      <c r="C118" s="202"/>
      <c r="D118" s="203" t="s">
        <v>75</v>
      </c>
      <c r="E118" s="215" t="s">
        <v>627</v>
      </c>
      <c r="F118" s="215" t="s">
        <v>628</v>
      </c>
      <c r="G118" s="202"/>
      <c r="H118" s="202"/>
      <c r="I118" s="205"/>
      <c r="J118" s="216">
        <f>BK118</f>
        <v>0</v>
      </c>
      <c r="K118" s="202"/>
      <c r="L118" s="207"/>
      <c r="M118" s="208"/>
      <c r="N118" s="209"/>
      <c r="O118" s="209"/>
      <c r="P118" s="210">
        <f>SUM(P119:P129)</f>
        <v>0</v>
      </c>
      <c r="Q118" s="209"/>
      <c r="R118" s="210">
        <f>SUM(R119:R129)</f>
        <v>0</v>
      </c>
      <c r="S118" s="209"/>
      <c r="T118" s="211">
        <f>SUM(T119:T129)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2" t="s">
        <v>84</v>
      </c>
      <c r="AT118" s="213" t="s">
        <v>75</v>
      </c>
      <c r="AU118" s="213" t="s">
        <v>91</v>
      </c>
      <c r="AY118" s="212" t="s">
        <v>159</v>
      </c>
      <c r="BK118" s="214">
        <f>SUM(BK119:BK129)</f>
        <v>0</v>
      </c>
    </row>
    <row r="119" s="2" customFormat="1" ht="62.7" customHeight="1">
      <c r="A119" s="43"/>
      <c r="B119" s="44"/>
      <c r="C119" s="217" t="s">
        <v>99</v>
      </c>
      <c r="D119" s="217" t="s">
        <v>162</v>
      </c>
      <c r="E119" s="218" t="s">
        <v>629</v>
      </c>
      <c r="F119" s="219" t="s">
        <v>630</v>
      </c>
      <c r="G119" s="220" t="s">
        <v>561</v>
      </c>
      <c r="H119" s="221">
        <v>6.5789999999999997</v>
      </c>
      <c r="I119" s="222"/>
      <c r="J119" s="223">
        <f>ROUND(I119*H119,2)</f>
        <v>0</v>
      </c>
      <c r="K119" s="219" t="s">
        <v>166</v>
      </c>
      <c r="L119" s="49"/>
      <c r="M119" s="224" t="s">
        <v>32</v>
      </c>
      <c r="N119" s="225" t="s">
        <v>48</v>
      </c>
      <c r="O119" s="8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96</v>
      </c>
      <c r="AT119" s="228" t="s">
        <v>162</v>
      </c>
      <c r="AU119" s="228" t="s">
        <v>93</v>
      </c>
      <c r="AY119" s="21" t="s">
        <v>159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91</v>
      </c>
      <c r="BK119" s="229">
        <f>ROUND(I119*H119,2)</f>
        <v>0</v>
      </c>
      <c r="BL119" s="21" t="s">
        <v>96</v>
      </c>
      <c r="BM119" s="228" t="s">
        <v>3815</v>
      </c>
    </row>
    <row r="120" s="2" customFormat="1">
      <c r="A120" s="43"/>
      <c r="B120" s="44"/>
      <c r="C120" s="45"/>
      <c r="D120" s="230" t="s">
        <v>168</v>
      </c>
      <c r="E120" s="45"/>
      <c r="F120" s="231" t="s">
        <v>632</v>
      </c>
      <c r="G120" s="45"/>
      <c r="H120" s="45"/>
      <c r="I120" s="232"/>
      <c r="J120" s="45"/>
      <c r="K120" s="45"/>
      <c r="L120" s="49"/>
      <c r="M120" s="233"/>
      <c r="N120" s="234"/>
      <c r="O120" s="89"/>
      <c r="P120" s="89"/>
      <c r="Q120" s="89"/>
      <c r="R120" s="89"/>
      <c r="S120" s="89"/>
      <c r="T120" s="90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T120" s="21" t="s">
        <v>168</v>
      </c>
      <c r="AU120" s="21" t="s">
        <v>93</v>
      </c>
    </row>
    <row r="121" s="14" customFormat="1">
      <c r="A121" s="14"/>
      <c r="B121" s="246"/>
      <c r="C121" s="247"/>
      <c r="D121" s="237" t="s">
        <v>170</v>
      </c>
      <c r="E121" s="248" t="s">
        <v>32</v>
      </c>
      <c r="F121" s="249" t="s">
        <v>3816</v>
      </c>
      <c r="G121" s="247"/>
      <c r="H121" s="250">
        <v>2.29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170</v>
      </c>
      <c r="AU121" s="256" t="s">
        <v>93</v>
      </c>
      <c r="AV121" s="14" t="s">
        <v>91</v>
      </c>
      <c r="AW121" s="14" t="s">
        <v>38</v>
      </c>
      <c r="AX121" s="14" t="s">
        <v>76</v>
      </c>
      <c r="AY121" s="256" t="s">
        <v>159</v>
      </c>
    </row>
    <row r="122" s="14" customFormat="1">
      <c r="A122" s="14"/>
      <c r="B122" s="246"/>
      <c r="C122" s="247"/>
      <c r="D122" s="237" t="s">
        <v>170</v>
      </c>
      <c r="E122" s="248" t="s">
        <v>32</v>
      </c>
      <c r="F122" s="249" t="s">
        <v>3817</v>
      </c>
      <c r="G122" s="247"/>
      <c r="H122" s="250">
        <v>4.2889999999999997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170</v>
      </c>
      <c r="AU122" s="256" t="s">
        <v>93</v>
      </c>
      <c r="AV122" s="14" t="s">
        <v>91</v>
      </c>
      <c r="AW122" s="14" t="s">
        <v>38</v>
      </c>
      <c r="AX122" s="14" t="s">
        <v>76</v>
      </c>
      <c r="AY122" s="256" t="s">
        <v>159</v>
      </c>
    </row>
    <row r="123" s="15" customFormat="1">
      <c r="A123" s="15"/>
      <c r="B123" s="266"/>
      <c r="C123" s="267"/>
      <c r="D123" s="237" t="s">
        <v>170</v>
      </c>
      <c r="E123" s="268" t="s">
        <v>32</v>
      </c>
      <c r="F123" s="269" t="s">
        <v>583</v>
      </c>
      <c r="G123" s="267"/>
      <c r="H123" s="270">
        <v>6.5789999999999997</v>
      </c>
      <c r="I123" s="271"/>
      <c r="J123" s="267"/>
      <c r="K123" s="267"/>
      <c r="L123" s="272"/>
      <c r="M123" s="273"/>
      <c r="N123" s="274"/>
      <c r="O123" s="274"/>
      <c r="P123" s="274"/>
      <c r="Q123" s="274"/>
      <c r="R123" s="274"/>
      <c r="S123" s="274"/>
      <c r="T123" s="27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6" t="s">
        <v>170</v>
      </c>
      <c r="AU123" s="276" t="s">
        <v>93</v>
      </c>
      <c r="AV123" s="15" t="s">
        <v>96</v>
      </c>
      <c r="AW123" s="15" t="s">
        <v>38</v>
      </c>
      <c r="AX123" s="15" t="s">
        <v>84</v>
      </c>
      <c r="AY123" s="276" t="s">
        <v>159</v>
      </c>
    </row>
    <row r="124" s="2" customFormat="1" ht="66.75" customHeight="1">
      <c r="A124" s="43"/>
      <c r="B124" s="44"/>
      <c r="C124" s="217" t="s">
        <v>102</v>
      </c>
      <c r="D124" s="217" t="s">
        <v>162</v>
      </c>
      <c r="E124" s="218" t="s">
        <v>637</v>
      </c>
      <c r="F124" s="219" t="s">
        <v>638</v>
      </c>
      <c r="G124" s="220" t="s">
        <v>561</v>
      </c>
      <c r="H124" s="221">
        <v>32.895000000000003</v>
      </c>
      <c r="I124" s="222"/>
      <c r="J124" s="223">
        <f>ROUND(I124*H124,2)</f>
        <v>0</v>
      </c>
      <c r="K124" s="219" t="s">
        <v>166</v>
      </c>
      <c r="L124" s="49"/>
      <c r="M124" s="224" t="s">
        <v>32</v>
      </c>
      <c r="N124" s="225" t="s">
        <v>48</v>
      </c>
      <c r="O124" s="89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R124" s="228" t="s">
        <v>96</v>
      </c>
      <c r="AT124" s="228" t="s">
        <v>162</v>
      </c>
      <c r="AU124" s="228" t="s">
        <v>93</v>
      </c>
      <c r="AY124" s="21" t="s">
        <v>159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1" t="s">
        <v>91</v>
      </c>
      <c r="BK124" s="229">
        <f>ROUND(I124*H124,2)</f>
        <v>0</v>
      </c>
      <c r="BL124" s="21" t="s">
        <v>96</v>
      </c>
      <c r="BM124" s="228" t="s">
        <v>3818</v>
      </c>
    </row>
    <row r="125" s="2" customFormat="1">
      <c r="A125" s="43"/>
      <c r="B125" s="44"/>
      <c r="C125" s="45"/>
      <c r="D125" s="230" t="s">
        <v>168</v>
      </c>
      <c r="E125" s="45"/>
      <c r="F125" s="231" t="s">
        <v>640</v>
      </c>
      <c r="G125" s="45"/>
      <c r="H125" s="45"/>
      <c r="I125" s="232"/>
      <c r="J125" s="45"/>
      <c r="K125" s="45"/>
      <c r="L125" s="49"/>
      <c r="M125" s="233"/>
      <c r="N125" s="234"/>
      <c r="O125" s="89"/>
      <c r="P125" s="89"/>
      <c r="Q125" s="89"/>
      <c r="R125" s="89"/>
      <c r="S125" s="89"/>
      <c r="T125" s="90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T125" s="21" t="s">
        <v>168</v>
      </c>
      <c r="AU125" s="21" t="s">
        <v>93</v>
      </c>
    </row>
    <row r="126" s="14" customFormat="1">
      <c r="A126" s="14"/>
      <c r="B126" s="246"/>
      <c r="C126" s="247"/>
      <c r="D126" s="237" t="s">
        <v>170</v>
      </c>
      <c r="E126" s="247"/>
      <c r="F126" s="249" t="s">
        <v>3819</v>
      </c>
      <c r="G126" s="247"/>
      <c r="H126" s="250">
        <v>32.895000000000003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170</v>
      </c>
      <c r="AU126" s="256" t="s">
        <v>93</v>
      </c>
      <c r="AV126" s="14" t="s">
        <v>91</v>
      </c>
      <c r="AW126" s="14" t="s">
        <v>4</v>
      </c>
      <c r="AX126" s="14" t="s">
        <v>84</v>
      </c>
      <c r="AY126" s="256" t="s">
        <v>159</v>
      </c>
    </row>
    <row r="127" s="2" customFormat="1" ht="44.25" customHeight="1">
      <c r="A127" s="43"/>
      <c r="B127" s="44"/>
      <c r="C127" s="217" t="s">
        <v>105</v>
      </c>
      <c r="D127" s="217" t="s">
        <v>162</v>
      </c>
      <c r="E127" s="218" t="s">
        <v>197</v>
      </c>
      <c r="F127" s="219" t="s">
        <v>198</v>
      </c>
      <c r="G127" s="220" t="s">
        <v>181</v>
      </c>
      <c r="H127" s="221">
        <v>10.526</v>
      </c>
      <c r="I127" s="222"/>
      <c r="J127" s="223">
        <f>ROUND(I127*H127,2)</f>
        <v>0</v>
      </c>
      <c r="K127" s="219" t="s">
        <v>166</v>
      </c>
      <c r="L127" s="49"/>
      <c r="M127" s="224" t="s">
        <v>32</v>
      </c>
      <c r="N127" s="225" t="s">
        <v>48</v>
      </c>
      <c r="O127" s="8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R127" s="228" t="s">
        <v>96</v>
      </c>
      <c r="AT127" s="228" t="s">
        <v>162</v>
      </c>
      <c r="AU127" s="228" t="s">
        <v>93</v>
      </c>
      <c r="AY127" s="21" t="s">
        <v>159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1" t="s">
        <v>91</v>
      </c>
      <c r="BK127" s="229">
        <f>ROUND(I127*H127,2)</f>
        <v>0</v>
      </c>
      <c r="BL127" s="21" t="s">
        <v>96</v>
      </c>
      <c r="BM127" s="228" t="s">
        <v>3820</v>
      </c>
    </row>
    <row r="128" s="2" customFormat="1">
      <c r="A128" s="43"/>
      <c r="B128" s="44"/>
      <c r="C128" s="45"/>
      <c r="D128" s="230" t="s">
        <v>168</v>
      </c>
      <c r="E128" s="45"/>
      <c r="F128" s="231" t="s">
        <v>200</v>
      </c>
      <c r="G128" s="45"/>
      <c r="H128" s="45"/>
      <c r="I128" s="232"/>
      <c r="J128" s="45"/>
      <c r="K128" s="45"/>
      <c r="L128" s="49"/>
      <c r="M128" s="233"/>
      <c r="N128" s="234"/>
      <c r="O128" s="89"/>
      <c r="P128" s="89"/>
      <c r="Q128" s="89"/>
      <c r="R128" s="89"/>
      <c r="S128" s="89"/>
      <c r="T128" s="90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T128" s="21" t="s">
        <v>168</v>
      </c>
      <c r="AU128" s="21" t="s">
        <v>93</v>
      </c>
    </row>
    <row r="129" s="14" customFormat="1">
      <c r="A129" s="14"/>
      <c r="B129" s="246"/>
      <c r="C129" s="247"/>
      <c r="D129" s="237" t="s">
        <v>170</v>
      </c>
      <c r="E129" s="247"/>
      <c r="F129" s="249" t="s">
        <v>3821</v>
      </c>
      <c r="G129" s="247"/>
      <c r="H129" s="250">
        <v>10.526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170</v>
      </c>
      <c r="AU129" s="256" t="s">
        <v>93</v>
      </c>
      <c r="AV129" s="14" t="s">
        <v>91</v>
      </c>
      <c r="AW129" s="14" t="s">
        <v>4</v>
      </c>
      <c r="AX129" s="14" t="s">
        <v>84</v>
      </c>
      <c r="AY129" s="256" t="s">
        <v>159</v>
      </c>
    </row>
    <row r="130" s="12" customFormat="1" ht="22.8" customHeight="1">
      <c r="A130" s="12"/>
      <c r="B130" s="201"/>
      <c r="C130" s="202"/>
      <c r="D130" s="203" t="s">
        <v>75</v>
      </c>
      <c r="E130" s="215" t="s">
        <v>91</v>
      </c>
      <c r="F130" s="215" t="s">
        <v>646</v>
      </c>
      <c r="G130" s="202"/>
      <c r="H130" s="202"/>
      <c r="I130" s="205"/>
      <c r="J130" s="216">
        <f>BK130</f>
        <v>0</v>
      </c>
      <c r="K130" s="202"/>
      <c r="L130" s="207"/>
      <c r="M130" s="208"/>
      <c r="N130" s="209"/>
      <c r="O130" s="209"/>
      <c r="P130" s="210">
        <f>SUM(P131:P136)</f>
        <v>0</v>
      </c>
      <c r="Q130" s="209"/>
      <c r="R130" s="210">
        <f>SUM(R131:R136)</f>
        <v>4.7035197435200002</v>
      </c>
      <c r="S130" s="209"/>
      <c r="T130" s="211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84</v>
      </c>
      <c r="AT130" s="213" t="s">
        <v>75</v>
      </c>
      <c r="AU130" s="213" t="s">
        <v>84</v>
      </c>
      <c r="AY130" s="212" t="s">
        <v>159</v>
      </c>
      <c r="BK130" s="214">
        <f>SUM(BK131:BK136)</f>
        <v>0</v>
      </c>
    </row>
    <row r="131" s="2" customFormat="1" ht="24.15" customHeight="1">
      <c r="A131" s="43"/>
      <c r="B131" s="44"/>
      <c r="C131" s="217" t="s">
        <v>108</v>
      </c>
      <c r="D131" s="217" t="s">
        <v>162</v>
      </c>
      <c r="E131" s="218" t="s">
        <v>3822</v>
      </c>
      <c r="F131" s="219" t="s">
        <v>3823</v>
      </c>
      <c r="G131" s="220" t="s">
        <v>561</v>
      </c>
      <c r="H131" s="221">
        <v>1.8799999999999999</v>
      </c>
      <c r="I131" s="222"/>
      <c r="J131" s="223">
        <f>ROUND(I131*H131,2)</f>
        <v>0</v>
      </c>
      <c r="K131" s="219" t="s">
        <v>166</v>
      </c>
      <c r="L131" s="49"/>
      <c r="M131" s="224" t="s">
        <v>32</v>
      </c>
      <c r="N131" s="225" t="s">
        <v>48</v>
      </c>
      <c r="O131" s="89"/>
      <c r="P131" s="226">
        <f>O131*H131</f>
        <v>0</v>
      </c>
      <c r="Q131" s="226">
        <v>2.5018722040000001</v>
      </c>
      <c r="R131" s="226">
        <f>Q131*H131</f>
        <v>4.7035197435200002</v>
      </c>
      <c r="S131" s="226">
        <v>0</v>
      </c>
      <c r="T131" s="227">
        <f>S131*H131</f>
        <v>0</v>
      </c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R131" s="228" t="s">
        <v>96</v>
      </c>
      <c r="AT131" s="228" t="s">
        <v>162</v>
      </c>
      <c r="AU131" s="228" t="s">
        <v>91</v>
      </c>
      <c r="AY131" s="21" t="s">
        <v>159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1" t="s">
        <v>91</v>
      </c>
      <c r="BK131" s="229">
        <f>ROUND(I131*H131,2)</f>
        <v>0</v>
      </c>
      <c r="BL131" s="21" t="s">
        <v>96</v>
      </c>
      <c r="BM131" s="228" t="s">
        <v>3824</v>
      </c>
    </row>
    <row r="132" s="2" customFormat="1">
      <c r="A132" s="43"/>
      <c r="B132" s="44"/>
      <c r="C132" s="45"/>
      <c r="D132" s="230" t="s">
        <v>168</v>
      </c>
      <c r="E132" s="45"/>
      <c r="F132" s="231" t="s">
        <v>3825</v>
      </c>
      <c r="G132" s="45"/>
      <c r="H132" s="45"/>
      <c r="I132" s="232"/>
      <c r="J132" s="45"/>
      <c r="K132" s="45"/>
      <c r="L132" s="49"/>
      <c r="M132" s="233"/>
      <c r="N132" s="234"/>
      <c r="O132" s="89"/>
      <c r="P132" s="89"/>
      <c r="Q132" s="89"/>
      <c r="R132" s="89"/>
      <c r="S132" s="89"/>
      <c r="T132" s="90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T132" s="21" t="s">
        <v>168</v>
      </c>
      <c r="AU132" s="21" t="s">
        <v>91</v>
      </c>
    </row>
    <row r="133" s="14" customFormat="1">
      <c r="A133" s="14"/>
      <c r="B133" s="246"/>
      <c r="C133" s="247"/>
      <c r="D133" s="237" t="s">
        <v>170</v>
      </c>
      <c r="E133" s="248" t="s">
        <v>32</v>
      </c>
      <c r="F133" s="249" t="s">
        <v>3809</v>
      </c>
      <c r="G133" s="247"/>
      <c r="H133" s="250">
        <v>1.502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170</v>
      </c>
      <c r="AU133" s="256" t="s">
        <v>91</v>
      </c>
      <c r="AV133" s="14" t="s">
        <v>91</v>
      </c>
      <c r="AW133" s="14" t="s">
        <v>38</v>
      </c>
      <c r="AX133" s="14" t="s">
        <v>76</v>
      </c>
      <c r="AY133" s="256" t="s">
        <v>159</v>
      </c>
    </row>
    <row r="134" s="14" customFormat="1">
      <c r="A134" s="14"/>
      <c r="B134" s="246"/>
      <c r="C134" s="247"/>
      <c r="D134" s="237" t="s">
        <v>170</v>
      </c>
      <c r="E134" s="248" t="s">
        <v>32</v>
      </c>
      <c r="F134" s="249" t="s">
        <v>3814</v>
      </c>
      <c r="G134" s="247"/>
      <c r="H134" s="250">
        <v>0.28799999999999998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170</v>
      </c>
      <c r="AU134" s="256" t="s">
        <v>91</v>
      </c>
      <c r="AV134" s="14" t="s">
        <v>91</v>
      </c>
      <c r="AW134" s="14" t="s">
        <v>38</v>
      </c>
      <c r="AX134" s="14" t="s">
        <v>76</v>
      </c>
      <c r="AY134" s="256" t="s">
        <v>159</v>
      </c>
    </row>
    <row r="135" s="15" customFormat="1">
      <c r="A135" s="15"/>
      <c r="B135" s="266"/>
      <c r="C135" s="267"/>
      <c r="D135" s="237" t="s">
        <v>170</v>
      </c>
      <c r="E135" s="268" t="s">
        <v>32</v>
      </c>
      <c r="F135" s="269" t="s">
        <v>583</v>
      </c>
      <c r="G135" s="267"/>
      <c r="H135" s="270">
        <v>1.79</v>
      </c>
      <c r="I135" s="271"/>
      <c r="J135" s="267"/>
      <c r="K135" s="267"/>
      <c r="L135" s="272"/>
      <c r="M135" s="273"/>
      <c r="N135" s="274"/>
      <c r="O135" s="274"/>
      <c r="P135" s="274"/>
      <c r="Q135" s="274"/>
      <c r="R135" s="274"/>
      <c r="S135" s="274"/>
      <c r="T135" s="27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6" t="s">
        <v>170</v>
      </c>
      <c r="AU135" s="276" t="s">
        <v>91</v>
      </c>
      <c r="AV135" s="15" t="s">
        <v>96</v>
      </c>
      <c r="AW135" s="15" t="s">
        <v>38</v>
      </c>
      <c r="AX135" s="15" t="s">
        <v>84</v>
      </c>
      <c r="AY135" s="276" t="s">
        <v>159</v>
      </c>
    </row>
    <row r="136" s="14" customFormat="1">
      <c r="A136" s="14"/>
      <c r="B136" s="246"/>
      <c r="C136" s="247"/>
      <c r="D136" s="237" t="s">
        <v>170</v>
      </c>
      <c r="E136" s="247"/>
      <c r="F136" s="249" t="s">
        <v>3826</v>
      </c>
      <c r="G136" s="247"/>
      <c r="H136" s="250">
        <v>1.8799999999999999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170</v>
      </c>
      <c r="AU136" s="256" t="s">
        <v>91</v>
      </c>
      <c r="AV136" s="14" t="s">
        <v>91</v>
      </c>
      <c r="AW136" s="14" t="s">
        <v>4</v>
      </c>
      <c r="AX136" s="14" t="s">
        <v>84</v>
      </c>
      <c r="AY136" s="256" t="s">
        <v>159</v>
      </c>
    </row>
    <row r="137" s="12" customFormat="1" ht="22.8" customHeight="1">
      <c r="A137" s="12"/>
      <c r="B137" s="201"/>
      <c r="C137" s="202"/>
      <c r="D137" s="203" t="s">
        <v>75</v>
      </c>
      <c r="E137" s="215" t="s">
        <v>93</v>
      </c>
      <c r="F137" s="215" t="s">
        <v>799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P138+P180+P192+P219</f>
        <v>0</v>
      </c>
      <c r="Q137" s="209"/>
      <c r="R137" s="210">
        <f>R138+R180+R192+R219</f>
        <v>50.627971691187994</v>
      </c>
      <c r="S137" s="209"/>
      <c r="T137" s="211">
        <f>T138+T180+T192+T219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84</v>
      </c>
      <c r="AT137" s="213" t="s">
        <v>75</v>
      </c>
      <c r="AU137" s="213" t="s">
        <v>84</v>
      </c>
      <c r="AY137" s="212" t="s">
        <v>159</v>
      </c>
      <c r="BK137" s="214">
        <f>BK138+BK180+BK192+BK219</f>
        <v>0</v>
      </c>
    </row>
    <row r="138" s="12" customFormat="1" ht="20.88" customHeight="1">
      <c r="A138" s="12"/>
      <c r="B138" s="201"/>
      <c r="C138" s="202"/>
      <c r="D138" s="203" t="s">
        <v>75</v>
      </c>
      <c r="E138" s="215" t="s">
        <v>777</v>
      </c>
      <c r="F138" s="215" t="s">
        <v>94</v>
      </c>
      <c r="G138" s="202"/>
      <c r="H138" s="202"/>
      <c r="I138" s="205"/>
      <c r="J138" s="216">
        <f>BK138</f>
        <v>0</v>
      </c>
      <c r="K138" s="202"/>
      <c r="L138" s="207"/>
      <c r="M138" s="208"/>
      <c r="N138" s="209"/>
      <c r="O138" s="209"/>
      <c r="P138" s="210">
        <f>SUM(P139:P179)</f>
        <v>0</v>
      </c>
      <c r="Q138" s="209"/>
      <c r="R138" s="210">
        <f>SUM(R139:R179)</f>
        <v>17.374049879999998</v>
      </c>
      <c r="S138" s="209"/>
      <c r="T138" s="211">
        <f>SUM(T139:T179)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84</v>
      </c>
      <c r="AT138" s="213" t="s">
        <v>75</v>
      </c>
      <c r="AU138" s="213" t="s">
        <v>91</v>
      </c>
      <c r="AY138" s="212" t="s">
        <v>159</v>
      </c>
      <c r="BK138" s="214">
        <f>SUM(BK139:BK179)</f>
        <v>0</v>
      </c>
    </row>
    <row r="139" s="2" customFormat="1" ht="44.25" customHeight="1">
      <c r="A139" s="43"/>
      <c r="B139" s="44"/>
      <c r="C139" s="217" t="s">
        <v>111</v>
      </c>
      <c r="D139" s="217" t="s">
        <v>162</v>
      </c>
      <c r="E139" s="218" t="s">
        <v>3827</v>
      </c>
      <c r="F139" s="219" t="s">
        <v>3828</v>
      </c>
      <c r="G139" s="220" t="s">
        <v>212</v>
      </c>
      <c r="H139" s="221">
        <v>71</v>
      </c>
      <c r="I139" s="222"/>
      <c r="J139" s="223">
        <f>ROUND(I139*H139,2)</f>
        <v>0</v>
      </c>
      <c r="K139" s="219" t="s">
        <v>166</v>
      </c>
      <c r="L139" s="49"/>
      <c r="M139" s="224" t="s">
        <v>32</v>
      </c>
      <c r="N139" s="225" t="s">
        <v>48</v>
      </c>
      <c r="O139" s="89"/>
      <c r="P139" s="226">
        <f>O139*H139</f>
        <v>0</v>
      </c>
      <c r="Q139" s="226">
        <v>0.17488999999999999</v>
      </c>
      <c r="R139" s="226">
        <f>Q139*H139</f>
        <v>12.41719</v>
      </c>
      <c r="S139" s="226">
        <v>0</v>
      </c>
      <c r="T139" s="227">
        <f>S139*H139</f>
        <v>0</v>
      </c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R139" s="228" t="s">
        <v>96</v>
      </c>
      <c r="AT139" s="228" t="s">
        <v>162</v>
      </c>
      <c r="AU139" s="228" t="s">
        <v>93</v>
      </c>
      <c r="AY139" s="21" t="s">
        <v>159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1" t="s">
        <v>91</v>
      </c>
      <c r="BK139" s="229">
        <f>ROUND(I139*H139,2)</f>
        <v>0</v>
      </c>
      <c r="BL139" s="21" t="s">
        <v>96</v>
      </c>
      <c r="BM139" s="228" t="s">
        <v>3829</v>
      </c>
    </row>
    <row r="140" s="2" customFormat="1">
      <c r="A140" s="43"/>
      <c r="B140" s="44"/>
      <c r="C140" s="45"/>
      <c r="D140" s="230" t="s">
        <v>168</v>
      </c>
      <c r="E140" s="45"/>
      <c r="F140" s="231" t="s">
        <v>3830</v>
      </c>
      <c r="G140" s="45"/>
      <c r="H140" s="45"/>
      <c r="I140" s="232"/>
      <c r="J140" s="45"/>
      <c r="K140" s="45"/>
      <c r="L140" s="49"/>
      <c r="M140" s="233"/>
      <c r="N140" s="234"/>
      <c r="O140" s="89"/>
      <c r="P140" s="89"/>
      <c r="Q140" s="89"/>
      <c r="R140" s="89"/>
      <c r="S140" s="89"/>
      <c r="T140" s="90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T140" s="21" t="s">
        <v>168</v>
      </c>
      <c r="AU140" s="21" t="s">
        <v>93</v>
      </c>
    </row>
    <row r="141" s="14" customFormat="1">
      <c r="A141" s="14"/>
      <c r="B141" s="246"/>
      <c r="C141" s="247"/>
      <c r="D141" s="237" t="s">
        <v>170</v>
      </c>
      <c r="E141" s="248" t="s">
        <v>32</v>
      </c>
      <c r="F141" s="249" t="s">
        <v>3776</v>
      </c>
      <c r="G141" s="247"/>
      <c r="H141" s="250">
        <v>55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170</v>
      </c>
      <c r="AU141" s="256" t="s">
        <v>93</v>
      </c>
      <c r="AV141" s="14" t="s">
        <v>91</v>
      </c>
      <c r="AW141" s="14" t="s">
        <v>38</v>
      </c>
      <c r="AX141" s="14" t="s">
        <v>76</v>
      </c>
      <c r="AY141" s="256" t="s">
        <v>159</v>
      </c>
    </row>
    <row r="142" s="14" customFormat="1">
      <c r="A142" s="14"/>
      <c r="B142" s="246"/>
      <c r="C142" s="247"/>
      <c r="D142" s="237" t="s">
        <v>170</v>
      </c>
      <c r="E142" s="248" t="s">
        <v>32</v>
      </c>
      <c r="F142" s="249" t="s">
        <v>3778</v>
      </c>
      <c r="G142" s="247"/>
      <c r="H142" s="250">
        <v>16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170</v>
      </c>
      <c r="AU142" s="256" t="s">
        <v>93</v>
      </c>
      <c r="AV142" s="14" t="s">
        <v>91</v>
      </c>
      <c r="AW142" s="14" t="s">
        <v>38</v>
      </c>
      <c r="AX142" s="14" t="s">
        <v>76</v>
      </c>
      <c r="AY142" s="256" t="s">
        <v>159</v>
      </c>
    </row>
    <row r="143" s="15" customFormat="1">
      <c r="A143" s="15"/>
      <c r="B143" s="266"/>
      <c r="C143" s="267"/>
      <c r="D143" s="237" t="s">
        <v>170</v>
      </c>
      <c r="E143" s="268" t="s">
        <v>32</v>
      </c>
      <c r="F143" s="269" t="s">
        <v>583</v>
      </c>
      <c r="G143" s="267"/>
      <c r="H143" s="270">
        <v>71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6" t="s">
        <v>170</v>
      </c>
      <c r="AU143" s="276" t="s">
        <v>93</v>
      </c>
      <c r="AV143" s="15" t="s">
        <v>96</v>
      </c>
      <c r="AW143" s="15" t="s">
        <v>38</v>
      </c>
      <c r="AX143" s="15" t="s">
        <v>84</v>
      </c>
      <c r="AY143" s="276" t="s">
        <v>159</v>
      </c>
    </row>
    <row r="144" s="2" customFormat="1" ht="24.15" customHeight="1">
      <c r="A144" s="43"/>
      <c r="B144" s="44"/>
      <c r="C144" s="277" t="s">
        <v>114</v>
      </c>
      <c r="D144" s="277" t="s">
        <v>670</v>
      </c>
      <c r="E144" s="278" t="s">
        <v>3831</v>
      </c>
      <c r="F144" s="279" t="s">
        <v>3832</v>
      </c>
      <c r="G144" s="280" t="s">
        <v>212</v>
      </c>
      <c r="H144" s="281">
        <v>55</v>
      </c>
      <c r="I144" s="282"/>
      <c r="J144" s="283">
        <f>ROUND(I144*H144,2)</f>
        <v>0</v>
      </c>
      <c r="K144" s="279" t="s">
        <v>166</v>
      </c>
      <c r="L144" s="284"/>
      <c r="M144" s="285" t="s">
        <v>32</v>
      </c>
      <c r="N144" s="286" t="s">
        <v>48</v>
      </c>
      <c r="O144" s="89"/>
      <c r="P144" s="226">
        <f>O144*H144</f>
        <v>0</v>
      </c>
      <c r="Q144" s="226">
        <v>0.0035000000000000001</v>
      </c>
      <c r="R144" s="226">
        <f>Q144*H144</f>
        <v>0.1925</v>
      </c>
      <c r="S144" s="226">
        <v>0</v>
      </c>
      <c r="T144" s="227">
        <f>S144*H144</f>
        <v>0</v>
      </c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R144" s="228" t="s">
        <v>108</v>
      </c>
      <c r="AT144" s="228" t="s">
        <v>670</v>
      </c>
      <c r="AU144" s="228" t="s">
        <v>93</v>
      </c>
      <c r="AY144" s="21" t="s">
        <v>159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1" t="s">
        <v>91</v>
      </c>
      <c r="BK144" s="229">
        <f>ROUND(I144*H144,2)</f>
        <v>0</v>
      </c>
      <c r="BL144" s="21" t="s">
        <v>96</v>
      </c>
      <c r="BM144" s="228" t="s">
        <v>3833</v>
      </c>
    </row>
    <row r="145" s="14" customFormat="1">
      <c r="A145" s="14"/>
      <c r="B145" s="246"/>
      <c r="C145" s="247"/>
      <c r="D145" s="237" t="s">
        <v>170</v>
      </c>
      <c r="E145" s="248" t="s">
        <v>32</v>
      </c>
      <c r="F145" s="249" t="s">
        <v>3776</v>
      </c>
      <c r="G145" s="247"/>
      <c r="H145" s="250">
        <v>55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170</v>
      </c>
      <c r="AU145" s="256" t="s">
        <v>93</v>
      </c>
      <c r="AV145" s="14" t="s">
        <v>91</v>
      </c>
      <c r="AW145" s="14" t="s">
        <v>38</v>
      </c>
      <c r="AX145" s="14" t="s">
        <v>84</v>
      </c>
      <c r="AY145" s="256" t="s">
        <v>159</v>
      </c>
    </row>
    <row r="146" s="2" customFormat="1" ht="37.8" customHeight="1">
      <c r="A146" s="43"/>
      <c r="B146" s="44"/>
      <c r="C146" s="277" t="s">
        <v>219</v>
      </c>
      <c r="D146" s="277" t="s">
        <v>670</v>
      </c>
      <c r="E146" s="278" t="s">
        <v>3834</v>
      </c>
      <c r="F146" s="279" t="s">
        <v>3835</v>
      </c>
      <c r="G146" s="280" t="s">
        <v>212</v>
      </c>
      <c r="H146" s="281">
        <v>16</v>
      </c>
      <c r="I146" s="282"/>
      <c r="J146" s="283">
        <f>ROUND(I146*H146,2)</f>
        <v>0</v>
      </c>
      <c r="K146" s="279" t="s">
        <v>166</v>
      </c>
      <c r="L146" s="284"/>
      <c r="M146" s="285" t="s">
        <v>32</v>
      </c>
      <c r="N146" s="286" t="s">
        <v>48</v>
      </c>
      <c r="O146" s="89"/>
      <c r="P146" s="226">
        <f>O146*H146</f>
        <v>0</v>
      </c>
      <c r="Q146" s="226">
        <v>0.002</v>
      </c>
      <c r="R146" s="226">
        <f>Q146*H146</f>
        <v>0.032000000000000001</v>
      </c>
      <c r="S146" s="226">
        <v>0</v>
      </c>
      <c r="T146" s="227">
        <f>S146*H146</f>
        <v>0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R146" s="228" t="s">
        <v>108</v>
      </c>
      <c r="AT146" s="228" t="s">
        <v>670</v>
      </c>
      <c r="AU146" s="228" t="s">
        <v>93</v>
      </c>
      <c r="AY146" s="21" t="s">
        <v>159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1" t="s">
        <v>91</v>
      </c>
      <c r="BK146" s="229">
        <f>ROUND(I146*H146,2)</f>
        <v>0</v>
      </c>
      <c r="BL146" s="21" t="s">
        <v>96</v>
      </c>
      <c r="BM146" s="228" t="s">
        <v>3836</v>
      </c>
    </row>
    <row r="147" s="14" customFormat="1">
      <c r="A147" s="14"/>
      <c r="B147" s="246"/>
      <c r="C147" s="247"/>
      <c r="D147" s="237" t="s">
        <v>170</v>
      </c>
      <c r="E147" s="248" t="s">
        <v>32</v>
      </c>
      <c r="F147" s="249" t="s">
        <v>3778</v>
      </c>
      <c r="G147" s="247"/>
      <c r="H147" s="250">
        <v>16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170</v>
      </c>
      <c r="AU147" s="256" t="s">
        <v>93</v>
      </c>
      <c r="AV147" s="14" t="s">
        <v>91</v>
      </c>
      <c r="AW147" s="14" t="s">
        <v>38</v>
      </c>
      <c r="AX147" s="14" t="s">
        <v>84</v>
      </c>
      <c r="AY147" s="256" t="s">
        <v>159</v>
      </c>
    </row>
    <row r="148" s="2" customFormat="1" ht="16.5" customHeight="1">
      <c r="A148" s="43"/>
      <c r="B148" s="44"/>
      <c r="C148" s="277" t="s">
        <v>8</v>
      </c>
      <c r="D148" s="277" t="s">
        <v>670</v>
      </c>
      <c r="E148" s="278" t="s">
        <v>3837</v>
      </c>
      <c r="F148" s="279" t="s">
        <v>3838</v>
      </c>
      <c r="G148" s="280" t="s">
        <v>212</v>
      </c>
      <c r="H148" s="281">
        <v>55</v>
      </c>
      <c r="I148" s="282"/>
      <c r="J148" s="283">
        <f>ROUND(I148*H148,2)</f>
        <v>0</v>
      </c>
      <c r="K148" s="279" t="s">
        <v>166</v>
      </c>
      <c r="L148" s="284"/>
      <c r="M148" s="285" t="s">
        <v>32</v>
      </c>
      <c r="N148" s="286" t="s">
        <v>48</v>
      </c>
      <c r="O148" s="89"/>
      <c r="P148" s="226">
        <f>O148*H148</f>
        <v>0</v>
      </c>
      <c r="Q148" s="226">
        <v>1.0000000000000001E-05</v>
      </c>
      <c r="R148" s="226">
        <f>Q148*H148</f>
        <v>0.00055000000000000003</v>
      </c>
      <c r="S148" s="226">
        <v>0</v>
      </c>
      <c r="T148" s="227">
        <f>S148*H148</f>
        <v>0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8" t="s">
        <v>108</v>
      </c>
      <c r="AT148" s="228" t="s">
        <v>670</v>
      </c>
      <c r="AU148" s="228" t="s">
        <v>93</v>
      </c>
      <c r="AY148" s="21" t="s">
        <v>159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1" t="s">
        <v>91</v>
      </c>
      <c r="BK148" s="229">
        <f>ROUND(I148*H148,2)</f>
        <v>0</v>
      </c>
      <c r="BL148" s="21" t="s">
        <v>96</v>
      </c>
      <c r="BM148" s="228" t="s">
        <v>3839</v>
      </c>
    </row>
    <row r="149" s="14" customFormat="1">
      <c r="A149" s="14"/>
      <c r="B149" s="246"/>
      <c r="C149" s="247"/>
      <c r="D149" s="237" t="s">
        <v>170</v>
      </c>
      <c r="E149" s="248" t="s">
        <v>32</v>
      </c>
      <c r="F149" s="249" t="s">
        <v>3776</v>
      </c>
      <c r="G149" s="247"/>
      <c r="H149" s="250">
        <v>55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170</v>
      </c>
      <c r="AU149" s="256" t="s">
        <v>93</v>
      </c>
      <c r="AV149" s="14" t="s">
        <v>91</v>
      </c>
      <c r="AW149" s="14" t="s">
        <v>38</v>
      </c>
      <c r="AX149" s="14" t="s">
        <v>84</v>
      </c>
      <c r="AY149" s="256" t="s">
        <v>159</v>
      </c>
    </row>
    <row r="150" s="2" customFormat="1" ht="24.15" customHeight="1">
      <c r="A150" s="43"/>
      <c r="B150" s="44"/>
      <c r="C150" s="217" t="s">
        <v>231</v>
      </c>
      <c r="D150" s="217" t="s">
        <v>162</v>
      </c>
      <c r="E150" s="218" t="s">
        <v>3840</v>
      </c>
      <c r="F150" s="219" t="s">
        <v>3841</v>
      </c>
      <c r="G150" s="220" t="s">
        <v>212</v>
      </c>
      <c r="H150" s="221">
        <v>55</v>
      </c>
      <c r="I150" s="222"/>
      <c r="J150" s="223">
        <f>ROUND(I150*H150,2)</f>
        <v>0</v>
      </c>
      <c r="K150" s="219" t="s">
        <v>166</v>
      </c>
      <c r="L150" s="49"/>
      <c r="M150" s="224" t="s">
        <v>32</v>
      </c>
      <c r="N150" s="225" t="s">
        <v>48</v>
      </c>
      <c r="O150" s="89"/>
      <c r="P150" s="226">
        <f>O150*H150</f>
        <v>0</v>
      </c>
      <c r="Q150" s="226">
        <v>0.0011999999999999999</v>
      </c>
      <c r="R150" s="226">
        <f>Q150*H150</f>
        <v>0.065999999999999989</v>
      </c>
      <c r="S150" s="226">
        <v>0</v>
      </c>
      <c r="T150" s="227">
        <f>S150*H150</f>
        <v>0</v>
      </c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R150" s="228" t="s">
        <v>96</v>
      </c>
      <c r="AT150" s="228" t="s">
        <v>162</v>
      </c>
      <c r="AU150" s="228" t="s">
        <v>93</v>
      </c>
      <c r="AY150" s="21" t="s">
        <v>159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1" t="s">
        <v>91</v>
      </c>
      <c r="BK150" s="229">
        <f>ROUND(I150*H150,2)</f>
        <v>0</v>
      </c>
      <c r="BL150" s="21" t="s">
        <v>96</v>
      </c>
      <c r="BM150" s="228" t="s">
        <v>3842</v>
      </c>
    </row>
    <row r="151" s="2" customFormat="1">
      <c r="A151" s="43"/>
      <c r="B151" s="44"/>
      <c r="C151" s="45"/>
      <c r="D151" s="230" t="s">
        <v>168</v>
      </c>
      <c r="E151" s="45"/>
      <c r="F151" s="231" t="s">
        <v>3843</v>
      </c>
      <c r="G151" s="45"/>
      <c r="H151" s="45"/>
      <c r="I151" s="232"/>
      <c r="J151" s="45"/>
      <c r="K151" s="45"/>
      <c r="L151" s="49"/>
      <c r="M151" s="233"/>
      <c r="N151" s="234"/>
      <c r="O151" s="89"/>
      <c r="P151" s="89"/>
      <c r="Q151" s="89"/>
      <c r="R151" s="89"/>
      <c r="S151" s="89"/>
      <c r="T151" s="90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T151" s="21" t="s">
        <v>168</v>
      </c>
      <c r="AU151" s="21" t="s">
        <v>93</v>
      </c>
    </row>
    <row r="152" s="14" customFormat="1">
      <c r="A152" s="14"/>
      <c r="B152" s="246"/>
      <c r="C152" s="247"/>
      <c r="D152" s="237" t="s">
        <v>170</v>
      </c>
      <c r="E152" s="248" t="s">
        <v>32</v>
      </c>
      <c r="F152" s="249" t="s">
        <v>3776</v>
      </c>
      <c r="G152" s="247"/>
      <c r="H152" s="250">
        <v>55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170</v>
      </c>
      <c r="AU152" s="256" t="s">
        <v>93</v>
      </c>
      <c r="AV152" s="14" t="s">
        <v>91</v>
      </c>
      <c r="AW152" s="14" t="s">
        <v>38</v>
      </c>
      <c r="AX152" s="14" t="s">
        <v>84</v>
      </c>
      <c r="AY152" s="256" t="s">
        <v>159</v>
      </c>
    </row>
    <row r="153" s="2" customFormat="1" ht="37.8" customHeight="1">
      <c r="A153" s="43"/>
      <c r="B153" s="44"/>
      <c r="C153" s="277" t="s">
        <v>643</v>
      </c>
      <c r="D153" s="277" t="s">
        <v>670</v>
      </c>
      <c r="E153" s="278" t="s">
        <v>3844</v>
      </c>
      <c r="F153" s="279" t="s">
        <v>3845</v>
      </c>
      <c r="G153" s="280" t="s">
        <v>212</v>
      </c>
      <c r="H153" s="281">
        <v>60.5</v>
      </c>
      <c r="I153" s="282"/>
      <c r="J153" s="283">
        <f>ROUND(I153*H153,2)</f>
        <v>0</v>
      </c>
      <c r="K153" s="279" t="s">
        <v>166</v>
      </c>
      <c r="L153" s="284"/>
      <c r="M153" s="285" t="s">
        <v>32</v>
      </c>
      <c r="N153" s="286" t="s">
        <v>48</v>
      </c>
      <c r="O153" s="89"/>
      <c r="P153" s="226">
        <f>O153*H153</f>
        <v>0</v>
      </c>
      <c r="Q153" s="226">
        <v>0.070000000000000007</v>
      </c>
      <c r="R153" s="226">
        <f>Q153*H153</f>
        <v>4.2350000000000003</v>
      </c>
      <c r="S153" s="226">
        <v>0</v>
      </c>
      <c r="T153" s="227">
        <f>S153*H153</f>
        <v>0</v>
      </c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R153" s="228" t="s">
        <v>108</v>
      </c>
      <c r="AT153" s="228" t="s">
        <v>670</v>
      </c>
      <c r="AU153" s="228" t="s">
        <v>93</v>
      </c>
      <c r="AY153" s="21" t="s">
        <v>159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1" t="s">
        <v>91</v>
      </c>
      <c r="BK153" s="229">
        <f>ROUND(I153*H153,2)</f>
        <v>0</v>
      </c>
      <c r="BL153" s="21" t="s">
        <v>96</v>
      </c>
      <c r="BM153" s="228" t="s">
        <v>3846</v>
      </c>
    </row>
    <row r="154" s="14" customFormat="1">
      <c r="A154" s="14"/>
      <c r="B154" s="246"/>
      <c r="C154" s="247"/>
      <c r="D154" s="237" t="s">
        <v>170</v>
      </c>
      <c r="E154" s="248" t="s">
        <v>32</v>
      </c>
      <c r="F154" s="249" t="s">
        <v>3847</v>
      </c>
      <c r="G154" s="247"/>
      <c r="H154" s="250">
        <v>60.5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170</v>
      </c>
      <c r="AU154" s="256" t="s">
        <v>93</v>
      </c>
      <c r="AV154" s="14" t="s">
        <v>91</v>
      </c>
      <c r="AW154" s="14" t="s">
        <v>38</v>
      </c>
      <c r="AX154" s="14" t="s">
        <v>84</v>
      </c>
      <c r="AY154" s="256" t="s">
        <v>159</v>
      </c>
    </row>
    <row r="155" s="2" customFormat="1" ht="24.15" customHeight="1">
      <c r="A155" s="43"/>
      <c r="B155" s="44"/>
      <c r="C155" s="277" t="s">
        <v>627</v>
      </c>
      <c r="D155" s="277" t="s">
        <v>670</v>
      </c>
      <c r="E155" s="278" t="s">
        <v>3848</v>
      </c>
      <c r="F155" s="279" t="s">
        <v>3849</v>
      </c>
      <c r="G155" s="280" t="s">
        <v>212</v>
      </c>
      <c r="H155" s="281">
        <v>32</v>
      </c>
      <c r="I155" s="282"/>
      <c r="J155" s="283">
        <f>ROUND(I155*H155,2)</f>
        <v>0</v>
      </c>
      <c r="K155" s="279" t="s">
        <v>166</v>
      </c>
      <c r="L155" s="284"/>
      <c r="M155" s="285" t="s">
        <v>32</v>
      </c>
      <c r="N155" s="286" t="s">
        <v>48</v>
      </c>
      <c r="O155" s="89"/>
      <c r="P155" s="226">
        <f>O155*H155</f>
        <v>0</v>
      </c>
      <c r="Q155" s="226">
        <v>0.00089999999999999998</v>
      </c>
      <c r="R155" s="226">
        <f>Q155*H155</f>
        <v>0.028799999999999999</v>
      </c>
      <c r="S155" s="226">
        <v>0</v>
      </c>
      <c r="T155" s="227">
        <f>S155*H155</f>
        <v>0</v>
      </c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R155" s="228" t="s">
        <v>108</v>
      </c>
      <c r="AT155" s="228" t="s">
        <v>670</v>
      </c>
      <c r="AU155" s="228" t="s">
        <v>93</v>
      </c>
      <c r="AY155" s="21" t="s">
        <v>159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1" t="s">
        <v>91</v>
      </c>
      <c r="BK155" s="229">
        <f>ROUND(I155*H155,2)</f>
        <v>0</v>
      </c>
      <c r="BL155" s="21" t="s">
        <v>96</v>
      </c>
      <c r="BM155" s="228" t="s">
        <v>3850</v>
      </c>
    </row>
    <row r="156" s="14" customFormat="1">
      <c r="A156" s="14"/>
      <c r="B156" s="246"/>
      <c r="C156" s="247"/>
      <c r="D156" s="237" t="s">
        <v>170</v>
      </c>
      <c r="E156" s="248" t="s">
        <v>32</v>
      </c>
      <c r="F156" s="249" t="s">
        <v>3851</v>
      </c>
      <c r="G156" s="247"/>
      <c r="H156" s="250">
        <v>16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170</v>
      </c>
      <c r="AU156" s="256" t="s">
        <v>93</v>
      </c>
      <c r="AV156" s="14" t="s">
        <v>91</v>
      </c>
      <c r="AW156" s="14" t="s">
        <v>38</v>
      </c>
      <c r="AX156" s="14" t="s">
        <v>84</v>
      </c>
      <c r="AY156" s="256" t="s">
        <v>159</v>
      </c>
    </row>
    <row r="157" s="14" customFormat="1">
      <c r="A157" s="14"/>
      <c r="B157" s="246"/>
      <c r="C157" s="247"/>
      <c r="D157" s="237" t="s">
        <v>170</v>
      </c>
      <c r="E157" s="247"/>
      <c r="F157" s="249" t="s">
        <v>3852</v>
      </c>
      <c r="G157" s="247"/>
      <c r="H157" s="250">
        <v>32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170</v>
      </c>
      <c r="AU157" s="256" t="s">
        <v>93</v>
      </c>
      <c r="AV157" s="14" t="s">
        <v>91</v>
      </c>
      <c r="AW157" s="14" t="s">
        <v>4</v>
      </c>
      <c r="AX157" s="14" t="s">
        <v>84</v>
      </c>
      <c r="AY157" s="256" t="s">
        <v>159</v>
      </c>
    </row>
    <row r="158" s="2" customFormat="1" ht="33" customHeight="1">
      <c r="A158" s="43"/>
      <c r="B158" s="44"/>
      <c r="C158" s="277" t="s">
        <v>663</v>
      </c>
      <c r="D158" s="277" t="s">
        <v>670</v>
      </c>
      <c r="E158" s="278" t="s">
        <v>3853</v>
      </c>
      <c r="F158" s="279" t="s">
        <v>3854</v>
      </c>
      <c r="G158" s="280" t="s">
        <v>212</v>
      </c>
      <c r="H158" s="281">
        <v>47</v>
      </c>
      <c r="I158" s="282"/>
      <c r="J158" s="283">
        <f>ROUND(I158*H158,2)</f>
        <v>0</v>
      </c>
      <c r="K158" s="279" t="s">
        <v>166</v>
      </c>
      <c r="L158" s="284"/>
      <c r="M158" s="285" t="s">
        <v>32</v>
      </c>
      <c r="N158" s="286" t="s">
        <v>48</v>
      </c>
      <c r="O158" s="89"/>
      <c r="P158" s="226">
        <f>O158*H158</f>
        <v>0</v>
      </c>
      <c r="Q158" s="226">
        <v>0.0025000000000000001</v>
      </c>
      <c r="R158" s="226">
        <f>Q158*H158</f>
        <v>0.11750000000000001</v>
      </c>
      <c r="S158" s="226">
        <v>0</v>
      </c>
      <c r="T158" s="227">
        <f>S158*H158</f>
        <v>0</v>
      </c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R158" s="228" t="s">
        <v>108</v>
      </c>
      <c r="AT158" s="228" t="s">
        <v>670</v>
      </c>
      <c r="AU158" s="228" t="s">
        <v>93</v>
      </c>
      <c r="AY158" s="21" t="s">
        <v>159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1" t="s">
        <v>91</v>
      </c>
      <c r="BK158" s="229">
        <f>ROUND(I158*H158,2)</f>
        <v>0</v>
      </c>
      <c r="BL158" s="21" t="s">
        <v>96</v>
      </c>
      <c r="BM158" s="228" t="s">
        <v>3855</v>
      </c>
    </row>
    <row r="159" s="14" customFormat="1">
      <c r="A159" s="14"/>
      <c r="B159" s="246"/>
      <c r="C159" s="247"/>
      <c r="D159" s="237" t="s">
        <v>170</v>
      </c>
      <c r="E159" s="248" t="s">
        <v>32</v>
      </c>
      <c r="F159" s="249" t="s">
        <v>3776</v>
      </c>
      <c r="G159" s="247"/>
      <c r="H159" s="250">
        <v>55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170</v>
      </c>
      <c r="AU159" s="256" t="s">
        <v>93</v>
      </c>
      <c r="AV159" s="14" t="s">
        <v>91</v>
      </c>
      <c r="AW159" s="14" t="s">
        <v>38</v>
      </c>
      <c r="AX159" s="14" t="s">
        <v>76</v>
      </c>
      <c r="AY159" s="256" t="s">
        <v>159</v>
      </c>
    </row>
    <row r="160" s="14" customFormat="1">
      <c r="A160" s="14"/>
      <c r="B160" s="246"/>
      <c r="C160" s="247"/>
      <c r="D160" s="237" t="s">
        <v>170</v>
      </c>
      <c r="E160" s="248" t="s">
        <v>32</v>
      </c>
      <c r="F160" s="249" t="s">
        <v>3856</v>
      </c>
      <c r="G160" s="247"/>
      <c r="H160" s="250">
        <v>-8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170</v>
      </c>
      <c r="AU160" s="256" t="s">
        <v>93</v>
      </c>
      <c r="AV160" s="14" t="s">
        <v>91</v>
      </c>
      <c r="AW160" s="14" t="s">
        <v>38</v>
      </c>
      <c r="AX160" s="14" t="s">
        <v>76</v>
      </c>
      <c r="AY160" s="256" t="s">
        <v>159</v>
      </c>
    </row>
    <row r="161" s="15" customFormat="1">
      <c r="A161" s="15"/>
      <c r="B161" s="266"/>
      <c r="C161" s="267"/>
      <c r="D161" s="237" t="s">
        <v>170</v>
      </c>
      <c r="E161" s="268" t="s">
        <v>32</v>
      </c>
      <c r="F161" s="269" t="s">
        <v>583</v>
      </c>
      <c r="G161" s="267"/>
      <c r="H161" s="270">
        <v>47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6" t="s">
        <v>170</v>
      </c>
      <c r="AU161" s="276" t="s">
        <v>93</v>
      </c>
      <c r="AV161" s="15" t="s">
        <v>96</v>
      </c>
      <c r="AW161" s="15" t="s">
        <v>38</v>
      </c>
      <c r="AX161" s="15" t="s">
        <v>84</v>
      </c>
      <c r="AY161" s="276" t="s">
        <v>159</v>
      </c>
    </row>
    <row r="162" s="2" customFormat="1" ht="21.75" customHeight="1">
      <c r="A162" s="43"/>
      <c r="B162" s="44"/>
      <c r="C162" s="277" t="s">
        <v>669</v>
      </c>
      <c r="D162" s="277" t="s">
        <v>670</v>
      </c>
      <c r="E162" s="278" t="s">
        <v>3857</v>
      </c>
      <c r="F162" s="279" t="s">
        <v>3858</v>
      </c>
      <c r="G162" s="280" t="s">
        <v>212</v>
      </c>
      <c r="H162" s="281">
        <v>16</v>
      </c>
      <c r="I162" s="282"/>
      <c r="J162" s="283">
        <f>ROUND(I162*H162,2)</f>
        <v>0</v>
      </c>
      <c r="K162" s="279" t="s">
        <v>166</v>
      </c>
      <c r="L162" s="284"/>
      <c r="M162" s="285" t="s">
        <v>32</v>
      </c>
      <c r="N162" s="286" t="s">
        <v>48</v>
      </c>
      <c r="O162" s="89"/>
      <c r="P162" s="226">
        <f>O162*H162</f>
        <v>0</v>
      </c>
      <c r="Q162" s="226">
        <v>0.00020000000000000001</v>
      </c>
      <c r="R162" s="226">
        <f>Q162*H162</f>
        <v>0.0032000000000000002</v>
      </c>
      <c r="S162" s="226">
        <v>0</v>
      </c>
      <c r="T162" s="227">
        <f>S162*H162</f>
        <v>0</v>
      </c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R162" s="228" t="s">
        <v>108</v>
      </c>
      <c r="AT162" s="228" t="s">
        <v>670</v>
      </c>
      <c r="AU162" s="228" t="s">
        <v>93</v>
      </c>
      <c r="AY162" s="21" t="s">
        <v>159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1" t="s">
        <v>91</v>
      </c>
      <c r="BK162" s="229">
        <f>ROUND(I162*H162,2)</f>
        <v>0</v>
      </c>
      <c r="BL162" s="21" t="s">
        <v>96</v>
      </c>
      <c r="BM162" s="228" t="s">
        <v>3859</v>
      </c>
    </row>
    <row r="163" s="14" customFormat="1">
      <c r="A163" s="14"/>
      <c r="B163" s="246"/>
      <c r="C163" s="247"/>
      <c r="D163" s="237" t="s">
        <v>170</v>
      </c>
      <c r="E163" s="248" t="s">
        <v>32</v>
      </c>
      <c r="F163" s="249" t="s">
        <v>3778</v>
      </c>
      <c r="G163" s="247"/>
      <c r="H163" s="250">
        <v>16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170</v>
      </c>
      <c r="AU163" s="256" t="s">
        <v>93</v>
      </c>
      <c r="AV163" s="14" t="s">
        <v>91</v>
      </c>
      <c r="AW163" s="14" t="s">
        <v>38</v>
      </c>
      <c r="AX163" s="14" t="s">
        <v>84</v>
      </c>
      <c r="AY163" s="256" t="s">
        <v>159</v>
      </c>
    </row>
    <row r="164" s="2" customFormat="1" ht="16.5" customHeight="1">
      <c r="A164" s="43"/>
      <c r="B164" s="44"/>
      <c r="C164" s="277" t="s">
        <v>677</v>
      </c>
      <c r="D164" s="277" t="s">
        <v>670</v>
      </c>
      <c r="E164" s="278" t="s">
        <v>3860</v>
      </c>
      <c r="F164" s="279" t="s">
        <v>3861</v>
      </c>
      <c r="G164" s="280" t="s">
        <v>212</v>
      </c>
      <c r="H164" s="281">
        <v>55</v>
      </c>
      <c r="I164" s="282"/>
      <c r="J164" s="283">
        <f>ROUND(I164*H164,2)</f>
        <v>0</v>
      </c>
      <c r="K164" s="279" t="s">
        <v>166</v>
      </c>
      <c r="L164" s="284"/>
      <c r="M164" s="285" t="s">
        <v>32</v>
      </c>
      <c r="N164" s="286" t="s">
        <v>48</v>
      </c>
      <c r="O164" s="89"/>
      <c r="P164" s="226">
        <f>O164*H164</f>
        <v>0</v>
      </c>
      <c r="Q164" s="226">
        <v>0.00010000000000000001</v>
      </c>
      <c r="R164" s="226">
        <f>Q164*H164</f>
        <v>0.0055000000000000005</v>
      </c>
      <c r="S164" s="226">
        <v>0</v>
      </c>
      <c r="T164" s="227">
        <f>S164*H164</f>
        <v>0</v>
      </c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R164" s="228" t="s">
        <v>108</v>
      </c>
      <c r="AT164" s="228" t="s">
        <v>670</v>
      </c>
      <c r="AU164" s="228" t="s">
        <v>93</v>
      </c>
      <c r="AY164" s="21" t="s">
        <v>159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1" t="s">
        <v>91</v>
      </c>
      <c r="BK164" s="229">
        <f>ROUND(I164*H164,2)</f>
        <v>0</v>
      </c>
      <c r="BL164" s="21" t="s">
        <v>96</v>
      </c>
      <c r="BM164" s="228" t="s">
        <v>3862</v>
      </c>
    </row>
    <row r="165" s="14" customFormat="1">
      <c r="A165" s="14"/>
      <c r="B165" s="246"/>
      <c r="C165" s="247"/>
      <c r="D165" s="237" t="s">
        <v>170</v>
      </c>
      <c r="E165" s="248" t="s">
        <v>32</v>
      </c>
      <c r="F165" s="249" t="s">
        <v>3776</v>
      </c>
      <c r="G165" s="247"/>
      <c r="H165" s="250">
        <v>55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170</v>
      </c>
      <c r="AU165" s="256" t="s">
        <v>93</v>
      </c>
      <c r="AV165" s="14" t="s">
        <v>91</v>
      </c>
      <c r="AW165" s="14" t="s">
        <v>38</v>
      </c>
      <c r="AX165" s="14" t="s">
        <v>84</v>
      </c>
      <c r="AY165" s="256" t="s">
        <v>159</v>
      </c>
    </row>
    <row r="166" s="2" customFormat="1" ht="24.15" customHeight="1">
      <c r="A166" s="43"/>
      <c r="B166" s="44"/>
      <c r="C166" s="217" t="s">
        <v>703</v>
      </c>
      <c r="D166" s="217" t="s">
        <v>162</v>
      </c>
      <c r="E166" s="218" t="s">
        <v>3863</v>
      </c>
      <c r="F166" s="219" t="s">
        <v>3864</v>
      </c>
      <c r="G166" s="220" t="s">
        <v>785</v>
      </c>
      <c r="H166" s="221">
        <v>136.81</v>
      </c>
      <c r="I166" s="222"/>
      <c r="J166" s="223">
        <f>ROUND(I166*H166,2)</f>
        <v>0</v>
      </c>
      <c r="K166" s="219" t="s">
        <v>166</v>
      </c>
      <c r="L166" s="49"/>
      <c r="M166" s="224" t="s">
        <v>32</v>
      </c>
      <c r="N166" s="225" t="s">
        <v>48</v>
      </c>
      <c r="O166" s="89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R166" s="228" t="s">
        <v>96</v>
      </c>
      <c r="AT166" s="228" t="s">
        <v>162</v>
      </c>
      <c r="AU166" s="228" t="s">
        <v>93</v>
      </c>
      <c r="AY166" s="21" t="s">
        <v>159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1" t="s">
        <v>91</v>
      </c>
      <c r="BK166" s="229">
        <f>ROUND(I166*H166,2)</f>
        <v>0</v>
      </c>
      <c r="BL166" s="21" t="s">
        <v>96</v>
      </c>
      <c r="BM166" s="228" t="s">
        <v>3865</v>
      </c>
    </row>
    <row r="167" s="2" customFormat="1">
      <c r="A167" s="43"/>
      <c r="B167" s="44"/>
      <c r="C167" s="45"/>
      <c r="D167" s="230" t="s">
        <v>168</v>
      </c>
      <c r="E167" s="45"/>
      <c r="F167" s="231" t="s">
        <v>3866</v>
      </c>
      <c r="G167" s="45"/>
      <c r="H167" s="45"/>
      <c r="I167" s="232"/>
      <c r="J167" s="45"/>
      <c r="K167" s="45"/>
      <c r="L167" s="49"/>
      <c r="M167" s="233"/>
      <c r="N167" s="234"/>
      <c r="O167" s="89"/>
      <c r="P167" s="89"/>
      <c r="Q167" s="89"/>
      <c r="R167" s="89"/>
      <c r="S167" s="89"/>
      <c r="T167" s="90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T167" s="21" t="s">
        <v>168</v>
      </c>
      <c r="AU167" s="21" t="s">
        <v>93</v>
      </c>
    </row>
    <row r="168" s="14" customFormat="1">
      <c r="A168" s="14"/>
      <c r="B168" s="246"/>
      <c r="C168" s="247"/>
      <c r="D168" s="237" t="s">
        <v>170</v>
      </c>
      <c r="E168" s="248" t="s">
        <v>32</v>
      </c>
      <c r="F168" s="249" t="s">
        <v>3780</v>
      </c>
      <c r="G168" s="247"/>
      <c r="H168" s="250">
        <v>136.81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170</v>
      </c>
      <c r="AU168" s="256" t="s">
        <v>93</v>
      </c>
      <c r="AV168" s="14" t="s">
        <v>91</v>
      </c>
      <c r="AW168" s="14" t="s">
        <v>38</v>
      </c>
      <c r="AX168" s="14" t="s">
        <v>84</v>
      </c>
      <c r="AY168" s="256" t="s">
        <v>159</v>
      </c>
    </row>
    <row r="169" s="2" customFormat="1" ht="24.15" customHeight="1">
      <c r="A169" s="43"/>
      <c r="B169" s="44"/>
      <c r="C169" s="277" t="s">
        <v>715</v>
      </c>
      <c r="D169" s="277" t="s">
        <v>670</v>
      </c>
      <c r="E169" s="278" t="s">
        <v>3867</v>
      </c>
      <c r="F169" s="279" t="s">
        <v>3868</v>
      </c>
      <c r="G169" s="280" t="s">
        <v>785</v>
      </c>
      <c r="H169" s="281">
        <v>143.65100000000001</v>
      </c>
      <c r="I169" s="282"/>
      <c r="J169" s="283">
        <f>ROUND(I169*H169,2)</f>
        <v>0</v>
      </c>
      <c r="K169" s="279" t="s">
        <v>166</v>
      </c>
      <c r="L169" s="284"/>
      <c r="M169" s="285" t="s">
        <v>32</v>
      </c>
      <c r="N169" s="286" t="s">
        <v>48</v>
      </c>
      <c r="O169" s="89"/>
      <c r="P169" s="226">
        <f>O169*H169</f>
        <v>0</v>
      </c>
      <c r="Q169" s="226">
        <v>0.0018</v>
      </c>
      <c r="R169" s="226">
        <f>Q169*H169</f>
        <v>0.25857180000000002</v>
      </c>
      <c r="S169" s="226">
        <v>0</v>
      </c>
      <c r="T169" s="227">
        <f>S169*H169</f>
        <v>0</v>
      </c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R169" s="228" t="s">
        <v>108</v>
      </c>
      <c r="AT169" s="228" t="s">
        <v>670</v>
      </c>
      <c r="AU169" s="228" t="s">
        <v>93</v>
      </c>
      <c r="AY169" s="21" t="s">
        <v>159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1" t="s">
        <v>91</v>
      </c>
      <c r="BK169" s="229">
        <f>ROUND(I169*H169,2)</f>
        <v>0</v>
      </c>
      <c r="BL169" s="21" t="s">
        <v>96</v>
      </c>
      <c r="BM169" s="228" t="s">
        <v>3869</v>
      </c>
    </row>
    <row r="170" s="14" customFormat="1">
      <c r="A170" s="14"/>
      <c r="B170" s="246"/>
      <c r="C170" s="247"/>
      <c r="D170" s="237" t="s">
        <v>170</v>
      </c>
      <c r="E170" s="248" t="s">
        <v>32</v>
      </c>
      <c r="F170" s="249" t="s">
        <v>3780</v>
      </c>
      <c r="G170" s="247"/>
      <c r="H170" s="250">
        <v>136.81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170</v>
      </c>
      <c r="AU170" s="256" t="s">
        <v>93</v>
      </c>
      <c r="AV170" s="14" t="s">
        <v>91</v>
      </c>
      <c r="AW170" s="14" t="s">
        <v>38</v>
      </c>
      <c r="AX170" s="14" t="s">
        <v>84</v>
      </c>
      <c r="AY170" s="256" t="s">
        <v>159</v>
      </c>
    </row>
    <row r="171" s="14" customFormat="1">
      <c r="A171" s="14"/>
      <c r="B171" s="246"/>
      <c r="C171" s="247"/>
      <c r="D171" s="237" t="s">
        <v>170</v>
      </c>
      <c r="E171" s="247"/>
      <c r="F171" s="249" t="s">
        <v>3870</v>
      </c>
      <c r="G171" s="247"/>
      <c r="H171" s="250">
        <v>143.65100000000001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170</v>
      </c>
      <c r="AU171" s="256" t="s">
        <v>93</v>
      </c>
      <c r="AV171" s="14" t="s">
        <v>91</v>
      </c>
      <c r="AW171" s="14" t="s">
        <v>4</v>
      </c>
      <c r="AX171" s="14" t="s">
        <v>84</v>
      </c>
      <c r="AY171" s="256" t="s">
        <v>159</v>
      </c>
    </row>
    <row r="172" s="2" customFormat="1" ht="24.15" customHeight="1">
      <c r="A172" s="43"/>
      <c r="B172" s="44"/>
      <c r="C172" s="217" t="s">
        <v>7</v>
      </c>
      <c r="D172" s="217" t="s">
        <v>162</v>
      </c>
      <c r="E172" s="218" t="s">
        <v>3871</v>
      </c>
      <c r="F172" s="219" t="s">
        <v>3872</v>
      </c>
      <c r="G172" s="220" t="s">
        <v>785</v>
      </c>
      <c r="H172" s="221">
        <v>410.43000000000001</v>
      </c>
      <c r="I172" s="222"/>
      <c r="J172" s="223">
        <f>ROUND(I172*H172,2)</f>
        <v>0</v>
      </c>
      <c r="K172" s="219" t="s">
        <v>166</v>
      </c>
      <c r="L172" s="49"/>
      <c r="M172" s="224" t="s">
        <v>32</v>
      </c>
      <c r="N172" s="225" t="s">
        <v>48</v>
      </c>
      <c r="O172" s="89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R172" s="228" t="s">
        <v>96</v>
      </c>
      <c r="AT172" s="228" t="s">
        <v>162</v>
      </c>
      <c r="AU172" s="228" t="s">
        <v>93</v>
      </c>
      <c r="AY172" s="21" t="s">
        <v>159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1" t="s">
        <v>91</v>
      </c>
      <c r="BK172" s="229">
        <f>ROUND(I172*H172,2)</f>
        <v>0</v>
      </c>
      <c r="BL172" s="21" t="s">
        <v>96</v>
      </c>
      <c r="BM172" s="228" t="s">
        <v>3873</v>
      </c>
    </row>
    <row r="173" s="2" customFormat="1">
      <c r="A173" s="43"/>
      <c r="B173" s="44"/>
      <c r="C173" s="45"/>
      <c r="D173" s="230" t="s">
        <v>168</v>
      </c>
      <c r="E173" s="45"/>
      <c r="F173" s="231" t="s">
        <v>3874</v>
      </c>
      <c r="G173" s="45"/>
      <c r="H173" s="45"/>
      <c r="I173" s="232"/>
      <c r="J173" s="45"/>
      <c r="K173" s="45"/>
      <c r="L173" s="49"/>
      <c r="M173" s="233"/>
      <c r="N173" s="234"/>
      <c r="O173" s="89"/>
      <c r="P173" s="89"/>
      <c r="Q173" s="89"/>
      <c r="R173" s="89"/>
      <c r="S173" s="89"/>
      <c r="T173" s="90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T173" s="21" t="s">
        <v>168</v>
      </c>
      <c r="AU173" s="21" t="s">
        <v>93</v>
      </c>
    </row>
    <row r="174" s="14" customFormat="1">
      <c r="A174" s="14"/>
      <c r="B174" s="246"/>
      <c r="C174" s="247"/>
      <c r="D174" s="237" t="s">
        <v>170</v>
      </c>
      <c r="E174" s="248" t="s">
        <v>32</v>
      </c>
      <c r="F174" s="249" t="s">
        <v>3875</v>
      </c>
      <c r="G174" s="247"/>
      <c r="H174" s="250">
        <v>410.43000000000001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170</v>
      </c>
      <c r="AU174" s="256" t="s">
        <v>93</v>
      </c>
      <c r="AV174" s="14" t="s">
        <v>91</v>
      </c>
      <c r="AW174" s="14" t="s">
        <v>38</v>
      </c>
      <c r="AX174" s="14" t="s">
        <v>84</v>
      </c>
      <c r="AY174" s="256" t="s">
        <v>159</v>
      </c>
    </row>
    <row r="175" s="2" customFormat="1" ht="16.5" customHeight="1">
      <c r="A175" s="43"/>
      <c r="B175" s="44"/>
      <c r="C175" s="277" t="s">
        <v>675</v>
      </c>
      <c r="D175" s="277" t="s">
        <v>670</v>
      </c>
      <c r="E175" s="278" t="s">
        <v>3876</v>
      </c>
      <c r="F175" s="279" t="s">
        <v>3877</v>
      </c>
      <c r="G175" s="280" t="s">
        <v>785</v>
      </c>
      <c r="H175" s="281">
        <v>430.952</v>
      </c>
      <c r="I175" s="282"/>
      <c r="J175" s="283">
        <f>ROUND(I175*H175,2)</f>
        <v>0</v>
      </c>
      <c r="K175" s="279" t="s">
        <v>166</v>
      </c>
      <c r="L175" s="284"/>
      <c r="M175" s="285" t="s">
        <v>32</v>
      </c>
      <c r="N175" s="286" t="s">
        <v>48</v>
      </c>
      <c r="O175" s="89"/>
      <c r="P175" s="226">
        <f>O175*H175</f>
        <v>0</v>
      </c>
      <c r="Q175" s="226">
        <v>4.0000000000000003E-05</v>
      </c>
      <c r="R175" s="226">
        <f>Q175*H175</f>
        <v>0.017238080000000003</v>
      </c>
      <c r="S175" s="226">
        <v>0</v>
      </c>
      <c r="T175" s="227">
        <f>S175*H175</f>
        <v>0</v>
      </c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R175" s="228" t="s">
        <v>108</v>
      </c>
      <c r="AT175" s="228" t="s">
        <v>670</v>
      </c>
      <c r="AU175" s="228" t="s">
        <v>93</v>
      </c>
      <c r="AY175" s="21" t="s">
        <v>159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1" t="s">
        <v>91</v>
      </c>
      <c r="BK175" s="229">
        <f>ROUND(I175*H175,2)</f>
        <v>0</v>
      </c>
      <c r="BL175" s="21" t="s">
        <v>96</v>
      </c>
      <c r="BM175" s="228" t="s">
        <v>3878</v>
      </c>
    </row>
    <row r="176" s="14" customFormat="1">
      <c r="A176" s="14"/>
      <c r="B176" s="246"/>
      <c r="C176" s="247"/>
      <c r="D176" s="237" t="s">
        <v>170</v>
      </c>
      <c r="E176" s="248" t="s">
        <v>32</v>
      </c>
      <c r="F176" s="249" t="s">
        <v>3875</v>
      </c>
      <c r="G176" s="247"/>
      <c r="H176" s="250">
        <v>410.43000000000001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170</v>
      </c>
      <c r="AU176" s="256" t="s">
        <v>93</v>
      </c>
      <c r="AV176" s="14" t="s">
        <v>91</v>
      </c>
      <c r="AW176" s="14" t="s">
        <v>38</v>
      </c>
      <c r="AX176" s="14" t="s">
        <v>84</v>
      </c>
      <c r="AY176" s="256" t="s">
        <v>159</v>
      </c>
    </row>
    <row r="177" s="14" customFormat="1">
      <c r="A177" s="14"/>
      <c r="B177" s="246"/>
      <c r="C177" s="247"/>
      <c r="D177" s="237" t="s">
        <v>170</v>
      </c>
      <c r="E177" s="247"/>
      <c r="F177" s="249" t="s">
        <v>3879</v>
      </c>
      <c r="G177" s="247"/>
      <c r="H177" s="250">
        <v>430.952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170</v>
      </c>
      <c r="AU177" s="256" t="s">
        <v>93</v>
      </c>
      <c r="AV177" s="14" t="s">
        <v>91</v>
      </c>
      <c r="AW177" s="14" t="s">
        <v>4</v>
      </c>
      <c r="AX177" s="14" t="s">
        <v>84</v>
      </c>
      <c r="AY177" s="256" t="s">
        <v>159</v>
      </c>
    </row>
    <row r="178" s="2" customFormat="1" ht="16.5" customHeight="1">
      <c r="A178" s="43"/>
      <c r="B178" s="44"/>
      <c r="C178" s="277" t="s">
        <v>734</v>
      </c>
      <c r="D178" s="277" t="s">
        <v>670</v>
      </c>
      <c r="E178" s="278" t="s">
        <v>3162</v>
      </c>
      <c r="F178" s="279" t="s">
        <v>3880</v>
      </c>
      <c r="G178" s="280" t="s">
        <v>759</v>
      </c>
      <c r="H178" s="281">
        <v>60</v>
      </c>
      <c r="I178" s="282"/>
      <c r="J178" s="283">
        <f>ROUND(I178*H178,2)</f>
        <v>0</v>
      </c>
      <c r="K178" s="279" t="s">
        <v>3881</v>
      </c>
      <c r="L178" s="284"/>
      <c r="M178" s="285" t="s">
        <v>32</v>
      </c>
      <c r="N178" s="286" t="s">
        <v>48</v>
      </c>
      <c r="O178" s="89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R178" s="228" t="s">
        <v>108</v>
      </c>
      <c r="AT178" s="228" t="s">
        <v>670</v>
      </c>
      <c r="AU178" s="228" t="s">
        <v>93</v>
      </c>
      <c r="AY178" s="21" t="s">
        <v>159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1" t="s">
        <v>91</v>
      </c>
      <c r="BK178" s="229">
        <f>ROUND(I178*H178,2)</f>
        <v>0</v>
      </c>
      <c r="BL178" s="21" t="s">
        <v>96</v>
      </c>
      <c r="BM178" s="228" t="s">
        <v>3882</v>
      </c>
    </row>
    <row r="179" s="14" customFormat="1">
      <c r="A179" s="14"/>
      <c r="B179" s="246"/>
      <c r="C179" s="247"/>
      <c r="D179" s="237" t="s">
        <v>170</v>
      </c>
      <c r="E179" s="247"/>
      <c r="F179" s="249" t="s">
        <v>3883</v>
      </c>
      <c r="G179" s="247"/>
      <c r="H179" s="250">
        <v>60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170</v>
      </c>
      <c r="AU179" s="256" t="s">
        <v>93</v>
      </c>
      <c r="AV179" s="14" t="s">
        <v>91</v>
      </c>
      <c r="AW179" s="14" t="s">
        <v>4</v>
      </c>
      <c r="AX179" s="14" t="s">
        <v>84</v>
      </c>
      <c r="AY179" s="256" t="s">
        <v>159</v>
      </c>
    </row>
    <row r="180" s="12" customFormat="1" ht="20.88" customHeight="1">
      <c r="A180" s="12"/>
      <c r="B180" s="201"/>
      <c r="C180" s="202"/>
      <c r="D180" s="203" t="s">
        <v>75</v>
      </c>
      <c r="E180" s="215" t="s">
        <v>3884</v>
      </c>
      <c r="F180" s="215" t="s">
        <v>3885</v>
      </c>
      <c r="G180" s="202"/>
      <c r="H180" s="202"/>
      <c r="I180" s="205"/>
      <c r="J180" s="216">
        <f>BK180</f>
        <v>0</v>
      </c>
      <c r="K180" s="202"/>
      <c r="L180" s="207"/>
      <c r="M180" s="208"/>
      <c r="N180" s="209"/>
      <c r="O180" s="209"/>
      <c r="P180" s="210">
        <f>SUM(P181:P191)</f>
        <v>0</v>
      </c>
      <c r="Q180" s="209"/>
      <c r="R180" s="210">
        <f>SUM(R181:R191)</f>
        <v>24.474665600000002</v>
      </c>
      <c r="S180" s="209"/>
      <c r="T180" s="211">
        <f>SUM(T181:T191)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2" t="s">
        <v>84</v>
      </c>
      <c r="AT180" s="213" t="s">
        <v>75</v>
      </c>
      <c r="AU180" s="213" t="s">
        <v>91</v>
      </c>
      <c r="AY180" s="212" t="s">
        <v>159</v>
      </c>
      <c r="BK180" s="214">
        <f>SUM(BK181:BK191)</f>
        <v>0</v>
      </c>
    </row>
    <row r="181" s="2" customFormat="1" ht="33" customHeight="1">
      <c r="A181" s="43"/>
      <c r="B181" s="44"/>
      <c r="C181" s="217" t="s">
        <v>723</v>
      </c>
      <c r="D181" s="217" t="s">
        <v>162</v>
      </c>
      <c r="E181" s="218" t="s">
        <v>3886</v>
      </c>
      <c r="F181" s="219" t="s">
        <v>3887</v>
      </c>
      <c r="G181" s="220" t="s">
        <v>212</v>
      </c>
      <c r="H181" s="221">
        <v>24.640000000000001</v>
      </c>
      <c r="I181" s="222"/>
      <c r="J181" s="223">
        <f>ROUND(I181*H181,2)</f>
        <v>0</v>
      </c>
      <c r="K181" s="219" t="s">
        <v>166</v>
      </c>
      <c r="L181" s="49"/>
      <c r="M181" s="224" t="s">
        <v>32</v>
      </c>
      <c r="N181" s="225" t="s">
        <v>48</v>
      </c>
      <c r="O181" s="89"/>
      <c r="P181" s="226">
        <f>O181*H181</f>
        <v>0</v>
      </c>
      <c r="Q181" s="226">
        <v>0.36435000000000001</v>
      </c>
      <c r="R181" s="226">
        <f>Q181*H181</f>
        <v>8.9775840000000002</v>
      </c>
      <c r="S181" s="226">
        <v>0</v>
      </c>
      <c r="T181" s="227">
        <f>S181*H181</f>
        <v>0</v>
      </c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R181" s="228" t="s">
        <v>96</v>
      </c>
      <c r="AT181" s="228" t="s">
        <v>162</v>
      </c>
      <c r="AU181" s="228" t="s">
        <v>93</v>
      </c>
      <c r="AY181" s="21" t="s">
        <v>159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1" t="s">
        <v>91</v>
      </c>
      <c r="BK181" s="229">
        <f>ROUND(I181*H181,2)</f>
        <v>0</v>
      </c>
      <c r="BL181" s="21" t="s">
        <v>96</v>
      </c>
      <c r="BM181" s="228" t="s">
        <v>3888</v>
      </c>
    </row>
    <row r="182" s="2" customFormat="1">
      <c r="A182" s="43"/>
      <c r="B182" s="44"/>
      <c r="C182" s="45"/>
      <c r="D182" s="230" t="s">
        <v>168</v>
      </c>
      <c r="E182" s="45"/>
      <c r="F182" s="231" t="s">
        <v>3889</v>
      </c>
      <c r="G182" s="45"/>
      <c r="H182" s="45"/>
      <c r="I182" s="232"/>
      <c r="J182" s="45"/>
      <c r="K182" s="45"/>
      <c r="L182" s="49"/>
      <c r="M182" s="233"/>
      <c r="N182" s="234"/>
      <c r="O182" s="89"/>
      <c r="P182" s="89"/>
      <c r="Q182" s="89"/>
      <c r="R182" s="89"/>
      <c r="S182" s="89"/>
      <c r="T182" s="90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T182" s="21" t="s">
        <v>168</v>
      </c>
      <c r="AU182" s="21" t="s">
        <v>93</v>
      </c>
    </row>
    <row r="183" s="14" customFormat="1">
      <c r="A183" s="14"/>
      <c r="B183" s="246"/>
      <c r="C183" s="247"/>
      <c r="D183" s="237" t="s">
        <v>170</v>
      </c>
      <c r="E183" s="248" t="s">
        <v>32</v>
      </c>
      <c r="F183" s="249" t="s">
        <v>3890</v>
      </c>
      <c r="G183" s="247"/>
      <c r="H183" s="250">
        <v>24.640000000000001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170</v>
      </c>
      <c r="AU183" s="256" t="s">
        <v>93</v>
      </c>
      <c r="AV183" s="14" t="s">
        <v>91</v>
      </c>
      <c r="AW183" s="14" t="s">
        <v>38</v>
      </c>
      <c r="AX183" s="14" t="s">
        <v>84</v>
      </c>
      <c r="AY183" s="256" t="s">
        <v>159</v>
      </c>
    </row>
    <row r="184" s="2" customFormat="1" ht="24.15" customHeight="1">
      <c r="A184" s="43"/>
      <c r="B184" s="44"/>
      <c r="C184" s="277" t="s">
        <v>744</v>
      </c>
      <c r="D184" s="277" t="s">
        <v>670</v>
      </c>
      <c r="E184" s="278" t="s">
        <v>3891</v>
      </c>
      <c r="F184" s="279" t="s">
        <v>3892</v>
      </c>
      <c r="G184" s="280" t="s">
        <v>212</v>
      </c>
      <c r="H184" s="281">
        <v>14.784000000000001</v>
      </c>
      <c r="I184" s="282"/>
      <c r="J184" s="283">
        <f>ROUND(I184*H184,2)</f>
        <v>0</v>
      </c>
      <c r="K184" s="279" t="s">
        <v>166</v>
      </c>
      <c r="L184" s="284"/>
      <c r="M184" s="285" t="s">
        <v>32</v>
      </c>
      <c r="N184" s="286" t="s">
        <v>48</v>
      </c>
      <c r="O184" s="89"/>
      <c r="P184" s="226">
        <f>O184*H184</f>
        <v>0</v>
      </c>
      <c r="Q184" s="226">
        <v>0.085000000000000006</v>
      </c>
      <c r="R184" s="226">
        <f>Q184*H184</f>
        <v>1.2566400000000002</v>
      </c>
      <c r="S184" s="226">
        <v>0</v>
      </c>
      <c r="T184" s="227">
        <f>S184*H184</f>
        <v>0</v>
      </c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R184" s="228" t="s">
        <v>108</v>
      </c>
      <c r="AT184" s="228" t="s">
        <v>670</v>
      </c>
      <c r="AU184" s="228" t="s">
        <v>93</v>
      </c>
      <c r="AY184" s="21" t="s">
        <v>159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1" t="s">
        <v>91</v>
      </c>
      <c r="BK184" s="229">
        <f>ROUND(I184*H184,2)</f>
        <v>0</v>
      </c>
      <c r="BL184" s="21" t="s">
        <v>96</v>
      </c>
      <c r="BM184" s="228" t="s">
        <v>3893</v>
      </c>
    </row>
    <row r="185" s="14" customFormat="1">
      <c r="A185" s="14"/>
      <c r="B185" s="246"/>
      <c r="C185" s="247"/>
      <c r="D185" s="237" t="s">
        <v>170</v>
      </c>
      <c r="E185" s="247"/>
      <c r="F185" s="249" t="s">
        <v>3894</v>
      </c>
      <c r="G185" s="247"/>
      <c r="H185" s="250">
        <v>14.784000000000001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170</v>
      </c>
      <c r="AU185" s="256" t="s">
        <v>93</v>
      </c>
      <c r="AV185" s="14" t="s">
        <v>91</v>
      </c>
      <c r="AW185" s="14" t="s">
        <v>4</v>
      </c>
      <c r="AX185" s="14" t="s">
        <v>84</v>
      </c>
      <c r="AY185" s="256" t="s">
        <v>159</v>
      </c>
    </row>
    <row r="186" s="2" customFormat="1" ht="24.15" customHeight="1">
      <c r="A186" s="43"/>
      <c r="B186" s="44"/>
      <c r="C186" s="277" t="s">
        <v>749</v>
      </c>
      <c r="D186" s="277" t="s">
        <v>670</v>
      </c>
      <c r="E186" s="278" t="s">
        <v>3895</v>
      </c>
      <c r="F186" s="279" t="s">
        <v>3896</v>
      </c>
      <c r="G186" s="280" t="s">
        <v>212</v>
      </c>
      <c r="H186" s="281">
        <v>9.8559999999999999</v>
      </c>
      <c r="I186" s="282"/>
      <c r="J186" s="283">
        <f>ROUND(I186*H186,2)</f>
        <v>0</v>
      </c>
      <c r="K186" s="279" t="s">
        <v>166</v>
      </c>
      <c r="L186" s="284"/>
      <c r="M186" s="285" t="s">
        <v>32</v>
      </c>
      <c r="N186" s="286" t="s">
        <v>48</v>
      </c>
      <c r="O186" s="89"/>
      <c r="P186" s="226">
        <f>O186*H186</f>
        <v>0</v>
      </c>
      <c r="Q186" s="226">
        <v>0.16700000000000001</v>
      </c>
      <c r="R186" s="226">
        <f>Q186*H186</f>
        <v>1.6459520000000001</v>
      </c>
      <c r="S186" s="226">
        <v>0</v>
      </c>
      <c r="T186" s="227">
        <f>S186*H186</f>
        <v>0</v>
      </c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R186" s="228" t="s">
        <v>108</v>
      </c>
      <c r="AT186" s="228" t="s">
        <v>670</v>
      </c>
      <c r="AU186" s="228" t="s">
        <v>93</v>
      </c>
      <c r="AY186" s="21" t="s">
        <v>159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1" t="s">
        <v>91</v>
      </c>
      <c r="BK186" s="229">
        <f>ROUND(I186*H186,2)</f>
        <v>0</v>
      </c>
      <c r="BL186" s="21" t="s">
        <v>96</v>
      </c>
      <c r="BM186" s="228" t="s">
        <v>3897</v>
      </c>
    </row>
    <row r="187" s="14" customFormat="1">
      <c r="A187" s="14"/>
      <c r="B187" s="246"/>
      <c r="C187" s="247"/>
      <c r="D187" s="237" t="s">
        <v>170</v>
      </c>
      <c r="E187" s="247"/>
      <c r="F187" s="249" t="s">
        <v>3898</v>
      </c>
      <c r="G187" s="247"/>
      <c r="H187" s="250">
        <v>9.8559999999999999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170</v>
      </c>
      <c r="AU187" s="256" t="s">
        <v>93</v>
      </c>
      <c r="AV187" s="14" t="s">
        <v>91</v>
      </c>
      <c r="AW187" s="14" t="s">
        <v>4</v>
      </c>
      <c r="AX187" s="14" t="s">
        <v>84</v>
      </c>
      <c r="AY187" s="256" t="s">
        <v>159</v>
      </c>
    </row>
    <row r="188" s="2" customFormat="1" ht="55.5" customHeight="1">
      <c r="A188" s="43"/>
      <c r="B188" s="44"/>
      <c r="C188" s="217" t="s">
        <v>756</v>
      </c>
      <c r="D188" s="217" t="s">
        <v>162</v>
      </c>
      <c r="E188" s="218" t="s">
        <v>3899</v>
      </c>
      <c r="F188" s="219" t="s">
        <v>3900</v>
      </c>
      <c r="G188" s="220" t="s">
        <v>212</v>
      </c>
      <c r="H188" s="221">
        <v>172.47999999999999</v>
      </c>
      <c r="I188" s="222"/>
      <c r="J188" s="223">
        <f>ROUND(I188*H188,2)</f>
        <v>0</v>
      </c>
      <c r="K188" s="219" t="s">
        <v>166</v>
      </c>
      <c r="L188" s="49"/>
      <c r="M188" s="224" t="s">
        <v>32</v>
      </c>
      <c r="N188" s="225" t="s">
        <v>48</v>
      </c>
      <c r="O188" s="89"/>
      <c r="P188" s="226">
        <f>O188*H188</f>
        <v>0</v>
      </c>
      <c r="Q188" s="226">
        <v>0.0070200000000000002</v>
      </c>
      <c r="R188" s="226">
        <f>Q188*H188</f>
        <v>1.2108095999999999</v>
      </c>
      <c r="S188" s="226">
        <v>0</v>
      </c>
      <c r="T188" s="227">
        <f>S188*H188</f>
        <v>0</v>
      </c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R188" s="228" t="s">
        <v>96</v>
      </c>
      <c r="AT188" s="228" t="s">
        <v>162</v>
      </c>
      <c r="AU188" s="228" t="s">
        <v>93</v>
      </c>
      <c r="AY188" s="21" t="s">
        <v>159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1" t="s">
        <v>91</v>
      </c>
      <c r="BK188" s="229">
        <f>ROUND(I188*H188,2)</f>
        <v>0</v>
      </c>
      <c r="BL188" s="21" t="s">
        <v>96</v>
      </c>
      <c r="BM188" s="228" t="s">
        <v>3901</v>
      </c>
    </row>
    <row r="189" s="2" customFormat="1">
      <c r="A189" s="43"/>
      <c r="B189" s="44"/>
      <c r="C189" s="45"/>
      <c r="D189" s="230" t="s">
        <v>168</v>
      </c>
      <c r="E189" s="45"/>
      <c r="F189" s="231" t="s">
        <v>3902</v>
      </c>
      <c r="G189" s="45"/>
      <c r="H189" s="45"/>
      <c r="I189" s="232"/>
      <c r="J189" s="45"/>
      <c r="K189" s="45"/>
      <c r="L189" s="49"/>
      <c r="M189" s="233"/>
      <c r="N189" s="234"/>
      <c r="O189" s="89"/>
      <c r="P189" s="89"/>
      <c r="Q189" s="89"/>
      <c r="R189" s="89"/>
      <c r="S189" s="89"/>
      <c r="T189" s="90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T189" s="21" t="s">
        <v>168</v>
      </c>
      <c r="AU189" s="21" t="s">
        <v>93</v>
      </c>
    </row>
    <row r="190" s="14" customFormat="1">
      <c r="A190" s="14"/>
      <c r="B190" s="246"/>
      <c r="C190" s="247"/>
      <c r="D190" s="237" t="s">
        <v>170</v>
      </c>
      <c r="E190" s="248" t="s">
        <v>32</v>
      </c>
      <c r="F190" s="249" t="s">
        <v>3903</v>
      </c>
      <c r="G190" s="247"/>
      <c r="H190" s="250">
        <v>172.47999999999999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170</v>
      </c>
      <c r="AU190" s="256" t="s">
        <v>93</v>
      </c>
      <c r="AV190" s="14" t="s">
        <v>91</v>
      </c>
      <c r="AW190" s="14" t="s">
        <v>38</v>
      </c>
      <c r="AX190" s="14" t="s">
        <v>84</v>
      </c>
      <c r="AY190" s="256" t="s">
        <v>159</v>
      </c>
    </row>
    <row r="191" s="2" customFormat="1" ht="16.5" customHeight="1">
      <c r="A191" s="43"/>
      <c r="B191" s="44"/>
      <c r="C191" s="277" t="s">
        <v>761</v>
      </c>
      <c r="D191" s="277" t="s">
        <v>670</v>
      </c>
      <c r="E191" s="278" t="s">
        <v>3904</v>
      </c>
      <c r="F191" s="279" t="s">
        <v>3905</v>
      </c>
      <c r="G191" s="280" t="s">
        <v>212</v>
      </c>
      <c r="H191" s="281">
        <v>172.47999999999999</v>
      </c>
      <c r="I191" s="282"/>
      <c r="J191" s="283">
        <f>ROUND(I191*H191,2)</f>
        <v>0</v>
      </c>
      <c r="K191" s="279" t="s">
        <v>166</v>
      </c>
      <c r="L191" s="284"/>
      <c r="M191" s="285" t="s">
        <v>32</v>
      </c>
      <c r="N191" s="286" t="s">
        <v>48</v>
      </c>
      <c r="O191" s="89"/>
      <c r="P191" s="226">
        <f>O191*H191</f>
        <v>0</v>
      </c>
      <c r="Q191" s="226">
        <v>0.066000000000000003</v>
      </c>
      <c r="R191" s="226">
        <f>Q191*H191</f>
        <v>11.38368</v>
      </c>
      <c r="S191" s="226">
        <v>0</v>
      </c>
      <c r="T191" s="227">
        <f>S191*H191</f>
        <v>0</v>
      </c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R191" s="228" t="s">
        <v>108</v>
      </c>
      <c r="AT191" s="228" t="s">
        <v>670</v>
      </c>
      <c r="AU191" s="228" t="s">
        <v>93</v>
      </c>
      <c r="AY191" s="21" t="s">
        <v>159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1" t="s">
        <v>91</v>
      </c>
      <c r="BK191" s="229">
        <f>ROUND(I191*H191,2)</f>
        <v>0</v>
      </c>
      <c r="BL191" s="21" t="s">
        <v>96</v>
      </c>
      <c r="BM191" s="228" t="s">
        <v>3906</v>
      </c>
    </row>
    <row r="192" s="12" customFormat="1" ht="20.88" customHeight="1">
      <c r="A192" s="12"/>
      <c r="B192" s="201"/>
      <c r="C192" s="202"/>
      <c r="D192" s="203" t="s">
        <v>75</v>
      </c>
      <c r="E192" s="215" t="s">
        <v>788</v>
      </c>
      <c r="F192" s="215" t="s">
        <v>3907</v>
      </c>
      <c r="G192" s="202"/>
      <c r="H192" s="202"/>
      <c r="I192" s="205"/>
      <c r="J192" s="216">
        <f>BK192</f>
        <v>0</v>
      </c>
      <c r="K192" s="202"/>
      <c r="L192" s="207"/>
      <c r="M192" s="208"/>
      <c r="N192" s="209"/>
      <c r="O192" s="209"/>
      <c r="P192" s="210">
        <f>SUM(P193:P218)</f>
        <v>0</v>
      </c>
      <c r="Q192" s="209"/>
      <c r="R192" s="210">
        <f>SUM(R193:R218)</f>
        <v>8.7792562111880024</v>
      </c>
      <c r="S192" s="209"/>
      <c r="T192" s="211">
        <f>SUM(T193:T218)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2" t="s">
        <v>84</v>
      </c>
      <c r="AT192" s="213" t="s">
        <v>75</v>
      </c>
      <c r="AU192" s="213" t="s">
        <v>91</v>
      </c>
      <c r="AY192" s="212" t="s">
        <v>159</v>
      </c>
      <c r="BK192" s="214">
        <f>SUM(BK193:BK218)</f>
        <v>0</v>
      </c>
    </row>
    <row r="193" s="2" customFormat="1" ht="37.8" customHeight="1">
      <c r="A193" s="43"/>
      <c r="B193" s="44"/>
      <c r="C193" s="217" t="s">
        <v>765</v>
      </c>
      <c r="D193" s="217" t="s">
        <v>162</v>
      </c>
      <c r="E193" s="218" t="s">
        <v>3908</v>
      </c>
      <c r="F193" s="219" t="s">
        <v>3909</v>
      </c>
      <c r="G193" s="220" t="s">
        <v>561</v>
      </c>
      <c r="H193" s="221">
        <v>3.3370000000000002</v>
      </c>
      <c r="I193" s="222"/>
      <c r="J193" s="223">
        <f>ROUND(I193*H193,2)</f>
        <v>0</v>
      </c>
      <c r="K193" s="219" t="s">
        <v>166</v>
      </c>
      <c r="L193" s="49"/>
      <c r="M193" s="224" t="s">
        <v>32</v>
      </c>
      <c r="N193" s="225" t="s">
        <v>48</v>
      </c>
      <c r="O193" s="89"/>
      <c r="P193" s="226">
        <f>O193*H193</f>
        <v>0</v>
      </c>
      <c r="Q193" s="226">
        <v>2.5018722040000001</v>
      </c>
      <c r="R193" s="226">
        <f>Q193*H193</f>
        <v>8.3487475447480008</v>
      </c>
      <c r="S193" s="226">
        <v>0</v>
      </c>
      <c r="T193" s="227">
        <f>S193*H193</f>
        <v>0</v>
      </c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R193" s="228" t="s">
        <v>96</v>
      </c>
      <c r="AT193" s="228" t="s">
        <v>162</v>
      </c>
      <c r="AU193" s="228" t="s">
        <v>93</v>
      </c>
      <c r="AY193" s="21" t="s">
        <v>159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1" t="s">
        <v>91</v>
      </c>
      <c r="BK193" s="229">
        <f>ROUND(I193*H193,2)</f>
        <v>0</v>
      </c>
      <c r="BL193" s="21" t="s">
        <v>96</v>
      </c>
      <c r="BM193" s="228" t="s">
        <v>3910</v>
      </c>
    </row>
    <row r="194" s="2" customFormat="1">
      <c r="A194" s="43"/>
      <c r="B194" s="44"/>
      <c r="C194" s="45"/>
      <c r="D194" s="230" t="s">
        <v>168</v>
      </c>
      <c r="E194" s="45"/>
      <c r="F194" s="231" t="s">
        <v>3911</v>
      </c>
      <c r="G194" s="45"/>
      <c r="H194" s="45"/>
      <c r="I194" s="232"/>
      <c r="J194" s="45"/>
      <c r="K194" s="45"/>
      <c r="L194" s="49"/>
      <c r="M194" s="233"/>
      <c r="N194" s="234"/>
      <c r="O194" s="89"/>
      <c r="P194" s="89"/>
      <c r="Q194" s="89"/>
      <c r="R194" s="89"/>
      <c r="S194" s="89"/>
      <c r="T194" s="90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T194" s="21" t="s">
        <v>168</v>
      </c>
      <c r="AU194" s="21" t="s">
        <v>93</v>
      </c>
    </row>
    <row r="195" s="14" customFormat="1">
      <c r="A195" s="14"/>
      <c r="B195" s="246"/>
      <c r="C195" s="247"/>
      <c r="D195" s="237" t="s">
        <v>170</v>
      </c>
      <c r="E195" s="248" t="s">
        <v>32</v>
      </c>
      <c r="F195" s="249" t="s">
        <v>3912</v>
      </c>
      <c r="G195" s="247"/>
      <c r="H195" s="250">
        <v>3.3370000000000002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170</v>
      </c>
      <c r="AU195" s="256" t="s">
        <v>93</v>
      </c>
      <c r="AV195" s="14" t="s">
        <v>91</v>
      </c>
      <c r="AW195" s="14" t="s">
        <v>38</v>
      </c>
      <c r="AX195" s="14" t="s">
        <v>84</v>
      </c>
      <c r="AY195" s="256" t="s">
        <v>159</v>
      </c>
    </row>
    <row r="196" s="2" customFormat="1" ht="24.15" customHeight="1">
      <c r="A196" s="43"/>
      <c r="B196" s="44"/>
      <c r="C196" s="217" t="s">
        <v>770</v>
      </c>
      <c r="D196" s="217" t="s">
        <v>162</v>
      </c>
      <c r="E196" s="218" t="s">
        <v>867</v>
      </c>
      <c r="F196" s="219" t="s">
        <v>868</v>
      </c>
      <c r="G196" s="220" t="s">
        <v>165</v>
      </c>
      <c r="H196" s="221">
        <v>13.674</v>
      </c>
      <c r="I196" s="222"/>
      <c r="J196" s="223">
        <f>ROUND(I196*H196,2)</f>
        <v>0</v>
      </c>
      <c r="K196" s="219" t="s">
        <v>166</v>
      </c>
      <c r="L196" s="49"/>
      <c r="M196" s="224" t="s">
        <v>32</v>
      </c>
      <c r="N196" s="225" t="s">
        <v>48</v>
      </c>
      <c r="O196" s="89"/>
      <c r="P196" s="226">
        <f>O196*H196</f>
        <v>0</v>
      </c>
      <c r="Q196" s="226">
        <v>0.0027469</v>
      </c>
      <c r="R196" s="226">
        <f>Q196*H196</f>
        <v>0.037561110599999996</v>
      </c>
      <c r="S196" s="226">
        <v>0</v>
      </c>
      <c r="T196" s="227">
        <f>S196*H196</f>
        <v>0</v>
      </c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R196" s="228" t="s">
        <v>96</v>
      </c>
      <c r="AT196" s="228" t="s">
        <v>162</v>
      </c>
      <c r="AU196" s="228" t="s">
        <v>93</v>
      </c>
      <c r="AY196" s="21" t="s">
        <v>159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1" t="s">
        <v>91</v>
      </c>
      <c r="BK196" s="229">
        <f>ROUND(I196*H196,2)</f>
        <v>0</v>
      </c>
      <c r="BL196" s="21" t="s">
        <v>96</v>
      </c>
      <c r="BM196" s="228" t="s">
        <v>3913</v>
      </c>
    </row>
    <row r="197" s="2" customFormat="1">
      <c r="A197" s="43"/>
      <c r="B197" s="44"/>
      <c r="C197" s="45"/>
      <c r="D197" s="230" t="s">
        <v>168</v>
      </c>
      <c r="E197" s="45"/>
      <c r="F197" s="231" t="s">
        <v>870</v>
      </c>
      <c r="G197" s="45"/>
      <c r="H197" s="45"/>
      <c r="I197" s="232"/>
      <c r="J197" s="45"/>
      <c r="K197" s="45"/>
      <c r="L197" s="49"/>
      <c r="M197" s="233"/>
      <c r="N197" s="234"/>
      <c r="O197" s="89"/>
      <c r="P197" s="89"/>
      <c r="Q197" s="89"/>
      <c r="R197" s="89"/>
      <c r="S197" s="89"/>
      <c r="T197" s="90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T197" s="21" t="s">
        <v>168</v>
      </c>
      <c r="AU197" s="21" t="s">
        <v>93</v>
      </c>
    </row>
    <row r="198" s="14" customFormat="1">
      <c r="A198" s="14"/>
      <c r="B198" s="246"/>
      <c r="C198" s="247"/>
      <c r="D198" s="237" t="s">
        <v>170</v>
      </c>
      <c r="E198" s="248" t="s">
        <v>32</v>
      </c>
      <c r="F198" s="249" t="s">
        <v>3914</v>
      </c>
      <c r="G198" s="247"/>
      <c r="H198" s="250">
        <v>6.6740000000000004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170</v>
      </c>
      <c r="AU198" s="256" t="s">
        <v>93</v>
      </c>
      <c r="AV198" s="14" t="s">
        <v>91</v>
      </c>
      <c r="AW198" s="14" t="s">
        <v>38</v>
      </c>
      <c r="AX198" s="14" t="s">
        <v>76</v>
      </c>
      <c r="AY198" s="256" t="s">
        <v>159</v>
      </c>
    </row>
    <row r="199" s="14" customFormat="1">
      <c r="A199" s="14"/>
      <c r="B199" s="246"/>
      <c r="C199" s="247"/>
      <c r="D199" s="237" t="s">
        <v>170</v>
      </c>
      <c r="E199" s="248" t="s">
        <v>32</v>
      </c>
      <c r="F199" s="249" t="s">
        <v>3915</v>
      </c>
      <c r="G199" s="247"/>
      <c r="H199" s="250">
        <v>2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170</v>
      </c>
      <c r="AU199" s="256" t="s">
        <v>93</v>
      </c>
      <c r="AV199" s="14" t="s">
        <v>91</v>
      </c>
      <c r="AW199" s="14" t="s">
        <v>38</v>
      </c>
      <c r="AX199" s="14" t="s">
        <v>76</v>
      </c>
      <c r="AY199" s="256" t="s">
        <v>159</v>
      </c>
    </row>
    <row r="200" s="14" customFormat="1">
      <c r="A200" s="14"/>
      <c r="B200" s="246"/>
      <c r="C200" s="247"/>
      <c r="D200" s="237" t="s">
        <v>170</v>
      </c>
      <c r="E200" s="248" t="s">
        <v>32</v>
      </c>
      <c r="F200" s="249" t="s">
        <v>3916</v>
      </c>
      <c r="G200" s="247"/>
      <c r="H200" s="250">
        <v>5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170</v>
      </c>
      <c r="AU200" s="256" t="s">
        <v>93</v>
      </c>
      <c r="AV200" s="14" t="s">
        <v>91</v>
      </c>
      <c r="AW200" s="14" t="s">
        <v>38</v>
      </c>
      <c r="AX200" s="14" t="s">
        <v>76</v>
      </c>
      <c r="AY200" s="256" t="s">
        <v>159</v>
      </c>
    </row>
    <row r="201" s="15" customFormat="1">
      <c r="A201" s="15"/>
      <c r="B201" s="266"/>
      <c r="C201" s="267"/>
      <c r="D201" s="237" t="s">
        <v>170</v>
      </c>
      <c r="E201" s="268" t="s">
        <v>32</v>
      </c>
      <c r="F201" s="269" t="s">
        <v>583</v>
      </c>
      <c r="G201" s="267"/>
      <c r="H201" s="270">
        <v>13.674</v>
      </c>
      <c r="I201" s="271"/>
      <c r="J201" s="267"/>
      <c r="K201" s="267"/>
      <c r="L201" s="272"/>
      <c r="M201" s="273"/>
      <c r="N201" s="274"/>
      <c r="O201" s="274"/>
      <c r="P201" s="274"/>
      <c r="Q201" s="274"/>
      <c r="R201" s="274"/>
      <c r="S201" s="274"/>
      <c r="T201" s="27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6" t="s">
        <v>170</v>
      </c>
      <c r="AU201" s="276" t="s">
        <v>93</v>
      </c>
      <c r="AV201" s="15" t="s">
        <v>96</v>
      </c>
      <c r="AW201" s="15" t="s">
        <v>38</v>
      </c>
      <c r="AX201" s="15" t="s">
        <v>84</v>
      </c>
      <c r="AY201" s="276" t="s">
        <v>159</v>
      </c>
    </row>
    <row r="202" s="2" customFormat="1" ht="24.15" customHeight="1">
      <c r="A202" s="43"/>
      <c r="B202" s="44"/>
      <c r="C202" s="217" t="s">
        <v>777</v>
      </c>
      <c r="D202" s="217" t="s">
        <v>162</v>
      </c>
      <c r="E202" s="218" t="s">
        <v>875</v>
      </c>
      <c r="F202" s="219" t="s">
        <v>876</v>
      </c>
      <c r="G202" s="220" t="s">
        <v>165</v>
      </c>
      <c r="H202" s="221">
        <v>13.674</v>
      </c>
      <c r="I202" s="222"/>
      <c r="J202" s="223">
        <f>ROUND(I202*H202,2)</f>
        <v>0</v>
      </c>
      <c r="K202" s="219" t="s">
        <v>166</v>
      </c>
      <c r="L202" s="49"/>
      <c r="M202" s="224" t="s">
        <v>32</v>
      </c>
      <c r="N202" s="225" t="s">
        <v>48</v>
      </c>
      <c r="O202" s="89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R202" s="228" t="s">
        <v>96</v>
      </c>
      <c r="AT202" s="228" t="s">
        <v>162</v>
      </c>
      <c r="AU202" s="228" t="s">
        <v>93</v>
      </c>
      <c r="AY202" s="21" t="s">
        <v>159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1" t="s">
        <v>91</v>
      </c>
      <c r="BK202" s="229">
        <f>ROUND(I202*H202,2)</f>
        <v>0</v>
      </c>
      <c r="BL202" s="21" t="s">
        <v>96</v>
      </c>
      <c r="BM202" s="228" t="s">
        <v>3917</v>
      </c>
    </row>
    <row r="203" s="2" customFormat="1">
      <c r="A203" s="43"/>
      <c r="B203" s="44"/>
      <c r="C203" s="45"/>
      <c r="D203" s="230" t="s">
        <v>168</v>
      </c>
      <c r="E203" s="45"/>
      <c r="F203" s="231" t="s">
        <v>878</v>
      </c>
      <c r="G203" s="45"/>
      <c r="H203" s="45"/>
      <c r="I203" s="232"/>
      <c r="J203" s="45"/>
      <c r="K203" s="45"/>
      <c r="L203" s="49"/>
      <c r="M203" s="233"/>
      <c r="N203" s="234"/>
      <c r="O203" s="89"/>
      <c r="P203" s="89"/>
      <c r="Q203" s="89"/>
      <c r="R203" s="89"/>
      <c r="S203" s="89"/>
      <c r="T203" s="90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T203" s="21" t="s">
        <v>168</v>
      </c>
      <c r="AU203" s="21" t="s">
        <v>93</v>
      </c>
    </row>
    <row r="204" s="2" customFormat="1" ht="37.8" customHeight="1">
      <c r="A204" s="43"/>
      <c r="B204" s="44"/>
      <c r="C204" s="217" t="s">
        <v>782</v>
      </c>
      <c r="D204" s="217" t="s">
        <v>162</v>
      </c>
      <c r="E204" s="218" t="s">
        <v>880</v>
      </c>
      <c r="F204" s="219" t="s">
        <v>881</v>
      </c>
      <c r="G204" s="220" t="s">
        <v>181</v>
      </c>
      <c r="H204" s="221">
        <v>0.33400000000000002</v>
      </c>
      <c r="I204" s="222"/>
      <c r="J204" s="223">
        <f>ROUND(I204*H204,2)</f>
        <v>0</v>
      </c>
      <c r="K204" s="219" t="s">
        <v>166</v>
      </c>
      <c r="L204" s="49"/>
      <c r="M204" s="224" t="s">
        <v>32</v>
      </c>
      <c r="N204" s="225" t="s">
        <v>48</v>
      </c>
      <c r="O204" s="89"/>
      <c r="P204" s="226">
        <f>O204*H204</f>
        <v>0</v>
      </c>
      <c r="Q204" s="226">
        <v>1.0492218</v>
      </c>
      <c r="R204" s="226">
        <f>Q204*H204</f>
        <v>0.35044008120000003</v>
      </c>
      <c r="S204" s="226">
        <v>0</v>
      </c>
      <c r="T204" s="227">
        <f>S204*H204</f>
        <v>0</v>
      </c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R204" s="228" t="s">
        <v>96</v>
      </c>
      <c r="AT204" s="228" t="s">
        <v>162</v>
      </c>
      <c r="AU204" s="228" t="s">
        <v>93</v>
      </c>
      <c r="AY204" s="21" t="s">
        <v>159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1" t="s">
        <v>91</v>
      </c>
      <c r="BK204" s="229">
        <f>ROUND(I204*H204,2)</f>
        <v>0</v>
      </c>
      <c r="BL204" s="21" t="s">
        <v>96</v>
      </c>
      <c r="BM204" s="228" t="s">
        <v>3918</v>
      </c>
    </row>
    <row r="205" s="2" customFormat="1">
      <c r="A205" s="43"/>
      <c r="B205" s="44"/>
      <c r="C205" s="45"/>
      <c r="D205" s="230" t="s">
        <v>168</v>
      </c>
      <c r="E205" s="45"/>
      <c r="F205" s="231" t="s">
        <v>883</v>
      </c>
      <c r="G205" s="45"/>
      <c r="H205" s="45"/>
      <c r="I205" s="232"/>
      <c r="J205" s="45"/>
      <c r="K205" s="45"/>
      <c r="L205" s="49"/>
      <c r="M205" s="233"/>
      <c r="N205" s="234"/>
      <c r="O205" s="89"/>
      <c r="P205" s="89"/>
      <c r="Q205" s="89"/>
      <c r="R205" s="89"/>
      <c r="S205" s="89"/>
      <c r="T205" s="90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T205" s="21" t="s">
        <v>168</v>
      </c>
      <c r="AU205" s="21" t="s">
        <v>93</v>
      </c>
    </row>
    <row r="206" s="2" customFormat="1">
      <c r="A206" s="43"/>
      <c r="B206" s="44"/>
      <c r="C206" s="45"/>
      <c r="D206" s="237" t="s">
        <v>564</v>
      </c>
      <c r="E206" s="45"/>
      <c r="F206" s="265" t="s">
        <v>3919</v>
      </c>
      <c r="G206" s="45"/>
      <c r="H206" s="45"/>
      <c r="I206" s="232"/>
      <c r="J206" s="45"/>
      <c r="K206" s="45"/>
      <c r="L206" s="49"/>
      <c r="M206" s="233"/>
      <c r="N206" s="234"/>
      <c r="O206" s="89"/>
      <c r="P206" s="89"/>
      <c r="Q206" s="89"/>
      <c r="R206" s="89"/>
      <c r="S206" s="89"/>
      <c r="T206" s="90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T206" s="21" t="s">
        <v>564</v>
      </c>
      <c r="AU206" s="21" t="s">
        <v>93</v>
      </c>
    </row>
    <row r="207" s="14" customFormat="1">
      <c r="A207" s="14"/>
      <c r="B207" s="246"/>
      <c r="C207" s="247"/>
      <c r="D207" s="237" t="s">
        <v>170</v>
      </c>
      <c r="E207" s="247"/>
      <c r="F207" s="249" t="s">
        <v>3920</v>
      </c>
      <c r="G207" s="247"/>
      <c r="H207" s="250">
        <v>0.33400000000000002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170</v>
      </c>
      <c r="AU207" s="256" t="s">
        <v>93</v>
      </c>
      <c r="AV207" s="14" t="s">
        <v>91</v>
      </c>
      <c r="AW207" s="14" t="s">
        <v>4</v>
      </c>
      <c r="AX207" s="14" t="s">
        <v>84</v>
      </c>
      <c r="AY207" s="256" t="s">
        <v>159</v>
      </c>
    </row>
    <row r="208" s="2" customFormat="1" ht="24.15" customHeight="1">
      <c r="A208" s="43"/>
      <c r="B208" s="44"/>
      <c r="C208" s="217" t="s">
        <v>788</v>
      </c>
      <c r="D208" s="217" t="s">
        <v>162</v>
      </c>
      <c r="E208" s="218" t="s">
        <v>890</v>
      </c>
      <c r="F208" s="219" t="s">
        <v>891</v>
      </c>
      <c r="G208" s="220" t="s">
        <v>165</v>
      </c>
      <c r="H208" s="221">
        <v>15.343</v>
      </c>
      <c r="I208" s="222"/>
      <c r="J208" s="223">
        <f>ROUND(I208*H208,2)</f>
        <v>0</v>
      </c>
      <c r="K208" s="219" t="s">
        <v>166</v>
      </c>
      <c r="L208" s="49"/>
      <c r="M208" s="224" t="s">
        <v>32</v>
      </c>
      <c r="N208" s="225" t="s">
        <v>48</v>
      </c>
      <c r="O208" s="89"/>
      <c r="P208" s="226">
        <f>O208*H208</f>
        <v>0</v>
      </c>
      <c r="Q208" s="226">
        <v>0.0025000000000000001</v>
      </c>
      <c r="R208" s="226">
        <f>Q208*H208</f>
        <v>0.038357500000000003</v>
      </c>
      <c r="S208" s="226">
        <v>0</v>
      </c>
      <c r="T208" s="227">
        <f>S208*H208</f>
        <v>0</v>
      </c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R208" s="228" t="s">
        <v>96</v>
      </c>
      <c r="AT208" s="228" t="s">
        <v>162</v>
      </c>
      <c r="AU208" s="228" t="s">
        <v>93</v>
      </c>
      <c r="AY208" s="21" t="s">
        <v>159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1" t="s">
        <v>91</v>
      </c>
      <c r="BK208" s="229">
        <f>ROUND(I208*H208,2)</f>
        <v>0</v>
      </c>
      <c r="BL208" s="21" t="s">
        <v>96</v>
      </c>
      <c r="BM208" s="228" t="s">
        <v>3921</v>
      </c>
    </row>
    <row r="209" s="2" customFormat="1">
      <c r="A209" s="43"/>
      <c r="B209" s="44"/>
      <c r="C209" s="45"/>
      <c r="D209" s="230" t="s">
        <v>168</v>
      </c>
      <c r="E209" s="45"/>
      <c r="F209" s="231" t="s">
        <v>893</v>
      </c>
      <c r="G209" s="45"/>
      <c r="H209" s="45"/>
      <c r="I209" s="232"/>
      <c r="J209" s="45"/>
      <c r="K209" s="45"/>
      <c r="L209" s="49"/>
      <c r="M209" s="233"/>
      <c r="N209" s="234"/>
      <c r="O209" s="89"/>
      <c r="P209" s="89"/>
      <c r="Q209" s="89"/>
      <c r="R209" s="89"/>
      <c r="S209" s="89"/>
      <c r="T209" s="90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T209" s="21" t="s">
        <v>168</v>
      </c>
      <c r="AU209" s="21" t="s">
        <v>93</v>
      </c>
    </row>
    <row r="210" s="14" customFormat="1">
      <c r="A210" s="14"/>
      <c r="B210" s="246"/>
      <c r="C210" s="247"/>
      <c r="D210" s="237" t="s">
        <v>170</v>
      </c>
      <c r="E210" s="248" t="s">
        <v>32</v>
      </c>
      <c r="F210" s="249" t="s">
        <v>3914</v>
      </c>
      <c r="G210" s="247"/>
      <c r="H210" s="250">
        <v>6.6740000000000004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170</v>
      </c>
      <c r="AU210" s="256" t="s">
        <v>93</v>
      </c>
      <c r="AV210" s="14" t="s">
        <v>91</v>
      </c>
      <c r="AW210" s="14" t="s">
        <v>38</v>
      </c>
      <c r="AX210" s="14" t="s">
        <v>76</v>
      </c>
      <c r="AY210" s="256" t="s">
        <v>159</v>
      </c>
    </row>
    <row r="211" s="14" customFormat="1">
      <c r="A211" s="14"/>
      <c r="B211" s="246"/>
      <c r="C211" s="247"/>
      <c r="D211" s="237" t="s">
        <v>170</v>
      </c>
      <c r="E211" s="248" t="s">
        <v>32</v>
      </c>
      <c r="F211" s="249" t="s">
        <v>3915</v>
      </c>
      <c r="G211" s="247"/>
      <c r="H211" s="250">
        <v>2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6" t="s">
        <v>170</v>
      </c>
      <c r="AU211" s="256" t="s">
        <v>93</v>
      </c>
      <c r="AV211" s="14" t="s">
        <v>91</v>
      </c>
      <c r="AW211" s="14" t="s">
        <v>38</v>
      </c>
      <c r="AX211" s="14" t="s">
        <v>76</v>
      </c>
      <c r="AY211" s="256" t="s">
        <v>159</v>
      </c>
    </row>
    <row r="212" s="14" customFormat="1">
      <c r="A212" s="14"/>
      <c r="B212" s="246"/>
      <c r="C212" s="247"/>
      <c r="D212" s="237" t="s">
        <v>170</v>
      </c>
      <c r="E212" s="248" t="s">
        <v>32</v>
      </c>
      <c r="F212" s="249" t="s">
        <v>3922</v>
      </c>
      <c r="G212" s="247"/>
      <c r="H212" s="250">
        <v>1.669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170</v>
      </c>
      <c r="AU212" s="256" t="s">
        <v>93</v>
      </c>
      <c r="AV212" s="14" t="s">
        <v>91</v>
      </c>
      <c r="AW212" s="14" t="s">
        <v>38</v>
      </c>
      <c r="AX212" s="14" t="s">
        <v>76</v>
      </c>
      <c r="AY212" s="256" t="s">
        <v>159</v>
      </c>
    </row>
    <row r="213" s="14" customFormat="1">
      <c r="A213" s="14"/>
      <c r="B213" s="246"/>
      <c r="C213" s="247"/>
      <c r="D213" s="237" t="s">
        <v>170</v>
      </c>
      <c r="E213" s="248" t="s">
        <v>32</v>
      </c>
      <c r="F213" s="249" t="s">
        <v>3916</v>
      </c>
      <c r="G213" s="247"/>
      <c r="H213" s="250">
        <v>5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170</v>
      </c>
      <c r="AU213" s="256" t="s">
        <v>93</v>
      </c>
      <c r="AV213" s="14" t="s">
        <v>91</v>
      </c>
      <c r="AW213" s="14" t="s">
        <v>38</v>
      </c>
      <c r="AX213" s="14" t="s">
        <v>76</v>
      </c>
      <c r="AY213" s="256" t="s">
        <v>159</v>
      </c>
    </row>
    <row r="214" s="15" customFormat="1">
      <c r="A214" s="15"/>
      <c r="B214" s="266"/>
      <c r="C214" s="267"/>
      <c r="D214" s="237" t="s">
        <v>170</v>
      </c>
      <c r="E214" s="268" t="s">
        <v>32</v>
      </c>
      <c r="F214" s="269" t="s">
        <v>583</v>
      </c>
      <c r="G214" s="267"/>
      <c r="H214" s="270">
        <v>15.343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6" t="s">
        <v>170</v>
      </c>
      <c r="AU214" s="276" t="s">
        <v>93</v>
      </c>
      <c r="AV214" s="15" t="s">
        <v>96</v>
      </c>
      <c r="AW214" s="15" t="s">
        <v>38</v>
      </c>
      <c r="AX214" s="15" t="s">
        <v>84</v>
      </c>
      <c r="AY214" s="276" t="s">
        <v>159</v>
      </c>
    </row>
    <row r="215" s="2" customFormat="1" ht="44.25" customHeight="1">
      <c r="A215" s="43"/>
      <c r="B215" s="44"/>
      <c r="C215" s="217" t="s">
        <v>793</v>
      </c>
      <c r="D215" s="217" t="s">
        <v>162</v>
      </c>
      <c r="E215" s="218" t="s">
        <v>3923</v>
      </c>
      <c r="F215" s="219" t="s">
        <v>3924</v>
      </c>
      <c r="G215" s="220" t="s">
        <v>165</v>
      </c>
      <c r="H215" s="221">
        <v>15.343</v>
      </c>
      <c r="I215" s="222"/>
      <c r="J215" s="223">
        <f>ROUND(I215*H215,2)</f>
        <v>0</v>
      </c>
      <c r="K215" s="219" t="s">
        <v>166</v>
      </c>
      <c r="L215" s="49"/>
      <c r="M215" s="224" t="s">
        <v>32</v>
      </c>
      <c r="N215" s="225" t="s">
        <v>48</v>
      </c>
      <c r="O215" s="89"/>
      <c r="P215" s="226">
        <f>O215*H215</f>
        <v>0</v>
      </c>
      <c r="Q215" s="226">
        <v>0.00027</v>
      </c>
      <c r="R215" s="226">
        <f>Q215*H215</f>
        <v>0.0041426099999999997</v>
      </c>
      <c r="S215" s="226">
        <v>0</v>
      </c>
      <c r="T215" s="227">
        <f>S215*H215</f>
        <v>0</v>
      </c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R215" s="228" t="s">
        <v>96</v>
      </c>
      <c r="AT215" s="228" t="s">
        <v>162</v>
      </c>
      <c r="AU215" s="228" t="s">
        <v>93</v>
      </c>
      <c r="AY215" s="21" t="s">
        <v>159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1" t="s">
        <v>91</v>
      </c>
      <c r="BK215" s="229">
        <f>ROUND(I215*H215,2)</f>
        <v>0</v>
      </c>
      <c r="BL215" s="21" t="s">
        <v>96</v>
      </c>
      <c r="BM215" s="228" t="s">
        <v>3925</v>
      </c>
    </row>
    <row r="216" s="2" customFormat="1">
      <c r="A216" s="43"/>
      <c r="B216" s="44"/>
      <c r="C216" s="45"/>
      <c r="D216" s="230" t="s">
        <v>168</v>
      </c>
      <c r="E216" s="45"/>
      <c r="F216" s="231" t="s">
        <v>3926</v>
      </c>
      <c r="G216" s="45"/>
      <c r="H216" s="45"/>
      <c r="I216" s="232"/>
      <c r="J216" s="45"/>
      <c r="K216" s="45"/>
      <c r="L216" s="49"/>
      <c r="M216" s="233"/>
      <c r="N216" s="234"/>
      <c r="O216" s="89"/>
      <c r="P216" s="89"/>
      <c r="Q216" s="89"/>
      <c r="R216" s="89"/>
      <c r="S216" s="89"/>
      <c r="T216" s="90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T216" s="21" t="s">
        <v>168</v>
      </c>
      <c r="AU216" s="21" t="s">
        <v>93</v>
      </c>
    </row>
    <row r="217" s="2" customFormat="1" ht="37.8" customHeight="1">
      <c r="A217" s="43"/>
      <c r="B217" s="44"/>
      <c r="C217" s="217" t="s">
        <v>800</v>
      </c>
      <c r="D217" s="217" t="s">
        <v>162</v>
      </c>
      <c r="E217" s="218" t="s">
        <v>902</v>
      </c>
      <c r="F217" s="219" t="s">
        <v>903</v>
      </c>
      <c r="G217" s="220" t="s">
        <v>165</v>
      </c>
      <c r="H217" s="221">
        <v>15.343</v>
      </c>
      <c r="I217" s="222"/>
      <c r="J217" s="223">
        <f>ROUND(I217*H217,2)</f>
        <v>0</v>
      </c>
      <c r="K217" s="219" t="s">
        <v>166</v>
      </c>
      <c r="L217" s="49"/>
      <c r="M217" s="224" t="s">
        <v>32</v>
      </c>
      <c r="N217" s="225" t="s">
        <v>48</v>
      </c>
      <c r="O217" s="89"/>
      <c r="P217" s="226">
        <f>O217*H217</f>
        <v>0</v>
      </c>
      <c r="Q217" s="226">
        <v>4.7999999999999996E-07</v>
      </c>
      <c r="R217" s="226">
        <f>Q217*H217</f>
        <v>7.3646399999999992E-06</v>
      </c>
      <c r="S217" s="226">
        <v>0</v>
      </c>
      <c r="T217" s="227">
        <f>S217*H217</f>
        <v>0</v>
      </c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R217" s="228" t="s">
        <v>96</v>
      </c>
      <c r="AT217" s="228" t="s">
        <v>162</v>
      </c>
      <c r="AU217" s="228" t="s">
        <v>93</v>
      </c>
      <c r="AY217" s="21" t="s">
        <v>159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1" t="s">
        <v>91</v>
      </c>
      <c r="BK217" s="229">
        <f>ROUND(I217*H217,2)</f>
        <v>0</v>
      </c>
      <c r="BL217" s="21" t="s">
        <v>96</v>
      </c>
      <c r="BM217" s="228" t="s">
        <v>3927</v>
      </c>
    </row>
    <row r="218" s="2" customFormat="1">
      <c r="A218" s="43"/>
      <c r="B218" s="44"/>
      <c r="C218" s="45"/>
      <c r="D218" s="230" t="s">
        <v>168</v>
      </c>
      <c r="E218" s="45"/>
      <c r="F218" s="231" t="s">
        <v>905</v>
      </c>
      <c r="G218" s="45"/>
      <c r="H218" s="45"/>
      <c r="I218" s="232"/>
      <c r="J218" s="45"/>
      <c r="K218" s="45"/>
      <c r="L218" s="49"/>
      <c r="M218" s="233"/>
      <c r="N218" s="234"/>
      <c r="O218" s="89"/>
      <c r="P218" s="89"/>
      <c r="Q218" s="89"/>
      <c r="R218" s="89"/>
      <c r="S218" s="89"/>
      <c r="T218" s="90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T218" s="21" t="s">
        <v>168</v>
      </c>
      <c r="AU218" s="21" t="s">
        <v>93</v>
      </c>
    </row>
    <row r="219" s="12" customFormat="1" ht="20.88" customHeight="1">
      <c r="A219" s="12"/>
      <c r="B219" s="201"/>
      <c r="C219" s="202"/>
      <c r="D219" s="203" t="s">
        <v>75</v>
      </c>
      <c r="E219" s="215" t="s">
        <v>793</v>
      </c>
      <c r="F219" s="215" t="s">
        <v>3928</v>
      </c>
      <c r="G219" s="202"/>
      <c r="H219" s="202"/>
      <c r="I219" s="205"/>
      <c r="J219" s="216">
        <f>BK219</f>
        <v>0</v>
      </c>
      <c r="K219" s="202"/>
      <c r="L219" s="207"/>
      <c r="M219" s="208"/>
      <c r="N219" s="209"/>
      <c r="O219" s="209"/>
      <c r="P219" s="210">
        <f>SUM(P220:P224)</f>
        <v>0</v>
      </c>
      <c r="Q219" s="209"/>
      <c r="R219" s="210">
        <f>SUM(R220:R224)</f>
        <v>0</v>
      </c>
      <c r="S219" s="209"/>
      <c r="T219" s="211">
        <f>SUM(T220:T224)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2" t="s">
        <v>84</v>
      </c>
      <c r="AT219" s="213" t="s">
        <v>75</v>
      </c>
      <c r="AU219" s="213" t="s">
        <v>91</v>
      </c>
      <c r="AY219" s="212" t="s">
        <v>159</v>
      </c>
      <c r="BK219" s="214">
        <f>SUM(BK220:BK224)</f>
        <v>0</v>
      </c>
    </row>
    <row r="220" s="2" customFormat="1" ht="24.15" customHeight="1">
      <c r="A220" s="43"/>
      <c r="B220" s="44"/>
      <c r="C220" s="217" t="s">
        <v>816</v>
      </c>
      <c r="D220" s="217" t="s">
        <v>162</v>
      </c>
      <c r="E220" s="218" t="s">
        <v>3929</v>
      </c>
      <c r="F220" s="219" t="s">
        <v>3930</v>
      </c>
      <c r="G220" s="220" t="s">
        <v>759</v>
      </c>
      <c r="H220" s="221">
        <v>1</v>
      </c>
      <c r="I220" s="222"/>
      <c r="J220" s="223">
        <f>ROUND(I220*H220,2)</f>
        <v>0</v>
      </c>
      <c r="K220" s="219" t="s">
        <v>3881</v>
      </c>
      <c r="L220" s="49"/>
      <c r="M220" s="224" t="s">
        <v>32</v>
      </c>
      <c r="N220" s="225" t="s">
        <v>48</v>
      </c>
      <c r="O220" s="89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R220" s="228" t="s">
        <v>96</v>
      </c>
      <c r="AT220" s="228" t="s">
        <v>162</v>
      </c>
      <c r="AU220" s="228" t="s">
        <v>93</v>
      </c>
      <c r="AY220" s="21" t="s">
        <v>159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1" t="s">
        <v>91</v>
      </c>
      <c r="BK220" s="229">
        <f>ROUND(I220*H220,2)</f>
        <v>0</v>
      </c>
      <c r="BL220" s="21" t="s">
        <v>96</v>
      </c>
      <c r="BM220" s="228" t="s">
        <v>3931</v>
      </c>
    </row>
    <row r="221" s="2" customFormat="1" ht="24.15" customHeight="1">
      <c r="A221" s="43"/>
      <c r="B221" s="44"/>
      <c r="C221" s="217" t="s">
        <v>825</v>
      </c>
      <c r="D221" s="217" t="s">
        <v>162</v>
      </c>
      <c r="E221" s="218" t="s">
        <v>3932</v>
      </c>
      <c r="F221" s="219" t="s">
        <v>3933</v>
      </c>
      <c r="G221" s="220" t="s">
        <v>759</v>
      </c>
      <c r="H221" s="221">
        <v>1</v>
      </c>
      <c r="I221" s="222"/>
      <c r="J221" s="223">
        <f>ROUND(I221*H221,2)</f>
        <v>0</v>
      </c>
      <c r="K221" s="219" t="s">
        <v>3881</v>
      </c>
      <c r="L221" s="49"/>
      <c r="M221" s="224" t="s">
        <v>32</v>
      </c>
      <c r="N221" s="225" t="s">
        <v>48</v>
      </c>
      <c r="O221" s="89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R221" s="228" t="s">
        <v>96</v>
      </c>
      <c r="AT221" s="228" t="s">
        <v>162</v>
      </c>
      <c r="AU221" s="228" t="s">
        <v>93</v>
      </c>
      <c r="AY221" s="21" t="s">
        <v>159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1" t="s">
        <v>91</v>
      </c>
      <c r="BK221" s="229">
        <f>ROUND(I221*H221,2)</f>
        <v>0</v>
      </c>
      <c r="BL221" s="21" t="s">
        <v>96</v>
      </c>
      <c r="BM221" s="228" t="s">
        <v>3934</v>
      </c>
    </row>
    <row r="222" s="2" customFormat="1" ht="16.5" customHeight="1">
      <c r="A222" s="43"/>
      <c r="B222" s="44"/>
      <c r="C222" s="217" t="s">
        <v>842</v>
      </c>
      <c r="D222" s="217" t="s">
        <v>162</v>
      </c>
      <c r="E222" s="218" t="s">
        <v>3935</v>
      </c>
      <c r="F222" s="219" t="s">
        <v>3936</v>
      </c>
      <c r="G222" s="220" t="s">
        <v>759</v>
      </c>
      <c r="H222" s="221">
        <v>1</v>
      </c>
      <c r="I222" s="222"/>
      <c r="J222" s="223">
        <f>ROUND(I222*H222,2)</f>
        <v>0</v>
      </c>
      <c r="K222" s="219" t="s">
        <v>3881</v>
      </c>
      <c r="L222" s="49"/>
      <c r="M222" s="224" t="s">
        <v>32</v>
      </c>
      <c r="N222" s="225" t="s">
        <v>48</v>
      </c>
      <c r="O222" s="89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R222" s="228" t="s">
        <v>96</v>
      </c>
      <c r="AT222" s="228" t="s">
        <v>162</v>
      </c>
      <c r="AU222" s="228" t="s">
        <v>93</v>
      </c>
      <c r="AY222" s="21" t="s">
        <v>159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1" t="s">
        <v>91</v>
      </c>
      <c r="BK222" s="229">
        <f>ROUND(I222*H222,2)</f>
        <v>0</v>
      </c>
      <c r="BL222" s="21" t="s">
        <v>96</v>
      </c>
      <c r="BM222" s="228" t="s">
        <v>3937</v>
      </c>
    </row>
    <row r="223" s="2" customFormat="1" ht="16.5" customHeight="1">
      <c r="A223" s="43"/>
      <c r="B223" s="44"/>
      <c r="C223" s="217" t="s">
        <v>858</v>
      </c>
      <c r="D223" s="217" t="s">
        <v>162</v>
      </c>
      <c r="E223" s="218" t="s">
        <v>3938</v>
      </c>
      <c r="F223" s="219" t="s">
        <v>3939</v>
      </c>
      <c r="G223" s="220" t="s">
        <v>759</v>
      </c>
      <c r="H223" s="221">
        <v>11</v>
      </c>
      <c r="I223" s="222"/>
      <c r="J223" s="223">
        <f>ROUND(I223*H223,2)</f>
        <v>0</v>
      </c>
      <c r="K223" s="219" t="s">
        <v>3881</v>
      </c>
      <c r="L223" s="49"/>
      <c r="M223" s="224" t="s">
        <v>32</v>
      </c>
      <c r="N223" s="225" t="s">
        <v>48</v>
      </c>
      <c r="O223" s="89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R223" s="228" t="s">
        <v>96</v>
      </c>
      <c r="AT223" s="228" t="s">
        <v>162</v>
      </c>
      <c r="AU223" s="228" t="s">
        <v>93</v>
      </c>
      <c r="AY223" s="21" t="s">
        <v>159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1" t="s">
        <v>91</v>
      </c>
      <c r="BK223" s="229">
        <f>ROUND(I223*H223,2)</f>
        <v>0</v>
      </c>
      <c r="BL223" s="21" t="s">
        <v>96</v>
      </c>
      <c r="BM223" s="228" t="s">
        <v>3940</v>
      </c>
    </row>
    <row r="224" s="2" customFormat="1" ht="16.5" customHeight="1">
      <c r="A224" s="43"/>
      <c r="B224" s="44"/>
      <c r="C224" s="217" t="s">
        <v>866</v>
      </c>
      <c r="D224" s="217" t="s">
        <v>162</v>
      </c>
      <c r="E224" s="218" t="s">
        <v>3941</v>
      </c>
      <c r="F224" s="219" t="s">
        <v>3942</v>
      </c>
      <c r="G224" s="220" t="s">
        <v>1698</v>
      </c>
      <c r="H224" s="221">
        <v>1</v>
      </c>
      <c r="I224" s="222"/>
      <c r="J224" s="223">
        <f>ROUND(I224*H224,2)</f>
        <v>0</v>
      </c>
      <c r="K224" s="219" t="s">
        <v>3881</v>
      </c>
      <c r="L224" s="49"/>
      <c r="M224" s="224" t="s">
        <v>32</v>
      </c>
      <c r="N224" s="225" t="s">
        <v>48</v>
      </c>
      <c r="O224" s="89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R224" s="228" t="s">
        <v>96</v>
      </c>
      <c r="AT224" s="228" t="s">
        <v>162</v>
      </c>
      <c r="AU224" s="228" t="s">
        <v>93</v>
      </c>
      <c r="AY224" s="21" t="s">
        <v>159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1" t="s">
        <v>91</v>
      </c>
      <c r="BK224" s="229">
        <f>ROUND(I224*H224,2)</f>
        <v>0</v>
      </c>
      <c r="BL224" s="21" t="s">
        <v>96</v>
      </c>
      <c r="BM224" s="228" t="s">
        <v>3943</v>
      </c>
    </row>
    <row r="225" s="12" customFormat="1" ht="22.8" customHeight="1">
      <c r="A225" s="12"/>
      <c r="B225" s="201"/>
      <c r="C225" s="202"/>
      <c r="D225" s="203" t="s">
        <v>75</v>
      </c>
      <c r="E225" s="215" t="s">
        <v>229</v>
      </c>
      <c r="F225" s="215" t="s">
        <v>230</v>
      </c>
      <c r="G225" s="202"/>
      <c r="H225" s="202"/>
      <c r="I225" s="205"/>
      <c r="J225" s="216">
        <f>BK225</f>
        <v>0</v>
      </c>
      <c r="K225" s="202"/>
      <c r="L225" s="207"/>
      <c r="M225" s="208"/>
      <c r="N225" s="209"/>
      <c r="O225" s="209"/>
      <c r="P225" s="210">
        <f>SUM(P226:P227)</f>
        <v>0</v>
      </c>
      <c r="Q225" s="209"/>
      <c r="R225" s="210">
        <f>SUM(R226:R227)</f>
        <v>0</v>
      </c>
      <c r="S225" s="209"/>
      <c r="T225" s="211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2" t="s">
        <v>84</v>
      </c>
      <c r="AT225" s="213" t="s">
        <v>75</v>
      </c>
      <c r="AU225" s="213" t="s">
        <v>84</v>
      </c>
      <c r="AY225" s="212" t="s">
        <v>159</v>
      </c>
      <c r="BK225" s="214">
        <f>SUM(BK226:BK227)</f>
        <v>0</v>
      </c>
    </row>
    <row r="226" s="2" customFormat="1" ht="55.5" customHeight="1">
      <c r="A226" s="43"/>
      <c r="B226" s="44"/>
      <c r="C226" s="217" t="s">
        <v>874</v>
      </c>
      <c r="D226" s="217" t="s">
        <v>162</v>
      </c>
      <c r="E226" s="218" t="s">
        <v>3944</v>
      </c>
      <c r="F226" s="219" t="s">
        <v>3945</v>
      </c>
      <c r="G226" s="220" t="s">
        <v>181</v>
      </c>
      <c r="H226" s="221">
        <v>55.331000000000003</v>
      </c>
      <c r="I226" s="222"/>
      <c r="J226" s="223">
        <f>ROUND(I226*H226,2)</f>
        <v>0</v>
      </c>
      <c r="K226" s="219" t="s">
        <v>166</v>
      </c>
      <c r="L226" s="49"/>
      <c r="M226" s="224" t="s">
        <v>32</v>
      </c>
      <c r="N226" s="225" t="s">
        <v>48</v>
      </c>
      <c r="O226" s="89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R226" s="228" t="s">
        <v>96</v>
      </c>
      <c r="AT226" s="228" t="s">
        <v>162</v>
      </c>
      <c r="AU226" s="228" t="s">
        <v>91</v>
      </c>
      <c r="AY226" s="21" t="s">
        <v>159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1" t="s">
        <v>91</v>
      </c>
      <c r="BK226" s="229">
        <f>ROUND(I226*H226,2)</f>
        <v>0</v>
      </c>
      <c r="BL226" s="21" t="s">
        <v>96</v>
      </c>
      <c r="BM226" s="228" t="s">
        <v>3946</v>
      </c>
    </row>
    <row r="227" s="2" customFormat="1">
      <c r="A227" s="43"/>
      <c r="B227" s="44"/>
      <c r="C227" s="45"/>
      <c r="D227" s="230" t="s">
        <v>168</v>
      </c>
      <c r="E227" s="45"/>
      <c r="F227" s="231" t="s">
        <v>3947</v>
      </c>
      <c r="G227" s="45"/>
      <c r="H227" s="45"/>
      <c r="I227" s="232"/>
      <c r="J227" s="45"/>
      <c r="K227" s="45"/>
      <c r="L227" s="49"/>
      <c r="M227" s="257"/>
      <c r="N227" s="258"/>
      <c r="O227" s="259"/>
      <c r="P227" s="259"/>
      <c r="Q227" s="259"/>
      <c r="R227" s="259"/>
      <c r="S227" s="259"/>
      <c r="T227" s="260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T227" s="21" t="s">
        <v>168</v>
      </c>
      <c r="AU227" s="21" t="s">
        <v>91</v>
      </c>
    </row>
    <row r="228" s="2" customFormat="1" ht="6.96" customHeight="1">
      <c r="A228" s="43"/>
      <c r="B228" s="64"/>
      <c r="C228" s="65"/>
      <c r="D228" s="65"/>
      <c r="E228" s="65"/>
      <c r="F228" s="65"/>
      <c r="G228" s="65"/>
      <c r="H228" s="65"/>
      <c r="I228" s="65"/>
      <c r="J228" s="65"/>
      <c r="K228" s="65"/>
      <c r="L228" s="49"/>
      <c r="M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</row>
  </sheetData>
  <sheetProtection sheet="1" autoFilter="0" formatColumns="0" formatRows="0" objects="1" scenarios="1" spinCount="100000" saltValue="WXqn6PNw14n/NR+Ayjs13jucHFq4ZuHbhWq5hPKrVjlYnL15TLBh4DSQIjvnOEsBOOUuPuTlWIQ3/IbdPcoOeA==" hashValue="w8vFVG6LAAsWLbgVfTcBF+fJBPB6ykv5L+3SLuQq3KZKwGkis9cgtW3MiZS4Uituijuh28qBy6/a7/ssv9QZsw==" algorithmName="SHA-512" password="A4C6"/>
  <autoFilter ref="C95:K2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1" r:id="rId1" display="https://podminky.urs.cz/item/CS_URS_2025_01/131111333"/>
    <hyperlink ref="F109" r:id="rId2" display="https://podminky.urs.cz/item/CS_URS_2025_01/132212131"/>
    <hyperlink ref="F113" r:id="rId3" display="https://podminky.urs.cz/item/CS_URS_2025_01/132251102"/>
    <hyperlink ref="F116" r:id="rId4" display="https://podminky.urs.cz/item/CS_URS_2025_01/133212821"/>
    <hyperlink ref="F120" r:id="rId5" display="https://podminky.urs.cz/item/CS_URS_2025_01/162751117"/>
    <hyperlink ref="F125" r:id="rId6" display="https://podminky.urs.cz/item/CS_URS_2025_01/162751119"/>
    <hyperlink ref="F128" r:id="rId7" display="https://podminky.urs.cz/item/CS_URS_2025_01/997013873"/>
    <hyperlink ref="F132" r:id="rId8" display="https://podminky.urs.cz/item/CS_URS_2025_01/274313711"/>
    <hyperlink ref="F140" r:id="rId9" display="https://podminky.urs.cz/item/CS_URS_2025_01/338171123"/>
    <hyperlink ref="F151" r:id="rId10" display="https://podminky.urs.cz/item/CS_URS_2025_01/348121221"/>
    <hyperlink ref="F167" r:id="rId11" display="https://podminky.urs.cz/item/CS_URS_2025_01/348401130"/>
    <hyperlink ref="F173" r:id="rId12" display="https://podminky.urs.cz/item/CS_URS_2025_01/348401350"/>
    <hyperlink ref="F182" r:id="rId13" display="https://podminky.urs.cz/item/CS_URS_2025_01/338121123"/>
    <hyperlink ref="F189" r:id="rId14" display="https://podminky.urs.cz/item/CS_URS_2025_01/348121121"/>
    <hyperlink ref="F194" r:id="rId15" display="https://podminky.urs.cz/item/CS_URS_2025_01/311321817"/>
    <hyperlink ref="F197" r:id="rId16" display="https://podminky.urs.cz/item/CS_URS_2025_01/311351121"/>
    <hyperlink ref="F203" r:id="rId17" display="https://podminky.urs.cz/item/CS_URS_2025_01/311351122"/>
    <hyperlink ref="F205" r:id="rId18" display="https://podminky.urs.cz/item/CS_URS_2025_01/311361821"/>
    <hyperlink ref="F209" r:id="rId19" display="https://podminky.urs.cz/item/CS_URS_2025_01/313351911"/>
    <hyperlink ref="F216" r:id="rId20" display="https://podminky.urs.cz/item/CS_URS_2025_01/783827105"/>
    <hyperlink ref="F218" r:id="rId21" display="https://podminky.urs.cz/item/CS_URS_2025_01/612111001"/>
    <hyperlink ref="F227" r:id="rId22" display="https://podminky.urs.cz/item/CS_URS_2025_01/9982321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1" customFormat="1" ht="12" customHeight="1">
      <c r="B8" s="24"/>
      <c r="D8" s="147" t="s">
        <v>132</v>
      </c>
      <c r="L8" s="24"/>
    </row>
    <row r="9" s="2" customFormat="1" ht="16.5" customHeight="1">
      <c r="A9" s="43"/>
      <c r="B9" s="49"/>
      <c r="C9" s="43"/>
      <c r="D9" s="43"/>
      <c r="E9" s="148" t="s">
        <v>257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262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3948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32</v>
      </c>
      <c r="G13" s="43"/>
      <c r="H13" s="43"/>
      <c r="I13" s="147" t="s">
        <v>20</v>
      </c>
      <c r="J13" s="138" t="s">
        <v>32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33</v>
      </c>
      <c r="G14" s="43"/>
      <c r="H14" s="43"/>
      <c r="I14" s="147" t="s">
        <v>24</v>
      </c>
      <c r="J14" s="151" t="str">
        <f>'Rekapitulace stavby'!AN8</f>
        <v>15. 7. 2024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30</v>
      </c>
      <c r="E16" s="43"/>
      <c r="F16" s="43"/>
      <c r="G16" s="43"/>
      <c r="H16" s="43"/>
      <c r="I16" s="147" t="s">
        <v>31</v>
      </c>
      <c r="J16" s="138" t="str">
        <f>IF('Rekapitulace stavby'!AN10="","",'Rekapitulace stavby'!AN10)</f>
        <v/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tr">
        <f>IF('Rekapitulace stavby'!E11="","",'Rekapitulace stavby'!E11)</f>
        <v xml:space="preserve"> </v>
      </c>
      <c r="F17" s="43"/>
      <c r="G17" s="43"/>
      <c r="H17" s="43"/>
      <c r="I17" s="147" t="s">
        <v>34</v>
      </c>
      <c r="J17" s="138" t="str">
        <f>IF('Rekapitulace stavby'!AN11="","",'Rekapitulace stavby'!AN11)</f>
        <v/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35</v>
      </c>
      <c r="E19" s="43"/>
      <c r="F19" s="43"/>
      <c r="G19" s="43"/>
      <c r="H19" s="43"/>
      <c r="I19" s="147" t="s">
        <v>31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34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37</v>
      </c>
      <c r="E22" s="43"/>
      <c r="F22" s="43"/>
      <c r="G22" s="43"/>
      <c r="H22" s="43"/>
      <c r="I22" s="147" t="s">
        <v>31</v>
      </c>
      <c r="J22" s="138" t="str">
        <f>IF('Rekapitulace stavby'!AN16="","",'Rekapitulace stavby'!AN16)</f>
        <v/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tr">
        <f>IF('Rekapitulace stavby'!E17="","",'Rekapitulace stavby'!E17)</f>
        <v xml:space="preserve"> </v>
      </c>
      <c r="F23" s="43"/>
      <c r="G23" s="43"/>
      <c r="H23" s="43"/>
      <c r="I23" s="147" t="s">
        <v>34</v>
      </c>
      <c r="J23" s="138" t="str">
        <f>IF('Rekapitulace stavby'!AN17="","",'Rekapitulace stavby'!AN17)</f>
        <v/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39</v>
      </c>
      <c r="E25" s="43"/>
      <c r="F25" s="43"/>
      <c r="G25" s="43"/>
      <c r="H25" s="43"/>
      <c r="I25" s="147" t="s">
        <v>31</v>
      </c>
      <c r="J25" s="138" t="str">
        <f>IF('Rekapitulace stavby'!AN19="","",'Rekapitulace stavby'!AN19)</f>
        <v/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tr">
        <f>IF('Rekapitulace stavby'!E20="","",'Rekapitulace stavby'!E20)</f>
        <v xml:space="preserve"> </v>
      </c>
      <c r="F26" s="43"/>
      <c r="G26" s="43"/>
      <c r="H26" s="43"/>
      <c r="I26" s="147" t="s">
        <v>34</v>
      </c>
      <c r="J26" s="138" t="str">
        <f>IF('Rekapitulace stavby'!AN20="","",'Rekapitulace stavby'!AN20)</f>
        <v/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40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32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42</v>
      </c>
      <c r="E32" s="43"/>
      <c r="F32" s="43"/>
      <c r="G32" s="43"/>
      <c r="H32" s="43"/>
      <c r="I32" s="43"/>
      <c r="J32" s="158">
        <f>ROUND(J92,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44</v>
      </c>
      <c r="G34" s="43"/>
      <c r="H34" s="43"/>
      <c r="I34" s="159" t="s">
        <v>43</v>
      </c>
      <c r="J34" s="159" t="s">
        <v>45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46</v>
      </c>
      <c r="E35" s="147" t="s">
        <v>47</v>
      </c>
      <c r="F35" s="161">
        <f>ROUND((SUM(BE92:BE161)),  2)</f>
        <v>0</v>
      </c>
      <c r="G35" s="43"/>
      <c r="H35" s="43"/>
      <c r="I35" s="162">
        <v>0.20999999999999999</v>
      </c>
      <c r="J35" s="161">
        <f>ROUND(((SUM(BE92:BE161))*I35),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48</v>
      </c>
      <c r="F36" s="161">
        <f>ROUND((SUM(BF92:BF161)),  2)</f>
        <v>0</v>
      </c>
      <c r="G36" s="43"/>
      <c r="H36" s="43"/>
      <c r="I36" s="162">
        <v>0.12</v>
      </c>
      <c r="J36" s="161">
        <f>ROUND(((SUM(BF92:BF161))*I36),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49</v>
      </c>
      <c r="F37" s="161">
        <f>ROUND((SUM(BG92:BG161)),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50</v>
      </c>
      <c r="F38" s="161">
        <f>ROUND((SUM(BH92:BH161)),  2)</f>
        <v>0</v>
      </c>
      <c r="G38" s="43"/>
      <c r="H38" s="43"/>
      <c r="I38" s="162">
        <v>0.12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51</v>
      </c>
      <c r="F39" s="161">
        <f>ROUND((SUM(BI92:BI161)),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134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>Komunitní dům sociální služby Domova Na cestě – Hlinsko_rev DPS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132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257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262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4 - Slaboproud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 xml:space="preserve"> </v>
      </c>
      <c r="G56" s="45"/>
      <c r="H56" s="45"/>
      <c r="I56" s="36" t="s">
        <v>24</v>
      </c>
      <c r="J56" s="77" t="str">
        <f>IF(J14="","",J14)</f>
        <v>15. 7. 2024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30</v>
      </c>
      <c r="D58" s="45"/>
      <c r="E58" s="45"/>
      <c r="F58" s="31" t="str">
        <f>E17</f>
        <v xml:space="preserve"> </v>
      </c>
      <c r="G58" s="45"/>
      <c r="H58" s="45"/>
      <c r="I58" s="36" t="s">
        <v>37</v>
      </c>
      <c r="J58" s="41" t="str">
        <f>E23</f>
        <v xml:space="preserve"> 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15.15" customHeight="1">
      <c r="A59" s="43"/>
      <c r="B59" s="44"/>
      <c r="C59" s="36" t="s">
        <v>35</v>
      </c>
      <c r="D59" s="45"/>
      <c r="E59" s="45"/>
      <c r="F59" s="31" t="str">
        <f>IF(E20="","",E20)</f>
        <v>Vyplň údaj</v>
      </c>
      <c r="G59" s="45"/>
      <c r="H59" s="45"/>
      <c r="I59" s="36" t="s">
        <v>39</v>
      </c>
      <c r="J59" s="41" t="str">
        <f>E26</f>
        <v xml:space="preserve"> 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135</v>
      </c>
      <c r="D61" s="176"/>
      <c r="E61" s="176"/>
      <c r="F61" s="176"/>
      <c r="G61" s="176"/>
      <c r="H61" s="176"/>
      <c r="I61" s="176"/>
      <c r="J61" s="177" t="s">
        <v>136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74</v>
      </c>
      <c r="D63" s="45"/>
      <c r="E63" s="45"/>
      <c r="F63" s="45"/>
      <c r="G63" s="45"/>
      <c r="H63" s="45"/>
      <c r="I63" s="45"/>
      <c r="J63" s="107">
        <f>J92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137</v>
      </c>
    </row>
    <row r="64" s="9" customFormat="1" ht="24.96" customHeight="1">
      <c r="A64" s="9"/>
      <c r="B64" s="179"/>
      <c r="C64" s="180"/>
      <c r="D64" s="181" t="s">
        <v>3949</v>
      </c>
      <c r="E64" s="182"/>
      <c r="F64" s="182"/>
      <c r="G64" s="182"/>
      <c r="H64" s="182"/>
      <c r="I64" s="182"/>
      <c r="J64" s="183">
        <f>J93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3950</v>
      </c>
      <c r="E65" s="182"/>
      <c r="F65" s="182"/>
      <c r="G65" s="182"/>
      <c r="H65" s="182"/>
      <c r="I65" s="182"/>
      <c r="J65" s="183">
        <f>J114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3951</v>
      </c>
      <c r="E66" s="182"/>
      <c r="F66" s="182"/>
      <c r="G66" s="182"/>
      <c r="H66" s="182"/>
      <c r="I66" s="182"/>
      <c r="J66" s="183">
        <f>J129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9"/>
      <c r="C67" s="180"/>
      <c r="D67" s="181" t="s">
        <v>3952</v>
      </c>
      <c r="E67" s="182"/>
      <c r="F67" s="182"/>
      <c r="G67" s="182"/>
      <c r="H67" s="182"/>
      <c r="I67" s="182"/>
      <c r="J67" s="183">
        <f>J139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9"/>
      <c r="C68" s="180"/>
      <c r="D68" s="181" t="s">
        <v>3953</v>
      </c>
      <c r="E68" s="182"/>
      <c r="F68" s="182"/>
      <c r="G68" s="182"/>
      <c r="H68" s="182"/>
      <c r="I68" s="182"/>
      <c r="J68" s="183">
        <f>J141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3954</v>
      </c>
      <c r="E69" s="182"/>
      <c r="F69" s="182"/>
      <c r="G69" s="182"/>
      <c r="H69" s="182"/>
      <c r="I69" s="182"/>
      <c r="J69" s="183">
        <f>J143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3955</v>
      </c>
      <c r="E70" s="182"/>
      <c r="F70" s="182"/>
      <c r="G70" s="182"/>
      <c r="H70" s="182"/>
      <c r="I70" s="182"/>
      <c r="J70" s="183">
        <f>J153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3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149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="2" customFormat="1" ht="6.96" customHeight="1">
      <c r="A72" s="43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9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6" s="2" customFormat="1" ht="6.96" customHeight="1">
      <c r="A76" s="43"/>
      <c r="B76" s="66"/>
      <c r="C76" s="67"/>
      <c r="D76" s="67"/>
      <c r="E76" s="67"/>
      <c r="F76" s="67"/>
      <c r="G76" s="67"/>
      <c r="H76" s="67"/>
      <c r="I76" s="67"/>
      <c r="J76" s="67"/>
      <c r="K76" s="67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24.96" customHeight="1">
      <c r="A77" s="43"/>
      <c r="B77" s="44"/>
      <c r="C77" s="27" t="s">
        <v>144</v>
      </c>
      <c r="D77" s="45"/>
      <c r="E77" s="45"/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6.96" customHeight="1">
      <c r="A78" s="43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12" customHeight="1">
      <c r="A79" s="43"/>
      <c r="B79" s="44"/>
      <c r="C79" s="36" t="s">
        <v>16</v>
      </c>
      <c r="D79" s="45"/>
      <c r="E79" s="45"/>
      <c r="F79" s="45"/>
      <c r="G79" s="45"/>
      <c r="H79" s="45"/>
      <c r="I79" s="45"/>
      <c r="J79" s="45"/>
      <c r="K79" s="45"/>
      <c r="L79" s="14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26.25" customHeight="1">
      <c r="A80" s="43"/>
      <c r="B80" s="44"/>
      <c r="C80" s="45"/>
      <c r="D80" s="45"/>
      <c r="E80" s="174" t="str">
        <f>E7</f>
        <v>Komunitní dům sociální služby Domova Na cestě – Hlinsko_rev DPS</v>
      </c>
      <c r="F80" s="36"/>
      <c r="G80" s="36"/>
      <c r="H80" s="36"/>
      <c r="I80" s="45"/>
      <c r="J80" s="45"/>
      <c r="K80" s="45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1" customFormat="1" ht="12" customHeight="1">
      <c r="B81" s="25"/>
      <c r="C81" s="36" t="s">
        <v>132</v>
      </c>
      <c r="D81" s="26"/>
      <c r="E81" s="26"/>
      <c r="F81" s="26"/>
      <c r="G81" s="26"/>
      <c r="H81" s="26"/>
      <c r="I81" s="26"/>
      <c r="J81" s="26"/>
      <c r="K81" s="26"/>
      <c r="L81" s="24"/>
    </row>
    <row r="82" s="2" customFormat="1" ht="16.5" customHeight="1">
      <c r="A82" s="43"/>
      <c r="B82" s="44"/>
      <c r="C82" s="45"/>
      <c r="D82" s="45"/>
      <c r="E82" s="174" t="s">
        <v>257</v>
      </c>
      <c r="F82" s="45"/>
      <c r="G82" s="45"/>
      <c r="H82" s="45"/>
      <c r="I82" s="45"/>
      <c r="J82" s="45"/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2" customHeight="1">
      <c r="A83" s="43"/>
      <c r="B83" s="44"/>
      <c r="C83" s="36" t="s">
        <v>262</v>
      </c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16.5" customHeight="1">
      <c r="A84" s="43"/>
      <c r="B84" s="44"/>
      <c r="C84" s="45"/>
      <c r="D84" s="45"/>
      <c r="E84" s="74" t="str">
        <f>E11</f>
        <v>4 - Slaboproud</v>
      </c>
      <c r="F84" s="45"/>
      <c r="G84" s="45"/>
      <c r="H84" s="45"/>
      <c r="I84" s="45"/>
      <c r="J84" s="45"/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6.96" customHeight="1">
      <c r="A85" s="43"/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12" customHeight="1">
      <c r="A86" s="43"/>
      <c r="B86" s="44"/>
      <c r="C86" s="36" t="s">
        <v>22</v>
      </c>
      <c r="D86" s="45"/>
      <c r="E86" s="45"/>
      <c r="F86" s="31" t="str">
        <f>F14</f>
        <v xml:space="preserve"> </v>
      </c>
      <c r="G86" s="45"/>
      <c r="H86" s="45"/>
      <c r="I86" s="36" t="s">
        <v>24</v>
      </c>
      <c r="J86" s="77" t="str">
        <f>IF(J14="","",J14)</f>
        <v>15. 7. 2024</v>
      </c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6.96" customHeight="1">
      <c r="A87" s="43"/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15.15" customHeight="1">
      <c r="A88" s="43"/>
      <c r="B88" s="44"/>
      <c r="C88" s="36" t="s">
        <v>30</v>
      </c>
      <c r="D88" s="45"/>
      <c r="E88" s="45"/>
      <c r="F88" s="31" t="str">
        <f>E17</f>
        <v xml:space="preserve"> </v>
      </c>
      <c r="G88" s="45"/>
      <c r="H88" s="45"/>
      <c r="I88" s="36" t="s">
        <v>37</v>
      </c>
      <c r="J88" s="41" t="str">
        <f>E23</f>
        <v xml:space="preserve"> </v>
      </c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15.15" customHeight="1">
      <c r="A89" s="43"/>
      <c r="B89" s="44"/>
      <c r="C89" s="36" t="s">
        <v>35</v>
      </c>
      <c r="D89" s="45"/>
      <c r="E89" s="45"/>
      <c r="F89" s="31" t="str">
        <f>IF(E20="","",E20)</f>
        <v>Vyplň údaj</v>
      </c>
      <c r="G89" s="45"/>
      <c r="H89" s="45"/>
      <c r="I89" s="36" t="s">
        <v>39</v>
      </c>
      <c r="J89" s="41" t="str">
        <f>E26</f>
        <v xml:space="preserve"> </v>
      </c>
      <c r="K89" s="45"/>
      <c r="L89" s="14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="2" customFormat="1" ht="10.32" customHeight="1">
      <c r="A90" s="43"/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149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="11" customFormat="1" ht="29.28" customHeight="1">
      <c r="A91" s="190"/>
      <c r="B91" s="191"/>
      <c r="C91" s="192" t="s">
        <v>145</v>
      </c>
      <c r="D91" s="193" t="s">
        <v>61</v>
      </c>
      <c r="E91" s="193" t="s">
        <v>57</v>
      </c>
      <c r="F91" s="193" t="s">
        <v>58</v>
      </c>
      <c r="G91" s="193" t="s">
        <v>146</v>
      </c>
      <c r="H91" s="193" t="s">
        <v>147</v>
      </c>
      <c r="I91" s="193" t="s">
        <v>148</v>
      </c>
      <c r="J91" s="193" t="s">
        <v>136</v>
      </c>
      <c r="K91" s="194" t="s">
        <v>149</v>
      </c>
      <c r="L91" s="195"/>
      <c r="M91" s="97" t="s">
        <v>32</v>
      </c>
      <c r="N91" s="98" t="s">
        <v>46</v>
      </c>
      <c r="O91" s="98" t="s">
        <v>150</v>
      </c>
      <c r="P91" s="98" t="s">
        <v>151</v>
      </c>
      <c r="Q91" s="98" t="s">
        <v>152</v>
      </c>
      <c r="R91" s="98" t="s">
        <v>153</v>
      </c>
      <c r="S91" s="98" t="s">
        <v>154</v>
      </c>
      <c r="T91" s="99" t="s">
        <v>155</v>
      </c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</row>
    <row r="92" s="2" customFormat="1" ht="22.8" customHeight="1">
      <c r="A92" s="43"/>
      <c r="B92" s="44"/>
      <c r="C92" s="104" t="s">
        <v>156</v>
      </c>
      <c r="D92" s="45"/>
      <c r="E92" s="45"/>
      <c r="F92" s="45"/>
      <c r="G92" s="45"/>
      <c r="H92" s="45"/>
      <c r="I92" s="45"/>
      <c r="J92" s="196">
        <f>BK92</f>
        <v>0</v>
      </c>
      <c r="K92" s="45"/>
      <c r="L92" s="49"/>
      <c r="M92" s="100"/>
      <c r="N92" s="197"/>
      <c r="O92" s="101"/>
      <c r="P92" s="198">
        <f>P93+P114+P129+P139+P141+P143+P153</f>
        <v>0</v>
      </c>
      <c r="Q92" s="101"/>
      <c r="R92" s="198">
        <f>R93+R114+R129+R139+R141+R143+R153</f>
        <v>0</v>
      </c>
      <c r="S92" s="101"/>
      <c r="T92" s="199">
        <f>T93+T114+T129+T139+T141+T143+T153</f>
        <v>0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T92" s="21" t="s">
        <v>75</v>
      </c>
      <c r="AU92" s="21" t="s">
        <v>137</v>
      </c>
      <c r="BK92" s="200">
        <f>BK93+BK114+BK129+BK139+BK141+BK143+BK153</f>
        <v>0</v>
      </c>
    </row>
    <row r="93" s="12" customFormat="1" ht="25.92" customHeight="1">
      <c r="A93" s="12"/>
      <c r="B93" s="201"/>
      <c r="C93" s="202"/>
      <c r="D93" s="203" t="s">
        <v>75</v>
      </c>
      <c r="E93" s="204" t="s">
        <v>84</v>
      </c>
      <c r="F93" s="204" t="s">
        <v>3956</v>
      </c>
      <c r="G93" s="202"/>
      <c r="H93" s="202"/>
      <c r="I93" s="205"/>
      <c r="J93" s="206">
        <f>BK93</f>
        <v>0</v>
      </c>
      <c r="K93" s="202"/>
      <c r="L93" s="207"/>
      <c r="M93" s="208"/>
      <c r="N93" s="209"/>
      <c r="O93" s="209"/>
      <c r="P93" s="210">
        <f>SUM(P94:P113)</f>
        <v>0</v>
      </c>
      <c r="Q93" s="209"/>
      <c r="R93" s="210">
        <f>SUM(R94:R113)</f>
        <v>0</v>
      </c>
      <c r="S93" s="209"/>
      <c r="T93" s="211">
        <f>SUM(T94:T113)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96</v>
      </c>
      <c r="AT93" s="213" t="s">
        <v>75</v>
      </c>
      <c r="AU93" s="213" t="s">
        <v>76</v>
      </c>
      <c r="AY93" s="212" t="s">
        <v>159</v>
      </c>
      <c r="BK93" s="214">
        <f>SUM(BK94:BK113)</f>
        <v>0</v>
      </c>
    </row>
    <row r="94" s="2" customFormat="1" ht="21.75" customHeight="1">
      <c r="A94" s="43"/>
      <c r="B94" s="44"/>
      <c r="C94" s="217" t="s">
        <v>84</v>
      </c>
      <c r="D94" s="217" t="s">
        <v>162</v>
      </c>
      <c r="E94" s="218" t="s">
        <v>3957</v>
      </c>
      <c r="F94" s="219" t="s">
        <v>3958</v>
      </c>
      <c r="G94" s="220" t="s">
        <v>759</v>
      </c>
      <c r="H94" s="221">
        <v>1</v>
      </c>
      <c r="I94" s="222"/>
      <c r="J94" s="223">
        <f>ROUND(I94*H94,2)</f>
        <v>0</v>
      </c>
      <c r="K94" s="219" t="s">
        <v>227</v>
      </c>
      <c r="L94" s="49"/>
      <c r="M94" s="224" t="s">
        <v>32</v>
      </c>
      <c r="N94" s="225" t="s">
        <v>48</v>
      </c>
      <c r="O94" s="89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R94" s="228" t="s">
        <v>3959</v>
      </c>
      <c r="AT94" s="228" t="s">
        <v>162</v>
      </c>
      <c r="AU94" s="228" t="s">
        <v>84</v>
      </c>
      <c r="AY94" s="21" t="s">
        <v>159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1" t="s">
        <v>91</v>
      </c>
      <c r="BK94" s="229">
        <f>ROUND(I94*H94,2)</f>
        <v>0</v>
      </c>
      <c r="BL94" s="21" t="s">
        <v>3959</v>
      </c>
      <c r="BM94" s="228" t="s">
        <v>3960</v>
      </c>
    </row>
    <row r="95" s="2" customFormat="1" ht="16.5" customHeight="1">
      <c r="A95" s="43"/>
      <c r="B95" s="44"/>
      <c r="C95" s="217" t="s">
        <v>91</v>
      </c>
      <c r="D95" s="217" t="s">
        <v>162</v>
      </c>
      <c r="E95" s="218" t="s">
        <v>3961</v>
      </c>
      <c r="F95" s="219" t="s">
        <v>3962</v>
      </c>
      <c r="G95" s="220" t="s">
        <v>759</v>
      </c>
      <c r="H95" s="221">
        <v>1</v>
      </c>
      <c r="I95" s="222"/>
      <c r="J95" s="223">
        <f>ROUND(I95*H95,2)</f>
        <v>0</v>
      </c>
      <c r="K95" s="219" t="s">
        <v>227</v>
      </c>
      <c r="L95" s="49"/>
      <c r="M95" s="224" t="s">
        <v>32</v>
      </c>
      <c r="N95" s="225" t="s">
        <v>48</v>
      </c>
      <c r="O95" s="8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R95" s="228" t="s">
        <v>3959</v>
      </c>
      <c r="AT95" s="228" t="s">
        <v>162</v>
      </c>
      <c r="AU95" s="228" t="s">
        <v>84</v>
      </c>
      <c r="AY95" s="21" t="s">
        <v>159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1" t="s">
        <v>91</v>
      </c>
      <c r="BK95" s="229">
        <f>ROUND(I95*H95,2)</f>
        <v>0</v>
      </c>
      <c r="BL95" s="21" t="s">
        <v>3959</v>
      </c>
      <c r="BM95" s="228" t="s">
        <v>3963</v>
      </c>
    </row>
    <row r="96" s="2" customFormat="1" ht="16.5" customHeight="1">
      <c r="A96" s="43"/>
      <c r="B96" s="44"/>
      <c r="C96" s="217" t="s">
        <v>93</v>
      </c>
      <c r="D96" s="217" t="s">
        <v>162</v>
      </c>
      <c r="E96" s="218" t="s">
        <v>3964</v>
      </c>
      <c r="F96" s="219" t="s">
        <v>3965</v>
      </c>
      <c r="G96" s="220" t="s">
        <v>759</v>
      </c>
      <c r="H96" s="221">
        <v>3</v>
      </c>
      <c r="I96" s="222"/>
      <c r="J96" s="223">
        <f>ROUND(I96*H96,2)</f>
        <v>0</v>
      </c>
      <c r="K96" s="219" t="s">
        <v>227</v>
      </c>
      <c r="L96" s="49"/>
      <c r="M96" s="224" t="s">
        <v>32</v>
      </c>
      <c r="N96" s="225" t="s">
        <v>48</v>
      </c>
      <c r="O96" s="8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R96" s="228" t="s">
        <v>3959</v>
      </c>
      <c r="AT96" s="228" t="s">
        <v>162</v>
      </c>
      <c r="AU96" s="228" t="s">
        <v>84</v>
      </c>
      <c r="AY96" s="21" t="s">
        <v>159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1" t="s">
        <v>91</v>
      </c>
      <c r="BK96" s="229">
        <f>ROUND(I96*H96,2)</f>
        <v>0</v>
      </c>
      <c r="BL96" s="21" t="s">
        <v>3959</v>
      </c>
      <c r="BM96" s="228" t="s">
        <v>3966</v>
      </c>
    </row>
    <row r="97" s="2" customFormat="1" ht="16.5" customHeight="1">
      <c r="A97" s="43"/>
      <c r="B97" s="44"/>
      <c r="C97" s="217" t="s">
        <v>96</v>
      </c>
      <c r="D97" s="217" t="s">
        <v>162</v>
      </c>
      <c r="E97" s="218" t="s">
        <v>3967</v>
      </c>
      <c r="F97" s="219" t="s">
        <v>3968</v>
      </c>
      <c r="G97" s="220" t="s">
        <v>759</v>
      </c>
      <c r="H97" s="221">
        <v>2</v>
      </c>
      <c r="I97" s="222"/>
      <c r="J97" s="223">
        <f>ROUND(I97*H97,2)</f>
        <v>0</v>
      </c>
      <c r="K97" s="219" t="s">
        <v>227</v>
      </c>
      <c r="L97" s="49"/>
      <c r="M97" s="224" t="s">
        <v>32</v>
      </c>
      <c r="N97" s="225" t="s">
        <v>48</v>
      </c>
      <c r="O97" s="8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R97" s="228" t="s">
        <v>3959</v>
      </c>
      <c r="AT97" s="228" t="s">
        <v>162</v>
      </c>
      <c r="AU97" s="228" t="s">
        <v>84</v>
      </c>
      <c r="AY97" s="21" t="s">
        <v>159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1" t="s">
        <v>91</v>
      </c>
      <c r="BK97" s="229">
        <f>ROUND(I97*H97,2)</f>
        <v>0</v>
      </c>
      <c r="BL97" s="21" t="s">
        <v>3959</v>
      </c>
      <c r="BM97" s="228" t="s">
        <v>3969</v>
      </c>
    </row>
    <row r="98" s="2" customFormat="1" ht="16.5" customHeight="1">
      <c r="A98" s="43"/>
      <c r="B98" s="44"/>
      <c r="C98" s="217" t="s">
        <v>99</v>
      </c>
      <c r="D98" s="217" t="s">
        <v>162</v>
      </c>
      <c r="E98" s="218" t="s">
        <v>3970</v>
      </c>
      <c r="F98" s="219" t="s">
        <v>3971</v>
      </c>
      <c r="G98" s="220" t="s">
        <v>759</v>
      </c>
      <c r="H98" s="221">
        <v>6</v>
      </c>
      <c r="I98" s="222"/>
      <c r="J98" s="223">
        <f>ROUND(I98*H98,2)</f>
        <v>0</v>
      </c>
      <c r="K98" s="219" t="s">
        <v>227</v>
      </c>
      <c r="L98" s="49"/>
      <c r="M98" s="224" t="s">
        <v>32</v>
      </c>
      <c r="N98" s="225" t="s">
        <v>48</v>
      </c>
      <c r="O98" s="8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R98" s="228" t="s">
        <v>3959</v>
      </c>
      <c r="AT98" s="228" t="s">
        <v>162</v>
      </c>
      <c r="AU98" s="228" t="s">
        <v>84</v>
      </c>
      <c r="AY98" s="21" t="s">
        <v>159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1" t="s">
        <v>91</v>
      </c>
      <c r="BK98" s="229">
        <f>ROUND(I98*H98,2)</f>
        <v>0</v>
      </c>
      <c r="BL98" s="21" t="s">
        <v>3959</v>
      </c>
      <c r="BM98" s="228" t="s">
        <v>3972</v>
      </c>
    </row>
    <row r="99" s="2" customFormat="1" ht="16.5" customHeight="1">
      <c r="A99" s="43"/>
      <c r="B99" s="44"/>
      <c r="C99" s="217" t="s">
        <v>102</v>
      </c>
      <c r="D99" s="217" t="s">
        <v>162</v>
      </c>
      <c r="E99" s="218" t="s">
        <v>3973</v>
      </c>
      <c r="F99" s="219" t="s">
        <v>3974</v>
      </c>
      <c r="G99" s="220" t="s">
        <v>759</v>
      </c>
      <c r="H99" s="221">
        <v>3</v>
      </c>
      <c r="I99" s="222"/>
      <c r="J99" s="223">
        <f>ROUND(I99*H99,2)</f>
        <v>0</v>
      </c>
      <c r="K99" s="219" t="s">
        <v>227</v>
      </c>
      <c r="L99" s="49"/>
      <c r="M99" s="224" t="s">
        <v>32</v>
      </c>
      <c r="N99" s="225" t="s">
        <v>48</v>
      </c>
      <c r="O99" s="8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R99" s="228" t="s">
        <v>3959</v>
      </c>
      <c r="AT99" s="228" t="s">
        <v>162</v>
      </c>
      <c r="AU99" s="228" t="s">
        <v>84</v>
      </c>
      <c r="AY99" s="21" t="s">
        <v>159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1" t="s">
        <v>91</v>
      </c>
      <c r="BK99" s="229">
        <f>ROUND(I99*H99,2)</f>
        <v>0</v>
      </c>
      <c r="BL99" s="21" t="s">
        <v>3959</v>
      </c>
      <c r="BM99" s="228" t="s">
        <v>3975</v>
      </c>
    </row>
    <row r="100" s="2" customFormat="1" ht="16.5" customHeight="1">
      <c r="A100" s="43"/>
      <c r="B100" s="44"/>
      <c r="C100" s="217" t="s">
        <v>105</v>
      </c>
      <c r="D100" s="217" t="s">
        <v>162</v>
      </c>
      <c r="E100" s="218" t="s">
        <v>3976</v>
      </c>
      <c r="F100" s="219" t="s">
        <v>3977</v>
      </c>
      <c r="G100" s="220" t="s">
        <v>759</v>
      </c>
      <c r="H100" s="221">
        <v>44</v>
      </c>
      <c r="I100" s="222"/>
      <c r="J100" s="223">
        <f>ROUND(I100*H100,2)</f>
        <v>0</v>
      </c>
      <c r="K100" s="219" t="s">
        <v>227</v>
      </c>
      <c r="L100" s="49"/>
      <c r="M100" s="224" t="s">
        <v>32</v>
      </c>
      <c r="N100" s="225" t="s">
        <v>48</v>
      </c>
      <c r="O100" s="8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R100" s="228" t="s">
        <v>3959</v>
      </c>
      <c r="AT100" s="228" t="s">
        <v>162</v>
      </c>
      <c r="AU100" s="228" t="s">
        <v>84</v>
      </c>
      <c r="AY100" s="21" t="s">
        <v>159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1" t="s">
        <v>91</v>
      </c>
      <c r="BK100" s="229">
        <f>ROUND(I100*H100,2)</f>
        <v>0</v>
      </c>
      <c r="BL100" s="21" t="s">
        <v>3959</v>
      </c>
      <c r="BM100" s="228" t="s">
        <v>3978</v>
      </c>
    </row>
    <row r="101" s="2" customFormat="1" ht="16.5" customHeight="1">
      <c r="A101" s="43"/>
      <c r="B101" s="44"/>
      <c r="C101" s="217" t="s">
        <v>108</v>
      </c>
      <c r="D101" s="217" t="s">
        <v>162</v>
      </c>
      <c r="E101" s="218" t="s">
        <v>3979</v>
      </c>
      <c r="F101" s="219" t="s">
        <v>3980</v>
      </c>
      <c r="G101" s="220" t="s">
        <v>226</v>
      </c>
      <c r="H101" s="221">
        <v>1</v>
      </c>
      <c r="I101" s="222"/>
      <c r="J101" s="223">
        <f>ROUND(I101*H101,2)</f>
        <v>0</v>
      </c>
      <c r="K101" s="219" t="s">
        <v>227</v>
      </c>
      <c r="L101" s="49"/>
      <c r="M101" s="224" t="s">
        <v>32</v>
      </c>
      <c r="N101" s="225" t="s">
        <v>48</v>
      </c>
      <c r="O101" s="8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R101" s="228" t="s">
        <v>3959</v>
      </c>
      <c r="AT101" s="228" t="s">
        <v>162</v>
      </c>
      <c r="AU101" s="228" t="s">
        <v>84</v>
      </c>
      <c r="AY101" s="21" t="s">
        <v>159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1" t="s">
        <v>91</v>
      </c>
      <c r="BK101" s="229">
        <f>ROUND(I101*H101,2)</f>
        <v>0</v>
      </c>
      <c r="BL101" s="21" t="s">
        <v>3959</v>
      </c>
      <c r="BM101" s="228" t="s">
        <v>3981</v>
      </c>
    </row>
    <row r="102" s="2" customFormat="1" ht="16.5" customHeight="1">
      <c r="A102" s="43"/>
      <c r="B102" s="44"/>
      <c r="C102" s="217" t="s">
        <v>111</v>
      </c>
      <c r="D102" s="217" t="s">
        <v>162</v>
      </c>
      <c r="E102" s="218" t="s">
        <v>3982</v>
      </c>
      <c r="F102" s="219" t="s">
        <v>3983</v>
      </c>
      <c r="G102" s="220" t="s">
        <v>759</v>
      </c>
      <c r="H102" s="221">
        <v>36</v>
      </c>
      <c r="I102" s="222"/>
      <c r="J102" s="223">
        <f>ROUND(I102*H102,2)</f>
        <v>0</v>
      </c>
      <c r="K102" s="219" t="s">
        <v>227</v>
      </c>
      <c r="L102" s="49"/>
      <c r="M102" s="224" t="s">
        <v>32</v>
      </c>
      <c r="N102" s="225" t="s">
        <v>48</v>
      </c>
      <c r="O102" s="89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R102" s="228" t="s">
        <v>3959</v>
      </c>
      <c r="AT102" s="228" t="s">
        <v>162</v>
      </c>
      <c r="AU102" s="228" t="s">
        <v>84</v>
      </c>
      <c r="AY102" s="21" t="s">
        <v>159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1" t="s">
        <v>91</v>
      </c>
      <c r="BK102" s="229">
        <f>ROUND(I102*H102,2)</f>
        <v>0</v>
      </c>
      <c r="BL102" s="21" t="s">
        <v>3959</v>
      </c>
      <c r="BM102" s="228" t="s">
        <v>3984</v>
      </c>
    </row>
    <row r="103" s="2" customFormat="1" ht="16.5" customHeight="1">
      <c r="A103" s="43"/>
      <c r="B103" s="44"/>
      <c r="C103" s="217" t="s">
        <v>114</v>
      </c>
      <c r="D103" s="217" t="s">
        <v>162</v>
      </c>
      <c r="E103" s="218" t="s">
        <v>3985</v>
      </c>
      <c r="F103" s="219" t="s">
        <v>3986</v>
      </c>
      <c r="G103" s="220" t="s">
        <v>759</v>
      </c>
      <c r="H103" s="221">
        <v>2</v>
      </c>
      <c r="I103" s="222"/>
      <c r="J103" s="223">
        <f>ROUND(I103*H103,2)</f>
        <v>0</v>
      </c>
      <c r="K103" s="219" t="s">
        <v>227</v>
      </c>
      <c r="L103" s="49"/>
      <c r="M103" s="224" t="s">
        <v>32</v>
      </c>
      <c r="N103" s="225" t="s">
        <v>48</v>
      </c>
      <c r="O103" s="8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R103" s="228" t="s">
        <v>3959</v>
      </c>
      <c r="AT103" s="228" t="s">
        <v>162</v>
      </c>
      <c r="AU103" s="228" t="s">
        <v>84</v>
      </c>
      <c r="AY103" s="21" t="s">
        <v>159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91</v>
      </c>
      <c r="BK103" s="229">
        <f>ROUND(I103*H103,2)</f>
        <v>0</v>
      </c>
      <c r="BL103" s="21" t="s">
        <v>3959</v>
      </c>
      <c r="BM103" s="228" t="s">
        <v>3987</v>
      </c>
    </row>
    <row r="104" s="2" customFormat="1" ht="16.5" customHeight="1">
      <c r="A104" s="43"/>
      <c r="B104" s="44"/>
      <c r="C104" s="217" t="s">
        <v>219</v>
      </c>
      <c r="D104" s="217" t="s">
        <v>162</v>
      </c>
      <c r="E104" s="218" t="s">
        <v>3988</v>
      </c>
      <c r="F104" s="219" t="s">
        <v>3989</v>
      </c>
      <c r="G104" s="220" t="s">
        <v>759</v>
      </c>
      <c r="H104" s="221">
        <v>22</v>
      </c>
      <c r="I104" s="222"/>
      <c r="J104" s="223">
        <f>ROUND(I104*H104,2)</f>
        <v>0</v>
      </c>
      <c r="K104" s="219" t="s">
        <v>227</v>
      </c>
      <c r="L104" s="49"/>
      <c r="M104" s="224" t="s">
        <v>32</v>
      </c>
      <c r="N104" s="225" t="s">
        <v>48</v>
      </c>
      <c r="O104" s="8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R104" s="228" t="s">
        <v>3959</v>
      </c>
      <c r="AT104" s="228" t="s">
        <v>162</v>
      </c>
      <c r="AU104" s="228" t="s">
        <v>84</v>
      </c>
      <c r="AY104" s="21" t="s">
        <v>159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1" t="s">
        <v>91</v>
      </c>
      <c r="BK104" s="229">
        <f>ROUND(I104*H104,2)</f>
        <v>0</v>
      </c>
      <c r="BL104" s="21" t="s">
        <v>3959</v>
      </c>
      <c r="BM104" s="228" t="s">
        <v>3990</v>
      </c>
    </row>
    <row r="105" s="2" customFormat="1" ht="16.5" customHeight="1">
      <c r="A105" s="43"/>
      <c r="B105" s="44"/>
      <c r="C105" s="217" t="s">
        <v>8</v>
      </c>
      <c r="D105" s="217" t="s">
        <v>162</v>
      </c>
      <c r="E105" s="218" t="s">
        <v>3991</v>
      </c>
      <c r="F105" s="219" t="s">
        <v>3992</v>
      </c>
      <c r="G105" s="220" t="s">
        <v>759</v>
      </c>
      <c r="H105" s="221">
        <v>1</v>
      </c>
      <c r="I105" s="222"/>
      <c r="J105" s="223">
        <f>ROUND(I105*H105,2)</f>
        <v>0</v>
      </c>
      <c r="K105" s="219" t="s">
        <v>227</v>
      </c>
      <c r="L105" s="49"/>
      <c r="M105" s="224" t="s">
        <v>32</v>
      </c>
      <c r="N105" s="225" t="s">
        <v>48</v>
      </c>
      <c r="O105" s="8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R105" s="228" t="s">
        <v>3959</v>
      </c>
      <c r="AT105" s="228" t="s">
        <v>162</v>
      </c>
      <c r="AU105" s="228" t="s">
        <v>84</v>
      </c>
      <c r="AY105" s="21" t="s">
        <v>159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91</v>
      </c>
      <c r="BK105" s="229">
        <f>ROUND(I105*H105,2)</f>
        <v>0</v>
      </c>
      <c r="BL105" s="21" t="s">
        <v>3959</v>
      </c>
      <c r="BM105" s="228" t="s">
        <v>3993</v>
      </c>
    </row>
    <row r="106" s="2" customFormat="1" ht="16.5" customHeight="1">
      <c r="A106" s="43"/>
      <c r="B106" s="44"/>
      <c r="C106" s="217" t="s">
        <v>231</v>
      </c>
      <c r="D106" s="217" t="s">
        <v>162</v>
      </c>
      <c r="E106" s="218" t="s">
        <v>3994</v>
      </c>
      <c r="F106" s="219" t="s">
        <v>3995</v>
      </c>
      <c r="G106" s="220" t="s">
        <v>785</v>
      </c>
      <c r="H106" s="221">
        <v>1940</v>
      </c>
      <c r="I106" s="222"/>
      <c r="J106" s="223">
        <f>ROUND(I106*H106,2)</f>
        <v>0</v>
      </c>
      <c r="K106" s="219" t="s">
        <v>227</v>
      </c>
      <c r="L106" s="49"/>
      <c r="M106" s="224" t="s">
        <v>32</v>
      </c>
      <c r="N106" s="225" t="s">
        <v>48</v>
      </c>
      <c r="O106" s="8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R106" s="228" t="s">
        <v>3959</v>
      </c>
      <c r="AT106" s="228" t="s">
        <v>162</v>
      </c>
      <c r="AU106" s="228" t="s">
        <v>84</v>
      </c>
      <c r="AY106" s="21" t="s">
        <v>159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1" t="s">
        <v>91</v>
      </c>
      <c r="BK106" s="229">
        <f>ROUND(I106*H106,2)</f>
        <v>0</v>
      </c>
      <c r="BL106" s="21" t="s">
        <v>3959</v>
      </c>
      <c r="BM106" s="228" t="s">
        <v>3996</v>
      </c>
    </row>
    <row r="107" s="2" customFormat="1" ht="16.5" customHeight="1">
      <c r="A107" s="43"/>
      <c r="B107" s="44"/>
      <c r="C107" s="217" t="s">
        <v>643</v>
      </c>
      <c r="D107" s="217" t="s">
        <v>162</v>
      </c>
      <c r="E107" s="218" t="s">
        <v>3997</v>
      </c>
      <c r="F107" s="219" t="s">
        <v>3998</v>
      </c>
      <c r="G107" s="220" t="s">
        <v>785</v>
      </c>
      <c r="H107" s="221">
        <v>70</v>
      </c>
      <c r="I107" s="222"/>
      <c r="J107" s="223">
        <f>ROUND(I107*H107,2)</f>
        <v>0</v>
      </c>
      <c r="K107" s="219" t="s">
        <v>227</v>
      </c>
      <c r="L107" s="49"/>
      <c r="M107" s="224" t="s">
        <v>32</v>
      </c>
      <c r="N107" s="225" t="s">
        <v>48</v>
      </c>
      <c r="O107" s="8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R107" s="228" t="s">
        <v>3959</v>
      </c>
      <c r="AT107" s="228" t="s">
        <v>162</v>
      </c>
      <c r="AU107" s="228" t="s">
        <v>84</v>
      </c>
      <c r="AY107" s="21" t="s">
        <v>159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91</v>
      </c>
      <c r="BK107" s="229">
        <f>ROUND(I107*H107,2)</f>
        <v>0</v>
      </c>
      <c r="BL107" s="21" t="s">
        <v>3959</v>
      </c>
      <c r="BM107" s="228" t="s">
        <v>3999</v>
      </c>
    </row>
    <row r="108" s="2" customFormat="1" ht="16.5" customHeight="1">
      <c r="A108" s="43"/>
      <c r="B108" s="44"/>
      <c r="C108" s="217" t="s">
        <v>627</v>
      </c>
      <c r="D108" s="217" t="s">
        <v>162</v>
      </c>
      <c r="E108" s="218" t="s">
        <v>4000</v>
      </c>
      <c r="F108" s="219" t="s">
        <v>4001</v>
      </c>
      <c r="G108" s="220" t="s">
        <v>785</v>
      </c>
      <c r="H108" s="221">
        <v>75</v>
      </c>
      <c r="I108" s="222"/>
      <c r="J108" s="223">
        <f>ROUND(I108*H108,2)</f>
        <v>0</v>
      </c>
      <c r="K108" s="219" t="s">
        <v>227</v>
      </c>
      <c r="L108" s="49"/>
      <c r="M108" s="224" t="s">
        <v>32</v>
      </c>
      <c r="N108" s="225" t="s">
        <v>48</v>
      </c>
      <c r="O108" s="8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R108" s="228" t="s">
        <v>3959</v>
      </c>
      <c r="AT108" s="228" t="s">
        <v>162</v>
      </c>
      <c r="AU108" s="228" t="s">
        <v>84</v>
      </c>
      <c r="AY108" s="21" t="s">
        <v>159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1" t="s">
        <v>91</v>
      </c>
      <c r="BK108" s="229">
        <f>ROUND(I108*H108,2)</f>
        <v>0</v>
      </c>
      <c r="BL108" s="21" t="s">
        <v>3959</v>
      </c>
      <c r="BM108" s="228" t="s">
        <v>4002</v>
      </c>
    </row>
    <row r="109" s="2" customFormat="1" ht="24.15" customHeight="1">
      <c r="A109" s="43"/>
      <c r="B109" s="44"/>
      <c r="C109" s="217" t="s">
        <v>663</v>
      </c>
      <c r="D109" s="217" t="s">
        <v>162</v>
      </c>
      <c r="E109" s="218" t="s">
        <v>4003</v>
      </c>
      <c r="F109" s="219" t="s">
        <v>4004</v>
      </c>
      <c r="G109" s="220" t="s">
        <v>785</v>
      </c>
      <c r="H109" s="221">
        <v>15</v>
      </c>
      <c r="I109" s="222"/>
      <c r="J109" s="223">
        <f>ROUND(I109*H109,2)</f>
        <v>0</v>
      </c>
      <c r="K109" s="219" t="s">
        <v>227</v>
      </c>
      <c r="L109" s="49"/>
      <c r="M109" s="224" t="s">
        <v>32</v>
      </c>
      <c r="N109" s="225" t="s">
        <v>48</v>
      </c>
      <c r="O109" s="8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R109" s="228" t="s">
        <v>3959</v>
      </c>
      <c r="AT109" s="228" t="s">
        <v>162</v>
      </c>
      <c r="AU109" s="228" t="s">
        <v>84</v>
      </c>
      <c r="AY109" s="21" t="s">
        <v>159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1" t="s">
        <v>91</v>
      </c>
      <c r="BK109" s="229">
        <f>ROUND(I109*H109,2)</f>
        <v>0</v>
      </c>
      <c r="BL109" s="21" t="s">
        <v>3959</v>
      </c>
      <c r="BM109" s="228" t="s">
        <v>4005</v>
      </c>
    </row>
    <row r="110" s="2" customFormat="1" ht="16.5" customHeight="1">
      <c r="A110" s="43"/>
      <c r="B110" s="44"/>
      <c r="C110" s="217" t="s">
        <v>669</v>
      </c>
      <c r="D110" s="217" t="s">
        <v>162</v>
      </c>
      <c r="E110" s="218" t="s">
        <v>4006</v>
      </c>
      <c r="F110" s="219" t="s">
        <v>4007</v>
      </c>
      <c r="G110" s="220" t="s">
        <v>785</v>
      </c>
      <c r="H110" s="221">
        <v>265</v>
      </c>
      <c r="I110" s="222"/>
      <c r="J110" s="223">
        <f>ROUND(I110*H110,2)</f>
        <v>0</v>
      </c>
      <c r="K110" s="219" t="s">
        <v>227</v>
      </c>
      <c r="L110" s="49"/>
      <c r="M110" s="224" t="s">
        <v>32</v>
      </c>
      <c r="N110" s="225" t="s">
        <v>48</v>
      </c>
      <c r="O110" s="8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3959</v>
      </c>
      <c r="AT110" s="228" t="s">
        <v>162</v>
      </c>
      <c r="AU110" s="228" t="s">
        <v>84</v>
      </c>
      <c r="AY110" s="21" t="s">
        <v>159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91</v>
      </c>
      <c r="BK110" s="229">
        <f>ROUND(I110*H110,2)</f>
        <v>0</v>
      </c>
      <c r="BL110" s="21" t="s">
        <v>3959</v>
      </c>
      <c r="BM110" s="228" t="s">
        <v>4008</v>
      </c>
    </row>
    <row r="111" s="2" customFormat="1" ht="16.5" customHeight="1">
      <c r="A111" s="43"/>
      <c r="B111" s="44"/>
      <c r="C111" s="217" t="s">
        <v>677</v>
      </c>
      <c r="D111" s="217" t="s">
        <v>162</v>
      </c>
      <c r="E111" s="218" t="s">
        <v>4009</v>
      </c>
      <c r="F111" s="219" t="s">
        <v>4010</v>
      </c>
      <c r="G111" s="220" t="s">
        <v>785</v>
      </c>
      <c r="H111" s="221">
        <v>380</v>
      </c>
      <c r="I111" s="222"/>
      <c r="J111" s="223">
        <f>ROUND(I111*H111,2)</f>
        <v>0</v>
      </c>
      <c r="K111" s="219" t="s">
        <v>227</v>
      </c>
      <c r="L111" s="49"/>
      <c r="M111" s="224" t="s">
        <v>32</v>
      </c>
      <c r="N111" s="225" t="s">
        <v>48</v>
      </c>
      <c r="O111" s="89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R111" s="228" t="s">
        <v>3959</v>
      </c>
      <c r="AT111" s="228" t="s">
        <v>162</v>
      </c>
      <c r="AU111" s="228" t="s">
        <v>84</v>
      </c>
      <c r="AY111" s="21" t="s">
        <v>159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1" t="s">
        <v>91</v>
      </c>
      <c r="BK111" s="229">
        <f>ROUND(I111*H111,2)</f>
        <v>0</v>
      </c>
      <c r="BL111" s="21" t="s">
        <v>3959</v>
      </c>
      <c r="BM111" s="228" t="s">
        <v>4011</v>
      </c>
    </row>
    <row r="112" s="2" customFormat="1" ht="21.75" customHeight="1">
      <c r="A112" s="43"/>
      <c r="B112" s="44"/>
      <c r="C112" s="217" t="s">
        <v>703</v>
      </c>
      <c r="D112" s="217" t="s">
        <v>162</v>
      </c>
      <c r="E112" s="218" t="s">
        <v>4012</v>
      </c>
      <c r="F112" s="219" t="s">
        <v>4013</v>
      </c>
      <c r="G112" s="220" t="s">
        <v>226</v>
      </c>
      <c r="H112" s="221">
        <v>1</v>
      </c>
      <c r="I112" s="222"/>
      <c r="J112" s="223">
        <f>ROUND(I112*H112,2)</f>
        <v>0</v>
      </c>
      <c r="K112" s="219" t="s">
        <v>227</v>
      </c>
      <c r="L112" s="49"/>
      <c r="M112" s="224" t="s">
        <v>32</v>
      </c>
      <c r="N112" s="225" t="s">
        <v>48</v>
      </c>
      <c r="O112" s="8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R112" s="228" t="s">
        <v>3959</v>
      </c>
      <c r="AT112" s="228" t="s">
        <v>162</v>
      </c>
      <c r="AU112" s="228" t="s">
        <v>84</v>
      </c>
      <c r="AY112" s="21" t="s">
        <v>159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1" t="s">
        <v>91</v>
      </c>
      <c r="BK112" s="229">
        <f>ROUND(I112*H112,2)</f>
        <v>0</v>
      </c>
      <c r="BL112" s="21" t="s">
        <v>3959</v>
      </c>
      <c r="BM112" s="228" t="s">
        <v>4014</v>
      </c>
    </row>
    <row r="113" s="2" customFormat="1" ht="16.5" customHeight="1">
      <c r="A113" s="43"/>
      <c r="B113" s="44"/>
      <c r="C113" s="217" t="s">
        <v>715</v>
      </c>
      <c r="D113" s="217" t="s">
        <v>162</v>
      </c>
      <c r="E113" s="218" t="s">
        <v>4015</v>
      </c>
      <c r="F113" s="219" t="s">
        <v>3980</v>
      </c>
      <c r="G113" s="220" t="s">
        <v>226</v>
      </c>
      <c r="H113" s="221">
        <v>1</v>
      </c>
      <c r="I113" s="222"/>
      <c r="J113" s="223">
        <f>ROUND(I113*H113,2)</f>
        <v>0</v>
      </c>
      <c r="K113" s="219" t="s">
        <v>227</v>
      </c>
      <c r="L113" s="49"/>
      <c r="M113" s="224" t="s">
        <v>32</v>
      </c>
      <c r="N113" s="225" t="s">
        <v>48</v>
      </c>
      <c r="O113" s="8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R113" s="228" t="s">
        <v>3959</v>
      </c>
      <c r="AT113" s="228" t="s">
        <v>162</v>
      </c>
      <c r="AU113" s="228" t="s">
        <v>84</v>
      </c>
      <c r="AY113" s="21" t="s">
        <v>159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91</v>
      </c>
      <c r="BK113" s="229">
        <f>ROUND(I113*H113,2)</f>
        <v>0</v>
      </c>
      <c r="BL113" s="21" t="s">
        <v>3959</v>
      </c>
      <c r="BM113" s="228" t="s">
        <v>4016</v>
      </c>
    </row>
    <row r="114" s="12" customFormat="1" ht="25.92" customHeight="1">
      <c r="A114" s="12"/>
      <c r="B114" s="201"/>
      <c r="C114" s="202"/>
      <c r="D114" s="203" t="s">
        <v>75</v>
      </c>
      <c r="E114" s="204" t="s">
        <v>91</v>
      </c>
      <c r="F114" s="204" t="s">
        <v>4017</v>
      </c>
      <c r="G114" s="202"/>
      <c r="H114" s="202"/>
      <c r="I114" s="205"/>
      <c r="J114" s="206">
        <f>BK114</f>
        <v>0</v>
      </c>
      <c r="K114" s="202"/>
      <c r="L114" s="207"/>
      <c r="M114" s="208"/>
      <c r="N114" s="209"/>
      <c r="O114" s="209"/>
      <c r="P114" s="210">
        <f>SUM(P115:P128)</f>
        <v>0</v>
      </c>
      <c r="Q114" s="209"/>
      <c r="R114" s="210">
        <f>SUM(R115:R128)</f>
        <v>0</v>
      </c>
      <c r="S114" s="209"/>
      <c r="T114" s="211">
        <f>SUM(T115:T128)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2" t="s">
        <v>96</v>
      </c>
      <c r="AT114" s="213" t="s">
        <v>75</v>
      </c>
      <c r="AU114" s="213" t="s">
        <v>76</v>
      </c>
      <c r="AY114" s="212" t="s">
        <v>159</v>
      </c>
      <c r="BK114" s="214">
        <f>SUM(BK115:BK128)</f>
        <v>0</v>
      </c>
    </row>
    <row r="115" s="2" customFormat="1" ht="16.5" customHeight="1">
      <c r="A115" s="43"/>
      <c r="B115" s="44"/>
      <c r="C115" s="217" t="s">
        <v>7</v>
      </c>
      <c r="D115" s="217" t="s">
        <v>162</v>
      </c>
      <c r="E115" s="218" t="s">
        <v>4018</v>
      </c>
      <c r="F115" s="219" t="s">
        <v>4019</v>
      </c>
      <c r="G115" s="220" t="s">
        <v>759</v>
      </c>
      <c r="H115" s="221">
        <v>1</v>
      </c>
      <c r="I115" s="222"/>
      <c r="J115" s="223">
        <f>ROUND(I115*H115,2)</f>
        <v>0</v>
      </c>
      <c r="K115" s="219" t="s">
        <v>227</v>
      </c>
      <c r="L115" s="49"/>
      <c r="M115" s="224" t="s">
        <v>32</v>
      </c>
      <c r="N115" s="225" t="s">
        <v>48</v>
      </c>
      <c r="O115" s="8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8" t="s">
        <v>3959</v>
      </c>
      <c r="AT115" s="228" t="s">
        <v>162</v>
      </c>
      <c r="AU115" s="228" t="s">
        <v>84</v>
      </c>
      <c r="AY115" s="21" t="s">
        <v>159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91</v>
      </c>
      <c r="BK115" s="229">
        <f>ROUND(I115*H115,2)</f>
        <v>0</v>
      </c>
      <c r="BL115" s="21" t="s">
        <v>3959</v>
      </c>
      <c r="BM115" s="228" t="s">
        <v>4020</v>
      </c>
    </row>
    <row r="116" s="2" customFormat="1" ht="16.5" customHeight="1">
      <c r="A116" s="43"/>
      <c r="B116" s="44"/>
      <c r="C116" s="217" t="s">
        <v>675</v>
      </c>
      <c r="D116" s="217" t="s">
        <v>162</v>
      </c>
      <c r="E116" s="218" t="s">
        <v>4021</v>
      </c>
      <c r="F116" s="219" t="s">
        <v>4022</v>
      </c>
      <c r="G116" s="220" t="s">
        <v>759</v>
      </c>
      <c r="H116" s="221">
        <v>10</v>
      </c>
      <c r="I116" s="222"/>
      <c r="J116" s="223">
        <f>ROUND(I116*H116,2)</f>
        <v>0</v>
      </c>
      <c r="K116" s="219" t="s">
        <v>227</v>
      </c>
      <c r="L116" s="49"/>
      <c r="M116" s="224" t="s">
        <v>32</v>
      </c>
      <c r="N116" s="225" t="s">
        <v>48</v>
      </c>
      <c r="O116" s="8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8" t="s">
        <v>3959</v>
      </c>
      <c r="AT116" s="228" t="s">
        <v>162</v>
      </c>
      <c r="AU116" s="228" t="s">
        <v>84</v>
      </c>
      <c r="AY116" s="21" t="s">
        <v>159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91</v>
      </c>
      <c r="BK116" s="229">
        <f>ROUND(I116*H116,2)</f>
        <v>0</v>
      </c>
      <c r="BL116" s="21" t="s">
        <v>3959</v>
      </c>
      <c r="BM116" s="228" t="s">
        <v>4023</v>
      </c>
    </row>
    <row r="117" s="2" customFormat="1" ht="16.5" customHeight="1">
      <c r="A117" s="43"/>
      <c r="B117" s="44"/>
      <c r="C117" s="217" t="s">
        <v>734</v>
      </c>
      <c r="D117" s="217" t="s">
        <v>162</v>
      </c>
      <c r="E117" s="218" t="s">
        <v>4024</v>
      </c>
      <c r="F117" s="219" t="s">
        <v>4025</v>
      </c>
      <c r="G117" s="220" t="s">
        <v>759</v>
      </c>
      <c r="H117" s="221">
        <v>1</v>
      </c>
      <c r="I117" s="222"/>
      <c r="J117" s="223">
        <f>ROUND(I117*H117,2)</f>
        <v>0</v>
      </c>
      <c r="K117" s="219" t="s">
        <v>227</v>
      </c>
      <c r="L117" s="49"/>
      <c r="M117" s="224" t="s">
        <v>32</v>
      </c>
      <c r="N117" s="225" t="s">
        <v>48</v>
      </c>
      <c r="O117" s="89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R117" s="228" t="s">
        <v>3959</v>
      </c>
      <c r="AT117" s="228" t="s">
        <v>162</v>
      </c>
      <c r="AU117" s="228" t="s">
        <v>84</v>
      </c>
      <c r="AY117" s="21" t="s">
        <v>159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1" t="s">
        <v>91</v>
      </c>
      <c r="BK117" s="229">
        <f>ROUND(I117*H117,2)</f>
        <v>0</v>
      </c>
      <c r="BL117" s="21" t="s">
        <v>3959</v>
      </c>
      <c r="BM117" s="228" t="s">
        <v>4026</v>
      </c>
    </row>
    <row r="118" s="2" customFormat="1" ht="16.5" customHeight="1">
      <c r="A118" s="43"/>
      <c r="B118" s="44"/>
      <c r="C118" s="217" t="s">
        <v>723</v>
      </c>
      <c r="D118" s="217" t="s">
        <v>162</v>
      </c>
      <c r="E118" s="218" t="s">
        <v>4027</v>
      </c>
      <c r="F118" s="219" t="s">
        <v>4028</v>
      </c>
      <c r="G118" s="220" t="s">
        <v>759</v>
      </c>
      <c r="H118" s="221">
        <v>1</v>
      </c>
      <c r="I118" s="222"/>
      <c r="J118" s="223">
        <f>ROUND(I118*H118,2)</f>
        <v>0</v>
      </c>
      <c r="K118" s="219" t="s">
        <v>227</v>
      </c>
      <c r="L118" s="49"/>
      <c r="M118" s="224" t="s">
        <v>32</v>
      </c>
      <c r="N118" s="225" t="s">
        <v>48</v>
      </c>
      <c r="O118" s="89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R118" s="228" t="s">
        <v>3959</v>
      </c>
      <c r="AT118" s="228" t="s">
        <v>162</v>
      </c>
      <c r="AU118" s="228" t="s">
        <v>84</v>
      </c>
      <c r="AY118" s="21" t="s">
        <v>159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1" t="s">
        <v>91</v>
      </c>
      <c r="BK118" s="229">
        <f>ROUND(I118*H118,2)</f>
        <v>0</v>
      </c>
      <c r="BL118" s="21" t="s">
        <v>3959</v>
      </c>
      <c r="BM118" s="228" t="s">
        <v>4029</v>
      </c>
    </row>
    <row r="119" s="2" customFormat="1" ht="16.5" customHeight="1">
      <c r="A119" s="43"/>
      <c r="B119" s="44"/>
      <c r="C119" s="217" t="s">
        <v>744</v>
      </c>
      <c r="D119" s="217" t="s">
        <v>162</v>
      </c>
      <c r="E119" s="218" t="s">
        <v>4030</v>
      </c>
      <c r="F119" s="219" t="s">
        <v>4031</v>
      </c>
      <c r="G119" s="220" t="s">
        <v>759</v>
      </c>
      <c r="H119" s="221">
        <v>5</v>
      </c>
      <c r="I119" s="222"/>
      <c r="J119" s="223">
        <f>ROUND(I119*H119,2)</f>
        <v>0</v>
      </c>
      <c r="K119" s="219" t="s">
        <v>227</v>
      </c>
      <c r="L119" s="49"/>
      <c r="M119" s="224" t="s">
        <v>32</v>
      </c>
      <c r="N119" s="225" t="s">
        <v>48</v>
      </c>
      <c r="O119" s="8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3959</v>
      </c>
      <c r="AT119" s="228" t="s">
        <v>162</v>
      </c>
      <c r="AU119" s="228" t="s">
        <v>84</v>
      </c>
      <c r="AY119" s="21" t="s">
        <v>159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91</v>
      </c>
      <c r="BK119" s="229">
        <f>ROUND(I119*H119,2)</f>
        <v>0</v>
      </c>
      <c r="BL119" s="21" t="s">
        <v>3959</v>
      </c>
      <c r="BM119" s="228" t="s">
        <v>4032</v>
      </c>
    </row>
    <row r="120" s="2" customFormat="1" ht="16.5" customHeight="1">
      <c r="A120" s="43"/>
      <c r="B120" s="44"/>
      <c r="C120" s="217" t="s">
        <v>749</v>
      </c>
      <c r="D120" s="217" t="s">
        <v>162</v>
      </c>
      <c r="E120" s="218" t="s">
        <v>4033</v>
      </c>
      <c r="F120" s="219" t="s">
        <v>4034</v>
      </c>
      <c r="G120" s="220" t="s">
        <v>759</v>
      </c>
      <c r="H120" s="221">
        <v>1</v>
      </c>
      <c r="I120" s="222"/>
      <c r="J120" s="223">
        <f>ROUND(I120*H120,2)</f>
        <v>0</v>
      </c>
      <c r="K120" s="219" t="s">
        <v>227</v>
      </c>
      <c r="L120" s="49"/>
      <c r="M120" s="224" t="s">
        <v>32</v>
      </c>
      <c r="N120" s="225" t="s">
        <v>48</v>
      </c>
      <c r="O120" s="89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R120" s="228" t="s">
        <v>3959</v>
      </c>
      <c r="AT120" s="228" t="s">
        <v>162</v>
      </c>
      <c r="AU120" s="228" t="s">
        <v>84</v>
      </c>
      <c r="AY120" s="21" t="s">
        <v>159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1" t="s">
        <v>91</v>
      </c>
      <c r="BK120" s="229">
        <f>ROUND(I120*H120,2)</f>
        <v>0</v>
      </c>
      <c r="BL120" s="21" t="s">
        <v>3959</v>
      </c>
      <c r="BM120" s="228" t="s">
        <v>4035</v>
      </c>
    </row>
    <row r="121" s="2" customFormat="1" ht="16.5" customHeight="1">
      <c r="A121" s="43"/>
      <c r="B121" s="44"/>
      <c r="C121" s="217" t="s">
        <v>756</v>
      </c>
      <c r="D121" s="217" t="s">
        <v>162</v>
      </c>
      <c r="E121" s="218" t="s">
        <v>4036</v>
      </c>
      <c r="F121" s="219" t="s">
        <v>4037</v>
      </c>
      <c r="G121" s="220" t="s">
        <v>226</v>
      </c>
      <c r="H121" s="221">
        <v>1</v>
      </c>
      <c r="I121" s="222"/>
      <c r="J121" s="223">
        <f>ROUND(I121*H121,2)</f>
        <v>0</v>
      </c>
      <c r="K121" s="219" t="s">
        <v>227</v>
      </c>
      <c r="L121" s="49"/>
      <c r="M121" s="224" t="s">
        <v>32</v>
      </c>
      <c r="N121" s="225" t="s">
        <v>48</v>
      </c>
      <c r="O121" s="8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R121" s="228" t="s">
        <v>3959</v>
      </c>
      <c r="AT121" s="228" t="s">
        <v>162</v>
      </c>
      <c r="AU121" s="228" t="s">
        <v>84</v>
      </c>
      <c r="AY121" s="21" t="s">
        <v>159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1" t="s">
        <v>91</v>
      </c>
      <c r="BK121" s="229">
        <f>ROUND(I121*H121,2)</f>
        <v>0</v>
      </c>
      <c r="BL121" s="21" t="s">
        <v>3959</v>
      </c>
      <c r="BM121" s="228" t="s">
        <v>4038</v>
      </c>
    </row>
    <row r="122" s="2" customFormat="1" ht="16.5" customHeight="1">
      <c r="A122" s="43"/>
      <c r="B122" s="44"/>
      <c r="C122" s="217" t="s">
        <v>761</v>
      </c>
      <c r="D122" s="217" t="s">
        <v>162</v>
      </c>
      <c r="E122" s="218" t="s">
        <v>4039</v>
      </c>
      <c r="F122" s="219" t="s">
        <v>4040</v>
      </c>
      <c r="G122" s="220" t="s">
        <v>226</v>
      </c>
      <c r="H122" s="221">
        <v>1</v>
      </c>
      <c r="I122" s="222"/>
      <c r="J122" s="223">
        <f>ROUND(I122*H122,2)</f>
        <v>0</v>
      </c>
      <c r="K122" s="219" t="s">
        <v>227</v>
      </c>
      <c r="L122" s="49"/>
      <c r="M122" s="224" t="s">
        <v>32</v>
      </c>
      <c r="N122" s="225" t="s">
        <v>48</v>
      </c>
      <c r="O122" s="89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R122" s="228" t="s">
        <v>3959</v>
      </c>
      <c r="AT122" s="228" t="s">
        <v>162</v>
      </c>
      <c r="AU122" s="228" t="s">
        <v>84</v>
      </c>
      <c r="AY122" s="21" t="s">
        <v>159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1" t="s">
        <v>91</v>
      </c>
      <c r="BK122" s="229">
        <f>ROUND(I122*H122,2)</f>
        <v>0</v>
      </c>
      <c r="BL122" s="21" t="s">
        <v>3959</v>
      </c>
      <c r="BM122" s="228" t="s">
        <v>4041</v>
      </c>
    </row>
    <row r="123" s="2" customFormat="1" ht="16.5" customHeight="1">
      <c r="A123" s="43"/>
      <c r="B123" s="44"/>
      <c r="C123" s="217" t="s">
        <v>765</v>
      </c>
      <c r="D123" s="217" t="s">
        <v>162</v>
      </c>
      <c r="E123" s="218" t="s">
        <v>4042</v>
      </c>
      <c r="F123" s="219" t="s">
        <v>3989</v>
      </c>
      <c r="G123" s="220" t="s">
        <v>759</v>
      </c>
      <c r="H123" s="221">
        <v>22</v>
      </c>
      <c r="I123" s="222"/>
      <c r="J123" s="223">
        <f>ROUND(I123*H123,2)</f>
        <v>0</v>
      </c>
      <c r="K123" s="219" t="s">
        <v>227</v>
      </c>
      <c r="L123" s="49"/>
      <c r="M123" s="224" t="s">
        <v>32</v>
      </c>
      <c r="N123" s="225" t="s">
        <v>48</v>
      </c>
      <c r="O123" s="89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R123" s="228" t="s">
        <v>3959</v>
      </c>
      <c r="AT123" s="228" t="s">
        <v>162</v>
      </c>
      <c r="AU123" s="228" t="s">
        <v>84</v>
      </c>
      <c r="AY123" s="21" t="s">
        <v>159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1" t="s">
        <v>91</v>
      </c>
      <c r="BK123" s="229">
        <f>ROUND(I123*H123,2)</f>
        <v>0</v>
      </c>
      <c r="BL123" s="21" t="s">
        <v>3959</v>
      </c>
      <c r="BM123" s="228" t="s">
        <v>4043</v>
      </c>
    </row>
    <row r="124" s="2" customFormat="1" ht="16.5" customHeight="1">
      <c r="A124" s="43"/>
      <c r="B124" s="44"/>
      <c r="C124" s="217" t="s">
        <v>770</v>
      </c>
      <c r="D124" s="217" t="s">
        <v>162</v>
      </c>
      <c r="E124" s="218" t="s">
        <v>4044</v>
      </c>
      <c r="F124" s="219" t="s">
        <v>4045</v>
      </c>
      <c r="G124" s="220" t="s">
        <v>785</v>
      </c>
      <c r="H124" s="221">
        <v>870</v>
      </c>
      <c r="I124" s="222"/>
      <c r="J124" s="223">
        <f>ROUND(I124*H124,2)</f>
        <v>0</v>
      </c>
      <c r="K124" s="219" t="s">
        <v>227</v>
      </c>
      <c r="L124" s="49"/>
      <c r="M124" s="224" t="s">
        <v>32</v>
      </c>
      <c r="N124" s="225" t="s">
        <v>48</v>
      </c>
      <c r="O124" s="89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R124" s="228" t="s">
        <v>3959</v>
      </c>
      <c r="AT124" s="228" t="s">
        <v>162</v>
      </c>
      <c r="AU124" s="228" t="s">
        <v>84</v>
      </c>
      <c r="AY124" s="21" t="s">
        <v>159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1" t="s">
        <v>91</v>
      </c>
      <c r="BK124" s="229">
        <f>ROUND(I124*H124,2)</f>
        <v>0</v>
      </c>
      <c r="BL124" s="21" t="s">
        <v>3959</v>
      </c>
      <c r="BM124" s="228" t="s">
        <v>4046</v>
      </c>
    </row>
    <row r="125" s="2" customFormat="1" ht="16.5" customHeight="1">
      <c r="A125" s="43"/>
      <c r="B125" s="44"/>
      <c r="C125" s="217" t="s">
        <v>777</v>
      </c>
      <c r="D125" s="217" t="s">
        <v>162</v>
      </c>
      <c r="E125" s="218" t="s">
        <v>4047</v>
      </c>
      <c r="F125" s="219" t="s">
        <v>4048</v>
      </c>
      <c r="G125" s="220" t="s">
        <v>785</v>
      </c>
      <c r="H125" s="221">
        <v>145</v>
      </c>
      <c r="I125" s="222"/>
      <c r="J125" s="223">
        <f>ROUND(I125*H125,2)</f>
        <v>0</v>
      </c>
      <c r="K125" s="219" t="s">
        <v>227</v>
      </c>
      <c r="L125" s="49"/>
      <c r="M125" s="224" t="s">
        <v>32</v>
      </c>
      <c r="N125" s="225" t="s">
        <v>48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8" t="s">
        <v>3959</v>
      </c>
      <c r="AT125" s="228" t="s">
        <v>162</v>
      </c>
      <c r="AU125" s="228" t="s">
        <v>84</v>
      </c>
      <c r="AY125" s="21" t="s">
        <v>159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91</v>
      </c>
      <c r="BK125" s="229">
        <f>ROUND(I125*H125,2)</f>
        <v>0</v>
      </c>
      <c r="BL125" s="21" t="s">
        <v>3959</v>
      </c>
      <c r="BM125" s="228" t="s">
        <v>4049</v>
      </c>
    </row>
    <row r="126" s="2" customFormat="1" ht="24.15" customHeight="1">
      <c r="A126" s="43"/>
      <c r="B126" s="44"/>
      <c r="C126" s="217" t="s">
        <v>782</v>
      </c>
      <c r="D126" s="217" t="s">
        <v>162</v>
      </c>
      <c r="E126" s="218" t="s">
        <v>4003</v>
      </c>
      <c r="F126" s="219" t="s">
        <v>4004</v>
      </c>
      <c r="G126" s="220" t="s">
        <v>785</v>
      </c>
      <c r="H126" s="221">
        <v>15</v>
      </c>
      <c r="I126" s="222"/>
      <c r="J126" s="223">
        <f>ROUND(I126*H126,2)</f>
        <v>0</v>
      </c>
      <c r="K126" s="219" t="s">
        <v>227</v>
      </c>
      <c r="L126" s="49"/>
      <c r="M126" s="224" t="s">
        <v>32</v>
      </c>
      <c r="N126" s="225" t="s">
        <v>48</v>
      </c>
      <c r="O126" s="8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R126" s="228" t="s">
        <v>3959</v>
      </c>
      <c r="AT126" s="228" t="s">
        <v>162</v>
      </c>
      <c r="AU126" s="228" t="s">
        <v>84</v>
      </c>
      <c r="AY126" s="21" t="s">
        <v>159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1" t="s">
        <v>91</v>
      </c>
      <c r="BK126" s="229">
        <f>ROUND(I126*H126,2)</f>
        <v>0</v>
      </c>
      <c r="BL126" s="21" t="s">
        <v>3959</v>
      </c>
      <c r="BM126" s="228" t="s">
        <v>4050</v>
      </c>
    </row>
    <row r="127" s="2" customFormat="1" ht="16.5" customHeight="1">
      <c r="A127" s="43"/>
      <c r="B127" s="44"/>
      <c r="C127" s="217" t="s">
        <v>788</v>
      </c>
      <c r="D127" s="217" t="s">
        <v>162</v>
      </c>
      <c r="E127" s="218" t="s">
        <v>4006</v>
      </c>
      <c r="F127" s="219" t="s">
        <v>4007</v>
      </c>
      <c r="G127" s="220" t="s">
        <v>785</v>
      </c>
      <c r="H127" s="221">
        <v>210</v>
      </c>
      <c r="I127" s="222"/>
      <c r="J127" s="223">
        <f>ROUND(I127*H127,2)</f>
        <v>0</v>
      </c>
      <c r="K127" s="219" t="s">
        <v>227</v>
      </c>
      <c r="L127" s="49"/>
      <c r="M127" s="224" t="s">
        <v>32</v>
      </c>
      <c r="N127" s="225" t="s">
        <v>48</v>
      </c>
      <c r="O127" s="8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R127" s="228" t="s">
        <v>3959</v>
      </c>
      <c r="AT127" s="228" t="s">
        <v>162</v>
      </c>
      <c r="AU127" s="228" t="s">
        <v>84</v>
      </c>
      <c r="AY127" s="21" t="s">
        <v>159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1" t="s">
        <v>91</v>
      </c>
      <c r="BK127" s="229">
        <f>ROUND(I127*H127,2)</f>
        <v>0</v>
      </c>
      <c r="BL127" s="21" t="s">
        <v>3959</v>
      </c>
      <c r="BM127" s="228" t="s">
        <v>4051</v>
      </c>
    </row>
    <row r="128" s="2" customFormat="1" ht="16.5" customHeight="1">
      <c r="A128" s="43"/>
      <c r="B128" s="44"/>
      <c r="C128" s="217" t="s">
        <v>793</v>
      </c>
      <c r="D128" s="217" t="s">
        <v>162</v>
      </c>
      <c r="E128" s="218" t="s">
        <v>4009</v>
      </c>
      <c r="F128" s="219" t="s">
        <v>4010</v>
      </c>
      <c r="G128" s="220" t="s">
        <v>785</v>
      </c>
      <c r="H128" s="221">
        <v>260</v>
      </c>
      <c r="I128" s="222"/>
      <c r="J128" s="223">
        <f>ROUND(I128*H128,2)</f>
        <v>0</v>
      </c>
      <c r="K128" s="219" t="s">
        <v>227</v>
      </c>
      <c r="L128" s="49"/>
      <c r="M128" s="224" t="s">
        <v>32</v>
      </c>
      <c r="N128" s="225" t="s">
        <v>48</v>
      </c>
      <c r="O128" s="89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R128" s="228" t="s">
        <v>3959</v>
      </c>
      <c r="AT128" s="228" t="s">
        <v>162</v>
      </c>
      <c r="AU128" s="228" t="s">
        <v>84</v>
      </c>
      <c r="AY128" s="21" t="s">
        <v>159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1" t="s">
        <v>91</v>
      </c>
      <c r="BK128" s="229">
        <f>ROUND(I128*H128,2)</f>
        <v>0</v>
      </c>
      <c r="BL128" s="21" t="s">
        <v>3959</v>
      </c>
      <c r="BM128" s="228" t="s">
        <v>4052</v>
      </c>
    </row>
    <row r="129" s="12" customFormat="1" ht="25.92" customHeight="1">
      <c r="A129" s="12"/>
      <c r="B129" s="201"/>
      <c r="C129" s="202"/>
      <c r="D129" s="203" t="s">
        <v>75</v>
      </c>
      <c r="E129" s="204" t="s">
        <v>93</v>
      </c>
      <c r="F129" s="204" t="s">
        <v>4053</v>
      </c>
      <c r="G129" s="202"/>
      <c r="H129" s="202"/>
      <c r="I129" s="205"/>
      <c r="J129" s="206">
        <f>BK129</f>
        <v>0</v>
      </c>
      <c r="K129" s="202"/>
      <c r="L129" s="207"/>
      <c r="M129" s="208"/>
      <c r="N129" s="209"/>
      <c r="O129" s="209"/>
      <c r="P129" s="210">
        <f>SUM(P130:P138)</f>
        <v>0</v>
      </c>
      <c r="Q129" s="209"/>
      <c r="R129" s="210">
        <f>SUM(R130:R138)</f>
        <v>0</v>
      </c>
      <c r="S129" s="209"/>
      <c r="T129" s="211">
        <f>SUM(T130:T138)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96</v>
      </c>
      <c r="AT129" s="213" t="s">
        <v>75</v>
      </c>
      <c r="AU129" s="213" t="s">
        <v>76</v>
      </c>
      <c r="AY129" s="212" t="s">
        <v>159</v>
      </c>
      <c r="BK129" s="214">
        <f>SUM(BK130:BK138)</f>
        <v>0</v>
      </c>
    </row>
    <row r="130" s="2" customFormat="1" ht="24.15" customHeight="1">
      <c r="A130" s="43"/>
      <c r="B130" s="44"/>
      <c r="C130" s="217" t="s">
        <v>800</v>
      </c>
      <c r="D130" s="217" t="s">
        <v>162</v>
      </c>
      <c r="E130" s="218" t="s">
        <v>4054</v>
      </c>
      <c r="F130" s="219" t="s">
        <v>4055</v>
      </c>
      <c r="G130" s="220" t="s">
        <v>759</v>
      </c>
      <c r="H130" s="221">
        <v>3</v>
      </c>
      <c r="I130" s="222"/>
      <c r="J130" s="223">
        <f>ROUND(I130*H130,2)</f>
        <v>0</v>
      </c>
      <c r="K130" s="219" t="s">
        <v>227</v>
      </c>
      <c r="L130" s="49"/>
      <c r="M130" s="224" t="s">
        <v>32</v>
      </c>
      <c r="N130" s="225" t="s">
        <v>48</v>
      </c>
      <c r="O130" s="89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R130" s="228" t="s">
        <v>3959</v>
      </c>
      <c r="AT130" s="228" t="s">
        <v>162</v>
      </c>
      <c r="AU130" s="228" t="s">
        <v>84</v>
      </c>
      <c r="AY130" s="21" t="s">
        <v>159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1" t="s">
        <v>91</v>
      </c>
      <c r="BK130" s="229">
        <f>ROUND(I130*H130,2)</f>
        <v>0</v>
      </c>
      <c r="BL130" s="21" t="s">
        <v>3959</v>
      </c>
      <c r="BM130" s="228" t="s">
        <v>4056</v>
      </c>
    </row>
    <row r="131" s="2" customFormat="1" ht="21.75" customHeight="1">
      <c r="A131" s="43"/>
      <c r="B131" s="44"/>
      <c r="C131" s="217" t="s">
        <v>816</v>
      </c>
      <c r="D131" s="217" t="s">
        <v>162</v>
      </c>
      <c r="E131" s="218" t="s">
        <v>4057</v>
      </c>
      <c r="F131" s="219" t="s">
        <v>4058</v>
      </c>
      <c r="G131" s="220" t="s">
        <v>759</v>
      </c>
      <c r="H131" s="221">
        <v>12</v>
      </c>
      <c r="I131" s="222"/>
      <c r="J131" s="223">
        <f>ROUND(I131*H131,2)</f>
        <v>0</v>
      </c>
      <c r="K131" s="219" t="s">
        <v>227</v>
      </c>
      <c r="L131" s="49"/>
      <c r="M131" s="224" t="s">
        <v>32</v>
      </c>
      <c r="N131" s="225" t="s">
        <v>48</v>
      </c>
      <c r="O131" s="89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R131" s="228" t="s">
        <v>3959</v>
      </c>
      <c r="AT131" s="228" t="s">
        <v>162</v>
      </c>
      <c r="AU131" s="228" t="s">
        <v>84</v>
      </c>
      <c r="AY131" s="21" t="s">
        <v>159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1" t="s">
        <v>91</v>
      </c>
      <c r="BK131" s="229">
        <f>ROUND(I131*H131,2)</f>
        <v>0</v>
      </c>
      <c r="BL131" s="21" t="s">
        <v>3959</v>
      </c>
      <c r="BM131" s="228" t="s">
        <v>4059</v>
      </c>
    </row>
    <row r="132" s="2" customFormat="1" ht="16.5" customHeight="1">
      <c r="A132" s="43"/>
      <c r="B132" s="44"/>
      <c r="C132" s="217" t="s">
        <v>825</v>
      </c>
      <c r="D132" s="217" t="s">
        <v>162</v>
      </c>
      <c r="E132" s="218" t="s">
        <v>4060</v>
      </c>
      <c r="F132" s="219" t="s">
        <v>4061</v>
      </c>
      <c r="G132" s="220" t="s">
        <v>759</v>
      </c>
      <c r="H132" s="221">
        <v>10</v>
      </c>
      <c r="I132" s="222"/>
      <c r="J132" s="223">
        <f>ROUND(I132*H132,2)</f>
        <v>0</v>
      </c>
      <c r="K132" s="219" t="s">
        <v>227</v>
      </c>
      <c r="L132" s="49"/>
      <c r="M132" s="224" t="s">
        <v>32</v>
      </c>
      <c r="N132" s="225" t="s">
        <v>48</v>
      </c>
      <c r="O132" s="8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R132" s="228" t="s">
        <v>3959</v>
      </c>
      <c r="AT132" s="228" t="s">
        <v>162</v>
      </c>
      <c r="AU132" s="228" t="s">
        <v>84</v>
      </c>
      <c r="AY132" s="21" t="s">
        <v>159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1" t="s">
        <v>91</v>
      </c>
      <c r="BK132" s="229">
        <f>ROUND(I132*H132,2)</f>
        <v>0</v>
      </c>
      <c r="BL132" s="21" t="s">
        <v>3959</v>
      </c>
      <c r="BM132" s="228" t="s">
        <v>4062</v>
      </c>
    </row>
    <row r="133" s="2" customFormat="1" ht="24.15" customHeight="1">
      <c r="A133" s="43"/>
      <c r="B133" s="44"/>
      <c r="C133" s="217" t="s">
        <v>842</v>
      </c>
      <c r="D133" s="217" t="s">
        <v>162</v>
      </c>
      <c r="E133" s="218" t="s">
        <v>4063</v>
      </c>
      <c r="F133" s="219" t="s">
        <v>4064</v>
      </c>
      <c r="G133" s="220" t="s">
        <v>759</v>
      </c>
      <c r="H133" s="221">
        <v>1</v>
      </c>
      <c r="I133" s="222"/>
      <c r="J133" s="223">
        <f>ROUND(I133*H133,2)</f>
        <v>0</v>
      </c>
      <c r="K133" s="219" t="s">
        <v>227</v>
      </c>
      <c r="L133" s="49"/>
      <c r="M133" s="224" t="s">
        <v>32</v>
      </c>
      <c r="N133" s="225" t="s">
        <v>48</v>
      </c>
      <c r="O133" s="89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R133" s="228" t="s">
        <v>3959</v>
      </c>
      <c r="AT133" s="228" t="s">
        <v>162</v>
      </c>
      <c r="AU133" s="228" t="s">
        <v>84</v>
      </c>
      <c r="AY133" s="21" t="s">
        <v>159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1" t="s">
        <v>91</v>
      </c>
      <c r="BK133" s="229">
        <f>ROUND(I133*H133,2)</f>
        <v>0</v>
      </c>
      <c r="BL133" s="21" t="s">
        <v>3959</v>
      </c>
      <c r="BM133" s="228" t="s">
        <v>4065</v>
      </c>
    </row>
    <row r="134" s="2" customFormat="1" ht="16.5" customHeight="1">
      <c r="A134" s="43"/>
      <c r="B134" s="44"/>
      <c r="C134" s="217" t="s">
        <v>858</v>
      </c>
      <c r="D134" s="217" t="s">
        <v>162</v>
      </c>
      <c r="E134" s="218" t="s">
        <v>4066</v>
      </c>
      <c r="F134" s="219" t="s">
        <v>4067</v>
      </c>
      <c r="G134" s="220" t="s">
        <v>759</v>
      </c>
      <c r="H134" s="221">
        <v>3</v>
      </c>
      <c r="I134" s="222"/>
      <c r="J134" s="223">
        <f>ROUND(I134*H134,2)</f>
        <v>0</v>
      </c>
      <c r="K134" s="219" t="s">
        <v>227</v>
      </c>
      <c r="L134" s="49"/>
      <c r="M134" s="224" t="s">
        <v>32</v>
      </c>
      <c r="N134" s="225" t="s">
        <v>48</v>
      </c>
      <c r="O134" s="89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R134" s="228" t="s">
        <v>3959</v>
      </c>
      <c r="AT134" s="228" t="s">
        <v>162</v>
      </c>
      <c r="AU134" s="228" t="s">
        <v>84</v>
      </c>
      <c r="AY134" s="21" t="s">
        <v>159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1" t="s">
        <v>91</v>
      </c>
      <c r="BK134" s="229">
        <f>ROUND(I134*H134,2)</f>
        <v>0</v>
      </c>
      <c r="BL134" s="21" t="s">
        <v>3959</v>
      </c>
      <c r="BM134" s="228" t="s">
        <v>4068</v>
      </c>
    </row>
    <row r="135" s="2" customFormat="1" ht="16.5" customHeight="1">
      <c r="A135" s="43"/>
      <c r="B135" s="44"/>
      <c r="C135" s="217" t="s">
        <v>866</v>
      </c>
      <c r="D135" s="217" t="s">
        <v>162</v>
      </c>
      <c r="E135" s="218" t="s">
        <v>4069</v>
      </c>
      <c r="F135" s="219" t="s">
        <v>4070</v>
      </c>
      <c r="G135" s="220" t="s">
        <v>785</v>
      </c>
      <c r="H135" s="221">
        <v>375</v>
      </c>
      <c r="I135" s="222"/>
      <c r="J135" s="223">
        <f>ROUND(I135*H135,2)</f>
        <v>0</v>
      </c>
      <c r="K135" s="219" t="s">
        <v>227</v>
      </c>
      <c r="L135" s="49"/>
      <c r="M135" s="224" t="s">
        <v>32</v>
      </c>
      <c r="N135" s="225" t="s">
        <v>48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R135" s="228" t="s">
        <v>3959</v>
      </c>
      <c r="AT135" s="228" t="s">
        <v>162</v>
      </c>
      <c r="AU135" s="228" t="s">
        <v>84</v>
      </c>
      <c r="AY135" s="21" t="s">
        <v>159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1" t="s">
        <v>91</v>
      </c>
      <c r="BK135" s="229">
        <f>ROUND(I135*H135,2)</f>
        <v>0</v>
      </c>
      <c r="BL135" s="21" t="s">
        <v>3959</v>
      </c>
      <c r="BM135" s="228" t="s">
        <v>4071</v>
      </c>
    </row>
    <row r="136" s="2" customFormat="1" ht="16.5" customHeight="1">
      <c r="A136" s="43"/>
      <c r="B136" s="44"/>
      <c r="C136" s="217" t="s">
        <v>874</v>
      </c>
      <c r="D136" s="217" t="s">
        <v>162</v>
      </c>
      <c r="E136" s="218" t="s">
        <v>4072</v>
      </c>
      <c r="F136" s="219" t="s">
        <v>4073</v>
      </c>
      <c r="G136" s="220" t="s">
        <v>785</v>
      </c>
      <c r="H136" s="221">
        <v>280</v>
      </c>
      <c r="I136" s="222"/>
      <c r="J136" s="223">
        <f>ROUND(I136*H136,2)</f>
        <v>0</v>
      </c>
      <c r="K136" s="219" t="s">
        <v>227</v>
      </c>
      <c r="L136" s="49"/>
      <c r="M136" s="224" t="s">
        <v>32</v>
      </c>
      <c r="N136" s="225" t="s">
        <v>48</v>
      </c>
      <c r="O136" s="89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R136" s="228" t="s">
        <v>3959</v>
      </c>
      <c r="AT136" s="228" t="s">
        <v>162</v>
      </c>
      <c r="AU136" s="228" t="s">
        <v>84</v>
      </c>
      <c r="AY136" s="21" t="s">
        <v>159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1" t="s">
        <v>91</v>
      </c>
      <c r="BK136" s="229">
        <f>ROUND(I136*H136,2)</f>
        <v>0</v>
      </c>
      <c r="BL136" s="21" t="s">
        <v>3959</v>
      </c>
      <c r="BM136" s="228" t="s">
        <v>4074</v>
      </c>
    </row>
    <row r="137" s="2" customFormat="1" ht="24.15" customHeight="1">
      <c r="A137" s="43"/>
      <c r="B137" s="44"/>
      <c r="C137" s="217" t="s">
        <v>879</v>
      </c>
      <c r="D137" s="217" t="s">
        <v>162</v>
      </c>
      <c r="E137" s="218" t="s">
        <v>4075</v>
      </c>
      <c r="F137" s="219" t="s">
        <v>4076</v>
      </c>
      <c r="G137" s="220" t="s">
        <v>226</v>
      </c>
      <c r="H137" s="221">
        <v>1</v>
      </c>
      <c r="I137" s="222"/>
      <c r="J137" s="223">
        <f>ROUND(I137*H137,2)</f>
        <v>0</v>
      </c>
      <c r="K137" s="219" t="s">
        <v>227</v>
      </c>
      <c r="L137" s="49"/>
      <c r="M137" s="224" t="s">
        <v>32</v>
      </c>
      <c r="N137" s="225" t="s">
        <v>48</v>
      </c>
      <c r="O137" s="89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R137" s="228" t="s">
        <v>3959</v>
      </c>
      <c r="AT137" s="228" t="s">
        <v>162</v>
      </c>
      <c r="AU137" s="228" t="s">
        <v>84</v>
      </c>
      <c r="AY137" s="21" t="s">
        <v>159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1" t="s">
        <v>91</v>
      </c>
      <c r="BK137" s="229">
        <f>ROUND(I137*H137,2)</f>
        <v>0</v>
      </c>
      <c r="BL137" s="21" t="s">
        <v>3959</v>
      </c>
      <c r="BM137" s="228" t="s">
        <v>4077</v>
      </c>
    </row>
    <row r="138" s="2" customFormat="1" ht="16.5" customHeight="1">
      <c r="A138" s="43"/>
      <c r="B138" s="44"/>
      <c r="C138" s="217" t="s">
        <v>889</v>
      </c>
      <c r="D138" s="217" t="s">
        <v>162</v>
      </c>
      <c r="E138" s="218" t="s">
        <v>4078</v>
      </c>
      <c r="F138" s="219" t="s">
        <v>4079</v>
      </c>
      <c r="G138" s="220" t="s">
        <v>759</v>
      </c>
      <c r="H138" s="221">
        <v>16</v>
      </c>
      <c r="I138" s="222"/>
      <c r="J138" s="223">
        <f>ROUND(I138*H138,2)</f>
        <v>0</v>
      </c>
      <c r="K138" s="219" t="s">
        <v>227</v>
      </c>
      <c r="L138" s="49"/>
      <c r="M138" s="224" t="s">
        <v>32</v>
      </c>
      <c r="N138" s="225" t="s">
        <v>48</v>
      </c>
      <c r="O138" s="89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R138" s="228" t="s">
        <v>3959</v>
      </c>
      <c r="AT138" s="228" t="s">
        <v>162</v>
      </c>
      <c r="AU138" s="228" t="s">
        <v>84</v>
      </c>
      <c r="AY138" s="21" t="s">
        <v>159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1" t="s">
        <v>91</v>
      </c>
      <c r="BK138" s="229">
        <f>ROUND(I138*H138,2)</f>
        <v>0</v>
      </c>
      <c r="BL138" s="21" t="s">
        <v>3959</v>
      </c>
      <c r="BM138" s="228" t="s">
        <v>4080</v>
      </c>
    </row>
    <row r="139" s="12" customFormat="1" ht="25.92" customHeight="1">
      <c r="A139" s="12"/>
      <c r="B139" s="201"/>
      <c r="C139" s="202"/>
      <c r="D139" s="203" t="s">
        <v>75</v>
      </c>
      <c r="E139" s="204" t="s">
        <v>96</v>
      </c>
      <c r="F139" s="204" t="s">
        <v>4081</v>
      </c>
      <c r="G139" s="202"/>
      <c r="H139" s="202"/>
      <c r="I139" s="205"/>
      <c r="J139" s="206">
        <f>BK139</f>
        <v>0</v>
      </c>
      <c r="K139" s="202"/>
      <c r="L139" s="207"/>
      <c r="M139" s="208"/>
      <c r="N139" s="209"/>
      <c r="O139" s="209"/>
      <c r="P139" s="210">
        <f>P140</f>
        <v>0</v>
      </c>
      <c r="Q139" s="209"/>
      <c r="R139" s="210">
        <f>R140</f>
        <v>0</v>
      </c>
      <c r="S139" s="209"/>
      <c r="T139" s="211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2" t="s">
        <v>96</v>
      </c>
      <c r="AT139" s="213" t="s">
        <v>75</v>
      </c>
      <c r="AU139" s="213" t="s">
        <v>76</v>
      </c>
      <c r="AY139" s="212" t="s">
        <v>159</v>
      </c>
      <c r="BK139" s="214">
        <f>BK140</f>
        <v>0</v>
      </c>
    </row>
    <row r="140" s="2" customFormat="1" ht="24.15" customHeight="1">
      <c r="A140" s="43"/>
      <c r="B140" s="44"/>
      <c r="C140" s="217" t="s">
        <v>896</v>
      </c>
      <c r="D140" s="217" t="s">
        <v>162</v>
      </c>
      <c r="E140" s="218" t="s">
        <v>3929</v>
      </c>
      <c r="F140" s="219" t="s">
        <v>4082</v>
      </c>
      <c r="G140" s="220" t="s">
        <v>226</v>
      </c>
      <c r="H140" s="221">
        <v>1</v>
      </c>
      <c r="I140" s="222"/>
      <c r="J140" s="223">
        <f>ROUND(I140*H140,2)</f>
        <v>0</v>
      </c>
      <c r="K140" s="219" t="s">
        <v>227</v>
      </c>
      <c r="L140" s="49"/>
      <c r="M140" s="224" t="s">
        <v>32</v>
      </c>
      <c r="N140" s="225" t="s">
        <v>48</v>
      </c>
      <c r="O140" s="89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R140" s="228" t="s">
        <v>3959</v>
      </c>
      <c r="AT140" s="228" t="s">
        <v>162</v>
      </c>
      <c r="AU140" s="228" t="s">
        <v>84</v>
      </c>
      <c r="AY140" s="21" t="s">
        <v>159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1" t="s">
        <v>91</v>
      </c>
      <c r="BK140" s="229">
        <f>ROUND(I140*H140,2)</f>
        <v>0</v>
      </c>
      <c r="BL140" s="21" t="s">
        <v>3959</v>
      </c>
      <c r="BM140" s="228" t="s">
        <v>4083</v>
      </c>
    </row>
    <row r="141" s="12" customFormat="1" ht="25.92" customHeight="1">
      <c r="A141" s="12"/>
      <c r="B141" s="201"/>
      <c r="C141" s="202"/>
      <c r="D141" s="203" t="s">
        <v>75</v>
      </c>
      <c r="E141" s="204" t="s">
        <v>99</v>
      </c>
      <c r="F141" s="204" t="s">
        <v>4084</v>
      </c>
      <c r="G141" s="202"/>
      <c r="H141" s="202"/>
      <c r="I141" s="205"/>
      <c r="J141" s="206">
        <f>BK141</f>
        <v>0</v>
      </c>
      <c r="K141" s="202"/>
      <c r="L141" s="207"/>
      <c r="M141" s="208"/>
      <c r="N141" s="209"/>
      <c r="O141" s="209"/>
      <c r="P141" s="210">
        <f>P142</f>
        <v>0</v>
      </c>
      <c r="Q141" s="209"/>
      <c r="R141" s="210">
        <f>R142</f>
        <v>0</v>
      </c>
      <c r="S141" s="209"/>
      <c r="T141" s="211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96</v>
      </c>
      <c r="AT141" s="213" t="s">
        <v>75</v>
      </c>
      <c r="AU141" s="213" t="s">
        <v>76</v>
      </c>
      <c r="AY141" s="212" t="s">
        <v>159</v>
      </c>
      <c r="BK141" s="214">
        <f>BK142</f>
        <v>0</v>
      </c>
    </row>
    <row r="142" s="2" customFormat="1" ht="16.5" customHeight="1">
      <c r="A142" s="43"/>
      <c r="B142" s="44"/>
      <c r="C142" s="217" t="s">
        <v>901</v>
      </c>
      <c r="D142" s="217" t="s">
        <v>162</v>
      </c>
      <c r="E142" s="218" t="s">
        <v>3932</v>
      </c>
      <c r="F142" s="219" t="s">
        <v>4085</v>
      </c>
      <c r="G142" s="220" t="s">
        <v>759</v>
      </c>
      <c r="H142" s="221">
        <v>11</v>
      </c>
      <c r="I142" s="222"/>
      <c r="J142" s="223">
        <f>ROUND(I142*H142,2)</f>
        <v>0</v>
      </c>
      <c r="K142" s="219" t="s">
        <v>227</v>
      </c>
      <c r="L142" s="49"/>
      <c r="M142" s="224" t="s">
        <v>32</v>
      </c>
      <c r="N142" s="225" t="s">
        <v>48</v>
      </c>
      <c r="O142" s="89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R142" s="228" t="s">
        <v>3959</v>
      </c>
      <c r="AT142" s="228" t="s">
        <v>162</v>
      </c>
      <c r="AU142" s="228" t="s">
        <v>84</v>
      </c>
      <c r="AY142" s="21" t="s">
        <v>159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1" t="s">
        <v>91</v>
      </c>
      <c r="BK142" s="229">
        <f>ROUND(I142*H142,2)</f>
        <v>0</v>
      </c>
      <c r="BL142" s="21" t="s">
        <v>3959</v>
      </c>
      <c r="BM142" s="228" t="s">
        <v>4086</v>
      </c>
    </row>
    <row r="143" s="12" customFormat="1" ht="25.92" customHeight="1">
      <c r="A143" s="12"/>
      <c r="B143" s="201"/>
      <c r="C143" s="202"/>
      <c r="D143" s="203" t="s">
        <v>75</v>
      </c>
      <c r="E143" s="204" t="s">
        <v>102</v>
      </c>
      <c r="F143" s="204" t="s">
        <v>4087</v>
      </c>
      <c r="G143" s="202"/>
      <c r="H143" s="202"/>
      <c r="I143" s="205"/>
      <c r="J143" s="206">
        <f>BK143</f>
        <v>0</v>
      </c>
      <c r="K143" s="202"/>
      <c r="L143" s="207"/>
      <c r="M143" s="208"/>
      <c r="N143" s="209"/>
      <c r="O143" s="209"/>
      <c r="P143" s="210">
        <f>SUM(P144:P152)</f>
        <v>0</v>
      </c>
      <c r="Q143" s="209"/>
      <c r="R143" s="210">
        <f>SUM(R144:R152)</f>
        <v>0</v>
      </c>
      <c r="S143" s="209"/>
      <c r="T143" s="211">
        <f>SUM(T144:T152)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96</v>
      </c>
      <c r="AT143" s="213" t="s">
        <v>75</v>
      </c>
      <c r="AU143" s="213" t="s">
        <v>76</v>
      </c>
      <c r="AY143" s="212" t="s">
        <v>159</v>
      </c>
      <c r="BK143" s="214">
        <f>SUM(BK144:BK152)</f>
        <v>0</v>
      </c>
    </row>
    <row r="144" s="2" customFormat="1" ht="16.5" customHeight="1">
      <c r="A144" s="43"/>
      <c r="B144" s="44"/>
      <c r="C144" s="217" t="s">
        <v>907</v>
      </c>
      <c r="D144" s="217" t="s">
        <v>162</v>
      </c>
      <c r="E144" s="218" t="s">
        <v>4088</v>
      </c>
      <c r="F144" s="219" t="s">
        <v>4089</v>
      </c>
      <c r="G144" s="220" t="s">
        <v>785</v>
      </c>
      <c r="H144" s="221">
        <v>380</v>
      </c>
      <c r="I144" s="222"/>
      <c r="J144" s="223">
        <f>ROUND(I144*H144,2)</f>
        <v>0</v>
      </c>
      <c r="K144" s="219" t="s">
        <v>227</v>
      </c>
      <c r="L144" s="49"/>
      <c r="M144" s="224" t="s">
        <v>32</v>
      </c>
      <c r="N144" s="225" t="s">
        <v>48</v>
      </c>
      <c r="O144" s="89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R144" s="228" t="s">
        <v>3959</v>
      </c>
      <c r="AT144" s="228" t="s">
        <v>162</v>
      </c>
      <c r="AU144" s="228" t="s">
        <v>84</v>
      </c>
      <c r="AY144" s="21" t="s">
        <v>159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1" t="s">
        <v>91</v>
      </c>
      <c r="BK144" s="229">
        <f>ROUND(I144*H144,2)</f>
        <v>0</v>
      </c>
      <c r="BL144" s="21" t="s">
        <v>3959</v>
      </c>
      <c r="BM144" s="228" t="s">
        <v>4090</v>
      </c>
    </row>
    <row r="145" s="2" customFormat="1" ht="21.75" customHeight="1">
      <c r="A145" s="43"/>
      <c r="B145" s="44"/>
      <c r="C145" s="217" t="s">
        <v>911</v>
      </c>
      <c r="D145" s="217" t="s">
        <v>162</v>
      </c>
      <c r="E145" s="218" t="s">
        <v>4091</v>
      </c>
      <c r="F145" s="219" t="s">
        <v>4092</v>
      </c>
      <c r="G145" s="220" t="s">
        <v>785</v>
      </c>
      <c r="H145" s="221">
        <v>380</v>
      </c>
      <c r="I145" s="222"/>
      <c r="J145" s="223">
        <f>ROUND(I145*H145,2)</f>
        <v>0</v>
      </c>
      <c r="K145" s="219" t="s">
        <v>227</v>
      </c>
      <c r="L145" s="49"/>
      <c r="M145" s="224" t="s">
        <v>32</v>
      </c>
      <c r="N145" s="225" t="s">
        <v>48</v>
      </c>
      <c r="O145" s="89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R145" s="228" t="s">
        <v>3959</v>
      </c>
      <c r="AT145" s="228" t="s">
        <v>162</v>
      </c>
      <c r="AU145" s="228" t="s">
        <v>84</v>
      </c>
      <c r="AY145" s="21" t="s">
        <v>159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1" t="s">
        <v>91</v>
      </c>
      <c r="BK145" s="229">
        <f>ROUND(I145*H145,2)</f>
        <v>0</v>
      </c>
      <c r="BL145" s="21" t="s">
        <v>3959</v>
      </c>
      <c r="BM145" s="228" t="s">
        <v>4093</v>
      </c>
    </row>
    <row r="146" s="2" customFormat="1" ht="16.5" customHeight="1">
      <c r="A146" s="43"/>
      <c r="B146" s="44"/>
      <c r="C146" s="217" t="s">
        <v>915</v>
      </c>
      <c r="D146" s="217" t="s">
        <v>162</v>
      </c>
      <c r="E146" s="218" t="s">
        <v>4094</v>
      </c>
      <c r="F146" s="219" t="s">
        <v>4095</v>
      </c>
      <c r="G146" s="220" t="s">
        <v>785</v>
      </c>
      <c r="H146" s="221">
        <v>80</v>
      </c>
      <c r="I146" s="222"/>
      <c r="J146" s="223">
        <f>ROUND(I146*H146,2)</f>
        <v>0</v>
      </c>
      <c r="K146" s="219" t="s">
        <v>227</v>
      </c>
      <c r="L146" s="49"/>
      <c r="M146" s="224" t="s">
        <v>32</v>
      </c>
      <c r="N146" s="225" t="s">
        <v>48</v>
      </c>
      <c r="O146" s="89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R146" s="228" t="s">
        <v>3959</v>
      </c>
      <c r="AT146" s="228" t="s">
        <v>162</v>
      </c>
      <c r="AU146" s="228" t="s">
        <v>84</v>
      </c>
      <c r="AY146" s="21" t="s">
        <v>159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1" t="s">
        <v>91</v>
      </c>
      <c r="BK146" s="229">
        <f>ROUND(I146*H146,2)</f>
        <v>0</v>
      </c>
      <c r="BL146" s="21" t="s">
        <v>3959</v>
      </c>
      <c r="BM146" s="228" t="s">
        <v>4096</v>
      </c>
    </row>
    <row r="147" s="2" customFormat="1" ht="21.75" customHeight="1">
      <c r="A147" s="43"/>
      <c r="B147" s="44"/>
      <c r="C147" s="217" t="s">
        <v>919</v>
      </c>
      <c r="D147" s="217" t="s">
        <v>162</v>
      </c>
      <c r="E147" s="218" t="s">
        <v>4097</v>
      </c>
      <c r="F147" s="219" t="s">
        <v>4098</v>
      </c>
      <c r="G147" s="220" t="s">
        <v>785</v>
      </c>
      <c r="H147" s="221">
        <v>80</v>
      </c>
      <c r="I147" s="222"/>
      <c r="J147" s="223">
        <f>ROUND(I147*H147,2)</f>
        <v>0</v>
      </c>
      <c r="K147" s="219" t="s">
        <v>227</v>
      </c>
      <c r="L147" s="49"/>
      <c r="M147" s="224" t="s">
        <v>32</v>
      </c>
      <c r="N147" s="225" t="s">
        <v>48</v>
      </c>
      <c r="O147" s="89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R147" s="228" t="s">
        <v>3959</v>
      </c>
      <c r="AT147" s="228" t="s">
        <v>162</v>
      </c>
      <c r="AU147" s="228" t="s">
        <v>84</v>
      </c>
      <c r="AY147" s="21" t="s">
        <v>159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1" t="s">
        <v>91</v>
      </c>
      <c r="BK147" s="229">
        <f>ROUND(I147*H147,2)</f>
        <v>0</v>
      </c>
      <c r="BL147" s="21" t="s">
        <v>3959</v>
      </c>
      <c r="BM147" s="228" t="s">
        <v>4099</v>
      </c>
    </row>
    <row r="148" s="2" customFormat="1" ht="21.75" customHeight="1">
      <c r="A148" s="43"/>
      <c r="B148" s="44"/>
      <c r="C148" s="217" t="s">
        <v>172</v>
      </c>
      <c r="D148" s="217" t="s">
        <v>162</v>
      </c>
      <c r="E148" s="218" t="s">
        <v>4100</v>
      </c>
      <c r="F148" s="219" t="s">
        <v>4101</v>
      </c>
      <c r="G148" s="220" t="s">
        <v>759</v>
      </c>
      <c r="H148" s="221">
        <v>24</v>
      </c>
      <c r="I148" s="222"/>
      <c r="J148" s="223">
        <f>ROUND(I148*H148,2)</f>
        <v>0</v>
      </c>
      <c r="K148" s="219" t="s">
        <v>227</v>
      </c>
      <c r="L148" s="49"/>
      <c r="M148" s="224" t="s">
        <v>32</v>
      </c>
      <c r="N148" s="225" t="s">
        <v>48</v>
      </c>
      <c r="O148" s="89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8" t="s">
        <v>3959</v>
      </c>
      <c r="AT148" s="228" t="s">
        <v>162</v>
      </c>
      <c r="AU148" s="228" t="s">
        <v>84</v>
      </c>
      <c r="AY148" s="21" t="s">
        <v>159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1" t="s">
        <v>91</v>
      </c>
      <c r="BK148" s="229">
        <f>ROUND(I148*H148,2)</f>
        <v>0</v>
      </c>
      <c r="BL148" s="21" t="s">
        <v>3959</v>
      </c>
      <c r="BM148" s="228" t="s">
        <v>4102</v>
      </c>
    </row>
    <row r="149" s="2" customFormat="1" ht="16.5" customHeight="1">
      <c r="A149" s="43"/>
      <c r="B149" s="44"/>
      <c r="C149" s="217" t="s">
        <v>926</v>
      </c>
      <c r="D149" s="217" t="s">
        <v>162</v>
      </c>
      <c r="E149" s="218" t="s">
        <v>4103</v>
      </c>
      <c r="F149" s="219" t="s">
        <v>4104</v>
      </c>
      <c r="G149" s="220" t="s">
        <v>226</v>
      </c>
      <c r="H149" s="221">
        <v>1</v>
      </c>
      <c r="I149" s="222"/>
      <c r="J149" s="223">
        <f>ROUND(I149*H149,2)</f>
        <v>0</v>
      </c>
      <c r="K149" s="219" t="s">
        <v>227</v>
      </c>
      <c r="L149" s="49"/>
      <c r="M149" s="224" t="s">
        <v>32</v>
      </c>
      <c r="N149" s="225" t="s">
        <v>48</v>
      </c>
      <c r="O149" s="89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R149" s="228" t="s">
        <v>3959</v>
      </c>
      <c r="AT149" s="228" t="s">
        <v>162</v>
      </c>
      <c r="AU149" s="228" t="s">
        <v>84</v>
      </c>
      <c r="AY149" s="21" t="s">
        <v>159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1" t="s">
        <v>91</v>
      </c>
      <c r="BK149" s="229">
        <f>ROUND(I149*H149,2)</f>
        <v>0</v>
      </c>
      <c r="BL149" s="21" t="s">
        <v>3959</v>
      </c>
      <c r="BM149" s="228" t="s">
        <v>4105</v>
      </c>
    </row>
    <row r="150" s="2" customFormat="1" ht="16.5" customHeight="1">
      <c r="A150" s="43"/>
      <c r="B150" s="44"/>
      <c r="C150" s="217" t="s">
        <v>930</v>
      </c>
      <c r="D150" s="217" t="s">
        <v>162</v>
      </c>
      <c r="E150" s="218" t="s">
        <v>4106</v>
      </c>
      <c r="F150" s="219" t="s">
        <v>4107</v>
      </c>
      <c r="G150" s="220" t="s">
        <v>226</v>
      </c>
      <c r="H150" s="221">
        <v>1</v>
      </c>
      <c r="I150" s="222"/>
      <c r="J150" s="223">
        <f>ROUND(I150*H150,2)</f>
        <v>0</v>
      </c>
      <c r="K150" s="219" t="s">
        <v>227</v>
      </c>
      <c r="L150" s="49"/>
      <c r="M150" s="224" t="s">
        <v>32</v>
      </c>
      <c r="N150" s="225" t="s">
        <v>48</v>
      </c>
      <c r="O150" s="89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R150" s="228" t="s">
        <v>3959</v>
      </c>
      <c r="AT150" s="228" t="s">
        <v>162</v>
      </c>
      <c r="AU150" s="228" t="s">
        <v>84</v>
      </c>
      <c r="AY150" s="21" t="s">
        <v>159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1" t="s">
        <v>91</v>
      </c>
      <c r="BK150" s="229">
        <f>ROUND(I150*H150,2)</f>
        <v>0</v>
      </c>
      <c r="BL150" s="21" t="s">
        <v>3959</v>
      </c>
      <c r="BM150" s="228" t="s">
        <v>4108</v>
      </c>
    </row>
    <row r="151" s="2" customFormat="1" ht="16.5" customHeight="1">
      <c r="A151" s="43"/>
      <c r="B151" s="44"/>
      <c r="C151" s="217" t="s">
        <v>934</v>
      </c>
      <c r="D151" s="217" t="s">
        <v>162</v>
      </c>
      <c r="E151" s="218" t="s">
        <v>4109</v>
      </c>
      <c r="F151" s="219" t="s">
        <v>4110</v>
      </c>
      <c r="G151" s="220" t="s">
        <v>226</v>
      </c>
      <c r="H151" s="221">
        <v>1</v>
      </c>
      <c r="I151" s="222"/>
      <c r="J151" s="223">
        <f>ROUND(I151*H151,2)</f>
        <v>0</v>
      </c>
      <c r="K151" s="219" t="s">
        <v>227</v>
      </c>
      <c r="L151" s="49"/>
      <c r="M151" s="224" t="s">
        <v>32</v>
      </c>
      <c r="N151" s="225" t="s">
        <v>48</v>
      </c>
      <c r="O151" s="89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R151" s="228" t="s">
        <v>3959</v>
      </c>
      <c r="AT151" s="228" t="s">
        <v>162</v>
      </c>
      <c r="AU151" s="228" t="s">
        <v>84</v>
      </c>
      <c r="AY151" s="21" t="s">
        <v>159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1" t="s">
        <v>91</v>
      </c>
      <c r="BK151" s="229">
        <f>ROUND(I151*H151,2)</f>
        <v>0</v>
      </c>
      <c r="BL151" s="21" t="s">
        <v>3959</v>
      </c>
      <c r="BM151" s="228" t="s">
        <v>4111</v>
      </c>
    </row>
    <row r="152" s="2" customFormat="1" ht="16.5" customHeight="1">
      <c r="A152" s="43"/>
      <c r="B152" s="44"/>
      <c r="C152" s="217" t="s">
        <v>938</v>
      </c>
      <c r="D152" s="217" t="s">
        <v>162</v>
      </c>
      <c r="E152" s="218" t="s">
        <v>4112</v>
      </c>
      <c r="F152" s="219" t="s">
        <v>4113</v>
      </c>
      <c r="G152" s="220" t="s">
        <v>226</v>
      </c>
      <c r="H152" s="221">
        <v>1</v>
      </c>
      <c r="I152" s="222"/>
      <c r="J152" s="223">
        <f>ROUND(I152*H152,2)</f>
        <v>0</v>
      </c>
      <c r="K152" s="219" t="s">
        <v>227</v>
      </c>
      <c r="L152" s="49"/>
      <c r="M152" s="224" t="s">
        <v>32</v>
      </c>
      <c r="N152" s="225" t="s">
        <v>48</v>
      </c>
      <c r="O152" s="89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R152" s="228" t="s">
        <v>3959</v>
      </c>
      <c r="AT152" s="228" t="s">
        <v>162</v>
      </c>
      <c r="AU152" s="228" t="s">
        <v>84</v>
      </c>
      <c r="AY152" s="21" t="s">
        <v>159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1" t="s">
        <v>91</v>
      </c>
      <c r="BK152" s="229">
        <f>ROUND(I152*H152,2)</f>
        <v>0</v>
      </c>
      <c r="BL152" s="21" t="s">
        <v>3959</v>
      </c>
      <c r="BM152" s="228" t="s">
        <v>4114</v>
      </c>
    </row>
    <row r="153" s="12" customFormat="1" ht="25.92" customHeight="1">
      <c r="A153" s="12"/>
      <c r="B153" s="201"/>
      <c r="C153" s="202"/>
      <c r="D153" s="203" t="s">
        <v>75</v>
      </c>
      <c r="E153" s="204" t="s">
        <v>105</v>
      </c>
      <c r="F153" s="204" t="s">
        <v>129</v>
      </c>
      <c r="G153" s="202"/>
      <c r="H153" s="202"/>
      <c r="I153" s="205"/>
      <c r="J153" s="206">
        <f>BK153</f>
        <v>0</v>
      </c>
      <c r="K153" s="202"/>
      <c r="L153" s="207"/>
      <c r="M153" s="208"/>
      <c r="N153" s="209"/>
      <c r="O153" s="209"/>
      <c r="P153" s="210">
        <f>SUM(P154:P161)</f>
        <v>0</v>
      </c>
      <c r="Q153" s="209"/>
      <c r="R153" s="210">
        <f>SUM(R154:R161)</f>
        <v>0</v>
      </c>
      <c r="S153" s="209"/>
      <c r="T153" s="211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2" t="s">
        <v>96</v>
      </c>
      <c r="AT153" s="213" t="s">
        <v>75</v>
      </c>
      <c r="AU153" s="213" t="s">
        <v>76</v>
      </c>
      <c r="AY153" s="212" t="s">
        <v>159</v>
      </c>
      <c r="BK153" s="214">
        <f>SUM(BK154:BK161)</f>
        <v>0</v>
      </c>
    </row>
    <row r="154" s="2" customFormat="1" ht="16.5" customHeight="1">
      <c r="A154" s="43"/>
      <c r="B154" s="44"/>
      <c r="C154" s="217" t="s">
        <v>942</v>
      </c>
      <c r="D154" s="217" t="s">
        <v>162</v>
      </c>
      <c r="E154" s="218" t="s">
        <v>4115</v>
      </c>
      <c r="F154" s="219" t="s">
        <v>4116</v>
      </c>
      <c r="G154" s="220" t="s">
        <v>759</v>
      </c>
      <c r="H154" s="221">
        <v>1</v>
      </c>
      <c r="I154" s="222"/>
      <c r="J154" s="223">
        <f>ROUND(I154*H154,2)</f>
        <v>0</v>
      </c>
      <c r="K154" s="219" t="s">
        <v>227</v>
      </c>
      <c r="L154" s="49"/>
      <c r="M154" s="224" t="s">
        <v>32</v>
      </c>
      <c r="N154" s="225" t="s">
        <v>48</v>
      </c>
      <c r="O154" s="89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R154" s="228" t="s">
        <v>3959</v>
      </c>
      <c r="AT154" s="228" t="s">
        <v>162</v>
      </c>
      <c r="AU154" s="228" t="s">
        <v>84</v>
      </c>
      <c r="AY154" s="21" t="s">
        <v>159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1" t="s">
        <v>91</v>
      </c>
      <c r="BK154" s="229">
        <f>ROUND(I154*H154,2)</f>
        <v>0</v>
      </c>
      <c r="BL154" s="21" t="s">
        <v>3959</v>
      </c>
      <c r="BM154" s="228" t="s">
        <v>4117</v>
      </c>
    </row>
    <row r="155" s="2" customFormat="1" ht="16.5" customHeight="1">
      <c r="A155" s="43"/>
      <c r="B155" s="44"/>
      <c r="C155" s="217" t="s">
        <v>947</v>
      </c>
      <c r="D155" s="217" t="s">
        <v>162</v>
      </c>
      <c r="E155" s="218" t="s">
        <v>4118</v>
      </c>
      <c r="F155" s="219" t="s">
        <v>4119</v>
      </c>
      <c r="G155" s="220" t="s">
        <v>1698</v>
      </c>
      <c r="H155" s="221">
        <v>1</v>
      </c>
      <c r="I155" s="222"/>
      <c r="J155" s="223">
        <f>ROUND(I155*H155,2)</f>
        <v>0</v>
      </c>
      <c r="K155" s="219" t="s">
        <v>227</v>
      </c>
      <c r="L155" s="49"/>
      <c r="M155" s="224" t="s">
        <v>32</v>
      </c>
      <c r="N155" s="225" t="s">
        <v>48</v>
      </c>
      <c r="O155" s="89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R155" s="228" t="s">
        <v>3959</v>
      </c>
      <c r="AT155" s="228" t="s">
        <v>162</v>
      </c>
      <c r="AU155" s="228" t="s">
        <v>84</v>
      </c>
      <c r="AY155" s="21" t="s">
        <v>159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1" t="s">
        <v>91</v>
      </c>
      <c r="BK155" s="229">
        <f>ROUND(I155*H155,2)</f>
        <v>0</v>
      </c>
      <c r="BL155" s="21" t="s">
        <v>3959</v>
      </c>
      <c r="BM155" s="228" t="s">
        <v>4120</v>
      </c>
    </row>
    <row r="156" s="2" customFormat="1" ht="16.5" customHeight="1">
      <c r="A156" s="43"/>
      <c r="B156" s="44"/>
      <c r="C156" s="217" t="s">
        <v>985</v>
      </c>
      <c r="D156" s="217" t="s">
        <v>162</v>
      </c>
      <c r="E156" s="218" t="s">
        <v>4121</v>
      </c>
      <c r="F156" s="219" t="s">
        <v>4122</v>
      </c>
      <c r="G156" s="220" t="s">
        <v>759</v>
      </c>
      <c r="H156" s="221">
        <v>1</v>
      </c>
      <c r="I156" s="222"/>
      <c r="J156" s="223">
        <f>ROUND(I156*H156,2)</f>
        <v>0</v>
      </c>
      <c r="K156" s="219" t="s">
        <v>227</v>
      </c>
      <c r="L156" s="49"/>
      <c r="M156" s="224" t="s">
        <v>32</v>
      </c>
      <c r="N156" s="225" t="s">
        <v>48</v>
      </c>
      <c r="O156" s="89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R156" s="228" t="s">
        <v>3959</v>
      </c>
      <c r="AT156" s="228" t="s">
        <v>162</v>
      </c>
      <c r="AU156" s="228" t="s">
        <v>84</v>
      </c>
      <c r="AY156" s="21" t="s">
        <v>159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1" t="s">
        <v>91</v>
      </c>
      <c r="BK156" s="229">
        <f>ROUND(I156*H156,2)</f>
        <v>0</v>
      </c>
      <c r="BL156" s="21" t="s">
        <v>3959</v>
      </c>
      <c r="BM156" s="228" t="s">
        <v>4123</v>
      </c>
    </row>
    <row r="157" s="2" customFormat="1" ht="16.5" customHeight="1">
      <c r="A157" s="43"/>
      <c r="B157" s="44"/>
      <c r="C157" s="217" t="s">
        <v>1001</v>
      </c>
      <c r="D157" s="217" t="s">
        <v>162</v>
      </c>
      <c r="E157" s="218" t="s">
        <v>4124</v>
      </c>
      <c r="F157" s="219" t="s">
        <v>4125</v>
      </c>
      <c r="G157" s="220" t="s">
        <v>759</v>
      </c>
      <c r="H157" s="221">
        <v>1</v>
      </c>
      <c r="I157" s="222"/>
      <c r="J157" s="223">
        <f>ROUND(I157*H157,2)</f>
        <v>0</v>
      </c>
      <c r="K157" s="219" t="s">
        <v>227</v>
      </c>
      <c r="L157" s="49"/>
      <c r="M157" s="224" t="s">
        <v>32</v>
      </c>
      <c r="N157" s="225" t="s">
        <v>48</v>
      </c>
      <c r="O157" s="89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R157" s="228" t="s">
        <v>96</v>
      </c>
      <c r="AT157" s="228" t="s">
        <v>162</v>
      </c>
      <c r="AU157" s="228" t="s">
        <v>84</v>
      </c>
      <c r="AY157" s="21" t="s">
        <v>159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1" t="s">
        <v>91</v>
      </c>
      <c r="BK157" s="229">
        <f>ROUND(I157*H157,2)</f>
        <v>0</v>
      </c>
      <c r="BL157" s="21" t="s">
        <v>96</v>
      </c>
      <c r="BM157" s="228" t="s">
        <v>4126</v>
      </c>
    </row>
    <row r="158" s="2" customFormat="1" ht="16.5" customHeight="1">
      <c r="A158" s="43"/>
      <c r="B158" s="44"/>
      <c r="C158" s="217" t="s">
        <v>1010</v>
      </c>
      <c r="D158" s="217" t="s">
        <v>162</v>
      </c>
      <c r="E158" s="218" t="s">
        <v>4127</v>
      </c>
      <c r="F158" s="219" t="s">
        <v>4128</v>
      </c>
      <c r="G158" s="220" t="s">
        <v>759</v>
      </c>
      <c r="H158" s="221">
        <v>1</v>
      </c>
      <c r="I158" s="222"/>
      <c r="J158" s="223">
        <f>ROUND(I158*H158,2)</f>
        <v>0</v>
      </c>
      <c r="K158" s="219" t="s">
        <v>227</v>
      </c>
      <c r="L158" s="49"/>
      <c r="M158" s="224" t="s">
        <v>32</v>
      </c>
      <c r="N158" s="225" t="s">
        <v>48</v>
      </c>
      <c r="O158" s="89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R158" s="228" t="s">
        <v>96</v>
      </c>
      <c r="AT158" s="228" t="s">
        <v>162</v>
      </c>
      <c r="AU158" s="228" t="s">
        <v>84</v>
      </c>
      <c r="AY158" s="21" t="s">
        <v>159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1" t="s">
        <v>91</v>
      </c>
      <c r="BK158" s="229">
        <f>ROUND(I158*H158,2)</f>
        <v>0</v>
      </c>
      <c r="BL158" s="21" t="s">
        <v>96</v>
      </c>
      <c r="BM158" s="228" t="s">
        <v>4129</v>
      </c>
    </row>
    <row r="159" s="2" customFormat="1" ht="16.5" customHeight="1">
      <c r="A159" s="43"/>
      <c r="B159" s="44"/>
      <c r="C159" s="217" t="s">
        <v>1018</v>
      </c>
      <c r="D159" s="217" t="s">
        <v>162</v>
      </c>
      <c r="E159" s="218" t="s">
        <v>4130</v>
      </c>
      <c r="F159" s="219" t="s">
        <v>4131</v>
      </c>
      <c r="G159" s="220" t="s">
        <v>759</v>
      </c>
      <c r="H159" s="221">
        <v>1</v>
      </c>
      <c r="I159" s="222"/>
      <c r="J159" s="223">
        <f>ROUND(I159*H159,2)</f>
        <v>0</v>
      </c>
      <c r="K159" s="219" t="s">
        <v>227</v>
      </c>
      <c r="L159" s="49"/>
      <c r="M159" s="224" t="s">
        <v>32</v>
      </c>
      <c r="N159" s="225" t="s">
        <v>48</v>
      </c>
      <c r="O159" s="89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R159" s="228" t="s">
        <v>96</v>
      </c>
      <c r="AT159" s="228" t="s">
        <v>162</v>
      </c>
      <c r="AU159" s="228" t="s">
        <v>84</v>
      </c>
      <c r="AY159" s="21" t="s">
        <v>159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1" t="s">
        <v>91</v>
      </c>
      <c r="BK159" s="229">
        <f>ROUND(I159*H159,2)</f>
        <v>0</v>
      </c>
      <c r="BL159" s="21" t="s">
        <v>96</v>
      </c>
      <c r="BM159" s="228" t="s">
        <v>4132</v>
      </c>
    </row>
    <row r="160" s="2" customFormat="1" ht="16.5" customHeight="1">
      <c r="A160" s="43"/>
      <c r="B160" s="44"/>
      <c r="C160" s="217" t="s">
        <v>386</v>
      </c>
      <c r="D160" s="217" t="s">
        <v>162</v>
      </c>
      <c r="E160" s="218" t="s">
        <v>4133</v>
      </c>
      <c r="F160" s="219" t="s">
        <v>4134</v>
      </c>
      <c r="G160" s="220" t="s">
        <v>1698</v>
      </c>
      <c r="H160" s="221">
        <v>1</v>
      </c>
      <c r="I160" s="222"/>
      <c r="J160" s="223">
        <f>ROUND(I160*H160,2)</f>
        <v>0</v>
      </c>
      <c r="K160" s="219" t="s">
        <v>227</v>
      </c>
      <c r="L160" s="49"/>
      <c r="M160" s="224" t="s">
        <v>32</v>
      </c>
      <c r="N160" s="225" t="s">
        <v>48</v>
      </c>
      <c r="O160" s="89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R160" s="228" t="s">
        <v>96</v>
      </c>
      <c r="AT160" s="228" t="s">
        <v>162</v>
      </c>
      <c r="AU160" s="228" t="s">
        <v>84</v>
      </c>
      <c r="AY160" s="21" t="s">
        <v>159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1" t="s">
        <v>91</v>
      </c>
      <c r="BK160" s="229">
        <f>ROUND(I160*H160,2)</f>
        <v>0</v>
      </c>
      <c r="BL160" s="21" t="s">
        <v>96</v>
      </c>
      <c r="BM160" s="228" t="s">
        <v>4135</v>
      </c>
    </row>
    <row r="161" s="2" customFormat="1" ht="16.5" customHeight="1">
      <c r="A161" s="43"/>
      <c r="B161" s="44"/>
      <c r="C161" s="217" t="s">
        <v>1030</v>
      </c>
      <c r="D161" s="217" t="s">
        <v>162</v>
      </c>
      <c r="E161" s="218" t="s">
        <v>4136</v>
      </c>
      <c r="F161" s="219" t="s">
        <v>4137</v>
      </c>
      <c r="G161" s="220" t="s">
        <v>759</v>
      </c>
      <c r="H161" s="221">
        <v>1</v>
      </c>
      <c r="I161" s="222"/>
      <c r="J161" s="223">
        <f>ROUND(I161*H161,2)</f>
        <v>0</v>
      </c>
      <c r="K161" s="219" t="s">
        <v>227</v>
      </c>
      <c r="L161" s="49"/>
      <c r="M161" s="315" t="s">
        <v>32</v>
      </c>
      <c r="N161" s="316" t="s">
        <v>48</v>
      </c>
      <c r="O161" s="259"/>
      <c r="P161" s="313">
        <f>O161*H161</f>
        <v>0</v>
      </c>
      <c r="Q161" s="313">
        <v>0</v>
      </c>
      <c r="R161" s="313">
        <f>Q161*H161</f>
        <v>0</v>
      </c>
      <c r="S161" s="313">
        <v>0</v>
      </c>
      <c r="T161" s="314">
        <f>S161*H161</f>
        <v>0</v>
      </c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R161" s="228" t="s">
        <v>96</v>
      </c>
      <c r="AT161" s="228" t="s">
        <v>162</v>
      </c>
      <c r="AU161" s="228" t="s">
        <v>84</v>
      </c>
      <c r="AY161" s="21" t="s">
        <v>159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1" t="s">
        <v>91</v>
      </c>
      <c r="BK161" s="229">
        <f>ROUND(I161*H161,2)</f>
        <v>0</v>
      </c>
      <c r="BL161" s="21" t="s">
        <v>96</v>
      </c>
      <c r="BM161" s="228" t="s">
        <v>4138</v>
      </c>
    </row>
    <row r="162" s="2" customFormat="1" ht="6.96" customHeight="1">
      <c r="A162" s="43"/>
      <c r="B162" s="64"/>
      <c r="C162" s="65"/>
      <c r="D162" s="65"/>
      <c r="E162" s="65"/>
      <c r="F162" s="65"/>
      <c r="G162" s="65"/>
      <c r="H162" s="65"/>
      <c r="I162" s="65"/>
      <c r="J162" s="65"/>
      <c r="K162" s="65"/>
      <c r="L162" s="49"/>
      <c r="M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</row>
  </sheetData>
  <sheetProtection sheet="1" autoFilter="0" formatColumns="0" formatRows="0" objects="1" scenarios="1" spinCount="100000" saltValue="WnGMYwsiRIHkLScs3XnF7PY4bFUuieGfVUr7Coa4NlMbaqtcIXSN56o+kGDmxW4QVWDb/DI7aR4UWUyXHFwFeA==" hashValue="pX7jMOAc9m55QbSAam5dN4TkZ6ZLjja/7pjrVpkbV1Ofo70sE2IJjSSZMKMTAf4fRvGgkL4kmyflWkR2VHEhqw==" algorithmName="SHA-512" password="A4C6"/>
  <autoFilter ref="C91:K1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1" customFormat="1" ht="12" customHeight="1">
      <c r="B8" s="24"/>
      <c r="D8" s="147" t="s">
        <v>132</v>
      </c>
      <c r="L8" s="24"/>
    </row>
    <row r="9" s="2" customFormat="1" ht="16.5" customHeight="1">
      <c r="A9" s="43"/>
      <c r="B9" s="49"/>
      <c r="C9" s="43"/>
      <c r="D9" s="43"/>
      <c r="E9" s="148" t="s">
        <v>257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262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4139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32</v>
      </c>
      <c r="G13" s="43"/>
      <c r="H13" s="43"/>
      <c r="I13" s="147" t="s">
        <v>20</v>
      </c>
      <c r="J13" s="138" t="s">
        <v>32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33</v>
      </c>
      <c r="G14" s="43"/>
      <c r="H14" s="43"/>
      <c r="I14" s="147" t="s">
        <v>24</v>
      </c>
      <c r="J14" s="151" t="str">
        <f>'Rekapitulace stavby'!AN8</f>
        <v>15. 7. 2024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30</v>
      </c>
      <c r="E16" s="43"/>
      <c r="F16" s="43"/>
      <c r="G16" s="43"/>
      <c r="H16" s="43"/>
      <c r="I16" s="147" t="s">
        <v>31</v>
      </c>
      <c r="J16" s="138" t="str">
        <f>IF('Rekapitulace stavby'!AN10="","",'Rekapitulace stavby'!AN10)</f>
        <v/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tr">
        <f>IF('Rekapitulace stavby'!E11="","",'Rekapitulace stavby'!E11)</f>
        <v xml:space="preserve"> </v>
      </c>
      <c r="F17" s="43"/>
      <c r="G17" s="43"/>
      <c r="H17" s="43"/>
      <c r="I17" s="147" t="s">
        <v>34</v>
      </c>
      <c r="J17" s="138" t="str">
        <f>IF('Rekapitulace stavby'!AN11="","",'Rekapitulace stavby'!AN11)</f>
        <v/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35</v>
      </c>
      <c r="E19" s="43"/>
      <c r="F19" s="43"/>
      <c r="G19" s="43"/>
      <c r="H19" s="43"/>
      <c r="I19" s="147" t="s">
        <v>31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34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37</v>
      </c>
      <c r="E22" s="43"/>
      <c r="F22" s="43"/>
      <c r="G22" s="43"/>
      <c r="H22" s="43"/>
      <c r="I22" s="147" t="s">
        <v>31</v>
      </c>
      <c r="J22" s="138" t="str">
        <f>IF('Rekapitulace stavby'!AN16="","",'Rekapitulace stavby'!AN16)</f>
        <v/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tr">
        <f>IF('Rekapitulace stavby'!E17="","",'Rekapitulace stavby'!E17)</f>
        <v xml:space="preserve"> </v>
      </c>
      <c r="F23" s="43"/>
      <c r="G23" s="43"/>
      <c r="H23" s="43"/>
      <c r="I23" s="147" t="s">
        <v>34</v>
      </c>
      <c r="J23" s="138" t="str">
        <f>IF('Rekapitulace stavby'!AN17="","",'Rekapitulace stavby'!AN17)</f>
        <v/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39</v>
      </c>
      <c r="E25" s="43"/>
      <c r="F25" s="43"/>
      <c r="G25" s="43"/>
      <c r="H25" s="43"/>
      <c r="I25" s="147" t="s">
        <v>31</v>
      </c>
      <c r="J25" s="138" t="str">
        <f>IF('Rekapitulace stavby'!AN19="","",'Rekapitulace stavby'!AN19)</f>
        <v/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tr">
        <f>IF('Rekapitulace stavby'!E20="","",'Rekapitulace stavby'!E20)</f>
        <v xml:space="preserve"> </v>
      </c>
      <c r="F26" s="43"/>
      <c r="G26" s="43"/>
      <c r="H26" s="43"/>
      <c r="I26" s="147" t="s">
        <v>34</v>
      </c>
      <c r="J26" s="138" t="str">
        <f>IF('Rekapitulace stavby'!AN20="","",'Rekapitulace stavby'!AN20)</f>
        <v/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40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32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42</v>
      </c>
      <c r="E32" s="43"/>
      <c r="F32" s="43"/>
      <c r="G32" s="43"/>
      <c r="H32" s="43"/>
      <c r="I32" s="43"/>
      <c r="J32" s="158">
        <f>ROUND(J98,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44</v>
      </c>
      <c r="G34" s="43"/>
      <c r="H34" s="43"/>
      <c r="I34" s="159" t="s">
        <v>43</v>
      </c>
      <c r="J34" s="159" t="s">
        <v>45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46</v>
      </c>
      <c r="E35" s="147" t="s">
        <v>47</v>
      </c>
      <c r="F35" s="161">
        <f>ROUND((SUM(BE98:BE264)),  2)</f>
        <v>0</v>
      </c>
      <c r="G35" s="43"/>
      <c r="H35" s="43"/>
      <c r="I35" s="162">
        <v>0.20999999999999999</v>
      </c>
      <c r="J35" s="161">
        <f>ROUND(((SUM(BE98:BE264))*I35),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48</v>
      </c>
      <c r="F36" s="161">
        <f>ROUND((SUM(BF98:BF264)),  2)</f>
        <v>0</v>
      </c>
      <c r="G36" s="43"/>
      <c r="H36" s="43"/>
      <c r="I36" s="162">
        <v>0.12</v>
      </c>
      <c r="J36" s="161">
        <f>ROUND(((SUM(BF98:BF264))*I36),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49</v>
      </c>
      <c r="F37" s="161">
        <f>ROUND((SUM(BG98:BG264)),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50</v>
      </c>
      <c r="F38" s="161">
        <f>ROUND((SUM(BH98:BH264)),  2)</f>
        <v>0</v>
      </c>
      <c r="G38" s="43"/>
      <c r="H38" s="43"/>
      <c r="I38" s="162">
        <v>0.12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51</v>
      </c>
      <c r="F39" s="161">
        <f>ROUND((SUM(BI98:BI264)),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134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>Komunitní dům sociální služby Domova Na cestě – Hlinsko_rev DPS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132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257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262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5 - Silnoproud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 xml:space="preserve"> </v>
      </c>
      <c r="G56" s="45"/>
      <c r="H56" s="45"/>
      <c r="I56" s="36" t="s">
        <v>24</v>
      </c>
      <c r="J56" s="77" t="str">
        <f>IF(J14="","",J14)</f>
        <v>15. 7. 2024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30</v>
      </c>
      <c r="D58" s="45"/>
      <c r="E58" s="45"/>
      <c r="F58" s="31" t="str">
        <f>E17</f>
        <v xml:space="preserve"> </v>
      </c>
      <c r="G58" s="45"/>
      <c r="H58" s="45"/>
      <c r="I58" s="36" t="s">
        <v>37</v>
      </c>
      <c r="J58" s="41" t="str">
        <f>E23</f>
        <v xml:space="preserve"> 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15.15" customHeight="1">
      <c r="A59" s="43"/>
      <c r="B59" s="44"/>
      <c r="C59" s="36" t="s">
        <v>35</v>
      </c>
      <c r="D59" s="45"/>
      <c r="E59" s="45"/>
      <c r="F59" s="31" t="str">
        <f>IF(E20="","",E20)</f>
        <v>Vyplň údaj</v>
      </c>
      <c r="G59" s="45"/>
      <c r="H59" s="45"/>
      <c r="I59" s="36" t="s">
        <v>39</v>
      </c>
      <c r="J59" s="41" t="str">
        <f>E26</f>
        <v xml:space="preserve"> 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135</v>
      </c>
      <c r="D61" s="176"/>
      <c r="E61" s="176"/>
      <c r="F61" s="176"/>
      <c r="G61" s="176"/>
      <c r="H61" s="176"/>
      <c r="I61" s="176"/>
      <c r="J61" s="177" t="s">
        <v>136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74</v>
      </c>
      <c r="D63" s="45"/>
      <c r="E63" s="45"/>
      <c r="F63" s="45"/>
      <c r="G63" s="45"/>
      <c r="H63" s="45"/>
      <c r="I63" s="45"/>
      <c r="J63" s="107">
        <f>J98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137</v>
      </c>
    </row>
    <row r="64" s="9" customFormat="1" ht="24.96" customHeight="1">
      <c r="A64" s="9"/>
      <c r="B64" s="179"/>
      <c r="C64" s="180"/>
      <c r="D64" s="181" t="s">
        <v>4140</v>
      </c>
      <c r="E64" s="182"/>
      <c r="F64" s="182"/>
      <c r="G64" s="182"/>
      <c r="H64" s="182"/>
      <c r="I64" s="182"/>
      <c r="J64" s="183">
        <f>J99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4141</v>
      </c>
      <c r="E65" s="187"/>
      <c r="F65" s="187"/>
      <c r="G65" s="187"/>
      <c r="H65" s="187"/>
      <c r="I65" s="187"/>
      <c r="J65" s="188">
        <f>J100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4142</v>
      </c>
      <c r="E66" s="187"/>
      <c r="F66" s="187"/>
      <c r="G66" s="187"/>
      <c r="H66" s="187"/>
      <c r="I66" s="187"/>
      <c r="J66" s="188">
        <f>J108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4143</v>
      </c>
      <c r="E67" s="187"/>
      <c r="F67" s="187"/>
      <c r="G67" s="187"/>
      <c r="H67" s="187"/>
      <c r="I67" s="187"/>
      <c r="J67" s="188">
        <f>J133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4144</v>
      </c>
      <c r="E68" s="187"/>
      <c r="F68" s="187"/>
      <c r="G68" s="187"/>
      <c r="H68" s="187"/>
      <c r="I68" s="187"/>
      <c r="J68" s="188">
        <f>J136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30"/>
      <c r="D69" s="186" t="s">
        <v>4145</v>
      </c>
      <c r="E69" s="187"/>
      <c r="F69" s="187"/>
      <c r="G69" s="187"/>
      <c r="H69" s="187"/>
      <c r="I69" s="187"/>
      <c r="J69" s="188">
        <f>J150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4146</v>
      </c>
      <c r="E70" s="187"/>
      <c r="F70" s="187"/>
      <c r="G70" s="187"/>
      <c r="H70" s="187"/>
      <c r="I70" s="187"/>
      <c r="J70" s="188">
        <f>J171</f>
        <v>0</v>
      </c>
      <c r="K70" s="130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30"/>
      <c r="D71" s="186" t="s">
        <v>4147</v>
      </c>
      <c r="E71" s="187"/>
      <c r="F71" s="187"/>
      <c r="G71" s="187"/>
      <c r="H71" s="187"/>
      <c r="I71" s="187"/>
      <c r="J71" s="188">
        <f>J194</f>
        <v>0</v>
      </c>
      <c r="K71" s="130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30"/>
      <c r="D72" s="186" t="s">
        <v>4148</v>
      </c>
      <c r="E72" s="187"/>
      <c r="F72" s="187"/>
      <c r="G72" s="187"/>
      <c r="H72" s="187"/>
      <c r="I72" s="187"/>
      <c r="J72" s="188">
        <f>J211</f>
        <v>0</v>
      </c>
      <c r="K72" s="130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30"/>
      <c r="D73" s="186" t="s">
        <v>4149</v>
      </c>
      <c r="E73" s="187"/>
      <c r="F73" s="187"/>
      <c r="G73" s="187"/>
      <c r="H73" s="187"/>
      <c r="I73" s="187"/>
      <c r="J73" s="188">
        <f>J229</f>
        <v>0</v>
      </c>
      <c r="K73" s="130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30"/>
      <c r="D74" s="186" t="s">
        <v>4150</v>
      </c>
      <c r="E74" s="187"/>
      <c r="F74" s="187"/>
      <c r="G74" s="187"/>
      <c r="H74" s="187"/>
      <c r="I74" s="187"/>
      <c r="J74" s="188">
        <f>J239</f>
        <v>0</v>
      </c>
      <c r="K74" s="130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30"/>
      <c r="D75" s="186" t="s">
        <v>4151</v>
      </c>
      <c r="E75" s="187"/>
      <c r="F75" s="187"/>
      <c r="G75" s="187"/>
      <c r="H75" s="187"/>
      <c r="I75" s="187"/>
      <c r="J75" s="188">
        <f>J246</f>
        <v>0</v>
      </c>
      <c r="K75" s="130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30"/>
      <c r="D76" s="186" t="s">
        <v>4152</v>
      </c>
      <c r="E76" s="187"/>
      <c r="F76" s="187"/>
      <c r="G76" s="187"/>
      <c r="H76" s="187"/>
      <c r="I76" s="187"/>
      <c r="J76" s="188">
        <f>J256</f>
        <v>0</v>
      </c>
      <c r="K76" s="130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3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6.96" customHeight="1">
      <c r="A78" s="43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82" s="2" customFormat="1" ht="6.96" customHeight="1">
      <c r="A82" s="43"/>
      <c r="B82" s="66"/>
      <c r="C82" s="67"/>
      <c r="D82" s="67"/>
      <c r="E82" s="67"/>
      <c r="F82" s="67"/>
      <c r="G82" s="67"/>
      <c r="H82" s="67"/>
      <c r="I82" s="67"/>
      <c r="J82" s="67"/>
      <c r="K82" s="67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24.96" customHeight="1">
      <c r="A83" s="43"/>
      <c r="B83" s="44"/>
      <c r="C83" s="27" t="s">
        <v>144</v>
      </c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6.96" customHeight="1">
      <c r="A84" s="43"/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12" customHeight="1">
      <c r="A85" s="43"/>
      <c r="B85" s="44"/>
      <c r="C85" s="36" t="s">
        <v>16</v>
      </c>
      <c r="D85" s="45"/>
      <c r="E85" s="45"/>
      <c r="F85" s="45"/>
      <c r="G85" s="45"/>
      <c r="H85" s="45"/>
      <c r="I85" s="45"/>
      <c r="J85" s="45"/>
      <c r="K85" s="45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26.25" customHeight="1">
      <c r="A86" s="43"/>
      <c r="B86" s="44"/>
      <c r="C86" s="45"/>
      <c r="D86" s="45"/>
      <c r="E86" s="174" t="str">
        <f>E7</f>
        <v>Komunitní dům sociální služby Domova Na cestě – Hlinsko_rev DPS</v>
      </c>
      <c r="F86" s="36"/>
      <c r="G86" s="36"/>
      <c r="H86" s="36"/>
      <c r="I86" s="45"/>
      <c r="J86" s="45"/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1" customFormat="1" ht="12" customHeight="1">
      <c r="B87" s="25"/>
      <c r="C87" s="36" t="s">
        <v>132</v>
      </c>
      <c r="D87" s="26"/>
      <c r="E87" s="26"/>
      <c r="F87" s="26"/>
      <c r="G87" s="26"/>
      <c r="H87" s="26"/>
      <c r="I87" s="26"/>
      <c r="J87" s="26"/>
      <c r="K87" s="26"/>
      <c r="L87" s="24"/>
    </row>
    <row r="88" s="2" customFormat="1" ht="16.5" customHeight="1">
      <c r="A88" s="43"/>
      <c r="B88" s="44"/>
      <c r="C88" s="45"/>
      <c r="D88" s="45"/>
      <c r="E88" s="174" t="s">
        <v>257</v>
      </c>
      <c r="F88" s="45"/>
      <c r="G88" s="45"/>
      <c r="H88" s="45"/>
      <c r="I88" s="45"/>
      <c r="J88" s="45"/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12" customHeight="1">
      <c r="A89" s="43"/>
      <c r="B89" s="44"/>
      <c r="C89" s="36" t="s">
        <v>262</v>
      </c>
      <c r="D89" s="45"/>
      <c r="E89" s="45"/>
      <c r="F89" s="45"/>
      <c r="G89" s="45"/>
      <c r="H89" s="45"/>
      <c r="I89" s="45"/>
      <c r="J89" s="45"/>
      <c r="K89" s="45"/>
      <c r="L89" s="14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="2" customFormat="1" ht="16.5" customHeight="1">
      <c r="A90" s="43"/>
      <c r="B90" s="44"/>
      <c r="C90" s="45"/>
      <c r="D90" s="45"/>
      <c r="E90" s="74" t="str">
        <f>E11</f>
        <v>5 - Silnoproud</v>
      </c>
      <c r="F90" s="45"/>
      <c r="G90" s="45"/>
      <c r="H90" s="45"/>
      <c r="I90" s="45"/>
      <c r="J90" s="45"/>
      <c r="K90" s="45"/>
      <c r="L90" s="149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="2" customFormat="1" ht="6.96" customHeight="1">
      <c r="A91" s="43"/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149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="2" customFormat="1" ht="12" customHeight="1">
      <c r="A92" s="43"/>
      <c r="B92" s="44"/>
      <c r="C92" s="36" t="s">
        <v>22</v>
      </c>
      <c r="D92" s="45"/>
      <c r="E92" s="45"/>
      <c r="F92" s="31" t="str">
        <f>F14</f>
        <v xml:space="preserve"> </v>
      </c>
      <c r="G92" s="45"/>
      <c r="H92" s="45"/>
      <c r="I92" s="36" t="s">
        <v>24</v>
      </c>
      <c r="J92" s="77" t="str">
        <f>IF(J14="","",J14)</f>
        <v>15. 7. 2024</v>
      </c>
      <c r="K92" s="45"/>
      <c r="L92" s="149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="2" customFormat="1" ht="6.96" customHeight="1">
      <c r="A93" s="43"/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149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="2" customFormat="1" ht="15.15" customHeight="1">
      <c r="A94" s="43"/>
      <c r="B94" s="44"/>
      <c r="C94" s="36" t="s">
        <v>30</v>
      </c>
      <c r="D94" s="45"/>
      <c r="E94" s="45"/>
      <c r="F94" s="31" t="str">
        <f>E17</f>
        <v xml:space="preserve"> </v>
      </c>
      <c r="G94" s="45"/>
      <c r="H94" s="45"/>
      <c r="I94" s="36" t="s">
        <v>37</v>
      </c>
      <c r="J94" s="41" t="str">
        <f>E23</f>
        <v xml:space="preserve"> </v>
      </c>
      <c r="K94" s="45"/>
      <c r="L94" s="149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="2" customFormat="1" ht="15.15" customHeight="1">
      <c r="A95" s="43"/>
      <c r="B95" s="44"/>
      <c r="C95" s="36" t="s">
        <v>35</v>
      </c>
      <c r="D95" s="45"/>
      <c r="E95" s="45"/>
      <c r="F95" s="31" t="str">
        <f>IF(E20="","",E20)</f>
        <v>Vyplň údaj</v>
      </c>
      <c r="G95" s="45"/>
      <c r="H95" s="45"/>
      <c r="I95" s="36" t="s">
        <v>39</v>
      </c>
      <c r="J95" s="41" t="str">
        <f>E26</f>
        <v xml:space="preserve"> </v>
      </c>
      <c r="K95" s="45"/>
      <c r="L95" s="149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="2" customFormat="1" ht="10.32" customHeight="1">
      <c r="A96" s="43"/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149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="11" customFormat="1" ht="29.28" customHeight="1">
      <c r="A97" s="190"/>
      <c r="B97" s="191"/>
      <c r="C97" s="192" t="s">
        <v>145</v>
      </c>
      <c r="D97" s="193" t="s">
        <v>61</v>
      </c>
      <c r="E97" s="193" t="s">
        <v>57</v>
      </c>
      <c r="F97" s="193" t="s">
        <v>58</v>
      </c>
      <c r="G97" s="193" t="s">
        <v>146</v>
      </c>
      <c r="H97" s="193" t="s">
        <v>147</v>
      </c>
      <c r="I97" s="193" t="s">
        <v>148</v>
      </c>
      <c r="J97" s="193" t="s">
        <v>136</v>
      </c>
      <c r="K97" s="194" t="s">
        <v>149</v>
      </c>
      <c r="L97" s="195"/>
      <c r="M97" s="97" t="s">
        <v>32</v>
      </c>
      <c r="N97" s="98" t="s">
        <v>46</v>
      </c>
      <c r="O97" s="98" t="s">
        <v>150</v>
      </c>
      <c r="P97" s="98" t="s">
        <v>151</v>
      </c>
      <c r="Q97" s="98" t="s">
        <v>152</v>
      </c>
      <c r="R97" s="98" t="s">
        <v>153</v>
      </c>
      <c r="S97" s="98" t="s">
        <v>154</v>
      </c>
      <c r="T97" s="99" t="s">
        <v>155</v>
      </c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</row>
    <row r="98" s="2" customFormat="1" ht="22.8" customHeight="1">
      <c r="A98" s="43"/>
      <c r="B98" s="44"/>
      <c r="C98" s="104" t="s">
        <v>156</v>
      </c>
      <c r="D98" s="45"/>
      <c r="E98" s="45"/>
      <c r="F98" s="45"/>
      <c r="G98" s="45"/>
      <c r="H98" s="45"/>
      <c r="I98" s="45"/>
      <c r="J98" s="196">
        <f>BK98</f>
        <v>0</v>
      </c>
      <c r="K98" s="45"/>
      <c r="L98" s="49"/>
      <c r="M98" s="100"/>
      <c r="N98" s="197"/>
      <c r="O98" s="101"/>
      <c r="P98" s="198">
        <f>P99</f>
        <v>0</v>
      </c>
      <c r="Q98" s="101"/>
      <c r="R98" s="198">
        <f>R99</f>
        <v>0</v>
      </c>
      <c r="S98" s="101"/>
      <c r="T98" s="199">
        <f>T99</f>
        <v>0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T98" s="21" t="s">
        <v>75</v>
      </c>
      <c r="AU98" s="21" t="s">
        <v>137</v>
      </c>
      <c r="BK98" s="200">
        <f>BK99</f>
        <v>0</v>
      </c>
    </row>
    <row r="99" s="12" customFormat="1" ht="25.92" customHeight="1">
      <c r="A99" s="12"/>
      <c r="B99" s="201"/>
      <c r="C99" s="202"/>
      <c r="D99" s="203" t="s">
        <v>75</v>
      </c>
      <c r="E99" s="204" t="s">
        <v>4153</v>
      </c>
      <c r="F99" s="204" t="s">
        <v>2805</v>
      </c>
      <c r="G99" s="202"/>
      <c r="H99" s="202"/>
      <c r="I99" s="205"/>
      <c r="J99" s="206">
        <f>BK99</f>
        <v>0</v>
      </c>
      <c r="K99" s="202"/>
      <c r="L99" s="207"/>
      <c r="M99" s="208"/>
      <c r="N99" s="209"/>
      <c r="O99" s="209"/>
      <c r="P99" s="210">
        <f>P100+P108+P133+P136+P150+P171+P194+P211+P229+P239+P246+P256</f>
        <v>0</v>
      </c>
      <c r="Q99" s="209"/>
      <c r="R99" s="210">
        <f>R100+R108+R133+R136+R150+R171+R194+R211+R229+R239+R246+R256</f>
        <v>0</v>
      </c>
      <c r="S99" s="209"/>
      <c r="T99" s="211">
        <f>T100+T108+T133+T136+T150+T171+T194+T211+T229+T239+T246+T256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96</v>
      </c>
      <c r="AT99" s="213" t="s">
        <v>75</v>
      </c>
      <c r="AU99" s="213" t="s">
        <v>76</v>
      </c>
      <c r="AY99" s="212" t="s">
        <v>159</v>
      </c>
      <c r="BK99" s="214">
        <f>BK100+BK108+BK133+BK136+BK150+BK171+BK194+BK211+BK229+BK239+BK246+BK256</f>
        <v>0</v>
      </c>
    </row>
    <row r="100" s="12" customFormat="1" ht="22.8" customHeight="1">
      <c r="A100" s="12"/>
      <c r="B100" s="201"/>
      <c r="C100" s="202"/>
      <c r="D100" s="203" t="s">
        <v>75</v>
      </c>
      <c r="E100" s="215" t="s">
        <v>84</v>
      </c>
      <c r="F100" s="215" t="s">
        <v>4154</v>
      </c>
      <c r="G100" s="202"/>
      <c r="H100" s="202"/>
      <c r="I100" s="205"/>
      <c r="J100" s="216">
        <f>BK100</f>
        <v>0</v>
      </c>
      <c r="K100" s="202"/>
      <c r="L100" s="207"/>
      <c r="M100" s="208"/>
      <c r="N100" s="209"/>
      <c r="O100" s="209"/>
      <c r="P100" s="210">
        <f>SUM(P101:P107)</f>
        <v>0</v>
      </c>
      <c r="Q100" s="209"/>
      <c r="R100" s="210">
        <f>SUM(R101:R107)</f>
        <v>0</v>
      </c>
      <c r="S100" s="209"/>
      <c r="T100" s="211">
        <f>SUM(T101:T107)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96</v>
      </c>
      <c r="AT100" s="213" t="s">
        <v>75</v>
      </c>
      <c r="AU100" s="213" t="s">
        <v>84</v>
      </c>
      <c r="AY100" s="212" t="s">
        <v>159</v>
      </c>
      <c r="BK100" s="214">
        <f>SUM(BK101:BK107)</f>
        <v>0</v>
      </c>
    </row>
    <row r="101" s="2" customFormat="1" ht="49.05" customHeight="1">
      <c r="A101" s="43"/>
      <c r="B101" s="44"/>
      <c r="C101" s="217" t="s">
        <v>84</v>
      </c>
      <c r="D101" s="217" t="s">
        <v>162</v>
      </c>
      <c r="E101" s="218" t="s">
        <v>4155</v>
      </c>
      <c r="F101" s="219" t="s">
        <v>4156</v>
      </c>
      <c r="G101" s="220" t="s">
        <v>759</v>
      </c>
      <c r="H101" s="221">
        <v>1</v>
      </c>
      <c r="I101" s="222"/>
      <c r="J101" s="223">
        <f>ROUND(I101*H101,2)</f>
        <v>0</v>
      </c>
      <c r="K101" s="219" t="s">
        <v>227</v>
      </c>
      <c r="L101" s="49"/>
      <c r="M101" s="224" t="s">
        <v>32</v>
      </c>
      <c r="N101" s="225" t="s">
        <v>48</v>
      </c>
      <c r="O101" s="8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R101" s="228" t="s">
        <v>3959</v>
      </c>
      <c r="AT101" s="228" t="s">
        <v>162</v>
      </c>
      <c r="AU101" s="228" t="s">
        <v>91</v>
      </c>
      <c r="AY101" s="21" t="s">
        <v>159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1" t="s">
        <v>91</v>
      </c>
      <c r="BK101" s="229">
        <f>ROUND(I101*H101,2)</f>
        <v>0</v>
      </c>
      <c r="BL101" s="21" t="s">
        <v>3959</v>
      </c>
      <c r="BM101" s="228" t="s">
        <v>4157</v>
      </c>
    </row>
    <row r="102" s="2" customFormat="1">
      <c r="A102" s="43"/>
      <c r="B102" s="44"/>
      <c r="C102" s="45"/>
      <c r="D102" s="237" t="s">
        <v>564</v>
      </c>
      <c r="E102" s="45"/>
      <c r="F102" s="265" t="s">
        <v>4158</v>
      </c>
      <c r="G102" s="45"/>
      <c r="H102" s="45"/>
      <c r="I102" s="232"/>
      <c r="J102" s="45"/>
      <c r="K102" s="45"/>
      <c r="L102" s="49"/>
      <c r="M102" s="233"/>
      <c r="N102" s="234"/>
      <c r="O102" s="89"/>
      <c r="P102" s="89"/>
      <c r="Q102" s="89"/>
      <c r="R102" s="89"/>
      <c r="S102" s="89"/>
      <c r="T102" s="90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T102" s="21" t="s">
        <v>564</v>
      </c>
      <c r="AU102" s="21" t="s">
        <v>91</v>
      </c>
    </row>
    <row r="103" s="2" customFormat="1" ht="16.5" customHeight="1">
      <c r="A103" s="43"/>
      <c r="B103" s="44"/>
      <c r="C103" s="217" t="s">
        <v>91</v>
      </c>
      <c r="D103" s="217" t="s">
        <v>162</v>
      </c>
      <c r="E103" s="218" t="s">
        <v>4159</v>
      </c>
      <c r="F103" s="219" t="s">
        <v>4160</v>
      </c>
      <c r="G103" s="220" t="s">
        <v>759</v>
      </c>
      <c r="H103" s="221">
        <v>10</v>
      </c>
      <c r="I103" s="222"/>
      <c r="J103" s="223">
        <f>ROUND(I103*H103,2)</f>
        <v>0</v>
      </c>
      <c r="K103" s="219" t="s">
        <v>227</v>
      </c>
      <c r="L103" s="49"/>
      <c r="M103" s="224" t="s">
        <v>32</v>
      </c>
      <c r="N103" s="225" t="s">
        <v>48</v>
      </c>
      <c r="O103" s="8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R103" s="228" t="s">
        <v>3959</v>
      </c>
      <c r="AT103" s="228" t="s">
        <v>162</v>
      </c>
      <c r="AU103" s="228" t="s">
        <v>91</v>
      </c>
      <c r="AY103" s="21" t="s">
        <v>159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91</v>
      </c>
      <c r="BK103" s="229">
        <f>ROUND(I103*H103,2)</f>
        <v>0</v>
      </c>
      <c r="BL103" s="21" t="s">
        <v>3959</v>
      </c>
      <c r="BM103" s="228" t="s">
        <v>4161</v>
      </c>
    </row>
    <row r="104" s="2" customFormat="1" ht="16.5" customHeight="1">
      <c r="A104" s="43"/>
      <c r="B104" s="44"/>
      <c r="C104" s="217" t="s">
        <v>93</v>
      </c>
      <c r="D104" s="217" t="s">
        <v>162</v>
      </c>
      <c r="E104" s="218" t="s">
        <v>4162</v>
      </c>
      <c r="F104" s="219" t="s">
        <v>4163</v>
      </c>
      <c r="G104" s="220" t="s">
        <v>759</v>
      </c>
      <c r="H104" s="221">
        <v>1</v>
      </c>
      <c r="I104" s="222"/>
      <c r="J104" s="223">
        <f>ROUND(I104*H104,2)</f>
        <v>0</v>
      </c>
      <c r="K104" s="219" t="s">
        <v>227</v>
      </c>
      <c r="L104" s="49"/>
      <c r="M104" s="224" t="s">
        <v>32</v>
      </c>
      <c r="N104" s="225" t="s">
        <v>48</v>
      </c>
      <c r="O104" s="8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R104" s="228" t="s">
        <v>3959</v>
      </c>
      <c r="AT104" s="228" t="s">
        <v>162</v>
      </c>
      <c r="AU104" s="228" t="s">
        <v>91</v>
      </c>
      <c r="AY104" s="21" t="s">
        <v>159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1" t="s">
        <v>91</v>
      </c>
      <c r="BK104" s="229">
        <f>ROUND(I104*H104,2)</f>
        <v>0</v>
      </c>
      <c r="BL104" s="21" t="s">
        <v>3959</v>
      </c>
      <c r="BM104" s="228" t="s">
        <v>4164</v>
      </c>
    </row>
    <row r="105" s="2" customFormat="1" ht="16.5" customHeight="1">
      <c r="A105" s="43"/>
      <c r="B105" s="44"/>
      <c r="C105" s="217" t="s">
        <v>96</v>
      </c>
      <c r="D105" s="217" t="s">
        <v>162</v>
      </c>
      <c r="E105" s="218" t="s">
        <v>4165</v>
      </c>
      <c r="F105" s="219" t="s">
        <v>4166</v>
      </c>
      <c r="G105" s="220" t="s">
        <v>759</v>
      </c>
      <c r="H105" s="221">
        <v>1</v>
      </c>
      <c r="I105" s="222"/>
      <c r="J105" s="223">
        <f>ROUND(I105*H105,2)</f>
        <v>0</v>
      </c>
      <c r="K105" s="219" t="s">
        <v>227</v>
      </c>
      <c r="L105" s="49"/>
      <c r="M105" s="224" t="s">
        <v>32</v>
      </c>
      <c r="N105" s="225" t="s">
        <v>48</v>
      </c>
      <c r="O105" s="8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R105" s="228" t="s">
        <v>3959</v>
      </c>
      <c r="AT105" s="228" t="s">
        <v>162</v>
      </c>
      <c r="AU105" s="228" t="s">
        <v>91</v>
      </c>
      <c r="AY105" s="21" t="s">
        <v>159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91</v>
      </c>
      <c r="BK105" s="229">
        <f>ROUND(I105*H105,2)</f>
        <v>0</v>
      </c>
      <c r="BL105" s="21" t="s">
        <v>3959</v>
      </c>
      <c r="BM105" s="228" t="s">
        <v>4167</v>
      </c>
    </row>
    <row r="106" s="2" customFormat="1" ht="16.5" customHeight="1">
      <c r="A106" s="43"/>
      <c r="B106" s="44"/>
      <c r="C106" s="217" t="s">
        <v>99</v>
      </c>
      <c r="D106" s="217" t="s">
        <v>162</v>
      </c>
      <c r="E106" s="218" t="s">
        <v>4168</v>
      </c>
      <c r="F106" s="219" t="s">
        <v>4169</v>
      </c>
      <c r="G106" s="220" t="s">
        <v>759</v>
      </c>
      <c r="H106" s="221">
        <v>1</v>
      </c>
      <c r="I106" s="222"/>
      <c r="J106" s="223">
        <f>ROUND(I106*H106,2)</f>
        <v>0</v>
      </c>
      <c r="K106" s="219" t="s">
        <v>227</v>
      </c>
      <c r="L106" s="49"/>
      <c r="M106" s="224" t="s">
        <v>32</v>
      </c>
      <c r="N106" s="225" t="s">
        <v>48</v>
      </c>
      <c r="O106" s="8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R106" s="228" t="s">
        <v>3959</v>
      </c>
      <c r="AT106" s="228" t="s">
        <v>162</v>
      </c>
      <c r="AU106" s="228" t="s">
        <v>91</v>
      </c>
      <c r="AY106" s="21" t="s">
        <v>159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1" t="s">
        <v>91</v>
      </c>
      <c r="BK106" s="229">
        <f>ROUND(I106*H106,2)</f>
        <v>0</v>
      </c>
      <c r="BL106" s="21" t="s">
        <v>3959</v>
      </c>
      <c r="BM106" s="228" t="s">
        <v>4170</v>
      </c>
    </row>
    <row r="107" s="2" customFormat="1" ht="16.5" customHeight="1">
      <c r="A107" s="43"/>
      <c r="B107" s="44"/>
      <c r="C107" s="217" t="s">
        <v>102</v>
      </c>
      <c r="D107" s="217" t="s">
        <v>162</v>
      </c>
      <c r="E107" s="218" t="s">
        <v>4171</v>
      </c>
      <c r="F107" s="219" t="s">
        <v>4172</v>
      </c>
      <c r="G107" s="220" t="s">
        <v>1698</v>
      </c>
      <c r="H107" s="221">
        <v>1</v>
      </c>
      <c r="I107" s="222"/>
      <c r="J107" s="223">
        <f>ROUND(I107*H107,2)</f>
        <v>0</v>
      </c>
      <c r="K107" s="219" t="s">
        <v>227</v>
      </c>
      <c r="L107" s="49"/>
      <c r="M107" s="224" t="s">
        <v>32</v>
      </c>
      <c r="N107" s="225" t="s">
        <v>48</v>
      </c>
      <c r="O107" s="8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R107" s="228" t="s">
        <v>3959</v>
      </c>
      <c r="AT107" s="228" t="s">
        <v>162</v>
      </c>
      <c r="AU107" s="228" t="s">
        <v>91</v>
      </c>
      <c r="AY107" s="21" t="s">
        <v>159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91</v>
      </c>
      <c r="BK107" s="229">
        <f>ROUND(I107*H107,2)</f>
        <v>0</v>
      </c>
      <c r="BL107" s="21" t="s">
        <v>3959</v>
      </c>
      <c r="BM107" s="228" t="s">
        <v>4173</v>
      </c>
    </row>
    <row r="108" s="12" customFormat="1" ht="22.8" customHeight="1">
      <c r="A108" s="12"/>
      <c r="B108" s="201"/>
      <c r="C108" s="202"/>
      <c r="D108" s="203" t="s">
        <v>75</v>
      </c>
      <c r="E108" s="215" t="s">
        <v>91</v>
      </c>
      <c r="F108" s="215" t="s">
        <v>4174</v>
      </c>
      <c r="G108" s="202"/>
      <c r="H108" s="202"/>
      <c r="I108" s="205"/>
      <c r="J108" s="216">
        <f>BK108</f>
        <v>0</v>
      </c>
      <c r="K108" s="202"/>
      <c r="L108" s="207"/>
      <c r="M108" s="208"/>
      <c r="N108" s="209"/>
      <c r="O108" s="209"/>
      <c r="P108" s="210">
        <f>SUM(P109:P132)</f>
        <v>0</v>
      </c>
      <c r="Q108" s="209"/>
      <c r="R108" s="210">
        <f>SUM(R109:R132)</f>
        <v>0</v>
      </c>
      <c r="S108" s="209"/>
      <c r="T108" s="211">
        <f>SUM(T109:T132)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2" t="s">
        <v>96</v>
      </c>
      <c r="AT108" s="213" t="s">
        <v>75</v>
      </c>
      <c r="AU108" s="213" t="s">
        <v>84</v>
      </c>
      <c r="AY108" s="212" t="s">
        <v>159</v>
      </c>
      <c r="BK108" s="214">
        <f>SUM(BK109:BK132)</f>
        <v>0</v>
      </c>
    </row>
    <row r="109" s="2" customFormat="1" ht="16.5" customHeight="1">
      <c r="A109" s="43"/>
      <c r="B109" s="44"/>
      <c r="C109" s="217" t="s">
        <v>105</v>
      </c>
      <c r="D109" s="217" t="s">
        <v>162</v>
      </c>
      <c r="E109" s="218" t="s">
        <v>4175</v>
      </c>
      <c r="F109" s="219" t="s">
        <v>4176</v>
      </c>
      <c r="G109" s="220" t="s">
        <v>759</v>
      </c>
      <c r="H109" s="221">
        <v>2</v>
      </c>
      <c r="I109" s="222"/>
      <c r="J109" s="223">
        <f>ROUND(I109*H109,2)</f>
        <v>0</v>
      </c>
      <c r="K109" s="219" t="s">
        <v>227</v>
      </c>
      <c r="L109" s="49"/>
      <c r="M109" s="224" t="s">
        <v>32</v>
      </c>
      <c r="N109" s="225" t="s">
        <v>48</v>
      </c>
      <c r="O109" s="8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R109" s="228" t="s">
        <v>3959</v>
      </c>
      <c r="AT109" s="228" t="s">
        <v>162</v>
      </c>
      <c r="AU109" s="228" t="s">
        <v>91</v>
      </c>
      <c r="AY109" s="21" t="s">
        <v>159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1" t="s">
        <v>91</v>
      </c>
      <c r="BK109" s="229">
        <f>ROUND(I109*H109,2)</f>
        <v>0</v>
      </c>
      <c r="BL109" s="21" t="s">
        <v>3959</v>
      </c>
      <c r="BM109" s="228" t="s">
        <v>4177</v>
      </c>
    </row>
    <row r="110" s="2" customFormat="1" ht="24.15" customHeight="1">
      <c r="A110" s="43"/>
      <c r="B110" s="44"/>
      <c r="C110" s="217" t="s">
        <v>108</v>
      </c>
      <c r="D110" s="217" t="s">
        <v>162</v>
      </c>
      <c r="E110" s="218" t="s">
        <v>4178</v>
      </c>
      <c r="F110" s="219" t="s">
        <v>4179</v>
      </c>
      <c r="G110" s="220" t="s">
        <v>759</v>
      </c>
      <c r="H110" s="221">
        <v>6</v>
      </c>
      <c r="I110" s="222"/>
      <c r="J110" s="223">
        <f>ROUND(I110*H110,2)</f>
        <v>0</v>
      </c>
      <c r="K110" s="219" t="s">
        <v>227</v>
      </c>
      <c r="L110" s="49"/>
      <c r="M110" s="224" t="s">
        <v>32</v>
      </c>
      <c r="N110" s="225" t="s">
        <v>48</v>
      </c>
      <c r="O110" s="8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3959</v>
      </c>
      <c r="AT110" s="228" t="s">
        <v>162</v>
      </c>
      <c r="AU110" s="228" t="s">
        <v>91</v>
      </c>
      <c r="AY110" s="21" t="s">
        <v>159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91</v>
      </c>
      <c r="BK110" s="229">
        <f>ROUND(I110*H110,2)</f>
        <v>0</v>
      </c>
      <c r="BL110" s="21" t="s">
        <v>3959</v>
      </c>
      <c r="BM110" s="228" t="s">
        <v>4180</v>
      </c>
    </row>
    <row r="111" s="2" customFormat="1" ht="24.15" customHeight="1">
      <c r="A111" s="43"/>
      <c r="B111" s="44"/>
      <c r="C111" s="217" t="s">
        <v>111</v>
      </c>
      <c r="D111" s="217" t="s">
        <v>162</v>
      </c>
      <c r="E111" s="218" t="s">
        <v>4181</v>
      </c>
      <c r="F111" s="219" t="s">
        <v>4182</v>
      </c>
      <c r="G111" s="220" t="s">
        <v>759</v>
      </c>
      <c r="H111" s="221">
        <v>2</v>
      </c>
      <c r="I111" s="222"/>
      <c r="J111" s="223">
        <f>ROUND(I111*H111,2)</f>
        <v>0</v>
      </c>
      <c r="K111" s="219" t="s">
        <v>227</v>
      </c>
      <c r="L111" s="49"/>
      <c r="M111" s="224" t="s">
        <v>32</v>
      </c>
      <c r="N111" s="225" t="s">
        <v>48</v>
      </c>
      <c r="O111" s="89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R111" s="228" t="s">
        <v>3959</v>
      </c>
      <c r="AT111" s="228" t="s">
        <v>162</v>
      </c>
      <c r="AU111" s="228" t="s">
        <v>91</v>
      </c>
      <c r="AY111" s="21" t="s">
        <v>159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1" t="s">
        <v>91</v>
      </c>
      <c r="BK111" s="229">
        <f>ROUND(I111*H111,2)</f>
        <v>0</v>
      </c>
      <c r="BL111" s="21" t="s">
        <v>3959</v>
      </c>
      <c r="BM111" s="228" t="s">
        <v>4183</v>
      </c>
    </row>
    <row r="112" s="2" customFormat="1" ht="24.15" customHeight="1">
      <c r="A112" s="43"/>
      <c r="B112" s="44"/>
      <c r="C112" s="217" t="s">
        <v>114</v>
      </c>
      <c r="D112" s="217" t="s">
        <v>162</v>
      </c>
      <c r="E112" s="218" t="s">
        <v>4184</v>
      </c>
      <c r="F112" s="219" t="s">
        <v>4185</v>
      </c>
      <c r="G112" s="220" t="s">
        <v>759</v>
      </c>
      <c r="H112" s="221">
        <v>1</v>
      </c>
      <c r="I112" s="222"/>
      <c r="J112" s="223">
        <f>ROUND(I112*H112,2)</f>
        <v>0</v>
      </c>
      <c r="K112" s="219" t="s">
        <v>227</v>
      </c>
      <c r="L112" s="49"/>
      <c r="M112" s="224" t="s">
        <v>32</v>
      </c>
      <c r="N112" s="225" t="s">
        <v>48</v>
      </c>
      <c r="O112" s="8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R112" s="228" t="s">
        <v>3959</v>
      </c>
      <c r="AT112" s="228" t="s">
        <v>162</v>
      </c>
      <c r="AU112" s="228" t="s">
        <v>91</v>
      </c>
      <c r="AY112" s="21" t="s">
        <v>159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1" t="s">
        <v>91</v>
      </c>
      <c r="BK112" s="229">
        <f>ROUND(I112*H112,2)</f>
        <v>0</v>
      </c>
      <c r="BL112" s="21" t="s">
        <v>3959</v>
      </c>
      <c r="BM112" s="228" t="s">
        <v>4186</v>
      </c>
    </row>
    <row r="113" s="2" customFormat="1" ht="16.5" customHeight="1">
      <c r="A113" s="43"/>
      <c r="B113" s="44"/>
      <c r="C113" s="217" t="s">
        <v>219</v>
      </c>
      <c r="D113" s="217" t="s">
        <v>162</v>
      </c>
      <c r="E113" s="218" t="s">
        <v>4187</v>
      </c>
      <c r="F113" s="219" t="s">
        <v>4188</v>
      </c>
      <c r="G113" s="220" t="s">
        <v>759</v>
      </c>
      <c r="H113" s="221">
        <v>8</v>
      </c>
      <c r="I113" s="222"/>
      <c r="J113" s="223">
        <f>ROUND(I113*H113,2)</f>
        <v>0</v>
      </c>
      <c r="K113" s="219" t="s">
        <v>227</v>
      </c>
      <c r="L113" s="49"/>
      <c r="M113" s="224" t="s">
        <v>32</v>
      </c>
      <c r="N113" s="225" t="s">
        <v>48</v>
      </c>
      <c r="O113" s="8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R113" s="228" t="s">
        <v>3959</v>
      </c>
      <c r="AT113" s="228" t="s">
        <v>162</v>
      </c>
      <c r="AU113" s="228" t="s">
        <v>91</v>
      </c>
      <c r="AY113" s="21" t="s">
        <v>159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91</v>
      </c>
      <c r="BK113" s="229">
        <f>ROUND(I113*H113,2)</f>
        <v>0</v>
      </c>
      <c r="BL113" s="21" t="s">
        <v>3959</v>
      </c>
      <c r="BM113" s="228" t="s">
        <v>4189</v>
      </c>
    </row>
    <row r="114" s="2" customFormat="1" ht="16.5" customHeight="1">
      <c r="A114" s="43"/>
      <c r="B114" s="44"/>
      <c r="C114" s="217" t="s">
        <v>8</v>
      </c>
      <c r="D114" s="217" t="s">
        <v>162</v>
      </c>
      <c r="E114" s="218" t="s">
        <v>4190</v>
      </c>
      <c r="F114" s="219" t="s">
        <v>4191</v>
      </c>
      <c r="G114" s="220" t="s">
        <v>759</v>
      </c>
      <c r="H114" s="221">
        <v>12</v>
      </c>
      <c r="I114" s="222"/>
      <c r="J114" s="223">
        <f>ROUND(I114*H114,2)</f>
        <v>0</v>
      </c>
      <c r="K114" s="219" t="s">
        <v>227</v>
      </c>
      <c r="L114" s="49"/>
      <c r="M114" s="224" t="s">
        <v>32</v>
      </c>
      <c r="N114" s="225" t="s">
        <v>48</v>
      </c>
      <c r="O114" s="89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R114" s="228" t="s">
        <v>3959</v>
      </c>
      <c r="AT114" s="228" t="s">
        <v>162</v>
      </c>
      <c r="AU114" s="228" t="s">
        <v>91</v>
      </c>
      <c r="AY114" s="21" t="s">
        <v>159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1" t="s">
        <v>91</v>
      </c>
      <c r="BK114" s="229">
        <f>ROUND(I114*H114,2)</f>
        <v>0</v>
      </c>
      <c r="BL114" s="21" t="s">
        <v>3959</v>
      </c>
      <c r="BM114" s="228" t="s">
        <v>4192</v>
      </c>
    </row>
    <row r="115" s="2" customFormat="1" ht="24.15" customHeight="1">
      <c r="A115" s="43"/>
      <c r="B115" s="44"/>
      <c r="C115" s="217" t="s">
        <v>231</v>
      </c>
      <c r="D115" s="217" t="s">
        <v>162</v>
      </c>
      <c r="E115" s="218" t="s">
        <v>4193</v>
      </c>
      <c r="F115" s="219" t="s">
        <v>4194</v>
      </c>
      <c r="G115" s="220" t="s">
        <v>759</v>
      </c>
      <c r="H115" s="221">
        <v>32</v>
      </c>
      <c r="I115" s="222"/>
      <c r="J115" s="223">
        <f>ROUND(I115*H115,2)</f>
        <v>0</v>
      </c>
      <c r="K115" s="219" t="s">
        <v>227</v>
      </c>
      <c r="L115" s="49"/>
      <c r="M115" s="224" t="s">
        <v>32</v>
      </c>
      <c r="N115" s="225" t="s">
        <v>48</v>
      </c>
      <c r="O115" s="8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8" t="s">
        <v>3959</v>
      </c>
      <c r="AT115" s="228" t="s">
        <v>162</v>
      </c>
      <c r="AU115" s="228" t="s">
        <v>91</v>
      </c>
      <c r="AY115" s="21" t="s">
        <v>159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91</v>
      </c>
      <c r="BK115" s="229">
        <f>ROUND(I115*H115,2)</f>
        <v>0</v>
      </c>
      <c r="BL115" s="21" t="s">
        <v>3959</v>
      </c>
      <c r="BM115" s="228" t="s">
        <v>4195</v>
      </c>
    </row>
    <row r="116" s="2" customFormat="1" ht="24.15" customHeight="1">
      <c r="A116" s="43"/>
      <c r="B116" s="44"/>
      <c r="C116" s="217" t="s">
        <v>643</v>
      </c>
      <c r="D116" s="217" t="s">
        <v>162</v>
      </c>
      <c r="E116" s="218" t="s">
        <v>4196</v>
      </c>
      <c r="F116" s="219" t="s">
        <v>4197</v>
      </c>
      <c r="G116" s="220" t="s">
        <v>759</v>
      </c>
      <c r="H116" s="221">
        <v>10</v>
      </c>
      <c r="I116" s="222"/>
      <c r="J116" s="223">
        <f>ROUND(I116*H116,2)</f>
        <v>0</v>
      </c>
      <c r="K116" s="219" t="s">
        <v>227</v>
      </c>
      <c r="L116" s="49"/>
      <c r="M116" s="224" t="s">
        <v>32</v>
      </c>
      <c r="N116" s="225" t="s">
        <v>48</v>
      </c>
      <c r="O116" s="8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8" t="s">
        <v>3959</v>
      </c>
      <c r="AT116" s="228" t="s">
        <v>162</v>
      </c>
      <c r="AU116" s="228" t="s">
        <v>91</v>
      </c>
      <c r="AY116" s="21" t="s">
        <v>159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91</v>
      </c>
      <c r="BK116" s="229">
        <f>ROUND(I116*H116,2)</f>
        <v>0</v>
      </c>
      <c r="BL116" s="21" t="s">
        <v>3959</v>
      </c>
      <c r="BM116" s="228" t="s">
        <v>4198</v>
      </c>
    </row>
    <row r="117" s="2" customFormat="1" ht="24.15" customHeight="1">
      <c r="A117" s="43"/>
      <c r="B117" s="44"/>
      <c r="C117" s="217" t="s">
        <v>627</v>
      </c>
      <c r="D117" s="217" t="s">
        <v>162</v>
      </c>
      <c r="E117" s="218" t="s">
        <v>4199</v>
      </c>
      <c r="F117" s="219" t="s">
        <v>4200</v>
      </c>
      <c r="G117" s="220" t="s">
        <v>759</v>
      </c>
      <c r="H117" s="221">
        <v>10</v>
      </c>
      <c r="I117" s="222"/>
      <c r="J117" s="223">
        <f>ROUND(I117*H117,2)</f>
        <v>0</v>
      </c>
      <c r="K117" s="219" t="s">
        <v>227</v>
      </c>
      <c r="L117" s="49"/>
      <c r="M117" s="224" t="s">
        <v>32</v>
      </c>
      <c r="N117" s="225" t="s">
        <v>48</v>
      </c>
      <c r="O117" s="89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R117" s="228" t="s">
        <v>3959</v>
      </c>
      <c r="AT117" s="228" t="s">
        <v>162</v>
      </c>
      <c r="AU117" s="228" t="s">
        <v>91</v>
      </c>
      <c r="AY117" s="21" t="s">
        <v>159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1" t="s">
        <v>91</v>
      </c>
      <c r="BK117" s="229">
        <f>ROUND(I117*H117,2)</f>
        <v>0</v>
      </c>
      <c r="BL117" s="21" t="s">
        <v>3959</v>
      </c>
      <c r="BM117" s="228" t="s">
        <v>4201</v>
      </c>
    </row>
    <row r="118" s="2" customFormat="1" ht="24.15" customHeight="1">
      <c r="A118" s="43"/>
      <c r="B118" s="44"/>
      <c r="C118" s="217" t="s">
        <v>663</v>
      </c>
      <c r="D118" s="217" t="s">
        <v>162</v>
      </c>
      <c r="E118" s="218" t="s">
        <v>4202</v>
      </c>
      <c r="F118" s="219" t="s">
        <v>4203</v>
      </c>
      <c r="G118" s="220" t="s">
        <v>759</v>
      </c>
      <c r="H118" s="221">
        <v>10</v>
      </c>
      <c r="I118" s="222"/>
      <c r="J118" s="223">
        <f>ROUND(I118*H118,2)</f>
        <v>0</v>
      </c>
      <c r="K118" s="219" t="s">
        <v>227</v>
      </c>
      <c r="L118" s="49"/>
      <c r="M118" s="224" t="s">
        <v>32</v>
      </c>
      <c r="N118" s="225" t="s">
        <v>48</v>
      </c>
      <c r="O118" s="89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R118" s="228" t="s">
        <v>3959</v>
      </c>
      <c r="AT118" s="228" t="s">
        <v>162</v>
      </c>
      <c r="AU118" s="228" t="s">
        <v>91</v>
      </c>
      <c r="AY118" s="21" t="s">
        <v>159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1" t="s">
        <v>91</v>
      </c>
      <c r="BK118" s="229">
        <f>ROUND(I118*H118,2)</f>
        <v>0</v>
      </c>
      <c r="BL118" s="21" t="s">
        <v>3959</v>
      </c>
      <c r="BM118" s="228" t="s">
        <v>4204</v>
      </c>
    </row>
    <row r="119" s="2" customFormat="1" ht="24.15" customHeight="1">
      <c r="A119" s="43"/>
      <c r="B119" s="44"/>
      <c r="C119" s="217" t="s">
        <v>669</v>
      </c>
      <c r="D119" s="217" t="s">
        <v>162</v>
      </c>
      <c r="E119" s="218" t="s">
        <v>4205</v>
      </c>
      <c r="F119" s="219" t="s">
        <v>4206</v>
      </c>
      <c r="G119" s="220" t="s">
        <v>759</v>
      </c>
      <c r="H119" s="221">
        <v>16</v>
      </c>
      <c r="I119" s="222"/>
      <c r="J119" s="223">
        <f>ROUND(I119*H119,2)</f>
        <v>0</v>
      </c>
      <c r="K119" s="219" t="s">
        <v>227</v>
      </c>
      <c r="L119" s="49"/>
      <c r="M119" s="224" t="s">
        <v>32</v>
      </c>
      <c r="N119" s="225" t="s">
        <v>48</v>
      </c>
      <c r="O119" s="8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3959</v>
      </c>
      <c r="AT119" s="228" t="s">
        <v>162</v>
      </c>
      <c r="AU119" s="228" t="s">
        <v>91</v>
      </c>
      <c r="AY119" s="21" t="s">
        <v>159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91</v>
      </c>
      <c r="BK119" s="229">
        <f>ROUND(I119*H119,2)</f>
        <v>0</v>
      </c>
      <c r="BL119" s="21" t="s">
        <v>3959</v>
      </c>
      <c r="BM119" s="228" t="s">
        <v>4207</v>
      </c>
    </row>
    <row r="120" s="2" customFormat="1" ht="24.15" customHeight="1">
      <c r="A120" s="43"/>
      <c r="B120" s="44"/>
      <c r="C120" s="217" t="s">
        <v>677</v>
      </c>
      <c r="D120" s="217" t="s">
        <v>162</v>
      </c>
      <c r="E120" s="218" t="s">
        <v>4208</v>
      </c>
      <c r="F120" s="219" t="s">
        <v>4209</v>
      </c>
      <c r="G120" s="220" t="s">
        <v>759</v>
      </c>
      <c r="H120" s="221">
        <v>10</v>
      </c>
      <c r="I120" s="222"/>
      <c r="J120" s="223">
        <f>ROUND(I120*H120,2)</f>
        <v>0</v>
      </c>
      <c r="K120" s="219" t="s">
        <v>227</v>
      </c>
      <c r="L120" s="49"/>
      <c r="M120" s="224" t="s">
        <v>32</v>
      </c>
      <c r="N120" s="225" t="s">
        <v>48</v>
      </c>
      <c r="O120" s="89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R120" s="228" t="s">
        <v>3959</v>
      </c>
      <c r="AT120" s="228" t="s">
        <v>162</v>
      </c>
      <c r="AU120" s="228" t="s">
        <v>91</v>
      </c>
      <c r="AY120" s="21" t="s">
        <v>159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1" t="s">
        <v>91</v>
      </c>
      <c r="BK120" s="229">
        <f>ROUND(I120*H120,2)</f>
        <v>0</v>
      </c>
      <c r="BL120" s="21" t="s">
        <v>3959</v>
      </c>
      <c r="BM120" s="228" t="s">
        <v>4210</v>
      </c>
    </row>
    <row r="121" s="2" customFormat="1" ht="24.15" customHeight="1">
      <c r="A121" s="43"/>
      <c r="B121" s="44"/>
      <c r="C121" s="217" t="s">
        <v>703</v>
      </c>
      <c r="D121" s="217" t="s">
        <v>162</v>
      </c>
      <c r="E121" s="218" t="s">
        <v>4211</v>
      </c>
      <c r="F121" s="219" t="s">
        <v>4212</v>
      </c>
      <c r="G121" s="220" t="s">
        <v>759</v>
      </c>
      <c r="H121" s="221">
        <v>10</v>
      </c>
      <c r="I121" s="222"/>
      <c r="J121" s="223">
        <f>ROUND(I121*H121,2)</f>
        <v>0</v>
      </c>
      <c r="K121" s="219" t="s">
        <v>227</v>
      </c>
      <c r="L121" s="49"/>
      <c r="M121" s="224" t="s">
        <v>32</v>
      </c>
      <c r="N121" s="225" t="s">
        <v>48</v>
      </c>
      <c r="O121" s="8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R121" s="228" t="s">
        <v>3959</v>
      </c>
      <c r="AT121" s="228" t="s">
        <v>162</v>
      </c>
      <c r="AU121" s="228" t="s">
        <v>91</v>
      </c>
      <c r="AY121" s="21" t="s">
        <v>159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1" t="s">
        <v>91</v>
      </c>
      <c r="BK121" s="229">
        <f>ROUND(I121*H121,2)</f>
        <v>0</v>
      </c>
      <c r="BL121" s="21" t="s">
        <v>3959</v>
      </c>
      <c r="BM121" s="228" t="s">
        <v>4213</v>
      </c>
    </row>
    <row r="122" s="2" customFormat="1" ht="24.15" customHeight="1">
      <c r="A122" s="43"/>
      <c r="B122" s="44"/>
      <c r="C122" s="217" t="s">
        <v>715</v>
      </c>
      <c r="D122" s="217" t="s">
        <v>162</v>
      </c>
      <c r="E122" s="218" t="s">
        <v>4214</v>
      </c>
      <c r="F122" s="219" t="s">
        <v>4215</v>
      </c>
      <c r="G122" s="220" t="s">
        <v>759</v>
      </c>
      <c r="H122" s="221">
        <v>12</v>
      </c>
      <c r="I122" s="222"/>
      <c r="J122" s="223">
        <f>ROUND(I122*H122,2)</f>
        <v>0</v>
      </c>
      <c r="K122" s="219" t="s">
        <v>227</v>
      </c>
      <c r="L122" s="49"/>
      <c r="M122" s="224" t="s">
        <v>32</v>
      </c>
      <c r="N122" s="225" t="s">
        <v>48</v>
      </c>
      <c r="O122" s="89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R122" s="228" t="s">
        <v>3959</v>
      </c>
      <c r="AT122" s="228" t="s">
        <v>162</v>
      </c>
      <c r="AU122" s="228" t="s">
        <v>91</v>
      </c>
      <c r="AY122" s="21" t="s">
        <v>159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1" t="s">
        <v>91</v>
      </c>
      <c r="BK122" s="229">
        <f>ROUND(I122*H122,2)</f>
        <v>0</v>
      </c>
      <c r="BL122" s="21" t="s">
        <v>3959</v>
      </c>
      <c r="BM122" s="228" t="s">
        <v>4216</v>
      </c>
    </row>
    <row r="123" s="2" customFormat="1" ht="24.15" customHeight="1">
      <c r="A123" s="43"/>
      <c r="B123" s="44"/>
      <c r="C123" s="217" t="s">
        <v>7</v>
      </c>
      <c r="D123" s="217" t="s">
        <v>162</v>
      </c>
      <c r="E123" s="218" t="s">
        <v>4217</v>
      </c>
      <c r="F123" s="219" t="s">
        <v>4218</v>
      </c>
      <c r="G123" s="220" t="s">
        <v>759</v>
      </c>
      <c r="H123" s="221">
        <v>2</v>
      </c>
      <c r="I123" s="222"/>
      <c r="J123" s="223">
        <f>ROUND(I123*H123,2)</f>
        <v>0</v>
      </c>
      <c r="K123" s="219" t="s">
        <v>227</v>
      </c>
      <c r="L123" s="49"/>
      <c r="M123" s="224" t="s">
        <v>32</v>
      </c>
      <c r="N123" s="225" t="s">
        <v>48</v>
      </c>
      <c r="O123" s="89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R123" s="228" t="s">
        <v>3959</v>
      </c>
      <c r="AT123" s="228" t="s">
        <v>162</v>
      </c>
      <c r="AU123" s="228" t="s">
        <v>91</v>
      </c>
      <c r="AY123" s="21" t="s">
        <v>159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1" t="s">
        <v>91</v>
      </c>
      <c r="BK123" s="229">
        <f>ROUND(I123*H123,2)</f>
        <v>0</v>
      </c>
      <c r="BL123" s="21" t="s">
        <v>3959</v>
      </c>
      <c r="BM123" s="228" t="s">
        <v>4219</v>
      </c>
    </row>
    <row r="124" s="2" customFormat="1" ht="24.15" customHeight="1">
      <c r="A124" s="43"/>
      <c r="B124" s="44"/>
      <c r="C124" s="217" t="s">
        <v>675</v>
      </c>
      <c r="D124" s="217" t="s">
        <v>162</v>
      </c>
      <c r="E124" s="218" t="s">
        <v>4220</v>
      </c>
      <c r="F124" s="219" t="s">
        <v>4221</v>
      </c>
      <c r="G124" s="220" t="s">
        <v>759</v>
      </c>
      <c r="H124" s="221">
        <v>6</v>
      </c>
      <c r="I124" s="222"/>
      <c r="J124" s="223">
        <f>ROUND(I124*H124,2)</f>
        <v>0</v>
      </c>
      <c r="K124" s="219" t="s">
        <v>227</v>
      </c>
      <c r="L124" s="49"/>
      <c r="M124" s="224" t="s">
        <v>32</v>
      </c>
      <c r="N124" s="225" t="s">
        <v>48</v>
      </c>
      <c r="O124" s="89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R124" s="228" t="s">
        <v>3959</v>
      </c>
      <c r="AT124" s="228" t="s">
        <v>162</v>
      </c>
      <c r="AU124" s="228" t="s">
        <v>91</v>
      </c>
      <c r="AY124" s="21" t="s">
        <v>159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1" t="s">
        <v>91</v>
      </c>
      <c r="BK124" s="229">
        <f>ROUND(I124*H124,2)</f>
        <v>0</v>
      </c>
      <c r="BL124" s="21" t="s">
        <v>3959</v>
      </c>
      <c r="BM124" s="228" t="s">
        <v>4222</v>
      </c>
    </row>
    <row r="125" s="2" customFormat="1" ht="24.15" customHeight="1">
      <c r="A125" s="43"/>
      <c r="B125" s="44"/>
      <c r="C125" s="217" t="s">
        <v>734</v>
      </c>
      <c r="D125" s="217" t="s">
        <v>162</v>
      </c>
      <c r="E125" s="218" t="s">
        <v>4223</v>
      </c>
      <c r="F125" s="219" t="s">
        <v>4224</v>
      </c>
      <c r="G125" s="220" t="s">
        <v>759</v>
      </c>
      <c r="H125" s="221">
        <v>1</v>
      </c>
      <c r="I125" s="222"/>
      <c r="J125" s="223">
        <f>ROUND(I125*H125,2)</f>
        <v>0</v>
      </c>
      <c r="K125" s="219" t="s">
        <v>227</v>
      </c>
      <c r="L125" s="49"/>
      <c r="M125" s="224" t="s">
        <v>32</v>
      </c>
      <c r="N125" s="225" t="s">
        <v>48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8" t="s">
        <v>3959</v>
      </c>
      <c r="AT125" s="228" t="s">
        <v>162</v>
      </c>
      <c r="AU125" s="228" t="s">
        <v>91</v>
      </c>
      <c r="AY125" s="21" t="s">
        <v>159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91</v>
      </c>
      <c r="BK125" s="229">
        <f>ROUND(I125*H125,2)</f>
        <v>0</v>
      </c>
      <c r="BL125" s="21" t="s">
        <v>3959</v>
      </c>
      <c r="BM125" s="228" t="s">
        <v>4225</v>
      </c>
    </row>
    <row r="126" s="2" customFormat="1" ht="24.15" customHeight="1">
      <c r="A126" s="43"/>
      <c r="B126" s="44"/>
      <c r="C126" s="217" t="s">
        <v>723</v>
      </c>
      <c r="D126" s="217" t="s">
        <v>162</v>
      </c>
      <c r="E126" s="218" t="s">
        <v>4226</v>
      </c>
      <c r="F126" s="219" t="s">
        <v>4227</v>
      </c>
      <c r="G126" s="220" t="s">
        <v>759</v>
      </c>
      <c r="H126" s="221">
        <v>36</v>
      </c>
      <c r="I126" s="222"/>
      <c r="J126" s="223">
        <f>ROUND(I126*H126,2)</f>
        <v>0</v>
      </c>
      <c r="K126" s="219" t="s">
        <v>227</v>
      </c>
      <c r="L126" s="49"/>
      <c r="M126" s="224" t="s">
        <v>32</v>
      </c>
      <c r="N126" s="225" t="s">
        <v>48</v>
      </c>
      <c r="O126" s="8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R126" s="228" t="s">
        <v>3959</v>
      </c>
      <c r="AT126" s="228" t="s">
        <v>162</v>
      </c>
      <c r="AU126" s="228" t="s">
        <v>91</v>
      </c>
      <c r="AY126" s="21" t="s">
        <v>159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1" t="s">
        <v>91</v>
      </c>
      <c r="BK126" s="229">
        <f>ROUND(I126*H126,2)</f>
        <v>0</v>
      </c>
      <c r="BL126" s="21" t="s">
        <v>3959</v>
      </c>
      <c r="BM126" s="228" t="s">
        <v>4228</v>
      </c>
    </row>
    <row r="127" s="2" customFormat="1" ht="33" customHeight="1">
      <c r="A127" s="43"/>
      <c r="B127" s="44"/>
      <c r="C127" s="217" t="s">
        <v>744</v>
      </c>
      <c r="D127" s="217" t="s">
        <v>162</v>
      </c>
      <c r="E127" s="218" t="s">
        <v>4229</v>
      </c>
      <c r="F127" s="219" t="s">
        <v>4230</v>
      </c>
      <c r="G127" s="220" t="s">
        <v>759</v>
      </c>
      <c r="H127" s="221">
        <v>4</v>
      </c>
      <c r="I127" s="222"/>
      <c r="J127" s="223">
        <f>ROUND(I127*H127,2)</f>
        <v>0</v>
      </c>
      <c r="K127" s="219" t="s">
        <v>227</v>
      </c>
      <c r="L127" s="49"/>
      <c r="M127" s="224" t="s">
        <v>32</v>
      </c>
      <c r="N127" s="225" t="s">
        <v>48</v>
      </c>
      <c r="O127" s="8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R127" s="228" t="s">
        <v>3959</v>
      </c>
      <c r="AT127" s="228" t="s">
        <v>162</v>
      </c>
      <c r="AU127" s="228" t="s">
        <v>91</v>
      </c>
      <c r="AY127" s="21" t="s">
        <v>159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1" t="s">
        <v>91</v>
      </c>
      <c r="BK127" s="229">
        <f>ROUND(I127*H127,2)</f>
        <v>0</v>
      </c>
      <c r="BL127" s="21" t="s">
        <v>3959</v>
      </c>
      <c r="BM127" s="228" t="s">
        <v>4231</v>
      </c>
    </row>
    <row r="128" s="2" customFormat="1" ht="33" customHeight="1">
      <c r="A128" s="43"/>
      <c r="B128" s="44"/>
      <c r="C128" s="217" t="s">
        <v>749</v>
      </c>
      <c r="D128" s="217" t="s">
        <v>162</v>
      </c>
      <c r="E128" s="218" t="s">
        <v>4232</v>
      </c>
      <c r="F128" s="219" t="s">
        <v>4233</v>
      </c>
      <c r="G128" s="220" t="s">
        <v>759</v>
      </c>
      <c r="H128" s="221">
        <v>4</v>
      </c>
      <c r="I128" s="222"/>
      <c r="J128" s="223">
        <f>ROUND(I128*H128,2)</f>
        <v>0</v>
      </c>
      <c r="K128" s="219" t="s">
        <v>227</v>
      </c>
      <c r="L128" s="49"/>
      <c r="M128" s="224" t="s">
        <v>32</v>
      </c>
      <c r="N128" s="225" t="s">
        <v>48</v>
      </c>
      <c r="O128" s="89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R128" s="228" t="s">
        <v>3959</v>
      </c>
      <c r="AT128" s="228" t="s">
        <v>162</v>
      </c>
      <c r="AU128" s="228" t="s">
        <v>91</v>
      </c>
      <c r="AY128" s="21" t="s">
        <v>159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1" t="s">
        <v>91</v>
      </c>
      <c r="BK128" s="229">
        <f>ROUND(I128*H128,2)</f>
        <v>0</v>
      </c>
      <c r="BL128" s="21" t="s">
        <v>3959</v>
      </c>
      <c r="BM128" s="228" t="s">
        <v>4234</v>
      </c>
    </row>
    <row r="129" s="2" customFormat="1" ht="24.15" customHeight="1">
      <c r="A129" s="43"/>
      <c r="B129" s="44"/>
      <c r="C129" s="217" t="s">
        <v>756</v>
      </c>
      <c r="D129" s="217" t="s">
        <v>162</v>
      </c>
      <c r="E129" s="218" t="s">
        <v>4235</v>
      </c>
      <c r="F129" s="219" t="s">
        <v>4236</v>
      </c>
      <c r="G129" s="220" t="s">
        <v>759</v>
      </c>
      <c r="H129" s="221">
        <v>10</v>
      </c>
      <c r="I129" s="222"/>
      <c r="J129" s="223">
        <f>ROUND(I129*H129,2)</f>
        <v>0</v>
      </c>
      <c r="K129" s="219" t="s">
        <v>227</v>
      </c>
      <c r="L129" s="49"/>
      <c r="M129" s="224" t="s">
        <v>32</v>
      </c>
      <c r="N129" s="225" t="s">
        <v>48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R129" s="228" t="s">
        <v>3959</v>
      </c>
      <c r="AT129" s="228" t="s">
        <v>162</v>
      </c>
      <c r="AU129" s="228" t="s">
        <v>91</v>
      </c>
      <c r="AY129" s="21" t="s">
        <v>159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91</v>
      </c>
      <c r="BK129" s="229">
        <f>ROUND(I129*H129,2)</f>
        <v>0</v>
      </c>
      <c r="BL129" s="21" t="s">
        <v>3959</v>
      </c>
      <c r="BM129" s="228" t="s">
        <v>4237</v>
      </c>
    </row>
    <row r="130" s="2" customFormat="1" ht="24.15" customHeight="1">
      <c r="A130" s="43"/>
      <c r="B130" s="44"/>
      <c r="C130" s="217" t="s">
        <v>761</v>
      </c>
      <c r="D130" s="217" t="s">
        <v>162</v>
      </c>
      <c r="E130" s="218" t="s">
        <v>4238</v>
      </c>
      <c r="F130" s="219" t="s">
        <v>4239</v>
      </c>
      <c r="G130" s="220" t="s">
        <v>759</v>
      </c>
      <c r="H130" s="221">
        <v>7</v>
      </c>
      <c r="I130" s="222"/>
      <c r="J130" s="223">
        <f>ROUND(I130*H130,2)</f>
        <v>0</v>
      </c>
      <c r="K130" s="219" t="s">
        <v>227</v>
      </c>
      <c r="L130" s="49"/>
      <c r="M130" s="224" t="s">
        <v>32</v>
      </c>
      <c r="N130" s="225" t="s">
        <v>48</v>
      </c>
      <c r="O130" s="89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R130" s="228" t="s">
        <v>3959</v>
      </c>
      <c r="AT130" s="228" t="s">
        <v>162</v>
      </c>
      <c r="AU130" s="228" t="s">
        <v>91</v>
      </c>
      <c r="AY130" s="21" t="s">
        <v>159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1" t="s">
        <v>91</v>
      </c>
      <c r="BK130" s="229">
        <f>ROUND(I130*H130,2)</f>
        <v>0</v>
      </c>
      <c r="BL130" s="21" t="s">
        <v>3959</v>
      </c>
      <c r="BM130" s="228" t="s">
        <v>4240</v>
      </c>
    </row>
    <row r="131" s="2" customFormat="1" ht="24.15" customHeight="1">
      <c r="A131" s="43"/>
      <c r="B131" s="44"/>
      <c r="C131" s="217" t="s">
        <v>765</v>
      </c>
      <c r="D131" s="217" t="s">
        <v>162</v>
      </c>
      <c r="E131" s="218" t="s">
        <v>4241</v>
      </c>
      <c r="F131" s="219" t="s">
        <v>4242</v>
      </c>
      <c r="G131" s="220" t="s">
        <v>759</v>
      </c>
      <c r="H131" s="221">
        <v>11</v>
      </c>
      <c r="I131" s="222"/>
      <c r="J131" s="223">
        <f>ROUND(I131*H131,2)</f>
        <v>0</v>
      </c>
      <c r="K131" s="219" t="s">
        <v>227</v>
      </c>
      <c r="L131" s="49"/>
      <c r="M131" s="224" t="s">
        <v>32</v>
      </c>
      <c r="N131" s="225" t="s">
        <v>48</v>
      </c>
      <c r="O131" s="89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R131" s="228" t="s">
        <v>3959</v>
      </c>
      <c r="AT131" s="228" t="s">
        <v>162</v>
      </c>
      <c r="AU131" s="228" t="s">
        <v>91</v>
      </c>
      <c r="AY131" s="21" t="s">
        <v>159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1" t="s">
        <v>91</v>
      </c>
      <c r="BK131" s="229">
        <f>ROUND(I131*H131,2)</f>
        <v>0</v>
      </c>
      <c r="BL131" s="21" t="s">
        <v>3959</v>
      </c>
      <c r="BM131" s="228" t="s">
        <v>4243</v>
      </c>
    </row>
    <row r="132" s="2" customFormat="1" ht="24.15" customHeight="1">
      <c r="A132" s="43"/>
      <c r="B132" s="44"/>
      <c r="C132" s="217" t="s">
        <v>770</v>
      </c>
      <c r="D132" s="217" t="s">
        <v>162</v>
      </c>
      <c r="E132" s="218" t="s">
        <v>4244</v>
      </c>
      <c r="F132" s="219" t="s">
        <v>4245</v>
      </c>
      <c r="G132" s="220" t="s">
        <v>759</v>
      </c>
      <c r="H132" s="221">
        <v>14</v>
      </c>
      <c r="I132" s="222"/>
      <c r="J132" s="223">
        <f>ROUND(I132*H132,2)</f>
        <v>0</v>
      </c>
      <c r="K132" s="219" t="s">
        <v>227</v>
      </c>
      <c r="L132" s="49"/>
      <c r="M132" s="224" t="s">
        <v>32</v>
      </c>
      <c r="N132" s="225" t="s">
        <v>48</v>
      </c>
      <c r="O132" s="8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R132" s="228" t="s">
        <v>3959</v>
      </c>
      <c r="AT132" s="228" t="s">
        <v>162</v>
      </c>
      <c r="AU132" s="228" t="s">
        <v>91</v>
      </c>
      <c r="AY132" s="21" t="s">
        <v>159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1" t="s">
        <v>91</v>
      </c>
      <c r="BK132" s="229">
        <f>ROUND(I132*H132,2)</f>
        <v>0</v>
      </c>
      <c r="BL132" s="21" t="s">
        <v>3959</v>
      </c>
      <c r="BM132" s="228" t="s">
        <v>4246</v>
      </c>
    </row>
    <row r="133" s="12" customFormat="1" ht="22.8" customHeight="1">
      <c r="A133" s="12"/>
      <c r="B133" s="201"/>
      <c r="C133" s="202"/>
      <c r="D133" s="203" t="s">
        <v>75</v>
      </c>
      <c r="E133" s="215" t="s">
        <v>93</v>
      </c>
      <c r="F133" s="215" t="s">
        <v>2805</v>
      </c>
      <c r="G133" s="202"/>
      <c r="H133" s="202"/>
      <c r="I133" s="205"/>
      <c r="J133" s="216">
        <f>BK133</f>
        <v>0</v>
      </c>
      <c r="K133" s="202"/>
      <c r="L133" s="207"/>
      <c r="M133" s="208"/>
      <c r="N133" s="209"/>
      <c r="O133" s="209"/>
      <c r="P133" s="210">
        <f>SUM(P134:P135)</f>
        <v>0</v>
      </c>
      <c r="Q133" s="209"/>
      <c r="R133" s="210">
        <f>SUM(R134:R135)</f>
        <v>0</v>
      </c>
      <c r="S133" s="209"/>
      <c r="T133" s="211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96</v>
      </c>
      <c r="AT133" s="213" t="s">
        <v>75</v>
      </c>
      <c r="AU133" s="213" t="s">
        <v>84</v>
      </c>
      <c r="AY133" s="212" t="s">
        <v>159</v>
      </c>
      <c r="BK133" s="214">
        <f>SUM(BK134:BK135)</f>
        <v>0</v>
      </c>
    </row>
    <row r="134" s="2" customFormat="1" ht="24.15" customHeight="1">
      <c r="A134" s="43"/>
      <c r="B134" s="44"/>
      <c r="C134" s="217" t="s">
        <v>777</v>
      </c>
      <c r="D134" s="217" t="s">
        <v>162</v>
      </c>
      <c r="E134" s="218" t="s">
        <v>4247</v>
      </c>
      <c r="F134" s="219" t="s">
        <v>4248</v>
      </c>
      <c r="G134" s="220" t="s">
        <v>759</v>
      </c>
      <c r="H134" s="221">
        <v>1</v>
      </c>
      <c r="I134" s="222"/>
      <c r="J134" s="223">
        <f>ROUND(I134*H134,2)</f>
        <v>0</v>
      </c>
      <c r="K134" s="219" t="s">
        <v>227</v>
      </c>
      <c r="L134" s="49"/>
      <c r="M134" s="224" t="s">
        <v>32</v>
      </c>
      <c r="N134" s="225" t="s">
        <v>48</v>
      </c>
      <c r="O134" s="89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R134" s="228" t="s">
        <v>3959</v>
      </c>
      <c r="AT134" s="228" t="s">
        <v>162</v>
      </c>
      <c r="AU134" s="228" t="s">
        <v>91</v>
      </c>
      <c r="AY134" s="21" t="s">
        <v>159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1" t="s">
        <v>91</v>
      </c>
      <c r="BK134" s="229">
        <f>ROUND(I134*H134,2)</f>
        <v>0</v>
      </c>
      <c r="BL134" s="21" t="s">
        <v>3959</v>
      </c>
      <c r="BM134" s="228" t="s">
        <v>4249</v>
      </c>
    </row>
    <row r="135" s="2" customFormat="1" ht="24.15" customHeight="1">
      <c r="A135" s="43"/>
      <c r="B135" s="44"/>
      <c r="C135" s="217" t="s">
        <v>782</v>
      </c>
      <c r="D135" s="217" t="s">
        <v>162</v>
      </c>
      <c r="E135" s="218" t="s">
        <v>4250</v>
      </c>
      <c r="F135" s="219" t="s">
        <v>4251</v>
      </c>
      <c r="G135" s="220" t="s">
        <v>226</v>
      </c>
      <c r="H135" s="221">
        <v>1</v>
      </c>
      <c r="I135" s="222"/>
      <c r="J135" s="223">
        <f>ROUND(I135*H135,2)</f>
        <v>0</v>
      </c>
      <c r="K135" s="219" t="s">
        <v>227</v>
      </c>
      <c r="L135" s="49"/>
      <c r="M135" s="224" t="s">
        <v>32</v>
      </c>
      <c r="N135" s="225" t="s">
        <v>48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R135" s="228" t="s">
        <v>3959</v>
      </c>
      <c r="AT135" s="228" t="s">
        <v>162</v>
      </c>
      <c r="AU135" s="228" t="s">
        <v>91</v>
      </c>
      <c r="AY135" s="21" t="s">
        <v>159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1" t="s">
        <v>91</v>
      </c>
      <c r="BK135" s="229">
        <f>ROUND(I135*H135,2)</f>
        <v>0</v>
      </c>
      <c r="BL135" s="21" t="s">
        <v>3959</v>
      </c>
      <c r="BM135" s="228" t="s">
        <v>4252</v>
      </c>
    </row>
    <row r="136" s="12" customFormat="1" ht="22.8" customHeight="1">
      <c r="A136" s="12"/>
      <c r="B136" s="201"/>
      <c r="C136" s="202"/>
      <c r="D136" s="203" t="s">
        <v>75</v>
      </c>
      <c r="E136" s="215" t="s">
        <v>96</v>
      </c>
      <c r="F136" s="215" t="s">
        <v>4253</v>
      </c>
      <c r="G136" s="202"/>
      <c r="H136" s="202"/>
      <c r="I136" s="205"/>
      <c r="J136" s="216">
        <f>BK136</f>
        <v>0</v>
      </c>
      <c r="K136" s="202"/>
      <c r="L136" s="207"/>
      <c r="M136" s="208"/>
      <c r="N136" s="209"/>
      <c r="O136" s="209"/>
      <c r="P136" s="210">
        <f>SUM(P137:P149)</f>
        <v>0</v>
      </c>
      <c r="Q136" s="209"/>
      <c r="R136" s="210">
        <f>SUM(R137:R149)</f>
        <v>0</v>
      </c>
      <c r="S136" s="209"/>
      <c r="T136" s="211">
        <f>SUM(T137:T149)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2" t="s">
        <v>96</v>
      </c>
      <c r="AT136" s="213" t="s">
        <v>75</v>
      </c>
      <c r="AU136" s="213" t="s">
        <v>84</v>
      </c>
      <c r="AY136" s="212" t="s">
        <v>159</v>
      </c>
      <c r="BK136" s="214">
        <f>SUM(BK137:BK149)</f>
        <v>0</v>
      </c>
    </row>
    <row r="137" s="2" customFormat="1" ht="16.5" customHeight="1">
      <c r="A137" s="43"/>
      <c r="B137" s="44"/>
      <c r="C137" s="217" t="s">
        <v>788</v>
      </c>
      <c r="D137" s="217" t="s">
        <v>162</v>
      </c>
      <c r="E137" s="218" t="s">
        <v>4254</v>
      </c>
      <c r="F137" s="219" t="s">
        <v>4255</v>
      </c>
      <c r="G137" s="220" t="s">
        <v>759</v>
      </c>
      <c r="H137" s="221">
        <v>39</v>
      </c>
      <c r="I137" s="222"/>
      <c r="J137" s="223">
        <f>ROUND(I137*H137,2)</f>
        <v>0</v>
      </c>
      <c r="K137" s="219" t="s">
        <v>227</v>
      </c>
      <c r="L137" s="49"/>
      <c r="M137" s="224" t="s">
        <v>32</v>
      </c>
      <c r="N137" s="225" t="s">
        <v>48</v>
      </c>
      <c r="O137" s="89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R137" s="228" t="s">
        <v>3959</v>
      </c>
      <c r="AT137" s="228" t="s">
        <v>162</v>
      </c>
      <c r="AU137" s="228" t="s">
        <v>91</v>
      </c>
      <c r="AY137" s="21" t="s">
        <v>159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1" t="s">
        <v>91</v>
      </c>
      <c r="BK137" s="229">
        <f>ROUND(I137*H137,2)</f>
        <v>0</v>
      </c>
      <c r="BL137" s="21" t="s">
        <v>3959</v>
      </c>
      <c r="BM137" s="228" t="s">
        <v>4256</v>
      </c>
    </row>
    <row r="138" s="2" customFormat="1" ht="16.5" customHeight="1">
      <c r="A138" s="43"/>
      <c r="B138" s="44"/>
      <c r="C138" s="217" t="s">
        <v>793</v>
      </c>
      <c r="D138" s="217" t="s">
        <v>162</v>
      </c>
      <c r="E138" s="218" t="s">
        <v>4257</v>
      </c>
      <c r="F138" s="219" t="s">
        <v>4258</v>
      </c>
      <c r="G138" s="220" t="s">
        <v>759</v>
      </c>
      <c r="H138" s="221">
        <v>39</v>
      </c>
      <c r="I138" s="222"/>
      <c r="J138" s="223">
        <f>ROUND(I138*H138,2)</f>
        <v>0</v>
      </c>
      <c r="K138" s="219" t="s">
        <v>227</v>
      </c>
      <c r="L138" s="49"/>
      <c r="M138" s="224" t="s">
        <v>32</v>
      </c>
      <c r="N138" s="225" t="s">
        <v>48</v>
      </c>
      <c r="O138" s="89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R138" s="228" t="s">
        <v>3959</v>
      </c>
      <c r="AT138" s="228" t="s">
        <v>162</v>
      </c>
      <c r="AU138" s="228" t="s">
        <v>91</v>
      </c>
      <c r="AY138" s="21" t="s">
        <v>159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1" t="s">
        <v>91</v>
      </c>
      <c r="BK138" s="229">
        <f>ROUND(I138*H138,2)</f>
        <v>0</v>
      </c>
      <c r="BL138" s="21" t="s">
        <v>3959</v>
      </c>
      <c r="BM138" s="228" t="s">
        <v>4259</v>
      </c>
    </row>
    <row r="139" s="2" customFormat="1" ht="16.5" customHeight="1">
      <c r="A139" s="43"/>
      <c r="B139" s="44"/>
      <c r="C139" s="217" t="s">
        <v>800</v>
      </c>
      <c r="D139" s="217" t="s">
        <v>162</v>
      </c>
      <c r="E139" s="218" t="s">
        <v>4260</v>
      </c>
      <c r="F139" s="219" t="s">
        <v>4261</v>
      </c>
      <c r="G139" s="220" t="s">
        <v>759</v>
      </c>
      <c r="H139" s="221">
        <v>1</v>
      </c>
      <c r="I139" s="222"/>
      <c r="J139" s="223">
        <f>ROUND(I139*H139,2)</f>
        <v>0</v>
      </c>
      <c r="K139" s="219" t="s">
        <v>227</v>
      </c>
      <c r="L139" s="49"/>
      <c r="M139" s="224" t="s">
        <v>32</v>
      </c>
      <c r="N139" s="225" t="s">
        <v>48</v>
      </c>
      <c r="O139" s="89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R139" s="228" t="s">
        <v>3959</v>
      </c>
      <c r="AT139" s="228" t="s">
        <v>162</v>
      </c>
      <c r="AU139" s="228" t="s">
        <v>91</v>
      </c>
      <c r="AY139" s="21" t="s">
        <v>159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1" t="s">
        <v>91</v>
      </c>
      <c r="BK139" s="229">
        <f>ROUND(I139*H139,2)</f>
        <v>0</v>
      </c>
      <c r="BL139" s="21" t="s">
        <v>3959</v>
      </c>
      <c r="BM139" s="228" t="s">
        <v>4262</v>
      </c>
    </row>
    <row r="140" s="2" customFormat="1" ht="24.15" customHeight="1">
      <c r="A140" s="43"/>
      <c r="B140" s="44"/>
      <c r="C140" s="217" t="s">
        <v>816</v>
      </c>
      <c r="D140" s="217" t="s">
        <v>162</v>
      </c>
      <c r="E140" s="218" t="s">
        <v>4263</v>
      </c>
      <c r="F140" s="219" t="s">
        <v>4264</v>
      </c>
      <c r="G140" s="220" t="s">
        <v>759</v>
      </c>
      <c r="H140" s="221">
        <v>1</v>
      </c>
      <c r="I140" s="222"/>
      <c r="J140" s="223">
        <f>ROUND(I140*H140,2)</f>
        <v>0</v>
      </c>
      <c r="K140" s="219" t="s">
        <v>227</v>
      </c>
      <c r="L140" s="49"/>
      <c r="M140" s="224" t="s">
        <v>32</v>
      </c>
      <c r="N140" s="225" t="s">
        <v>48</v>
      </c>
      <c r="O140" s="89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R140" s="228" t="s">
        <v>3959</v>
      </c>
      <c r="AT140" s="228" t="s">
        <v>162</v>
      </c>
      <c r="AU140" s="228" t="s">
        <v>91</v>
      </c>
      <c r="AY140" s="21" t="s">
        <v>159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1" t="s">
        <v>91</v>
      </c>
      <c r="BK140" s="229">
        <f>ROUND(I140*H140,2)</f>
        <v>0</v>
      </c>
      <c r="BL140" s="21" t="s">
        <v>3959</v>
      </c>
      <c r="BM140" s="228" t="s">
        <v>4265</v>
      </c>
    </row>
    <row r="141" s="2" customFormat="1" ht="21.75" customHeight="1">
      <c r="A141" s="43"/>
      <c r="B141" s="44"/>
      <c r="C141" s="217" t="s">
        <v>825</v>
      </c>
      <c r="D141" s="217" t="s">
        <v>162</v>
      </c>
      <c r="E141" s="218" t="s">
        <v>4266</v>
      </c>
      <c r="F141" s="219" t="s">
        <v>4267</v>
      </c>
      <c r="G141" s="220" t="s">
        <v>226</v>
      </c>
      <c r="H141" s="221">
        <v>1</v>
      </c>
      <c r="I141" s="222"/>
      <c r="J141" s="223">
        <f>ROUND(I141*H141,2)</f>
        <v>0</v>
      </c>
      <c r="K141" s="219" t="s">
        <v>227</v>
      </c>
      <c r="L141" s="49"/>
      <c r="M141" s="224" t="s">
        <v>32</v>
      </c>
      <c r="N141" s="225" t="s">
        <v>48</v>
      </c>
      <c r="O141" s="89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R141" s="228" t="s">
        <v>3959</v>
      </c>
      <c r="AT141" s="228" t="s">
        <v>162</v>
      </c>
      <c r="AU141" s="228" t="s">
        <v>91</v>
      </c>
      <c r="AY141" s="21" t="s">
        <v>159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1" t="s">
        <v>91</v>
      </c>
      <c r="BK141" s="229">
        <f>ROUND(I141*H141,2)</f>
        <v>0</v>
      </c>
      <c r="BL141" s="21" t="s">
        <v>3959</v>
      </c>
      <c r="BM141" s="228" t="s">
        <v>4268</v>
      </c>
    </row>
    <row r="142" s="2" customFormat="1" ht="21.75" customHeight="1">
      <c r="A142" s="43"/>
      <c r="B142" s="44"/>
      <c r="C142" s="217" t="s">
        <v>842</v>
      </c>
      <c r="D142" s="217" t="s">
        <v>162</v>
      </c>
      <c r="E142" s="218" t="s">
        <v>4269</v>
      </c>
      <c r="F142" s="219" t="s">
        <v>4270</v>
      </c>
      <c r="G142" s="220" t="s">
        <v>226</v>
      </c>
      <c r="H142" s="221">
        <v>1</v>
      </c>
      <c r="I142" s="222"/>
      <c r="J142" s="223">
        <f>ROUND(I142*H142,2)</f>
        <v>0</v>
      </c>
      <c r="K142" s="219" t="s">
        <v>227</v>
      </c>
      <c r="L142" s="49"/>
      <c r="M142" s="224" t="s">
        <v>32</v>
      </c>
      <c r="N142" s="225" t="s">
        <v>48</v>
      </c>
      <c r="O142" s="89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R142" s="228" t="s">
        <v>3959</v>
      </c>
      <c r="AT142" s="228" t="s">
        <v>162</v>
      </c>
      <c r="AU142" s="228" t="s">
        <v>91</v>
      </c>
      <c r="AY142" s="21" t="s">
        <v>159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1" t="s">
        <v>91</v>
      </c>
      <c r="BK142" s="229">
        <f>ROUND(I142*H142,2)</f>
        <v>0</v>
      </c>
      <c r="BL142" s="21" t="s">
        <v>3959</v>
      </c>
      <c r="BM142" s="228" t="s">
        <v>4271</v>
      </c>
    </row>
    <row r="143" s="2" customFormat="1" ht="16.5" customHeight="1">
      <c r="A143" s="43"/>
      <c r="B143" s="44"/>
      <c r="C143" s="217" t="s">
        <v>858</v>
      </c>
      <c r="D143" s="217" t="s">
        <v>162</v>
      </c>
      <c r="E143" s="218" t="s">
        <v>4272</v>
      </c>
      <c r="F143" s="219" t="s">
        <v>4273</v>
      </c>
      <c r="G143" s="220" t="s">
        <v>226</v>
      </c>
      <c r="H143" s="221">
        <v>3</v>
      </c>
      <c r="I143" s="222"/>
      <c r="J143" s="223">
        <f>ROUND(I143*H143,2)</f>
        <v>0</v>
      </c>
      <c r="K143" s="219" t="s">
        <v>227</v>
      </c>
      <c r="L143" s="49"/>
      <c r="M143" s="224" t="s">
        <v>32</v>
      </c>
      <c r="N143" s="225" t="s">
        <v>48</v>
      </c>
      <c r="O143" s="89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R143" s="228" t="s">
        <v>3959</v>
      </c>
      <c r="AT143" s="228" t="s">
        <v>162</v>
      </c>
      <c r="AU143" s="228" t="s">
        <v>91</v>
      </c>
      <c r="AY143" s="21" t="s">
        <v>159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1" t="s">
        <v>91</v>
      </c>
      <c r="BK143" s="229">
        <f>ROUND(I143*H143,2)</f>
        <v>0</v>
      </c>
      <c r="BL143" s="21" t="s">
        <v>3959</v>
      </c>
      <c r="BM143" s="228" t="s">
        <v>4274</v>
      </c>
    </row>
    <row r="144" s="2" customFormat="1" ht="16.5" customHeight="1">
      <c r="A144" s="43"/>
      <c r="B144" s="44"/>
      <c r="C144" s="217" t="s">
        <v>866</v>
      </c>
      <c r="D144" s="217" t="s">
        <v>162</v>
      </c>
      <c r="E144" s="218" t="s">
        <v>4275</v>
      </c>
      <c r="F144" s="219" t="s">
        <v>4276</v>
      </c>
      <c r="G144" s="220" t="s">
        <v>226</v>
      </c>
      <c r="H144" s="221">
        <v>1</v>
      </c>
      <c r="I144" s="222"/>
      <c r="J144" s="223">
        <f>ROUND(I144*H144,2)</f>
        <v>0</v>
      </c>
      <c r="K144" s="219" t="s">
        <v>227</v>
      </c>
      <c r="L144" s="49"/>
      <c r="M144" s="224" t="s">
        <v>32</v>
      </c>
      <c r="N144" s="225" t="s">
        <v>48</v>
      </c>
      <c r="O144" s="89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R144" s="228" t="s">
        <v>3959</v>
      </c>
      <c r="AT144" s="228" t="s">
        <v>162</v>
      </c>
      <c r="AU144" s="228" t="s">
        <v>91</v>
      </c>
      <c r="AY144" s="21" t="s">
        <v>159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1" t="s">
        <v>91</v>
      </c>
      <c r="BK144" s="229">
        <f>ROUND(I144*H144,2)</f>
        <v>0</v>
      </c>
      <c r="BL144" s="21" t="s">
        <v>3959</v>
      </c>
      <c r="BM144" s="228" t="s">
        <v>4277</v>
      </c>
    </row>
    <row r="145" s="2" customFormat="1" ht="21.75" customHeight="1">
      <c r="A145" s="43"/>
      <c r="B145" s="44"/>
      <c r="C145" s="217" t="s">
        <v>874</v>
      </c>
      <c r="D145" s="217" t="s">
        <v>162</v>
      </c>
      <c r="E145" s="218" t="s">
        <v>4278</v>
      </c>
      <c r="F145" s="219" t="s">
        <v>4279</v>
      </c>
      <c r="G145" s="220" t="s">
        <v>226</v>
      </c>
      <c r="H145" s="221">
        <v>1</v>
      </c>
      <c r="I145" s="222"/>
      <c r="J145" s="223">
        <f>ROUND(I145*H145,2)</f>
        <v>0</v>
      </c>
      <c r="K145" s="219" t="s">
        <v>227</v>
      </c>
      <c r="L145" s="49"/>
      <c r="M145" s="224" t="s">
        <v>32</v>
      </c>
      <c r="N145" s="225" t="s">
        <v>48</v>
      </c>
      <c r="O145" s="89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R145" s="228" t="s">
        <v>3959</v>
      </c>
      <c r="AT145" s="228" t="s">
        <v>162</v>
      </c>
      <c r="AU145" s="228" t="s">
        <v>91</v>
      </c>
      <c r="AY145" s="21" t="s">
        <v>159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1" t="s">
        <v>91</v>
      </c>
      <c r="BK145" s="229">
        <f>ROUND(I145*H145,2)</f>
        <v>0</v>
      </c>
      <c r="BL145" s="21" t="s">
        <v>3959</v>
      </c>
      <c r="BM145" s="228" t="s">
        <v>4280</v>
      </c>
    </row>
    <row r="146" s="2" customFormat="1" ht="16.5" customHeight="1">
      <c r="A146" s="43"/>
      <c r="B146" s="44"/>
      <c r="C146" s="217" t="s">
        <v>879</v>
      </c>
      <c r="D146" s="217" t="s">
        <v>162</v>
      </c>
      <c r="E146" s="218" t="s">
        <v>4281</v>
      </c>
      <c r="F146" s="219" t="s">
        <v>4282</v>
      </c>
      <c r="G146" s="220" t="s">
        <v>226</v>
      </c>
      <c r="H146" s="221">
        <v>1</v>
      </c>
      <c r="I146" s="222"/>
      <c r="J146" s="223">
        <f>ROUND(I146*H146,2)</f>
        <v>0</v>
      </c>
      <c r="K146" s="219" t="s">
        <v>227</v>
      </c>
      <c r="L146" s="49"/>
      <c r="M146" s="224" t="s">
        <v>32</v>
      </c>
      <c r="N146" s="225" t="s">
        <v>48</v>
      </c>
      <c r="O146" s="89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R146" s="228" t="s">
        <v>3959</v>
      </c>
      <c r="AT146" s="228" t="s">
        <v>162</v>
      </c>
      <c r="AU146" s="228" t="s">
        <v>91</v>
      </c>
      <c r="AY146" s="21" t="s">
        <v>159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1" t="s">
        <v>91</v>
      </c>
      <c r="BK146" s="229">
        <f>ROUND(I146*H146,2)</f>
        <v>0</v>
      </c>
      <c r="BL146" s="21" t="s">
        <v>3959</v>
      </c>
      <c r="BM146" s="228" t="s">
        <v>4283</v>
      </c>
    </row>
    <row r="147" s="2" customFormat="1" ht="16.5" customHeight="1">
      <c r="A147" s="43"/>
      <c r="B147" s="44"/>
      <c r="C147" s="217" t="s">
        <v>889</v>
      </c>
      <c r="D147" s="217" t="s">
        <v>162</v>
      </c>
      <c r="E147" s="218" t="s">
        <v>4284</v>
      </c>
      <c r="F147" s="219" t="s">
        <v>4285</v>
      </c>
      <c r="G147" s="220" t="s">
        <v>226</v>
      </c>
      <c r="H147" s="221">
        <v>1</v>
      </c>
      <c r="I147" s="222"/>
      <c r="J147" s="223">
        <f>ROUND(I147*H147,2)</f>
        <v>0</v>
      </c>
      <c r="K147" s="219" t="s">
        <v>227</v>
      </c>
      <c r="L147" s="49"/>
      <c r="M147" s="224" t="s">
        <v>32</v>
      </c>
      <c r="N147" s="225" t="s">
        <v>48</v>
      </c>
      <c r="O147" s="89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R147" s="228" t="s">
        <v>3959</v>
      </c>
      <c r="AT147" s="228" t="s">
        <v>162</v>
      </c>
      <c r="AU147" s="228" t="s">
        <v>91</v>
      </c>
      <c r="AY147" s="21" t="s">
        <v>159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1" t="s">
        <v>91</v>
      </c>
      <c r="BK147" s="229">
        <f>ROUND(I147*H147,2)</f>
        <v>0</v>
      </c>
      <c r="BL147" s="21" t="s">
        <v>3959</v>
      </c>
      <c r="BM147" s="228" t="s">
        <v>4286</v>
      </c>
    </row>
    <row r="148" s="2" customFormat="1" ht="16.5" customHeight="1">
      <c r="A148" s="43"/>
      <c r="B148" s="44"/>
      <c r="C148" s="217" t="s">
        <v>896</v>
      </c>
      <c r="D148" s="217" t="s">
        <v>162</v>
      </c>
      <c r="E148" s="218" t="s">
        <v>4287</v>
      </c>
      <c r="F148" s="219" t="s">
        <v>4288</v>
      </c>
      <c r="G148" s="220" t="s">
        <v>226</v>
      </c>
      <c r="H148" s="221">
        <v>1</v>
      </c>
      <c r="I148" s="222"/>
      <c r="J148" s="223">
        <f>ROUND(I148*H148,2)</f>
        <v>0</v>
      </c>
      <c r="K148" s="219" t="s">
        <v>227</v>
      </c>
      <c r="L148" s="49"/>
      <c r="M148" s="224" t="s">
        <v>32</v>
      </c>
      <c r="N148" s="225" t="s">
        <v>48</v>
      </c>
      <c r="O148" s="89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8" t="s">
        <v>3959</v>
      </c>
      <c r="AT148" s="228" t="s">
        <v>162</v>
      </c>
      <c r="AU148" s="228" t="s">
        <v>91</v>
      </c>
      <c r="AY148" s="21" t="s">
        <v>159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1" t="s">
        <v>91</v>
      </c>
      <c r="BK148" s="229">
        <f>ROUND(I148*H148,2)</f>
        <v>0</v>
      </c>
      <c r="BL148" s="21" t="s">
        <v>3959</v>
      </c>
      <c r="BM148" s="228" t="s">
        <v>4289</v>
      </c>
    </row>
    <row r="149" s="2" customFormat="1" ht="16.5" customHeight="1">
      <c r="A149" s="43"/>
      <c r="B149" s="44"/>
      <c r="C149" s="217" t="s">
        <v>901</v>
      </c>
      <c r="D149" s="217" t="s">
        <v>162</v>
      </c>
      <c r="E149" s="218" t="s">
        <v>4290</v>
      </c>
      <c r="F149" s="219" t="s">
        <v>4291</v>
      </c>
      <c r="G149" s="220" t="s">
        <v>759</v>
      </c>
      <c r="H149" s="221">
        <v>39</v>
      </c>
      <c r="I149" s="222"/>
      <c r="J149" s="223">
        <f>ROUND(I149*H149,2)</f>
        <v>0</v>
      </c>
      <c r="K149" s="219" t="s">
        <v>227</v>
      </c>
      <c r="L149" s="49"/>
      <c r="M149" s="224" t="s">
        <v>32</v>
      </c>
      <c r="N149" s="225" t="s">
        <v>48</v>
      </c>
      <c r="O149" s="89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R149" s="228" t="s">
        <v>3959</v>
      </c>
      <c r="AT149" s="228" t="s">
        <v>162</v>
      </c>
      <c r="AU149" s="228" t="s">
        <v>91</v>
      </c>
      <c r="AY149" s="21" t="s">
        <v>159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1" t="s">
        <v>91</v>
      </c>
      <c r="BK149" s="229">
        <f>ROUND(I149*H149,2)</f>
        <v>0</v>
      </c>
      <c r="BL149" s="21" t="s">
        <v>3959</v>
      </c>
      <c r="BM149" s="228" t="s">
        <v>4292</v>
      </c>
    </row>
    <row r="150" s="12" customFormat="1" ht="22.8" customHeight="1">
      <c r="A150" s="12"/>
      <c r="B150" s="201"/>
      <c r="C150" s="202"/>
      <c r="D150" s="203" t="s">
        <v>75</v>
      </c>
      <c r="E150" s="215" t="s">
        <v>99</v>
      </c>
      <c r="F150" s="215" t="s">
        <v>4293</v>
      </c>
      <c r="G150" s="202"/>
      <c r="H150" s="202"/>
      <c r="I150" s="205"/>
      <c r="J150" s="216">
        <f>BK150</f>
        <v>0</v>
      </c>
      <c r="K150" s="202"/>
      <c r="L150" s="207"/>
      <c r="M150" s="208"/>
      <c r="N150" s="209"/>
      <c r="O150" s="209"/>
      <c r="P150" s="210">
        <f>SUM(P151:P170)</f>
        <v>0</v>
      </c>
      <c r="Q150" s="209"/>
      <c r="R150" s="210">
        <f>SUM(R151:R170)</f>
        <v>0</v>
      </c>
      <c r="S150" s="209"/>
      <c r="T150" s="211">
        <f>SUM(T151:T170)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2" t="s">
        <v>96</v>
      </c>
      <c r="AT150" s="213" t="s">
        <v>75</v>
      </c>
      <c r="AU150" s="213" t="s">
        <v>84</v>
      </c>
      <c r="AY150" s="212" t="s">
        <v>159</v>
      </c>
      <c r="BK150" s="214">
        <f>SUM(BK151:BK170)</f>
        <v>0</v>
      </c>
    </row>
    <row r="151" s="2" customFormat="1" ht="16.5" customHeight="1">
      <c r="A151" s="43"/>
      <c r="B151" s="44"/>
      <c r="C151" s="217" t="s">
        <v>907</v>
      </c>
      <c r="D151" s="217" t="s">
        <v>162</v>
      </c>
      <c r="E151" s="218" t="s">
        <v>4294</v>
      </c>
      <c r="F151" s="219" t="s">
        <v>4295</v>
      </c>
      <c r="G151" s="220" t="s">
        <v>759</v>
      </c>
      <c r="H151" s="221">
        <v>89</v>
      </c>
      <c r="I151" s="222"/>
      <c r="J151" s="223">
        <f>ROUND(I151*H151,2)</f>
        <v>0</v>
      </c>
      <c r="K151" s="219" t="s">
        <v>227</v>
      </c>
      <c r="L151" s="49"/>
      <c r="M151" s="224" t="s">
        <v>32</v>
      </c>
      <c r="N151" s="225" t="s">
        <v>48</v>
      </c>
      <c r="O151" s="89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R151" s="228" t="s">
        <v>3959</v>
      </c>
      <c r="AT151" s="228" t="s">
        <v>162</v>
      </c>
      <c r="AU151" s="228" t="s">
        <v>91</v>
      </c>
      <c r="AY151" s="21" t="s">
        <v>159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1" t="s">
        <v>91</v>
      </c>
      <c r="BK151" s="229">
        <f>ROUND(I151*H151,2)</f>
        <v>0</v>
      </c>
      <c r="BL151" s="21" t="s">
        <v>3959</v>
      </c>
      <c r="BM151" s="228" t="s">
        <v>4296</v>
      </c>
    </row>
    <row r="152" s="2" customFormat="1" ht="16.5" customHeight="1">
      <c r="A152" s="43"/>
      <c r="B152" s="44"/>
      <c r="C152" s="217" t="s">
        <v>911</v>
      </c>
      <c r="D152" s="217" t="s">
        <v>162</v>
      </c>
      <c r="E152" s="218" t="s">
        <v>4297</v>
      </c>
      <c r="F152" s="219" t="s">
        <v>4298</v>
      </c>
      <c r="G152" s="220" t="s">
        <v>759</v>
      </c>
      <c r="H152" s="221">
        <v>4</v>
      </c>
      <c r="I152" s="222"/>
      <c r="J152" s="223">
        <f>ROUND(I152*H152,2)</f>
        <v>0</v>
      </c>
      <c r="K152" s="219" t="s">
        <v>227</v>
      </c>
      <c r="L152" s="49"/>
      <c r="M152" s="224" t="s">
        <v>32</v>
      </c>
      <c r="N152" s="225" t="s">
        <v>48</v>
      </c>
      <c r="O152" s="89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R152" s="228" t="s">
        <v>3959</v>
      </c>
      <c r="AT152" s="228" t="s">
        <v>162</v>
      </c>
      <c r="AU152" s="228" t="s">
        <v>91</v>
      </c>
      <c r="AY152" s="21" t="s">
        <v>159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1" t="s">
        <v>91</v>
      </c>
      <c r="BK152" s="229">
        <f>ROUND(I152*H152,2)</f>
        <v>0</v>
      </c>
      <c r="BL152" s="21" t="s">
        <v>3959</v>
      </c>
      <c r="BM152" s="228" t="s">
        <v>4299</v>
      </c>
    </row>
    <row r="153" s="2" customFormat="1" ht="16.5" customHeight="1">
      <c r="A153" s="43"/>
      <c r="B153" s="44"/>
      <c r="C153" s="217" t="s">
        <v>915</v>
      </c>
      <c r="D153" s="217" t="s">
        <v>162</v>
      </c>
      <c r="E153" s="218" t="s">
        <v>4300</v>
      </c>
      <c r="F153" s="219" t="s">
        <v>4301</v>
      </c>
      <c r="G153" s="220" t="s">
        <v>759</v>
      </c>
      <c r="H153" s="221">
        <v>24</v>
      </c>
      <c r="I153" s="222"/>
      <c r="J153" s="223">
        <f>ROUND(I153*H153,2)</f>
        <v>0</v>
      </c>
      <c r="K153" s="219" t="s">
        <v>227</v>
      </c>
      <c r="L153" s="49"/>
      <c r="M153" s="224" t="s">
        <v>32</v>
      </c>
      <c r="N153" s="225" t="s">
        <v>48</v>
      </c>
      <c r="O153" s="89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R153" s="228" t="s">
        <v>3959</v>
      </c>
      <c r="AT153" s="228" t="s">
        <v>162</v>
      </c>
      <c r="AU153" s="228" t="s">
        <v>91</v>
      </c>
      <c r="AY153" s="21" t="s">
        <v>159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1" t="s">
        <v>91</v>
      </c>
      <c r="BK153" s="229">
        <f>ROUND(I153*H153,2)</f>
        <v>0</v>
      </c>
      <c r="BL153" s="21" t="s">
        <v>3959</v>
      </c>
      <c r="BM153" s="228" t="s">
        <v>4302</v>
      </c>
    </row>
    <row r="154" s="2" customFormat="1" ht="16.5" customHeight="1">
      <c r="A154" s="43"/>
      <c r="B154" s="44"/>
      <c r="C154" s="217" t="s">
        <v>919</v>
      </c>
      <c r="D154" s="217" t="s">
        <v>162</v>
      </c>
      <c r="E154" s="218" t="s">
        <v>4303</v>
      </c>
      <c r="F154" s="219" t="s">
        <v>4304</v>
      </c>
      <c r="G154" s="220" t="s">
        <v>759</v>
      </c>
      <c r="H154" s="221">
        <v>4</v>
      </c>
      <c r="I154" s="222"/>
      <c r="J154" s="223">
        <f>ROUND(I154*H154,2)</f>
        <v>0</v>
      </c>
      <c r="K154" s="219" t="s">
        <v>227</v>
      </c>
      <c r="L154" s="49"/>
      <c r="M154" s="224" t="s">
        <v>32</v>
      </c>
      <c r="N154" s="225" t="s">
        <v>48</v>
      </c>
      <c r="O154" s="89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R154" s="228" t="s">
        <v>3959</v>
      </c>
      <c r="AT154" s="228" t="s">
        <v>162</v>
      </c>
      <c r="AU154" s="228" t="s">
        <v>91</v>
      </c>
      <c r="AY154" s="21" t="s">
        <v>159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1" t="s">
        <v>91</v>
      </c>
      <c r="BK154" s="229">
        <f>ROUND(I154*H154,2)</f>
        <v>0</v>
      </c>
      <c r="BL154" s="21" t="s">
        <v>3959</v>
      </c>
      <c r="BM154" s="228" t="s">
        <v>4305</v>
      </c>
    </row>
    <row r="155" s="2" customFormat="1" ht="16.5" customHeight="1">
      <c r="A155" s="43"/>
      <c r="B155" s="44"/>
      <c r="C155" s="217" t="s">
        <v>172</v>
      </c>
      <c r="D155" s="217" t="s">
        <v>162</v>
      </c>
      <c r="E155" s="218" t="s">
        <v>4306</v>
      </c>
      <c r="F155" s="219" t="s">
        <v>4307</v>
      </c>
      <c r="G155" s="220" t="s">
        <v>759</v>
      </c>
      <c r="H155" s="221">
        <v>1</v>
      </c>
      <c r="I155" s="222"/>
      <c r="J155" s="223">
        <f>ROUND(I155*H155,2)</f>
        <v>0</v>
      </c>
      <c r="K155" s="219" t="s">
        <v>227</v>
      </c>
      <c r="L155" s="49"/>
      <c r="M155" s="224" t="s">
        <v>32</v>
      </c>
      <c r="N155" s="225" t="s">
        <v>48</v>
      </c>
      <c r="O155" s="89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R155" s="228" t="s">
        <v>3959</v>
      </c>
      <c r="AT155" s="228" t="s">
        <v>162</v>
      </c>
      <c r="AU155" s="228" t="s">
        <v>91</v>
      </c>
      <c r="AY155" s="21" t="s">
        <v>159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1" t="s">
        <v>91</v>
      </c>
      <c r="BK155" s="229">
        <f>ROUND(I155*H155,2)</f>
        <v>0</v>
      </c>
      <c r="BL155" s="21" t="s">
        <v>3959</v>
      </c>
      <c r="BM155" s="228" t="s">
        <v>4308</v>
      </c>
    </row>
    <row r="156" s="2" customFormat="1" ht="16.5" customHeight="1">
      <c r="A156" s="43"/>
      <c r="B156" s="44"/>
      <c r="C156" s="217" t="s">
        <v>926</v>
      </c>
      <c r="D156" s="217" t="s">
        <v>162</v>
      </c>
      <c r="E156" s="218" t="s">
        <v>4309</v>
      </c>
      <c r="F156" s="219" t="s">
        <v>4310</v>
      </c>
      <c r="G156" s="220" t="s">
        <v>759</v>
      </c>
      <c r="H156" s="221">
        <v>3</v>
      </c>
      <c r="I156" s="222"/>
      <c r="J156" s="223">
        <f>ROUND(I156*H156,2)</f>
        <v>0</v>
      </c>
      <c r="K156" s="219" t="s">
        <v>227</v>
      </c>
      <c r="L156" s="49"/>
      <c r="M156" s="224" t="s">
        <v>32</v>
      </c>
      <c r="N156" s="225" t="s">
        <v>48</v>
      </c>
      <c r="O156" s="89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R156" s="228" t="s">
        <v>3959</v>
      </c>
      <c r="AT156" s="228" t="s">
        <v>162</v>
      </c>
      <c r="AU156" s="228" t="s">
        <v>91</v>
      </c>
      <c r="AY156" s="21" t="s">
        <v>159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1" t="s">
        <v>91</v>
      </c>
      <c r="BK156" s="229">
        <f>ROUND(I156*H156,2)</f>
        <v>0</v>
      </c>
      <c r="BL156" s="21" t="s">
        <v>3959</v>
      </c>
      <c r="BM156" s="228" t="s">
        <v>4311</v>
      </c>
    </row>
    <row r="157" s="2" customFormat="1" ht="16.5" customHeight="1">
      <c r="A157" s="43"/>
      <c r="B157" s="44"/>
      <c r="C157" s="217" t="s">
        <v>930</v>
      </c>
      <c r="D157" s="217" t="s">
        <v>162</v>
      </c>
      <c r="E157" s="218" t="s">
        <v>4312</v>
      </c>
      <c r="F157" s="219" t="s">
        <v>4313</v>
      </c>
      <c r="G157" s="220" t="s">
        <v>759</v>
      </c>
      <c r="H157" s="221">
        <v>10</v>
      </c>
      <c r="I157" s="222"/>
      <c r="J157" s="223">
        <f>ROUND(I157*H157,2)</f>
        <v>0</v>
      </c>
      <c r="K157" s="219" t="s">
        <v>227</v>
      </c>
      <c r="L157" s="49"/>
      <c r="M157" s="224" t="s">
        <v>32</v>
      </c>
      <c r="N157" s="225" t="s">
        <v>48</v>
      </c>
      <c r="O157" s="89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R157" s="228" t="s">
        <v>3959</v>
      </c>
      <c r="AT157" s="228" t="s">
        <v>162</v>
      </c>
      <c r="AU157" s="228" t="s">
        <v>91</v>
      </c>
      <c r="AY157" s="21" t="s">
        <v>159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1" t="s">
        <v>91</v>
      </c>
      <c r="BK157" s="229">
        <f>ROUND(I157*H157,2)</f>
        <v>0</v>
      </c>
      <c r="BL157" s="21" t="s">
        <v>3959</v>
      </c>
      <c r="BM157" s="228" t="s">
        <v>4314</v>
      </c>
    </row>
    <row r="158" s="2" customFormat="1" ht="24.15" customHeight="1">
      <c r="A158" s="43"/>
      <c r="B158" s="44"/>
      <c r="C158" s="217" t="s">
        <v>934</v>
      </c>
      <c r="D158" s="217" t="s">
        <v>162</v>
      </c>
      <c r="E158" s="218" t="s">
        <v>4315</v>
      </c>
      <c r="F158" s="219" t="s">
        <v>4316</v>
      </c>
      <c r="G158" s="220" t="s">
        <v>759</v>
      </c>
      <c r="H158" s="221">
        <v>23</v>
      </c>
      <c r="I158" s="222"/>
      <c r="J158" s="223">
        <f>ROUND(I158*H158,2)</f>
        <v>0</v>
      </c>
      <c r="K158" s="219" t="s">
        <v>227</v>
      </c>
      <c r="L158" s="49"/>
      <c r="M158" s="224" t="s">
        <v>32</v>
      </c>
      <c r="N158" s="225" t="s">
        <v>48</v>
      </c>
      <c r="O158" s="89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R158" s="228" t="s">
        <v>3959</v>
      </c>
      <c r="AT158" s="228" t="s">
        <v>162</v>
      </c>
      <c r="AU158" s="228" t="s">
        <v>91</v>
      </c>
      <c r="AY158" s="21" t="s">
        <v>159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1" t="s">
        <v>91</v>
      </c>
      <c r="BK158" s="229">
        <f>ROUND(I158*H158,2)</f>
        <v>0</v>
      </c>
      <c r="BL158" s="21" t="s">
        <v>3959</v>
      </c>
      <c r="BM158" s="228" t="s">
        <v>4317</v>
      </c>
    </row>
    <row r="159" s="2" customFormat="1" ht="16.5" customHeight="1">
      <c r="A159" s="43"/>
      <c r="B159" s="44"/>
      <c r="C159" s="217" t="s">
        <v>938</v>
      </c>
      <c r="D159" s="217" t="s">
        <v>162</v>
      </c>
      <c r="E159" s="218" t="s">
        <v>4318</v>
      </c>
      <c r="F159" s="219" t="s">
        <v>4319</v>
      </c>
      <c r="G159" s="220" t="s">
        <v>759</v>
      </c>
      <c r="H159" s="221">
        <v>12</v>
      </c>
      <c r="I159" s="222"/>
      <c r="J159" s="223">
        <f>ROUND(I159*H159,2)</f>
        <v>0</v>
      </c>
      <c r="K159" s="219" t="s">
        <v>227</v>
      </c>
      <c r="L159" s="49"/>
      <c r="M159" s="224" t="s">
        <v>32</v>
      </c>
      <c r="N159" s="225" t="s">
        <v>48</v>
      </c>
      <c r="O159" s="89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R159" s="228" t="s">
        <v>3959</v>
      </c>
      <c r="AT159" s="228" t="s">
        <v>162</v>
      </c>
      <c r="AU159" s="228" t="s">
        <v>91</v>
      </c>
      <c r="AY159" s="21" t="s">
        <v>159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1" t="s">
        <v>91</v>
      </c>
      <c r="BK159" s="229">
        <f>ROUND(I159*H159,2)</f>
        <v>0</v>
      </c>
      <c r="BL159" s="21" t="s">
        <v>3959</v>
      </c>
      <c r="BM159" s="228" t="s">
        <v>4320</v>
      </c>
    </row>
    <row r="160" s="2" customFormat="1" ht="16.5" customHeight="1">
      <c r="A160" s="43"/>
      <c r="B160" s="44"/>
      <c r="C160" s="217" t="s">
        <v>942</v>
      </c>
      <c r="D160" s="217" t="s">
        <v>162</v>
      </c>
      <c r="E160" s="218" t="s">
        <v>4321</v>
      </c>
      <c r="F160" s="219" t="s">
        <v>4322</v>
      </c>
      <c r="G160" s="220" t="s">
        <v>759</v>
      </c>
      <c r="H160" s="221">
        <v>10</v>
      </c>
      <c r="I160" s="222"/>
      <c r="J160" s="223">
        <f>ROUND(I160*H160,2)</f>
        <v>0</v>
      </c>
      <c r="K160" s="219" t="s">
        <v>227</v>
      </c>
      <c r="L160" s="49"/>
      <c r="M160" s="224" t="s">
        <v>32</v>
      </c>
      <c r="N160" s="225" t="s">
        <v>48</v>
      </c>
      <c r="O160" s="89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R160" s="228" t="s">
        <v>3959</v>
      </c>
      <c r="AT160" s="228" t="s">
        <v>162</v>
      </c>
      <c r="AU160" s="228" t="s">
        <v>91</v>
      </c>
      <c r="AY160" s="21" t="s">
        <v>159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1" t="s">
        <v>91</v>
      </c>
      <c r="BK160" s="229">
        <f>ROUND(I160*H160,2)</f>
        <v>0</v>
      </c>
      <c r="BL160" s="21" t="s">
        <v>3959</v>
      </c>
      <c r="BM160" s="228" t="s">
        <v>4323</v>
      </c>
    </row>
    <row r="161" s="2" customFormat="1" ht="16.5" customHeight="1">
      <c r="A161" s="43"/>
      <c r="B161" s="44"/>
      <c r="C161" s="217" t="s">
        <v>947</v>
      </c>
      <c r="D161" s="217" t="s">
        <v>162</v>
      </c>
      <c r="E161" s="218" t="s">
        <v>4324</v>
      </c>
      <c r="F161" s="219" t="s">
        <v>4325</v>
      </c>
      <c r="G161" s="220" t="s">
        <v>759</v>
      </c>
      <c r="H161" s="221">
        <v>349</v>
      </c>
      <c r="I161" s="222"/>
      <c r="J161" s="223">
        <f>ROUND(I161*H161,2)</f>
        <v>0</v>
      </c>
      <c r="K161" s="219" t="s">
        <v>227</v>
      </c>
      <c r="L161" s="49"/>
      <c r="M161" s="224" t="s">
        <v>32</v>
      </c>
      <c r="N161" s="225" t="s">
        <v>48</v>
      </c>
      <c r="O161" s="89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R161" s="228" t="s">
        <v>3959</v>
      </c>
      <c r="AT161" s="228" t="s">
        <v>162</v>
      </c>
      <c r="AU161" s="228" t="s">
        <v>91</v>
      </c>
      <c r="AY161" s="21" t="s">
        <v>159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1" t="s">
        <v>91</v>
      </c>
      <c r="BK161" s="229">
        <f>ROUND(I161*H161,2)</f>
        <v>0</v>
      </c>
      <c r="BL161" s="21" t="s">
        <v>3959</v>
      </c>
      <c r="BM161" s="228" t="s">
        <v>4326</v>
      </c>
    </row>
    <row r="162" s="2" customFormat="1" ht="16.5" customHeight="1">
      <c r="A162" s="43"/>
      <c r="B162" s="44"/>
      <c r="C162" s="217" t="s">
        <v>985</v>
      </c>
      <c r="D162" s="217" t="s">
        <v>162</v>
      </c>
      <c r="E162" s="218" t="s">
        <v>4327</v>
      </c>
      <c r="F162" s="219" t="s">
        <v>4328</v>
      </c>
      <c r="G162" s="220" t="s">
        <v>759</v>
      </c>
      <c r="H162" s="221">
        <v>35</v>
      </c>
      <c r="I162" s="222"/>
      <c r="J162" s="223">
        <f>ROUND(I162*H162,2)</f>
        <v>0</v>
      </c>
      <c r="K162" s="219" t="s">
        <v>227</v>
      </c>
      <c r="L162" s="49"/>
      <c r="M162" s="224" t="s">
        <v>32</v>
      </c>
      <c r="N162" s="225" t="s">
        <v>48</v>
      </c>
      <c r="O162" s="89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R162" s="228" t="s">
        <v>3959</v>
      </c>
      <c r="AT162" s="228" t="s">
        <v>162</v>
      </c>
      <c r="AU162" s="228" t="s">
        <v>91</v>
      </c>
      <c r="AY162" s="21" t="s">
        <v>159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1" t="s">
        <v>91</v>
      </c>
      <c r="BK162" s="229">
        <f>ROUND(I162*H162,2)</f>
        <v>0</v>
      </c>
      <c r="BL162" s="21" t="s">
        <v>3959</v>
      </c>
      <c r="BM162" s="228" t="s">
        <v>4329</v>
      </c>
    </row>
    <row r="163" s="2" customFormat="1" ht="16.5" customHeight="1">
      <c r="A163" s="43"/>
      <c r="B163" s="44"/>
      <c r="C163" s="217" t="s">
        <v>1001</v>
      </c>
      <c r="D163" s="217" t="s">
        <v>162</v>
      </c>
      <c r="E163" s="218" t="s">
        <v>4330</v>
      </c>
      <c r="F163" s="219" t="s">
        <v>4331</v>
      </c>
      <c r="G163" s="220" t="s">
        <v>759</v>
      </c>
      <c r="H163" s="221">
        <v>6</v>
      </c>
      <c r="I163" s="222"/>
      <c r="J163" s="223">
        <f>ROUND(I163*H163,2)</f>
        <v>0</v>
      </c>
      <c r="K163" s="219" t="s">
        <v>227</v>
      </c>
      <c r="L163" s="49"/>
      <c r="M163" s="224" t="s">
        <v>32</v>
      </c>
      <c r="N163" s="225" t="s">
        <v>48</v>
      </c>
      <c r="O163" s="89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R163" s="228" t="s">
        <v>3959</v>
      </c>
      <c r="AT163" s="228" t="s">
        <v>162</v>
      </c>
      <c r="AU163" s="228" t="s">
        <v>91</v>
      </c>
      <c r="AY163" s="21" t="s">
        <v>159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1" t="s">
        <v>91</v>
      </c>
      <c r="BK163" s="229">
        <f>ROUND(I163*H163,2)</f>
        <v>0</v>
      </c>
      <c r="BL163" s="21" t="s">
        <v>3959</v>
      </c>
      <c r="BM163" s="228" t="s">
        <v>4332</v>
      </c>
    </row>
    <row r="164" s="2" customFormat="1" ht="16.5" customHeight="1">
      <c r="A164" s="43"/>
      <c r="B164" s="44"/>
      <c r="C164" s="217" t="s">
        <v>1010</v>
      </c>
      <c r="D164" s="217" t="s">
        <v>162</v>
      </c>
      <c r="E164" s="218" t="s">
        <v>4333</v>
      </c>
      <c r="F164" s="219" t="s">
        <v>4334</v>
      </c>
      <c r="G164" s="220" t="s">
        <v>759</v>
      </c>
      <c r="H164" s="221">
        <v>2</v>
      </c>
      <c r="I164" s="222"/>
      <c r="J164" s="223">
        <f>ROUND(I164*H164,2)</f>
        <v>0</v>
      </c>
      <c r="K164" s="219" t="s">
        <v>227</v>
      </c>
      <c r="L164" s="49"/>
      <c r="M164" s="224" t="s">
        <v>32</v>
      </c>
      <c r="N164" s="225" t="s">
        <v>48</v>
      </c>
      <c r="O164" s="89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R164" s="228" t="s">
        <v>3959</v>
      </c>
      <c r="AT164" s="228" t="s">
        <v>162</v>
      </c>
      <c r="AU164" s="228" t="s">
        <v>91</v>
      </c>
      <c r="AY164" s="21" t="s">
        <v>159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1" t="s">
        <v>91</v>
      </c>
      <c r="BK164" s="229">
        <f>ROUND(I164*H164,2)</f>
        <v>0</v>
      </c>
      <c r="BL164" s="21" t="s">
        <v>3959</v>
      </c>
      <c r="BM164" s="228" t="s">
        <v>4335</v>
      </c>
    </row>
    <row r="165" s="2" customFormat="1" ht="21.75" customHeight="1">
      <c r="A165" s="43"/>
      <c r="B165" s="44"/>
      <c r="C165" s="217" t="s">
        <v>1018</v>
      </c>
      <c r="D165" s="217" t="s">
        <v>162</v>
      </c>
      <c r="E165" s="218" t="s">
        <v>4336</v>
      </c>
      <c r="F165" s="219" t="s">
        <v>4337</v>
      </c>
      <c r="G165" s="220" t="s">
        <v>759</v>
      </c>
      <c r="H165" s="221">
        <v>3</v>
      </c>
      <c r="I165" s="222"/>
      <c r="J165" s="223">
        <f>ROUND(I165*H165,2)</f>
        <v>0</v>
      </c>
      <c r="K165" s="219" t="s">
        <v>227</v>
      </c>
      <c r="L165" s="49"/>
      <c r="M165" s="224" t="s">
        <v>32</v>
      </c>
      <c r="N165" s="225" t="s">
        <v>48</v>
      </c>
      <c r="O165" s="89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R165" s="228" t="s">
        <v>3959</v>
      </c>
      <c r="AT165" s="228" t="s">
        <v>162</v>
      </c>
      <c r="AU165" s="228" t="s">
        <v>91</v>
      </c>
      <c r="AY165" s="21" t="s">
        <v>159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1" t="s">
        <v>91</v>
      </c>
      <c r="BK165" s="229">
        <f>ROUND(I165*H165,2)</f>
        <v>0</v>
      </c>
      <c r="BL165" s="21" t="s">
        <v>3959</v>
      </c>
      <c r="BM165" s="228" t="s">
        <v>4338</v>
      </c>
    </row>
    <row r="166" s="2" customFormat="1" ht="16.5" customHeight="1">
      <c r="A166" s="43"/>
      <c r="B166" s="44"/>
      <c r="C166" s="217" t="s">
        <v>386</v>
      </c>
      <c r="D166" s="217" t="s">
        <v>162</v>
      </c>
      <c r="E166" s="218" t="s">
        <v>4339</v>
      </c>
      <c r="F166" s="219" t="s">
        <v>4340</v>
      </c>
      <c r="G166" s="220" t="s">
        <v>759</v>
      </c>
      <c r="H166" s="221">
        <v>250</v>
      </c>
      <c r="I166" s="222"/>
      <c r="J166" s="223">
        <f>ROUND(I166*H166,2)</f>
        <v>0</v>
      </c>
      <c r="K166" s="219" t="s">
        <v>227</v>
      </c>
      <c r="L166" s="49"/>
      <c r="M166" s="224" t="s">
        <v>32</v>
      </c>
      <c r="N166" s="225" t="s">
        <v>48</v>
      </c>
      <c r="O166" s="89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R166" s="228" t="s">
        <v>3959</v>
      </c>
      <c r="AT166" s="228" t="s">
        <v>162</v>
      </c>
      <c r="AU166" s="228" t="s">
        <v>91</v>
      </c>
      <c r="AY166" s="21" t="s">
        <v>159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1" t="s">
        <v>91</v>
      </c>
      <c r="BK166" s="229">
        <f>ROUND(I166*H166,2)</f>
        <v>0</v>
      </c>
      <c r="BL166" s="21" t="s">
        <v>3959</v>
      </c>
      <c r="BM166" s="228" t="s">
        <v>4341</v>
      </c>
    </row>
    <row r="167" s="2" customFormat="1" ht="16.5" customHeight="1">
      <c r="A167" s="43"/>
      <c r="B167" s="44"/>
      <c r="C167" s="217" t="s">
        <v>1030</v>
      </c>
      <c r="D167" s="217" t="s">
        <v>162</v>
      </c>
      <c r="E167" s="218" t="s">
        <v>4342</v>
      </c>
      <c r="F167" s="219" t="s">
        <v>4343</v>
      </c>
      <c r="G167" s="220" t="s">
        <v>759</v>
      </c>
      <c r="H167" s="221">
        <v>57</v>
      </c>
      <c r="I167" s="222"/>
      <c r="J167" s="223">
        <f>ROUND(I167*H167,2)</f>
        <v>0</v>
      </c>
      <c r="K167" s="219" t="s">
        <v>227</v>
      </c>
      <c r="L167" s="49"/>
      <c r="M167" s="224" t="s">
        <v>32</v>
      </c>
      <c r="N167" s="225" t="s">
        <v>48</v>
      </c>
      <c r="O167" s="89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R167" s="228" t="s">
        <v>3959</v>
      </c>
      <c r="AT167" s="228" t="s">
        <v>162</v>
      </c>
      <c r="AU167" s="228" t="s">
        <v>91</v>
      </c>
      <c r="AY167" s="21" t="s">
        <v>159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1" t="s">
        <v>91</v>
      </c>
      <c r="BK167" s="229">
        <f>ROUND(I167*H167,2)</f>
        <v>0</v>
      </c>
      <c r="BL167" s="21" t="s">
        <v>3959</v>
      </c>
      <c r="BM167" s="228" t="s">
        <v>4344</v>
      </c>
    </row>
    <row r="168" s="2" customFormat="1" ht="16.5" customHeight="1">
      <c r="A168" s="43"/>
      <c r="B168" s="44"/>
      <c r="C168" s="217" t="s">
        <v>1035</v>
      </c>
      <c r="D168" s="217" t="s">
        <v>162</v>
      </c>
      <c r="E168" s="218" t="s">
        <v>4345</v>
      </c>
      <c r="F168" s="219" t="s">
        <v>4346</v>
      </c>
      <c r="G168" s="220" t="s">
        <v>759</v>
      </c>
      <c r="H168" s="221">
        <v>22</v>
      </c>
      <c r="I168" s="222"/>
      <c r="J168" s="223">
        <f>ROUND(I168*H168,2)</f>
        <v>0</v>
      </c>
      <c r="K168" s="219" t="s">
        <v>227</v>
      </c>
      <c r="L168" s="49"/>
      <c r="M168" s="224" t="s">
        <v>32</v>
      </c>
      <c r="N168" s="225" t="s">
        <v>48</v>
      </c>
      <c r="O168" s="89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R168" s="228" t="s">
        <v>3959</v>
      </c>
      <c r="AT168" s="228" t="s">
        <v>162</v>
      </c>
      <c r="AU168" s="228" t="s">
        <v>91</v>
      </c>
      <c r="AY168" s="21" t="s">
        <v>159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1" t="s">
        <v>91</v>
      </c>
      <c r="BK168" s="229">
        <f>ROUND(I168*H168,2)</f>
        <v>0</v>
      </c>
      <c r="BL168" s="21" t="s">
        <v>3959</v>
      </c>
      <c r="BM168" s="228" t="s">
        <v>4347</v>
      </c>
    </row>
    <row r="169" s="2" customFormat="1" ht="16.5" customHeight="1">
      <c r="A169" s="43"/>
      <c r="B169" s="44"/>
      <c r="C169" s="217" t="s">
        <v>1045</v>
      </c>
      <c r="D169" s="217" t="s">
        <v>162</v>
      </c>
      <c r="E169" s="218" t="s">
        <v>4348</v>
      </c>
      <c r="F169" s="219" t="s">
        <v>4349</v>
      </c>
      <c r="G169" s="220" t="s">
        <v>759</v>
      </c>
      <c r="H169" s="221">
        <v>21</v>
      </c>
      <c r="I169" s="222"/>
      <c r="J169" s="223">
        <f>ROUND(I169*H169,2)</f>
        <v>0</v>
      </c>
      <c r="K169" s="219" t="s">
        <v>227</v>
      </c>
      <c r="L169" s="49"/>
      <c r="M169" s="224" t="s">
        <v>32</v>
      </c>
      <c r="N169" s="225" t="s">
        <v>48</v>
      </c>
      <c r="O169" s="89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R169" s="228" t="s">
        <v>3959</v>
      </c>
      <c r="AT169" s="228" t="s">
        <v>162</v>
      </c>
      <c r="AU169" s="228" t="s">
        <v>91</v>
      </c>
      <c r="AY169" s="21" t="s">
        <v>159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1" t="s">
        <v>91</v>
      </c>
      <c r="BK169" s="229">
        <f>ROUND(I169*H169,2)</f>
        <v>0</v>
      </c>
      <c r="BL169" s="21" t="s">
        <v>3959</v>
      </c>
      <c r="BM169" s="228" t="s">
        <v>4350</v>
      </c>
    </row>
    <row r="170" s="2" customFormat="1" ht="16.5" customHeight="1">
      <c r="A170" s="43"/>
      <c r="B170" s="44"/>
      <c r="C170" s="217" t="s">
        <v>1060</v>
      </c>
      <c r="D170" s="217" t="s">
        <v>162</v>
      </c>
      <c r="E170" s="218" t="s">
        <v>4351</v>
      </c>
      <c r="F170" s="219" t="s">
        <v>4352</v>
      </c>
      <c r="G170" s="220" t="s">
        <v>759</v>
      </c>
      <c r="H170" s="221">
        <v>16</v>
      </c>
      <c r="I170" s="222"/>
      <c r="J170" s="223">
        <f>ROUND(I170*H170,2)</f>
        <v>0</v>
      </c>
      <c r="K170" s="219" t="s">
        <v>227</v>
      </c>
      <c r="L170" s="49"/>
      <c r="M170" s="224" t="s">
        <v>32</v>
      </c>
      <c r="N170" s="225" t="s">
        <v>48</v>
      </c>
      <c r="O170" s="89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R170" s="228" t="s">
        <v>3959</v>
      </c>
      <c r="AT170" s="228" t="s">
        <v>162</v>
      </c>
      <c r="AU170" s="228" t="s">
        <v>91</v>
      </c>
      <c r="AY170" s="21" t="s">
        <v>159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1" t="s">
        <v>91</v>
      </c>
      <c r="BK170" s="229">
        <f>ROUND(I170*H170,2)</f>
        <v>0</v>
      </c>
      <c r="BL170" s="21" t="s">
        <v>3959</v>
      </c>
      <c r="BM170" s="228" t="s">
        <v>4353</v>
      </c>
    </row>
    <row r="171" s="12" customFormat="1" ht="22.8" customHeight="1">
      <c r="A171" s="12"/>
      <c r="B171" s="201"/>
      <c r="C171" s="202"/>
      <c r="D171" s="203" t="s">
        <v>75</v>
      </c>
      <c r="E171" s="215" t="s">
        <v>102</v>
      </c>
      <c r="F171" s="215" t="s">
        <v>4354</v>
      </c>
      <c r="G171" s="202"/>
      <c r="H171" s="202"/>
      <c r="I171" s="205"/>
      <c r="J171" s="216">
        <f>BK171</f>
        <v>0</v>
      </c>
      <c r="K171" s="202"/>
      <c r="L171" s="207"/>
      <c r="M171" s="208"/>
      <c r="N171" s="209"/>
      <c r="O171" s="209"/>
      <c r="P171" s="210">
        <f>SUM(P172:P193)</f>
        <v>0</v>
      </c>
      <c r="Q171" s="209"/>
      <c r="R171" s="210">
        <f>SUM(R172:R193)</f>
        <v>0</v>
      </c>
      <c r="S171" s="209"/>
      <c r="T171" s="211">
        <f>SUM(T172:T193)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2" t="s">
        <v>96</v>
      </c>
      <c r="AT171" s="213" t="s">
        <v>75</v>
      </c>
      <c r="AU171" s="213" t="s">
        <v>84</v>
      </c>
      <c r="AY171" s="212" t="s">
        <v>159</v>
      </c>
      <c r="BK171" s="214">
        <f>SUM(BK172:BK193)</f>
        <v>0</v>
      </c>
    </row>
    <row r="172" s="2" customFormat="1" ht="16.5" customHeight="1">
      <c r="A172" s="43"/>
      <c r="B172" s="44"/>
      <c r="C172" s="217" t="s">
        <v>1068</v>
      </c>
      <c r="D172" s="217" t="s">
        <v>162</v>
      </c>
      <c r="E172" s="218" t="s">
        <v>4355</v>
      </c>
      <c r="F172" s="219" t="s">
        <v>4356</v>
      </c>
      <c r="G172" s="220" t="s">
        <v>759</v>
      </c>
      <c r="H172" s="221">
        <v>4</v>
      </c>
      <c r="I172" s="222"/>
      <c r="J172" s="223">
        <f>ROUND(I172*H172,2)</f>
        <v>0</v>
      </c>
      <c r="K172" s="219" t="s">
        <v>227</v>
      </c>
      <c r="L172" s="49"/>
      <c r="M172" s="224" t="s">
        <v>32</v>
      </c>
      <c r="N172" s="225" t="s">
        <v>48</v>
      </c>
      <c r="O172" s="89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R172" s="228" t="s">
        <v>3959</v>
      </c>
      <c r="AT172" s="228" t="s">
        <v>162</v>
      </c>
      <c r="AU172" s="228" t="s">
        <v>91</v>
      </c>
      <c r="AY172" s="21" t="s">
        <v>159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1" t="s">
        <v>91</v>
      </c>
      <c r="BK172" s="229">
        <f>ROUND(I172*H172,2)</f>
        <v>0</v>
      </c>
      <c r="BL172" s="21" t="s">
        <v>3959</v>
      </c>
      <c r="BM172" s="228" t="s">
        <v>4357</v>
      </c>
    </row>
    <row r="173" s="2" customFormat="1" ht="21.75" customHeight="1">
      <c r="A173" s="43"/>
      <c r="B173" s="44"/>
      <c r="C173" s="217" t="s">
        <v>1101</v>
      </c>
      <c r="D173" s="217" t="s">
        <v>162</v>
      </c>
      <c r="E173" s="218" t="s">
        <v>4358</v>
      </c>
      <c r="F173" s="219" t="s">
        <v>4359</v>
      </c>
      <c r="G173" s="220" t="s">
        <v>226</v>
      </c>
      <c r="H173" s="221">
        <v>1</v>
      </c>
      <c r="I173" s="222"/>
      <c r="J173" s="223">
        <f>ROUND(I173*H173,2)</f>
        <v>0</v>
      </c>
      <c r="K173" s="219" t="s">
        <v>227</v>
      </c>
      <c r="L173" s="49"/>
      <c r="M173" s="224" t="s">
        <v>32</v>
      </c>
      <c r="N173" s="225" t="s">
        <v>48</v>
      </c>
      <c r="O173" s="89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R173" s="228" t="s">
        <v>3959</v>
      </c>
      <c r="AT173" s="228" t="s">
        <v>162</v>
      </c>
      <c r="AU173" s="228" t="s">
        <v>91</v>
      </c>
      <c r="AY173" s="21" t="s">
        <v>159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1" t="s">
        <v>91</v>
      </c>
      <c r="BK173" s="229">
        <f>ROUND(I173*H173,2)</f>
        <v>0</v>
      </c>
      <c r="BL173" s="21" t="s">
        <v>3959</v>
      </c>
      <c r="BM173" s="228" t="s">
        <v>4360</v>
      </c>
    </row>
    <row r="174" s="2" customFormat="1" ht="16.5" customHeight="1">
      <c r="A174" s="43"/>
      <c r="B174" s="44"/>
      <c r="C174" s="217" t="s">
        <v>1106</v>
      </c>
      <c r="D174" s="217" t="s">
        <v>162</v>
      </c>
      <c r="E174" s="218" t="s">
        <v>4361</v>
      </c>
      <c r="F174" s="219" t="s">
        <v>4362</v>
      </c>
      <c r="G174" s="220" t="s">
        <v>759</v>
      </c>
      <c r="H174" s="221">
        <v>250</v>
      </c>
      <c r="I174" s="222"/>
      <c r="J174" s="223">
        <f>ROUND(I174*H174,2)</f>
        <v>0</v>
      </c>
      <c r="K174" s="219" t="s">
        <v>227</v>
      </c>
      <c r="L174" s="49"/>
      <c r="M174" s="224" t="s">
        <v>32</v>
      </c>
      <c r="N174" s="225" t="s">
        <v>48</v>
      </c>
      <c r="O174" s="89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R174" s="228" t="s">
        <v>3959</v>
      </c>
      <c r="AT174" s="228" t="s">
        <v>162</v>
      </c>
      <c r="AU174" s="228" t="s">
        <v>91</v>
      </c>
      <c r="AY174" s="21" t="s">
        <v>159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1" t="s">
        <v>91</v>
      </c>
      <c r="BK174" s="229">
        <f>ROUND(I174*H174,2)</f>
        <v>0</v>
      </c>
      <c r="BL174" s="21" t="s">
        <v>3959</v>
      </c>
      <c r="BM174" s="228" t="s">
        <v>4363</v>
      </c>
    </row>
    <row r="175" s="2" customFormat="1" ht="16.5" customHeight="1">
      <c r="A175" s="43"/>
      <c r="B175" s="44"/>
      <c r="C175" s="217" t="s">
        <v>1111</v>
      </c>
      <c r="D175" s="217" t="s">
        <v>162</v>
      </c>
      <c r="E175" s="218" t="s">
        <v>4364</v>
      </c>
      <c r="F175" s="219" t="s">
        <v>4365</v>
      </c>
      <c r="G175" s="220" t="s">
        <v>759</v>
      </c>
      <c r="H175" s="221">
        <v>57</v>
      </c>
      <c r="I175" s="222"/>
      <c r="J175" s="223">
        <f>ROUND(I175*H175,2)</f>
        <v>0</v>
      </c>
      <c r="K175" s="219" t="s">
        <v>227</v>
      </c>
      <c r="L175" s="49"/>
      <c r="M175" s="224" t="s">
        <v>32</v>
      </c>
      <c r="N175" s="225" t="s">
        <v>48</v>
      </c>
      <c r="O175" s="89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R175" s="228" t="s">
        <v>3959</v>
      </c>
      <c r="AT175" s="228" t="s">
        <v>162</v>
      </c>
      <c r="AU175" s="228" t="s">
        <v>91</v>
      </c>
      <c r="AY175" s="21" t="s">
        <v>159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1" t="s">
        <v>91</v>
      </c>
      <c r="BK175" s="229">
        <f>ROUND(I175*H175,2)</f>
        <v>0</v>
      </c>
      <c r="BL175" s="21" t="s">
        <v>3959</v>
      </c>
      <c r="BM175" s="228" t="s">
        <v>4366</v>
      </c>
    </row>
    <row r="176" s="2" customFormat="1" ht="16.5" customHeight="1">
      <c r="A176" s="43"/>
      <c r="B176" s="44"/>
      <c r="C176" s="217" t="s">
        <v>1116</v>
      </c>
      <c r="D176" s="217" t="s">
        <v>162</v>
      </c>
      <c r="E176" s="218" t="s">
        <v>4367</v>
      </c>
      <c r="F176" s="219" t="s">
        <v>4368</v>
      </c>
      <c r="G176" s="220" t="s">
        <v>759</v>
      </c>
      <c r="H176" s="221">
        <v>22</v>
      </c>
      <c r="I176" s="222"/>
      <c r="J176" s="223">
        <f>ROUND(I176*H176,2)</f>
        <v>0</v>
      </c>
      <c r="K176" s="219" t="s">
        <v>227</v>
      </c>
      <c r="L176" s="49"/>
      <c r="M176" s="224" t="s">
        <v>32</v>
      </c>
      <c r="N176" s="225" t="s">
        <v>48</v>
      </c>
      <c r="O176" s="89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R176" s="228" t="s">
        <v>3959</v>
      </c>
      <c r="AT176" s="228" t="s">
        <v>162</v>
      </c>
      <c r="AU176" s="228" t="s">
        <v>91</v>
      </c>
      <c r="AY176" s="21" t="s">
        <v>159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1" t="s">
        <v>91</v>
      </c>
      <c r="BK176" s="229">
        <f>ROUND(I176*H176,2)</f>
        <v>0</v>
      </c>
      <c r="BL176" s="21" t="s">
        <v>3959</v>
      </c>
      <c r="BM176" s="228" t="s">
        <v>4369</v>
      </c>
    </row>
    <row r="177" s="2" customFormat="1" ht="16.5" customHeight="1">
      <c r="A177" s="43"/>
      <c r="B177" s="44"/>
      <c r="C177" s="217" t="s">
        <v>1120</v>
      </c>
      <c r="D177" s="217" t="s">
        <v>162</v>
      </c>
      <c r="E177" s="218" t="s">
        <v>4370</v>
      </c>
      <c r="F177" s="219" t="s">
        <v>4371</v>
      </c>
      <c r="G177" s="220" t="s">
        <v>759</v>
      </c>
      <c r="H177" s="221">
        <v>21</v>
      </c>
      <c r="I177" s="222"/>
      <c r="J177" s="223">
        <f>ROUND(I177*H177,2)</f>
        <v>0</v>
      </c>
      <c r="K177" s="219" t="s">
        <v>227</v>
      </c>
      <c r="L177" s="49"/>
      <c r="M177" s="224" t="s">
        <v>32</v>
      </c>
      <c r="N177" s="225" t="s">
        <v>48</v>
      </c>
      <c r="O177" s="89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R177" s="228" t="s">
        <v>3959</v>
      </c>
      <c r="AT177" s="228" t="s">
        <v>162</v>
      </c>
      <c r="AU177" s="228" t="s">
        <v>91</v>
      </c>
      <c r="AY177" s="21" t="s">
        <v>159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1" t="s">
        <v>91</v>
      </c>
      <c r="BK177" s="229">
        <f>ROUND(I177*H177,2)</f>
        <v>0</v>
      </c>
      <c r="BL177" s="21" t="s">
        <v>3959</v>
      </c>
      <c r="BM177" s="228" t="s">
        <v>4372</v>
      </c>
    </row>
    <row r="178" s="2" customFormat="1" ht="16.5" customHeight="1">
      <c r="A178" s="43"/>
      <c r="B178" s="44"/>
      <c r="C178" s="217" t="s">
        <v>1124</v>
      </c>
      <c r="D178" s="217" t="s">
        <v>162</v>
      </c>
      <c r="E178" s="218" t="s">
        <v>4373</v>
      </c>
      <c r="F178" s="219" t="s">
        <v>4374</v>
      </c>
      <c r="G178" s="220" t="s">
        <v>759</v>
      </c>
      <c r="H178" s="221">
        <v>16</v>
      </c>
      <c r="I178" s="222"/>
      <c r="J178" s="223">
        <f>ROUND(I178*H178,2)</f>
        <v>0</v>
      </c>
      <c r="K178" s="219" t="s">
        <v>227</v>
      </c>
      <c r="L178" s="49"/>
      <c r="M178" s="224" t="s">
        <v>32</v>
      </c>
      <c r="N178" s="225" t="s">
        <v>48</v>
      </c>
      <c r="O178" s="89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R178" s="228" t="s">
        <v>3959</v>
      </c>
      <c r="AT178" s="228" t="s">
        <v>162</v>
      </c>
      <c r="AU178" s="228" t="s">
        <v>91</v>
      </c>
      <c r="AY178" s="21" t="s">
        <v>159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1" t="s">
        <v>91</v>
      </c>
      <c r="BK178" s="229">
        <f>ROUND(I178*H178,2)</f>
        <v>0</v>
      </c>
      <c r="BL178" s="21" t="s">
        <v>3959</v>
      </c>
      <c r="BM178" s="228" t="s">
        <v>4375</v>
      </c>
    </row>
    <row r="179" s="2" customFormat="1" ht="16.5" customHeight="1">
      <c r="A179" s="43"/>
      <c r="B179" s="44"/>
      <c r="C179" s="217" t="s">
        <v>1128</v>
      </c>
      <c r="D179" s="217" t="s">
        <v>162</v>
      </c>
      <c r="E179" s="218" t="s">
        <v>4376</v>
      </c>
      <c r="F179" s="219" t="s">
        <v>4377</v>
      </c>
      <c r="G179" s="220" t="s">
        <v>759</v>
      </c>
      <c r="H179" s="221">
        <v>110</v>
      </c>
      <c r="I179" s="222"/>
      <c r="J179" s="223">
        <f>ROUND(I179*H179,2)</f>
        <v>0</v>
      </c>
      <c r="K179" s="219" t="s">
        <v>227</v>
      </c>
      <c r="L179" s="49"/>
      <c r="M179" s="224" t="s">
        <v>32</v>
      </c>
      <c r="N179" s="225" t="s">
        <v>48</v>
      </c>
      <c r="O179" s="89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R179" s="228" t="s">
        <v>3959</v>
      </c>
      <c r="AT179" s="228" t="s">
        <v>162</v>
      </c>
      <c r="AU179" s="228" t="s">
        <v>91</v>
      </c>
      <c r="AY179" s="21" t="s">
        <v>159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1" t="s">
        <v>91</v>
      </c>
      <c r="BK179" s="229">
        <f>ROUND(I179*H179,2)</f>
        <v>0</v>
      </c>
      <c r="BL179" s="21" t="s">
        <v>3959</v>
      </c>
      <c r="BM179" s="228" t="s">
        <v>4378</v>
      </c>
    </row>
    <row r="180" s="2" customFormat="1" ht="16.5" customHeight="1">
      <c r="A180" s="43"/>
      <c r="B180" s="44"/>
      <c r="C180" s="217" t="s">
        <v>1137</v>
      </c>
      <c r="D180" s="217" t="s">
        <v>162</v>
      </c>
      <c r="E180" s="218" t="s">
        <v>4379</v>
      </c>
      <c r="F180" s="219" t="s">
        <v>4380</v>
      </c>
      <c r="G180" s="220" t="s">
        <v>759</v>
      </c>
      <c r="H180" s="221">
        <v>45</v>
      </c>
      <c r="I180" s="222"/>
      <c r="J180" s="223">
        <f>ROUND(I180*H180,2)</f>
        <v>0</v>
      </c>
      <c r="K180" s="219" t="s">
        <v>227</v>
      </c>
      <c r="L180" s="49"/>
      <c r="M180" s="224" t="s">
        <v>32</v>
      </c>
      <c r="N180" s="225" t="s">
        <v>48</v>
      </c>
      <c r="O180" s="89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R180" s="228" t="s">
        <v>3959</v>
      </c>
      <c r="AT180" s="228" t="s">
        <v>162</v>
      </c>
      <c r="AU180" s="228" t="s">
        <v>91</v>
      </c>
      <c r="AY180" s="21" t="s">
        <v>159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1" t="s">
        <v>91</v>
      </c>
      <c r="BK180" s="229">
        <f>ROUND(I180*H180,2)</f>
        <v>0</v>
      </c>
      <c r="BL180" s="21" t="s">
        <v>3959</v>
      </c>
      <c r="BM180" s="228" t="s">
        <v>4381</v>
      </c>
    </row>
    <row r="181" s="2" customFormat="1" ht="24.15" customHeight="1">
      <c r="A181" s="43"/>
      <c r="B181" s="44"/>
      <c r="C181" s="217" t="s">
        <v>1146</v>
      </c>
      <c r="D181" s="217" t="s">
        <v>162</v>
      </c>
      <c r="E181" s="218" t="s">
        <v>4382</v>
      </c>
      <c r="F181" s="219" t="s">
        <v>4383</v>
      </c>
      <c r="G181" s="220" t="s">
        <v>785</v>
      </c>
      <c r="H181" s="221">
        <v>25</v>
      </c>
      <c r="I181" s="222"/>
      <c r="J181" s="223">
        <f>ROUND(I181*H181,2)</f>
        <v>0</v>
      </c>
      <c r="K181" s="219" t="s">
        <v>227</v>
      </c>
      <c r="L181" s="49"/>
      <c r="M181" s="224" t="s">
        <v>32</v>
      </c>
      <c r="N181" s="225" t="s">
        <v>48</v>
      </c>
      <c r="O181" s="89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R181" s="228" t="s">
        <v>3959</v>
      </c>
      <c r="AT181" s="228" t="s">
        <v>162</v>
      </c>
      <c r="AU181" s="228" t="s">
        <v>91</v>
      </c>
      <c r="AY181" s="21" t="s">
        <v>159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1" t="s">
        <v>91</v>
      </c>
      <c r="BK181" s="229">
        <f>ROUND(I181*H181,2)</f>
        <v>0</v>
      </c>
      <c r="BL181" s="21" t="s">
        <v>3959</v>
      </c>
      <c r="BM181" s="228" t="s">
        <v>4384</v>
      </c>
    </row>
    <row r="182" s="2" customFormat="1" ht="16.5" customHeight="1">
      <c r="A182" s="43"/>
      <c r="B182" s="44"/>
      <c r="C182" s="217" t="s">
        <v>1151</v>
      </c>
      <c r="D182" s="217" t="s">
        <v>162</v>
      </c>
      <c r="E182" s="218" t="s">
        <v>4385</v>
      </c>
      <c r="F182" s="219" t="s">
        <v>4386</v>
      </c>
      <c r="G182" s="220" t="s">
        <v>785</v>
      </c>
      <c r="H182" s="221">
        <v>30</v>
      </c>
      <c r="I182" s="222"/>
      <c r="J182" s="223">
        <f>ROUND(I182*H182,2)</f>
        <v>0</v>
      </c>
      <c r="K182" s="219" t="s">
        <v>227</v>
      </c>
      <c r="L182" s="49"/>
      <c r="M182" s="224" t="s">
        <v>32</v>
      </c>
      <c r="N182" s="225" t="s">
        <v>48</v>
      </c>
      <c r="O182" s="89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R182" s="228" t="s">
        <v>3959</v>
      </c>
      <c r="AT182" s="228" t="s">
        <v>162</v>
      </c>
      <c r="AU182" s="228" t="s">
        <v>91</v>
      </c>
      <c r="AY182" s="21" t="s">
        <v>159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1" t="s">
        <v>91</v>
      </c>
      <c r="BK182" s="229">
        <f>ROUND(I182*H182,2)</f>
        <v>0</v>
      </c>
      <c r="BL182" s="21" t="s">
        <v>3959</v>
      </c>
      <c r="BM182" s="228" t="s">
        <v>4387</v>
      </c>
    </row>
    <row r="183" s="2" customFormat="1" ht="16.5" customHeight="1">
      <c r="A183" s="43"/>
      <c r="B183" s="44"/>
      <c r="C183" s="217" t="s">
        <v>1157</v>
      </c>
      <c r="D183" s="217" t="s">
        <v>162</v>
      </c>
      <c r="E183" s="218" t="s">
        <v>4388</v>
      </c>
      <c r="F183" s="219" t="s">
        <v>4389</v>
      </c>
      <c r="G183" s="220" t="s">
        <v>759</v>
      </c>
      <c r="H183" s="221">
        <v>30</v>
      </c>
      <c r="I183" s="222"/>
      <c r="J183" s="223">
        <f>ROUND(I183*H183,2)</f>
        <v>0</v>
      </c>
      <c r="K183" s="219" t="s">
        <v>227</v>
      </c>
      <c r="L183" s="49"/>
      <c r="M183" s="224" t="s">
        <v>32</v>
      </c>
      <c r="N183" s="225" t="s">
        <v>48</v>
      </c>
      <c r="O183" s="89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R183" s="228" t="s">
        <v>3959</v>
      </c>
      <c r="AT183" s="228" t="s">
        <v>162</v>
      </c>
      <c r="AU183" s="228" t="s">
        <v>91</v>
      </c>
      <c r="AY183" s="21" t="s">
        <v>159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1" t="s">
        <v>91</v>
      </c>
      <c r="BK183" s="229">
        <f>ROUND(I183*H183,2)</f>
        <v>0</v>
      </c>
      <c r="BL183" s="21" t="s">
        <v>3959</v>
      </c>
      <c r="BM183" s="228" t="s">
        <v>4390</v>
      </c>
    </row>
    <row r="184" s="2" customFormat="1" ht="16.5" customHeight="1">
      <c r="A184" s="43"/>
      <c r="B184" s="44"/>
      <c r="C184" s="217" t="s">
        <v>1163</v>
      </c>
      <c r="D184" s="217" t="s">
        <v>162</v>
      </c>
      <c r="E184" s="218" t="s">
        <v>4391</v>
      </c>
      <c r="F184" s="219" t="s">
        <v>4392</v>
      </c>
      <c r="G184" s="220" t="s">
        <v>785</v>
      </c>
      <c r="H184" s="221">
        <v>25</v>
      </c>
      <c r="I184" s="222"/>
      <c r="J184" s="223">
        <f>ROUND(I184*H184,2)</f>
        <v>0</v>
      </c>
      <c r="K184" s="219" t="s">
        <v>227</v>
      </c>
      <c r="L184" s="49"/>
      <c r="M184" s="224" t="s">
        <v>32</v>
      </c>
      <c r="N184" s="225" t="s">
        <v>48</v>
      </c>
      <c r="O184" s="89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R184" s="228" t="s">
        <v>3959</v>
      </c>
      <c r="AT184" s="228" t="s">
        <v>162</v>
      </c>
      <c r="AU184" s="228" t="s">
        <v>91</v>
      </c>
      <c r="AY184" s="21" t="s">
        <v>159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1" t="s">
        <v>91</v>
      </c>
      <c r="BK184" s="229">
        <f>ROUND(I184*H184,2)</f>
        <v>0</v>
      </c>
      <c r="BL184" s="21" t="s">
        <v>3959</v>
      </c>
      <c r="BM184" s="228" t="s">
        <v>4393</v>
      </c>
    </row>
    <row r="185" s="2" customFormat="1" ht="16.5" customHeight="1">
      <c r="A185" s="43"/>
      <c r="B185" s="44"/>
      <c r="C185" s="217" t="s">
        <v>1168</v>
      </c>
      <c r="D185" s="217" t="s">
        <v>162</v>
      </c>
      <c r="E185" s="218" t="s">
        <v>4394</v>
      </c>
      <c r="F185" s="219" t="s">
        <v>4395</v>
      </c>
      <c r="G185" s="220" t="s">
        <v>759</v>
      </c>
      <c r="H185" s="221">
        <v>25</v>
      </c>
      <c r="I185" s="222"/>
      <c r="J185" s="223">
        <f>ROUND(I185*H185,2)</f>
        <v>0</v>
      </c>
      <c r="K185" s="219" t="s">
        <v>227</v>
      </c>
      <c r="L185" s="49"/>
      <c r="M185" s="224" t="s">
        <v>32</v>
      </c>
      <c r="N185" s="225" t="s">
        <v>48</v>
      </c>
      <c r="O185" s="89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R185" s="228" t="s">
        <v>3959</v>
      </c>
      <c r="AT185" s="228" t="s">
        <v>162</v>
      </c>
      <c r="AU185" s="228" t="s">
        <v>91</v>
      </c>
      <c r="AY185" s="21" t="s">
        <v>159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1" t="s">
        <v>91</v>
      </c>
      <c r="BK185" s="229">
        <f>ROUND(I185*H185,2)</f>
        <v>0</v>
      </c>
      <c r="BL185" s="21" t="s">
        <v>3959</v>
      </c>
      <c r="BM185" s="228" t="s">
        <v>4396</v>
      </c>
    </row>
    <row r="186" s="2" customFormat="1" ht="21.75" customHeight="1">
      <c r="A186" s="43"/>
      <c r="B186" s="44"/>
      <c r="C186" s="217" t="s">
        <v>1173</v>
      </c>
      <c r="D186" s="217" t="s">
        <v>162</v>
      </c>
      <c r="E186" s="218" t="s">
        <v>4397</v>
      </c>
      <c r="F186" s="219" t="s">
        <v>4398</v>
      </c>
      <c r="G186" s="220" t="s">
        <v>785</v>
      </c>
      <c r="H186" s="221">
        <v>110</v>
      </c>
      <c r="I186" s="222"/>
      <c r="J186" s="223">
        <f>ROUND(I186*H186,2)</f>
        <v>0</v>
      </c>
      <c r="K186" s="219" t="s">
        <v>227</v>
      </c>
      <c r="L186" s="49"/>
      <c r="M186" s="224" t="s">
        <v>32</v>
      </c>
      <c r="N186" s="225" t="s">
        <v>48</v>
      </c>
      <c r="O186" s="89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R186" s="228" t="s">
        <v>3959</v>
      </c>
      <c r="AT186" s="228" t="s">
        <v>162</v>
      </c>
      <c r="AU186" s="228" t="s">
        <v>91</v>
      </c>
      <c r="AY186" s="21" t="s">
        <v>159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1" t="s">
        <v>91</v>
      </c>
      <c r="BK186" s="229">
        <f>ROUND(I186*H186,2)</f>
        <v>0</v>
      </c>
      <c r="BL186" s="21" t="s">
        <v>3959</v>
      </c>
      <c r="BM186" s="228" t="s">
        <v>4399</v>
      </c>
    </row>
    <row r="187" s="2" customFormat="1" ht="16.5" customHeight="1">
      <c r="A187" s="43"/>
      <c r="B187" s="44"/>
      <c r="C187" s="217" t="s">
        <v>1181</v>
      </c>
      <c r="D187" s="217" t="s">
        <v>162</v>
      </c>
      <c r="E187" s="218" t="s">
        <v>4400</v>
      </c>
      <c r="F187" s="219" t="s">
        <v>4401</v>
      </c>
      <c r="G187" s="220" t="s">
        <v>759</v>
      </c>
      <c r="H187" s="221">
        <v>110</v>
      </c>
      <c r="I187" s="222"/>
      <c r="J187" s="223">
        <f>ROUND(I187*H187,2)</f>
        <v>0</v>
      </c>
      <c r="K187" s="219" t="s">
        <v>227</v>
      </c>
      <c r="L187" s="49"/>
      <c r="M187" s="224" t="s">
        <v>32</v>
      </c>
      <c r="N187" s="225" t="s">
        <v>48</v>
      </c>
      <c r="O187" s="89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R187" s="228" t="s">
        <v>3959</v>
      </c>
      <c r="AT187" s="228" t="s">
        <v>162</v>
      </c>
      <c r="AU187" s="228" t="s">
        <v>91</v>
      </c>
      <c r="AY187" s="21" t="s">
        <v>159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1" t="s">
        <v>91</v>
      </c>
      <c r="BK187" s="229">
        <f>ROUND(I187*H187,2)</f>
        <v>0</v>
      </c>
      <c r="BL187" s="21" t="s">
        <v>3959</v>
      </c>
      <c r="BM187" s="228" t="s">
        <v>4402</v>
      </c>
    </row>
    <row r="188" s="2" customFormat="1" ht="16.5" customHeight="1">
      <c r="A188" s="43"/>
      <c r="B188" s="44"/>
      <c r="C188" s="217" t="s">
        <v>1185</v>
      </c>
      <c r="D188" s="217" t="s">
        <v>162</v>
      </c>
      <c r="E188" s="218" t="s">
        <v>4403</v>
      </c>
      <c r="F188" s="219" t="s">
        <v>4073</v>
      </c>
      <c r="G188" s="220" t="s">
        <v>785</v>
      </c>
      <c r="H188" s="221">
        <v>280</v>
      </c>
      <c r="I188" s="222"/>
      <c r="J188" s="223">
        <f>ROUND(I188*H188,2)</f>
        <v>0</v>
      </c>
      <c r="K188" s="219" t="s">
        <v>227</v>
      </c>
      <c r="L188" s="49"/>
      <c r="M188" s="224" t="s">
        <v>32</v>
      </c>
      <c r="N188" s="225" t="s">
        <v>48</v>
      </c>
      <c r="O188" s="89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R188" s="228" t="s">
        <v>3959</v>
      </c>
      <c r="AT188" s="228" t="s">
        <v>162</v>
      </c>
      <c r="AU188" s="228" t="s">
        <v>91</v>
      </c>
      <c r="AY188" s="21" t="s">
        <v>159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1" t="s">
        <v>91</v>
      </c>
      <c r="BK188" s="229">
        <f>ROUND(I188*H188,2)</f>
        <v>0</v>
      </c>
      <c r="BL188" s="21" t="s">
        <v>3959</v>
      </c>
      <c r="BM188" s="228" t="s">
        <v>4404</v>
      </c>
    </row>
    <row r="189" s="2" customFormat="1" ht="16.5" customHeight="1">
      <c r="A189" s="43"/>
      <c r="B189" s="44"/>
      <c r="C189" s="217" t="s">
        <v>1191</v>
      </c>
      <c r="D189" s="217" t="s">
        <v>162</v>
      </c>
      <c r="E189" s="218" t="s">
        <v>4405</v>
      </c>
      <c r="F189" s="219" t="s">
        <v>4406</v>
      </c>
      <c r="G189" s="220" t="s">
        <v>785</v>
      </c>
      <c r="H189" s="221">
        <v>420</v>
      </c>
      <c r="I189" s="222"/>
      <c r="J189" s="223">
        <f>ROUND(I189*H189,2)</f>
        <v>0</v>
      </c>
      <c r="K189" s="219" t="s">
        <v>227</v>
      </c>
      <c r="L189" s="49"/>
      <c r="M189" s="224" t="s">
        <v>32</v>
      </c>
      <c r="N189" s="225" t="s">
        <v>48</v>
      </c>
      <c r="O189" s="89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R189" s="228" t="s">
        <v>3959</v>
      </c>
      <c r="AT189" s="228" t="s">
        <v>162</v>
      </c>
      <c r="AU189" s="228" t="s">
        <v>91</v>
      </c>
      <c r="AY189" s="21" t="s">
        <v>159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1" t="s">
        <v>91</v>
      </c>
      <c r="BK189" s="229">
        <f>ROUND(I189*H189,2)</f>
        <v>0</v>
      </c>
      <c r="BL189" s="21" t="s">
        <v>3959</v>
      </c>
      <c r="BM189" s="228" t="s">
        <v>4407</v>
      </c>
    </row>
    <row r="190" s="2" customFormat="1" ht="16.5" customHeight="1">
      <c r="A190" s="43"/>
      <c r="B190" s="44"/>
      <c r="C190" s="217" t="s">
        <v>1195</v>
      </c>
      <c r="D190" s="217" t="s">
        <v>162</v>
      </c>
      <c r="E190" s="218" t="s">
        <v>4408</v>
      </c>
      <c r="F190" s="219" t="s">
        <v>4409</v>
      </c>
      <c r="G190" s="220" t="s">
        <v>785</v>
      </c>
      <c r="H190" s="221">
        <v>330</v>
      </c>
      <c r="I190" s="222"/>
      <c r="J190" s="223">
        <f>ROUND(I190*H190,2)</f>
        <v>0</v>
      </c>
      <c r="K190" s="219" t="s">
        <v>227</v>
      </c>
      <c r="L190" s="49"/>
      <c r="M190" s="224" t="s">
        <v>32</v>
      </c>
      <c r="N190" s="225" t="s">
        <v>48</v>
      </c>
      <c r="O190" s="89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R190" s="228" t="s">
        <v>3959</v>
      </c>
      <c r="AT190" s="228" t="s">
        <v>162</v>
      </c>
      <c r="AU190" s="228" t="s">
        <v>91</v>
      </c>
      <c r="AY190" s="21" t="s">
        <v>159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1" t="s">
        <v>91</v>
      </c>
      <c r="BK190" s="229">
        <f>ROUND(I190*H190,2)</f>
        <v>0</v>
      </c>
      <c r="BL190" s="21" t="s">
        <v>3959</v>
      </c>
      <c r="BM190" s="228" t="s">
        <v>4410</v>
      </c>
    </row>
    <row r="191" s="2" customFormat="1" ht="16.5" customHeight="1">
      <c r="A191" s="43"/>
      <c r="B191" s="44"/>
      <c r="C191" s="217" t="s">
        <v>1213</v>
      </c>
      <c r="D191" s="217" t="s">
        <v>162</v>
      </c>
      <c r="E191" s="218" t="s">
        <v>4411</v>
      </c>
      <c r="F191" s="219" t="s">
        <v>4412</v>
      </c>
      <c r="G191" s="220" t="s">
        <v>785</v>
      </c>
      <c r="H191" s="221">
        <v>50</v>
      </c>
      <c r="I191" s="222"/>
      <c r="J191" s="223">
        <f>ROUND(I191*H191,2)</f>
        <v>0</v>
      </c>
      <c r="K191" s="219" t="s">
        <v>227</v>
      </c>
      <c r="L191" s="49"/>
      <c r="M191" s="224" t="s">
        <v>32</v>
      </c>
      <c r="N191" s="225" t="s">
        <v>48</v>
      </c>
      <c r="O191" s="89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R191" s="228" t="s">
        <v>3959</v>
      </c>
      <c r="AT191" s="228" t="s">
        <v>162</v>
      </c>
      <c r="AU191" s="228" t="s">
        <v>91</v>
      </c>
      <c r="AY191" s="21" t="s">
        <v>159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1" t="s">
        <v>91</v>
      </c>
      <c r="BK191" s="229">
        <f>ROUND(I191*H191,2)</f>
        <v>0</v>
      </c>
      <c r="BL191" s="21" t="s">
        <v>3959</v>
      </c>
      <c r="BM191" s="228" t="s">
        <v>4413</v>
      </c>
    </row>
    <row r="192" s="2" customFormat="1" ht="16.5" customHeight="1">
      <c r="A192" s="43"/>
      <c r="B192" s="44"/>
      <c r="C192" s="217" t="s">
        <v>1215</v>
      </c>
      <c r="D192" s="217" t="s">
        <v>162</v>
      </c>
      <c r="E192" s="218" t="s">
        <v>4414</v>
      </c>
      <c r="F192" s="219" t="s">
        <v>4415</v>
      </c>
      <c r="G192" s="220" t="s">
        <v>785</v>
      </c>
      <c r="H192" s="221">
        <v>60</v>
      </c>
      <c r="I192" s="222"/>
      <c r="J192" s="223">
        <f>ROUND(I192*H192,2)</f>
        <v>0</v>
      </c>
      <c r="K192" s="219" t="s">
        <v>227</v>
      </c>
      <c r="L192" s="49"/>
      <c r="M192" s="224" t="s">
        <v>32</v>
      </c>
      <c r="N192" s="225" t="s">
        <v>48</v>
      </c>
      <c r="O192" s="89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R192" s="228" t="s">
        <v>3959</v>
      </c>
      <c r="AT192" s="228" t="s">
        <v>162</v>
      </c>
      <c r="AU192" s="228" t="s">
        <v>91</v>
      </c>
      <c r="AY192" s="21" t="s">
        <v>159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1" t="s">
        <v>91</v>
      </c>
      <c r="BK192" s="229">
        <f>ROUND(I192*H192,2)</f>
        <v>0</v>
      </c>
      <c r="BL192" s="21" t="s">
        <v>3959</v>
      </c>
      <c r="BM192" s="228" t="s">
        <v>4416</v>
      </c>
    </row>
    <row r="193" s="2" customFormat="1" ht="16.5" customHeight="1">
      <c r="A193" s="43"/>
      <c r="B193" s="44"/>
      <c r="C193" s="217" t="s">
        <v>1222</v>
      </c>
      <c r="D193" s="217" t="s">
        <v>162</v>
      </c>
      <c r="E193" s="218" t="s">
        <v>4417</v>
      </c>
      <c r="F193" s="219" t="s">
        <v>4418</v>
      </c>
      <c r="G193" s="220" t="s">
        <v>226</v>
      </c>
      <c r="H193" s="221">
        <v>1</v>
      </c>
      <c r="I193" s="222"/>
      <c r="J193" s="223">
        <f>ROUND(I193*H193,2)</f>
        <v>0</v>
      </c>
      <c r="K193" s="219" t="s">
        <v>227</v>
      </c>
      <c r="L193" s="49"/>
      <c r="M193" s="224" t="s">
        <v>32</v>
      </c>
      <c r="N193" s="225" t="s">
        <v>48</v>
      </c>
      <c r="O193" s="89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R193" s="228" t="s">
        <v>3959</v>
      </c>
      <c r="AT193" s="228" t="s">
        <v>162</v>
      </c>
      <c r="AU193" s="228" t="s">
        <v>91</v>
      </c>
      <c r="AY193" s="21" t="s">
        <v>159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1" t="s">
        <v>91</v>
      </c>
      <c r="BK193" s="229">
        <f>ROUND(I193*H193,2)</f>
        <v>0</v>
      </c>
      <c r="BL193" s="21" t="s">
        <v>3959</v>
      </c>
      <c r="BM193" s="228" t="s">
        <v>4419</v>
      </c>
    </row>
    <row r="194" s="12" customFormat="1" ht="22.8" customHeight="1">
      <c r="A194" s="12"/>
      <c r="B194" s="201"/>
      <c r="C194" s="202"/>
      <c r="D194" s="203" t="s">
        <v>75</v>
      </c>
      <c r="E194" s="215" t="s">
        <v>105</v>
      </c>
      <c r="F194" s="215" t="s">
        <v>4420</v>
      </c>
      <c r="G194" s="202"/>
      <c r="H194" s="202"/>
      <c r="I194" s="205"/>
      <c r="J194" s="216">
        <f>BK194</f>
        <v>0</v>
      </c>
      <c r="K194" s="202"/>
      <c r="L194" s="207"/>
      <c r="M194" s="208"/>
      <c r="N194" s="209"/>
      <c r="O194" s="209"/>
      <c r="P194" s="210">
        <f>SUM(P195:P210)</f>
        <v>0</v>
      </c>
      <c r="Q194" s="209"/>
      <c r="R194" s="210">
        <f>SUM(R195:R210)</f>
        <v>0</v>
      </c>
      <c r="S194" s="209"/>
      <c r="T194" s="211">
        <f>SUM(T195:T210)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2" t="s">
        <v>96</v>
      </c>
      <c r="AT194" s="213" t="s">
        <v>75</v>
      </c>
      <c r="AU194" s="213" t="s">
        <v>84</v>
      </c>
      <c r="AY194" s="212" t="s">
        <v>159</v>
      </c>
      <c r="BK194" s="214">
        <f>SUM(BK195:BK210)</f>
        <v>0</v>
      </c>
    </row>
    <row r="195" s="2" customFormat="1" ht="16.5" customHeight="1">
      <c r="A195" s="43"/>
      <c r="B195" s="44"/>
      <c r="C195" s="217" t="s">
        <v>1236</v>
      </c>
      <c r="D195" s="217" t="s">
        <v>162</v>
      </c>
      <c r="E195" s="218" t="s">
        <v>4421</v>
      </c>
      <c r="F195" s="219" t="s">
        <v>4422</v>
      </c>
      <c r="G195" s="220" t="s">
        <v>785</v>
      </c>
      <c r="H195" s="221">
        <v>380</v>
      </c>
      <c r="I195" s="222"/>
      <c r="J195" s="223">
        <f>ROUND(I195*H195,2)</f>
        <v>0</v>
      </c>
      <c r="K195" s="219" t="s">
        <v>227</v>
      </c>
      <c r="L195" s="49"/>
      <c r="M195" s="224" t="s">
        <v>32</v>
      </c>
      <c r="N195" s="225" t="s">
        <v>48</v>
      </c>
      <c r="O195" s="89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R195" s="228" t="s">
        <v>3959</v>
      </c>
      <c r="AT195" s="228" t="s">
        <v>162</v>
      </c>
      <c r="AU195" s="228" t="s">
        <v>91</v>
      </c>
      <c r="AY195" s="21" t="s">
        <v>159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1" t="s">
        <v>91</v>
      </c>
      <c r="BK195" s="229">
        <f>ROUND(I195*H195,2)</f>
        <v>0</v>
      </c>
      <c r="BL195" s="21" t="s">
        <v>3959</v>
      </c>
      <c r="BM195" s="228" t="s">
        <v>4423</v>
      </c>
    </row>
    <row r="196" s="2" customFormat="1" ht="16.5" customHeight="1">
      <c r="A196" s="43"/>
      <c r="B196" s="44"/>
      <c r="C196" s="217" t="s">
        <v>1245</v>
      </c>
      <c r="D196" s="217" t="s">
        <v>162</v>
      </c>
      <c r="E196" s="218" t="s">
        <v>4424</v>
      </c>
      <c r="F196" s="219" t="s">
        <v>4425</v>
      </c>
      <c r="G196" s="220" t="s">
        <v>785</v>
      </c>
      <c r="H196" s="221">
        <v>60</v>
      </c>
      <c r="I196" s="222"/>
      <c r="J196" s="223">
        <f>ROUND(I196*H196,2)</f>
        <v>0</v>
      </c>
      <c r="K196" s="219" t="s">
        <v>227</v>
      </c>
      <c r="L196" s="49"/>
      <c r="M196" s="224" t="s">
        <v>32</v>
      </c>
      <c r="N196" s="225" t="s">
        <v>48</v>
      </c>
      <c r="O196" s="89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R196" s="228" t="s">
        <v>3959</v>
      </c>
      <c r="AT196" s="228" t="s">
        <v>162</v>
      </c>
      <c r="AU196" s="228" t="s">
        <v>91</v>
      </c>
      <c r="AY196" s="21" t="s">
        <v>159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1" t="s">
        <v>91</v>
      </c>
      <c r="BK196" s="229">
        <f>ROUND(I196*H196,2)</f>
        <v>0</v>
      </c>
      <c r="BL196" s="21" t="s">
        <v>3959</v>
      </c>
      <c r="BM196" s="228" t="s">
        <v>4426</v>
      </c>
    </row>
    <row r="197" s="2" customFormat="1" ht="16.5" customHeight="1">
      <c r="A197" s="43"/>
      <c r="B197" s="44"/>
      <c r="C197" s="217" t="s">
        <v>1250</v>
      </c>
      <c r="D197" s="217" t="s">
        <v>162</v>
      </c>
      <c r="E197" s="218" t="s">
        <v>4427</v>
      </c>
      <c r="F197" s="219" t="s">
        <v>4428</v>
      </c>
      <c r="G197" s="220" t="s">
        <v>785</v>
      </c>
      <c r="H197" s="221">
        <v>810</v>
      </c>
      <c r="I197" s="222"/>
      <c r="J197" s="223">
        <f>ROUND(I197*H197,2)</f>
        <v>0</v>
      </c>
      <c r="K197" s="219" t="s">
        <v>227</v>
      </c>
      <c r="L197" s="49"/>
      <c r="M197" s="224" t="s">
        <v>32</v>
      </c>
      <c r="N197" s="225" t="s">
        <v>48</v>
      </c>
      <c r="O197" s="89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R197" s="228" t="s">
        <v>3959</v>
      </c>
      <c r="AT197" s="228" t="s">
        <v>162</v>
      </c>
      <c r="AU197" s="228" t="s">
        <v>91</v>
      </c>
      <c r="AY197" s="21" t="s">
        <v>159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1" t="s">
        <v>91</v>
      </c>
      <c r="BK197" s="229">
        <f>ROUND(I197*H197,2)</f>
        <v>0</v>
      </c>
      <c r="BL197" s="21" t="s">
        <v>3959</v>
      </c>
      <c r="BM197" s="228" t="s">
        <v>4429</v>
      </c>
    </row>
    <row r="198" s="2" customFormat="1" ht="16.5" customHeight="1">
      <c r="A198" s="43"/>
      <c r="B198" s="44"/>
      <c r="C198" s="217" t="s">
        <v>1256</v>
      </c>
      <c r="D198" s="217" t="s">
        <v>162</v>
      </c>
      <c r="E198" s="218" t="s">
        <v>4430</v>
      </c>
      <c r="F198" s="219" t="s">
        <v>4431</v>
      </c>
      <c r="G198" s="220" t="s">
        <v>785</v>
      </c>
      <c r="H198" s="221">
        <v>2140</v>
      </c>
      <c r="I198" s="222"/>
      <c r="J198" s="223">
        <f>ROUND(I198*H198,2)</f>
        <v>0</v>
      </c>
      <c r="K198" s="219" t="s">
        <v>227</v>
      </c>
      <c r="L198" s="49"/>
      <c r="M198" s="224" t="s">
        <v>32</v>
      </c>
      <c r="N198" s="225" t="s">
        <v>48</v>
      </c>
      <c r="O198" s="89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R198" s="228" t="s">
        <v>3959</v>
      </c>
      <c r="AT198" s="228" t="s">
        <v>162</v>
      </c>
      <c r="AU198" s="228" t="s">
        <v>91</v>
      </c>
      <c r="AY198" s="21" t="s">
        <v>159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1" t="s">
        <v>91</v>
      </c>
      <c r="BK198" s="229">
        <f>ROUND(I198*H198,2)</f>
        <v>0</v>
      </c>
      <c r="BL198" s="21" t="s">
        <v>3959</v>
      </c>
      <c r="BM198" s="228" t="s">
        <v>4432</v>
      </c>
    </row>
    <row r="199" s="2" customFormat="1" ht="16.5" customHeight="1">
      <c r="A199" s="43"/>
      <c r="B199" s="44"/>
      <c r="C199" s="217" t="s">
        <v>1261</v>
      </c>
      <c r="D199" s="217" t="s">
        <v>162</v>
      </c>
      <c r="E199" s="218" t="s">
        <v>4433</v>
      </c>
      <c r="F199" s="219" t="s">
        <v>4434</v>
      </c>
      <c r="G199" s="220" t="s">
        <v>785</v>
      </c>
      <c r="H199" s="221">
        <v>3240</v>
      </c>
      <c r="I199" s="222"/>
      <c r="J199" s="223">
        <f>ROUND(I199*H199,2)</f>
        <v>0</v>
      </c>
      <c r="K199" s="219" t="s">
        <v>227</v>
      </c>
      <c r="L199" s="49"/>
      <c r="M199" s="224" t="s">
        <v>32</v>
      </c>
      <c r="N199" s="225" t="s">
        <v>48</v>
      </c>
      <c r="O199" s="89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R199" s="228" t="s">
        <v>3959</v>
      </c>
      <c r="AT199" s="228" t="s">
        <v>162</v>
      </c>
      <c r="AU199" s="228" t="s">
        <v>91</v>
      </c>
      <c r="AY199" s="21" t="s">
        <v>159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1" t="s">
        <v>91</v>
      </c>
      <c r="BK199" s="229">
        <f>ROUND(I199*H199,2)</f>
        <v>0</v>
      </c>
      <c r="BL199" s="21" t="s">
        <v>3959</v>
      </c>
      <c r="BM199" s="228" t="s">
        <v>4435</v>
      </c>
    </row>
    <row r="200" s="2" customFormat="1" ht="16.5" customHeight="1">
      <c r="A200" s="43"/>
      <c r="B200" s="44"/>
      <c r="C200" s="217" t="s">
        <v>1266</v>
      </c>
      <c r="D200" s="217" t="s">
        <v>162</v>
      </c>
      <c r="E200" s="218" t="s">
        <v>4436</v>
      </c>
      <c r="F200" s="219" t="s">
        <v>4437</v>
      </c>
      <c r="G200" s="220" t="s">
        <v>785</v>
      </c>
      <c r="H200" s="221">
        <v>324</v>
      </c>
      <c r="I200" s="222"/>
      <c r="J200" s="223">
        <f>ROUND(I200*H200,2)</f>
        <v>0</v>
      </c>
      <c r="K200" s="219" t="s">
        <v>227</v>
      </c>
      <c r="L200" s="49"/>
      <c r="M200" s="224" t="s">
        <v>32</v>
      </c>
      <c r="N200" s="225" t="s">
        <v>48</v>
      </c>
      <c r="O200" s="89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R200" s="228" t="s">
        <v>3959</v>
      </c>
      <c r="AT200" s="228" t="s">
        <v>162</v>
      </c>
      <c r="AU200" s="228" t="s">
        <v>91</v>
      </c>
      <c r="AY200" s="21" t="s">
        <v>159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1" t="s">
        <v>91</v>
      </c>
      <c r="BK200" s="229">
        <f>ROUND(I200*H200,2)</f>
        <v>0</v>
      </c>
      <c r="BL200" s="21" t="s">
        <v>3959</v>
      </c>
      <c r="BM200" s="228" t="s">
        <v>4438</v>
      </c>
    </row>
    <row r="201" s="2" customFormat="1" ht="16.5" customHeight="1">
      <c r="A201" s="43"/>
      <c r="B201" s="44"/>
      <c r="C201" s="217" t="s">
        <v>1272</v>
      </c>
      <c r="D201" s="217" t="s">
        <v>162</v>
      </c>
      <c r="E201" s="218" t="s">
        <v>4439</v>
      </c>
      <c r="F201" s="219" t="s">
        <v>4440</v>
      </c>
      <c r="G201" s="220" t="s">
        <v>785</v>
      </c>
      <c r="H201" s="221">
        <v>180</v>
      </c>
      <c r="I201" s="222"/>
      <c r="J201" s="223">
        <f>ROUND(I201*H201,2)</f>
        <v>0</v>
      </c>
      <c r="K201" s="219" t="s">
        <v>227</v>
      </c>
      <c r="L201" s="49"/>
      <c r="M201" s="224" t="s">
        <v>32</v>
      </c>
      <c r="N201" s="225" t="s">
        <v>48</v>
      </c>
      <c r="O201" s="89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R201" s="228" t="s">
        <v>3959</v>
      </c>
      <c r="AT201" s="228" t="s">
        <v>162</v>
      </c>
      <c r="AU201" s="228" t="s">
        <v>91</v>
      </c>
      <c r="AY201" s="21" t="s">
        <v>159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1" t="s">
        <v>91</v>
      </c>
      <c r="BK201" s="229">
        <f>ROUND(I201*H201,2)</f>
        <v>0</v>
      </c>
      <c r="BL201" s="21" t="s">
        <v>3959</v>
      </c>
      <c r="BM201" s="228" t="s">
        <v>4441</v>
      </c>
    </row>
    <row r="202" s="2" customFormat="1" ht="16.5" customHeight="1">
      <c r="A202" s="43"/>
      <c r="B202" s="44"/>
      <c r="C202" s="217" t="s">
        <v>1279</v>
      </c>
      <c r="D202" s="217" t="s">
        <v>162</v>
      </c>
      <c r="E202" s="218" t="s">
        <v>4442</v>
      </c>
      <c r="F202" s="219" t="s">
        <v>4443</v>
      </c>
      <c r="G202" s="220" t="s">
        <v>785</v>
      </c>
      <c r="H202" s="221">
        <v>580</v>
      </c>
      <c r="I202" s="222"/>
      <c r="J202" s="223">
        <f>ROUND(I202*H202,2)</f>
        <v>0</v>
      </c>
      <c r="K202" s="219" t="s">
        <v>227</v>
      </c>
      <c r="L202" s="49"/>
      <c r="M202" s="224" t="s">
        <v>32</v>
      </c>
      <c r="N202" s="225" t="s">
        <v>48</v>
      </c>
      <c r="O202" s="89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R202" s="228" t="s">
        <v>3959</v>
      </c>
      <c r="AT202" s="228" t="s">
        <v>162</v>
      </c>
      <c r="AU202" s="228" t="s">
        <v>91</v>
      </c>
      <c r="AY202" s="21" t="s">
        <v>159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1" t="s">
        <v>91</v>
      </c>
      <c r="BK202" s="229">
        <f>ROUND(I202*H202,2)</f>
        <v>0</v>
      </c>
      <c r="BL202" s="21" t="s">
        <v>3959</v>
      </c>
      <c r="BM202" s="228" t="s">
        <v>4444</v>
      </c>
    </row>
    <row r="203" s="2" customFormat="1" ht="16.5" customHeight="1">
      <c r="A203" s="43"/>
      <c r="B203" s="44"/>
      <c r="C203" s="217" t="s">
        <v>1286</v>
      </c>
      <c r="D203" s="217" t="s">
        <v>162</v>
      </c>
      <c r="E203" s="218" t="s">
        <v>4445</v>
      </c>
      <c r="F203" s="219" t="s">
        <v>4446</v>
      </c>
      <c r="G203" s="220" t="s">
        <v>785</v>
      </c>
      <c r="H203" s="221">
        <v>32</v>
      </c>
      <c r="I203" s="222"/>
      <c r="J203" s="223">
        <f>ROUND(I203*H203,2)</f>
        <v>0</v>
      </c>
      <c r="K203" s="219" t="s">
        <v>227</v>
      </c>
      <c r="L203" s="49"/>
      <c r="M203" s="224" t="s">
        <v>32</v>
      </c>
      <c r="N203" s="225" t="s">
        <v>48</v>
      </c>
      <c r="O203" s="89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R203" s="228" t="s">
        <v>3959</v>
      </c>
      <c r="AT203" s="228" t="s">
        <v>162</v>
      </c>
      <c r="AU203" s="228" t="s">
        <v>91</v>
      </c>
      <c r="AY203" s="21" t="s">
        <v>159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1" t="s">
        <v>91</v>
      </c>
      <c r="BK203" s="229">
        <f>ROUND(I203*H203,2)</f>
        <v>0</v>
      </c>
      <c r="BL203" s="21" t="s">
        <v>3959</v>
      </c>
      <c r="BM203" s="228" t="s">
        <v>4447</v>
      </c>
    </row>
    <row r="204" s="2" customFormat="1" ht="16.5" customHeight="1">
      <c r="A204" s="43"/>
      <c r="B204" s="44"/>
      <c r="C204" s="217" t="s">
        <v>1293</v>
      </c>
      <c r="D204" s="217" t="s">
        <v>162</v>
      </c>
      <c r="E204" s="218" t="s">
        <v>4448</v>
      </c>
      <c r="F204" s="219" t="s">
        <v>4449</v>
      </c>
      <c r="G204" s="220" t="s">
        <v>785</v>
      </c>
      <c r="H204" s="221">
        <v>14</v>
      </c>
      <c r="I204" s="222"/>
      <c r="J204" s="223">
        <f>ROUND(I204*H204,2)</f>
        <v>0</v>
      </c>
      <c r="K204" s="219" t="s">
        <v>227</v>
      </c>
      <c r="L204" s="49"/>
      <c r="M204" s="224" t="s">
        <v>32</v>
      </c>
      <c r="N204" s="225" t="s">
        <v>48</v>
      </c>
      <c r="O204" s="89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R204" s="228" t="s">
        <v>3959</v>
      </c>
      <c r="AT204" s="228" t="s">
        <v>162</v>
      </c>
      <c r="AU204" s="228" t="s">
        <v>91</v>
      </c>
      <c r="AY204" s="21" t="s">
        <v>159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1" t="s">
        <v>91</v>
      </c>
      <c r="BK204" s="229">
        <f>ROUND(I204*H204,2)</f>
        <v>0</v>
      </c>
      <c r="BL204" s="21" t="s">
        <v>3959</v>
      </c>
      <c r="BM204" s="228" t="s">
        <v>4450</v>
      </c>
    </row>
    <row r="205" s="2" customFormat="1" ht="16.5" customHeight="1">
      <c r="A205" s="43"/>
      <c r="B205" s="44"/>
      <c r="C205" s="217" t="s">
        <v>1298</v>
      </c>
      <c r="D205" s="217" t="s">
        <v>162</v>
      </c>
      <c r="E205" s="218" t="s">
        <v>4451</v>
      </c>
      <c r="F205" s="219" t="s">
        <v>4452</v>
      </c>
      <c r="G205" s="220" t="s">
        <v>785</v>
      </c>
      <c r="H205" s="221">
        <v>74</v>
      </c>
      <c r="I205" s="222"/>
      <c r="J205" s="223">
        <f>ROUND(I205*H205,2)</f>
        <v>0</v>
      </c>
      <c r="K205" s="219" t="s">
        <v>227</v>
      </c>
      <c r="L205" s="49"/>
      <c r="M205" s="224" t="s">
        <v>32</v>
      </c>
      <c r="N205" s="225" t="s">
        <v>48</v>
      </c>
      <c r="O205" s="89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R205" s="228" t="s">
        <v>3959</v>
      </c>
      <c r="AT205" s="228" t="s">
        <v>162</v>
      </c>
      <c r="AU205" s="228" t="s">
        <v>91</v>
      </c>
      <c r="AY205" s="21" t="s">
        <v>159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1" t="s">
        <v>91</v>
      </c>
      <c r="BK205" s="229">
        <f>ROUND(I205*H205,2)</f>
        <v>0</v>
      </c>
      <c r="BL205" s="21" t="s">
        <v>3959</v>
      </c>
      <c r="BM205" s="228" t="s">
        <v>4453</v>
      </c>
    </row>
    <row r="206" s="2" customFormat="1" ht="16.5" customHeight="1">
      <c r="A206" s="43"/>
      <c r="B206" s="44"/>
      <c r="C206" s="217" t="s">
        <v>1303</v>
      </c>
      <c r="D206" s="217" t="s">
        <v>162</v>
      </c>
      <c r="E206" s="218" t="s">
        <v>4454</v>
      </c>
      <c r="F206" s="219" t="s">
        <v>4455</v>
      </c>
      <c r="G206" s="220" t="s">
        <v>785</v>
      </c>
      <c r="H206" s="221">
        <v>74</v>
      </c>
      <c r="I206" s="222"/>
      <c r="J206" s="223">
        <f>ROUND(I206*H206,2)</f>
        <v>0</v>
      </c>
      <c r="K206" s="219" t="s">
        <v>227</v>
      </c>
      <c r="L206" s="49"/>
      <c r="M206" s="224" t="s">
        <v>32</v>
      </c>
      <c r="N206" s="225" t="s">
        <v>48</v>
      </c>
      <c r="O206" s="89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R206" s="228" t="s">
        <v>3959</v>
      </c>
      <c r="AT206" s="228" t="s">
        <v>162</v>
      </c>
      <c r="AU206" s="228" t="s">
        <v>91</v>
      </c>
      <c r="AY206" s="21" t="s">
        <v>159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1" t="s">
        <v>91</v>
      </c>
      <c r="BK206" s="229">
        <f>ROUND(I206*H206,2)</f>
        <v>0</v>
      </c>
      <c r="BL206" s="21" t="s">
        <v>3959</v>
      </c>
      <c r="BM206" s="228" t="s">
        <v>4456</v>
      </c>
    </row>
    <row r="207" s="2" customFormat="1" ht="16.5" customHeight="1">
      <c r="A207" s="43"/>
      <c r="B207" s="44"/>
      <c r="C207" s="217" t="s">
        <v>1311</v>
      </c>
      <c r="D207" s="217" t="s">
        <v>162</v>
      </c>
      <c r="E207" s="218" t="s">
        <v>4457</v>
      </c>
      <c r="F207" s="219" t="s">
        <v>4458</v>
      </c>
      <c r="G207" s="220" t="s">
        <v>785</v>
      </c>
      <c r="H207" s="221">
        <v>74</v>
      </c>
      <c r="I207" s="222"/>
      <c r="J207" s="223">
        <f>ROUND(I207*H207,2)</f>
        <v>0</v>
      </c>
      <c r="K207" s="219" t="s">
        <v>227</v>
      </c>
      <c r="L207" s="49"/>
      <c r="M207" s="224" t="s">
        <v>32</v>
      </c>
      <c r="N207" s="225" t="s">
        <v>48</v>
      </c>
      <c r="O207" s="89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R207" s="228" t="s">
        <v>3959</v>
      </c>
      <c r="AT207" s="228" t="s">
        <v>162</v>
      </c>
      <c r="AU207" s="228" t="s">
        <v>91</v>
      </c>
      <c r="AY207" s="21" t="s">
        <v>159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1" t="s">
        <v>91</v>
      </c>
      <c r="BK207" s="229">
        <f>ROUND(I207*H207,2)</f>
        <v>0</v>
      </c>
      <c r="BL207" s="21" t="s">
        <v>3959</v>
      </c>
      <c r="BM207" s="228" t="s">
        <v>4459</v>
      </c>
    </row>
    <row r="208" s="2" customFormat="1" ht="16.5" customHeight="1">
      <c r="A208" s="43"/>
      <c r="B208" s="44"/>
      <c r="C208" s="217" t="s">
        <v>1319</v>
      </c>
      <c r="D208" s="217" t="s">
        <v>162</v>
      </c>
      <c r="E208" s="218" t="s">
        <v>4460</v>
      </c>
      <c r="F208" s="219" t="s">
        <v>4461</v>
      </c>
      <c r="G208" s="220" t="s">
        <v>785</v>
      </c>
      <c r="H208" s="221">
        <v>360</v>
      </c>
      <c r="I208" s="222"/>
      <c r="J208" s="223">
        <f>ROUND(I208*H208,2)</f>
        <v>0</v>
      </c>
      <c r="K208" s="219" t="s">
        <v>227</v>
      </c>
      <c r="L208" s="49"/>
      <c r="M208" s="224" t="s">
        <v>32</v>
      </c>
      <c r="N208" s="225" t="s">
        <v>48</v>
      </c>
      <c r="O208" s="89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R208" s="228" t="s">
        <v>3959</v>
      </c>
      <c r="AT208" s="228" t="s">
        <v>162</v>
      </c>
      <c r="AU208" s="228" t="s">
        <v>91</v>
      </c>
      <c r="AY208" s="21" t="s">
        <v>159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1" t="s">
        <v>91</v>
      </c>
      <c r="BK208" s="229">
        <f>ROUND(I208*H208,2)</f>
        <v>0</v>
      </c>
      <c r="BL208" s="21" t="s">
        <v>3959</v>
      </c>
      <c r="BM208" s="228" t="s">
        <v>4462</v>
      </c>
    </row>
    <row r="209" s="2" customFormat="1" ht="16.5" customHeight="1">
      <c r="A209" s="43"/>
      <c r="B209" s="44"/>
      <c r="C209" s="217" t="s">
        <v>1327</v>
      </c>
      <c r="D209" s="217" t="s">
        <v>162</v>
      </c>
      <c r="E209" s="218" t="s">
        <v>4463</v>
      </c>
      <c r="F209" s="219" t="s">
        <v>4464</v>
      </c>
      <c r="G209" s="220" t="s">
        <v>785</v>
      </c>
      <c r="H209" s="221">
        <v>95</v>
      </c>
      <c r="I209" s="222"/>
      <c r="J209" s="223">
        <f>ROUND(I209*H209,2)</f>
        <v>0</v>
      </c>
      <c r="K209" s="219" t="s">
        <v>227</v>
      </c>
      <c r="L209" s="49"/>
      <c r="M209" s="224" t="s">
        <v>32</v>
      </c>
      <c r="N209" s="225" t="s">
        <v>48</v>
      </c>
      <c r="O209" s="89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R209" s="228" t="s">
        <v>3959</v>
      </c>
      <c r="AT209" s="228" t="s">
        <v>162</v>
      </c>
      <c r="AU209" s="228" t="s">
        <v>91</v>
      </c>
      <c r="AY209" s="21" t="s">
        <v>159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21" t="s">
        <v>91</v>
      </c>
      <c r="BK209" s="229">
        <f>ROUND(I209*H209,2)</f>
        <v>0</v>
      </c>
      <c r="BL209" s="21" t="s">
        <v>3959</v>
      </c>
      <c r="BM209" s="228" t="s">
        <v>4465</v>
      </c>
    </row>
    <row r="210" s="2" customFormat="1" ht="16.5" customHeight="1">
      <c r="A210" s="43"/>
      <c r="B210" s="44"/>
      <c r="C210" s="217" t="s">
        <v>1332</v>
      </c>
      <c r="D210" s="217" t="s">
        <v>162</v>
      </c>
      <c r="E210" s="218" t="s">
        <v>4466</v>
      </c>
      <c r="F210" s="219" t="s">
        <v>4467</v>
      </c>
      <c r="G210" s="220" t="s">
        <v>785</v>
      </c>
      <c r="H210" s="221">
        <v>180</v>
      </c>
      <c r="I210" s="222"/>
      <c r="J210" s="223">
        <f>ROUND(I210*H210,2)</f>
        <v>0</v>
      </c>
      <c r="K210" s="219" t="s">
        <v>227</v>
      </c>
      <c r="L210" s="49"/>
      <c r="M210" s="224" t="s">
        <v>32</v>
      </c>
      <c r="N210" s="225" t="s">
        <v>48</v>
      </c>
      <c r="O210" s="89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R210" s="228" t="s">
        <v>3959</v>
      </c>
      <c r="AT210" s="228" t="s">
        <v>162</v>
      </c>
      <c r="AU210" s="228" t="s">
        <v>91</v>
      </c>
      <c r="AY210" s="21" t="s">
        <v>159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1" t="s">
        <v>91</v>
      </c>
      <c r="BK210" s="229">
        <f>ROUND(I210*H210,2)</f>
        <v>0</v>
      </c>
      <c r="BL210" s="21" t="s">
        <v>3959</v>
      </c>
      <c r="BM210" s="228" t="s">
        <v>4468</v>
      </c>
    </row>
    <row r="211" s="12" customFormat="1" ht="22.8" customHeight="1">
      <c r="A211" s="12"/>
      <c r="B211" s="201"/>
      <c r="C211" s="202"/>
      <c r="D211" s="203" t="s">
        <v>75</v>
      </c>
      <c r="E211" s="215" t="s">
        <v>108</v>
      </c>
      <c r="F211" s="215" t="s">
        <v>4469</v>
      </c>
      <c r="G211" s="202"/>
      <c r="H211" s="202"/>
      <c r="I211" s="205"/>
      <c r="J211" s="216">
        <f>BK211</f>
        <v>0</v>
      </c>
      <c r="K211" s="202"/>
      <c r="L211" s="207"/>
      <c r="M211" s="208"/>
      <c r="N211" s="209"/>
      <c r="O211" s="209"/>
      <c r="P211" s="210">
        <f>SUM(P212:P228)</f>
        <v>0</v>
      </c>
      <c r="Q211" s="209"/>
      <c r="R211" s="210">
        <f>SUM(R212:R228)</f>
        <v>0</v>
      </c>
      <c r="S211" s="209"/>
      <c r="T211" s="211">
        <f>SUM(T212:T228)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2" t="s">
        <v>96</v>
      </c>
      <c r="AT211" s="213" t="s">
        <v>75</v>
      </c>
      <c r="AU211" s="213" t="s">
        <v>84</v>
      </c>
      <c r="AY211" s="212" t="s">
        <v>159</v>
      </c>
      <c r="BK211" s="214">
        <f>SUM(BK212:BK228)</f>
        <v>0</v>
      </c>
    </row>
    <row r="212" s="2" customFormat="1" ht="16.5" customHeight="1">
      <c r="A212" s="43"/>
      <c r="B212" s="44"/>
      <c r="C212" s="217" t="s">
        <v>1341</v>
      </c>
      <c r="D212" s="217" t="s">
        <v>162</v>
      </c>
      <c r="E212" s="218" t="s">
        <v>4470</v>
      </c>
      <c r="F212" s="219" t="s">
        <v>4471</v>
      </c>
      <c r="G212" s="220" t="s">
        <v>785</v>
      </c>
      <c r="H212" s="221">
        <v>380</v>
      </c>
      <c r="I212" s="222"/>
      <c r="J212" s="223">
        <f>ROUND(I212*H212,2)</f>
        <v>0</v>
      </c>
      <c r="K212" s="219" t="s">
        <v>227</v>
      </c>
      <c r="L212" s="49"/>
      <c r="M212" s="224" t="s">
        <v>32</v>
      </c>
      <c r="N212" s="225" t="s">
        <v>48</v>
      </c>
      <c r="O212" s="89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R212" s="228" t="s">
        <v>3959</v>
      </c>
      <c r="AT212" s="228" t="s">
        <v>162</v>
      </c>
      <c r="AU212" s="228" t="s">
        <v>91</v>
      </c>
      <c r="AY212" s="21" t="s">
        <v>159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1" t="s">
        <v>91</v>
      </c>
      <c r="BK212" s="229">
        <f>ROUND(I212*H212,2)</f>
        <v>0</v>
      </c>
      <c r="BL212" s="21" t="s">
        <v>3959</v>
      </c>
      <c r="BM212" s="228" t="s">
        <v>4472</v>
      </c>
    </row>
    <row r="213" s="2" customFormat="1" ht="16.5" customHeight="1">
      <c r="A213" s="43"/>
      <c r="B213" s="44"/>
      <c r="C213" s="217" t="s">
        <v>1347</v>
      </c>
      <c r="D213" s="217" t="s">
        <v>162</v>
      </c>
      <c r="E213" s="218" t="s">
        <v>4473</v>
      </c>
      <c r="F213" s="219" t="s">
        <v>4474</v>
      </c>
      <c r="G213" s="220" t="s">
        <v>759</v>
      </c>
      <c r="H213" s="221">
        <v>230</v>
      </c>
      <c r="I213" s="222"/>
      <c r="J213" s="223">
        <f>ROUND(I213*H213,2)</f>
        <v>0</v>
      </c>
      <c r="K213" s="219" t="s">
        <v>227</v>
      </c>
      <c r="L213" s="49"/>
      <c r="M213" s="224" t="s">
        <v>32</v>
      </c>
      <c r="N213" s="225" t="s">
        <v>48</v>
      </c>
      <c r="O213" s="89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R213" s="228" t="s">
        <v>3959</v>
      </c>
      <c r="AT213" s="228" t="s">
        <v>162</v>
      </c>
      <c r="AU213" s="228" t="s">
        <v>91</v>
      </c>
      <c r="AY213" s="21" t="s">
        <v>159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1" t="s">
        <v>91</v>
      </c>
      <c r="BK213" s="229">
        <f>ROUND(I213*H213,2)</f>
        <v>0</v>
      </c>
      <c r="BL213" s="21" t="s">
        <v>3959</v>
      </c>
      <c r="BM213" s="228" t="s">
        <v>4475</v>
      </c>
    </row>
    <row r="214" s="2" customFormat="1" ht="16.5" customHeight="1">
      <c r="A214" s="43"/>
      <c r="B214" s="44"/>
      <c r="C214" s="217" t="s">
        <v>1354</v>
      </c>
      <c r="D214" s="217" t="s">
        <v>162</v>
      </c>
      <c r="E214" s="218" t="s">
        <v>4476</v>
      </c>
      <c r="F214" s="219" t="s">
        <v>4477</v>
      </c>
      <c r="G214" s="220" t="s">
        <v>759</v>
      </c>
      <c r="H214" s="221">
        <v>4</v>
      </c>
      <c r="I214" s="222"/>
      <c r="J214" s="223">
        <f>ROUND(I214*H214,2)</f>
        <v>0</v>
      </c>
      <c r="K214" s="219" t="s">
        <v>227</v>
      </c>
      <c r="L214" s="49"/>
      <c r="M214" s="224" t="s">
        <v>32</v>
      </c>
      <c r="N214" s="225" t="s">
        <v>48</v>
      </c>
      <c r="O214" s="89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R214" s="228" t="s">
        <v>3959</v>
      </c>
      <c r="AT214" s="228" t="s">
        <v>162</v>
      </c>
      <c r="AU214" s="228" t="s">
        <v>91</v>
      </c>
      <c r="AY214" s="21" t="s">
        <v>159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1" t="s">
        <v>91</v>
      </c>
      <c r="BK214" s="229">
        <f>ROUND(I214*H214,2)</f>
        <v>0</v>
      </c>
      <c r="BL214" s="21" t="s">
        <v>3959</v>
      </c>
      <c r="BM214" s="228" t="s">
        <v>4478</v>
      </c>
    </row>
    <row r="215" s="2" customFormat="1" ht="21.75" customHeight="1">
      <c r="A215" s="43"/>
      <c r="B215" s="44"/>
      <c r="C215" s="217" t="s">
        <v>1360</v>
      </c>
      <c r="D215" s="217" t="s">
        <v>162</v>
      </c>
      <c r="E215" s="218" t="s">
        <v>4479</v>
      </c>
      <c r="F215" s="219" t="s">
        <v>4480</v>
      </c>
      <c r="G215" s="220" t="s">
        <v>759</v>
      </c>
      <c r="H215" s="221">
        <v>110</v>
      </c>
      <c r="I215" s="222"/>
      <c r="J215" s="223">
        <f>ROUND(I215*H215,2)</f>
        <v>0</v>
      </c>
      <c r="K215" s="219" t="s">
        <v>227</v>
      </c>
      <c r="L215" s="49"/>
      <c r="M215" s="224" t="s">
        <v>32</v>
      </c>
      <c r="N215" s="225" t="s">
        <v>48</v>
      </c>
      <c r="O215" s="89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R215" s="228" t="s">
        <v>3959</v>
      </c>
      <c r="AT215" s="228" t="s">
        <v>162</v>
      </c>
      <c r="AU215" s="228" t="s">
        <v>91</v>
      </c>
      <c r="AY215" s="21" t="s">
        <v>159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1" t="s">
        <v>91</v>
      </c>
      <c r="BK215" s="229">
        <f>ROUND(I215*H215,2)</f>
        <v>0</v>
      </c>
      <c r="BL215" s="21" t="s">
        <v>3959</v>
      </c>
      <c r="BM215" s="228" t="s">
        <v>4481</v>
      </c>
    </row>
    <row r="216" s="2" customFormat="1" ht="21.75" customHeight="1">
      <c r="A216" s="43"/>
      <c r="B216" s="44"/>
      <c r="C216" s="217" t="s">
        <v>1366</v>
      </c>
      <c r="D216" s="217" t="s">
        <v>162</v>
      </c>
      <c r="E216" s="218" t="s">
        <v>4482</v>
      </c>
      <c r="F216" s="219" t="s">
        <v>4483</v>
      </c>
      <c r="G216" s="220" t="s">
        <v>759</v>
      </c>
      <c r="H216" s="221">
        <v>230</v>
      </c>
      <c r="I216" s="222"/>
      <c r="J216" s="223">
        <f>ROUND(I216*H216,2)</f>
        <v>0</v>
      </c>
      <c r="K216" s="219" t="s">
        <v>227</v>
      </c>
      <c r="L216" s="49"/>
      <c r="M216" s="224" t="s">
        <v>32</v>
      </c>
      <c r="N216" s="225" t="s">
        <v>48</v>
      </c>
      <c r="O216" s="89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R216" s="228" t="s">
        <v>3959</v>
      </c>
      <c r="AT216" s="228" t="s">
        <v>162</v>
      </c>
      <c r="AU216" s="228" t="s">
        <v>91</v>
      </c>
      <c r="AY216" s="21" t="s">
        <v>159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1" t="s">
        <v>91</v>
      </c>
      <c r="BK216" s="229">
        <f>ROUND(I216*H216,2)</f>
        <v>0</v>
      </c>
      <c r="BL216" s="21" t="s">
        <v>3959</v>
      </c>
      <c r="BM216" s="228" t="s">
        <v>4484</v>
      </c>
    </row>
    <row r="217" s="2" customFormat="1" ht="24.15" customHeight="1">
      <c r="A217" s="43"/>
      <c r="B217" s="44"/>
      <c r="C217" s="217" t="s">
        <v>1371</v>
      </c>
      <c r="D217" s="217" t="s">
        <v>162</v>
      </c>
      <c r="E217" s="218" t="s">
        <v>4485</v>
      </c>
      <c r="F217" s="219" t="s">
        <v>4486</v>
      </c>
      <c r="G217" s="220" t="s">
        <v>759</v>
      </c>
      <c r="H217" s="221">
        <v>2</v>
      </c>
      <c r="I217" s="222"/>
      <c r="J217" s="223">
        <f>ROUND(I217*H217,2)</f>
        <v>0</v>
      </c>
      <c r="K217" s="219" t="s">
        <v>227</v>
      </c>
      <c r="L217" s="49"/>
      <c r="M217" s="224" t="s">
        <v>32</v>
      </c>
      <c r="N217" s="225" t="s">
        <v>48</v>
      </c>
      <c r="O217" s="89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R217" s="228" t="s">
        <v>3959</v>
      </c>
      <c r="AT217" s="228" t="s">
        <v>162</v>
      </c>
      <c r="AU217" s="228" t="s">
        <v>91</v>
      </c>
      <c r="AY217" s="21" t="s">
        <v>159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1" t="s">
        <v>91</v>
      </c>
      <c r="BK217" s="229">
        <f>ROUND(I217*H217,2)</f>
        <v>0</v>
      </c>
      <c r="BL217" s="21" t="s">
        <v>3959</v>
      </c>
      <c r="BM217" s="228" t="s">
        <v>4487</v>
      </c>
    </row>
    <row r="218" s="2" customFormat="1" ht="24.15" customHeight="1">
      <c r="A218" s="43"/>
      <c r="B218" s="44"/>
      <c r="C218" s="217" t="s">
        <v>1376</v>
      </c>
      <c r="D218" s="217" t="s">
        <v>162</v>
      </c>
      <c r="E218" s="218" t="s">
        <v>4488</v>
      </c>
      <c r="F218" s="219" t="s">
        <v>4489</v>
      </c>
      <c r="G218" s="220" t="s">
        <v>759</v>
      </c>
      <c r="H218" s="221">
        <v>10</v>
      </c>
      <c r="I218" s="222"/>
      <c r="J218" s="223">
        <f>ROUND(I218*H218,2)</f>
        <v>0</v>
      </c>
      <c r="K218" s="219" t="s">
        <v>227</v>
      </c>
      <c r="L218" s="49"/>
      <c r="M218" s="224" t="s">
        <v>32</v>
      </c>
      <c r="N218" s="225" t="s">
        <v>48</v>
      </c>
      <c r="O218" s="89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R218" s="228" t="s">
        <v>3959</v>
      </c>
      <c r="AT218" s="228" t="s">
        <v>162</v>
      </c>
      <c r="AU218" s="228" t="s">
        <v>91</v>
      </c>
      <c r="AY218" s="21" t="s">
        <v>159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1" t="s">
        <v>91</v>
      </c>
      <c r="BK218" s="229">
        <f>ROUND(I218*H218,2)</f>
        <v>0</v>
      </c>
      <c r="BL218" s="21" t="s">
        <v>3959</v>
      </c>
      <c r="BM218" s="228" t="s">
        <v>4490</v>
      </c>
    </row>
    <row r="219" s="2" customFormat="1" ht="21.75" customHeight="1">
      <c r="A219" s="43"/>
      <c r="B219" s="44"/>
      <c r="C219" s="217" t="s">
        <v>1381</v>
      </c>
      <c r="D219" s="217" t="s">
        <v>162</v>
      </c>
      <c r="E219" s="218" t="s">
        <v>4491</v>
      </c>
      <c r="F219" s="219" t="s">
        <v>4492</v>
      </c>
      <c r="G219" s="220" t="s">
        <v>759</v>
      </c>
      <c r="H219" s="221">
        <v>24</v>
      </c>
      <c r="I219" s="222"/>
      <c r="J219" s="223">
        <f>ROUND(I219*H219,2)</f>
        <v>0</v>
      </c>
      <c r="K219" s="219" t="s">
        <v>227</v>
      </c>
      <c r="L219" s="49"/>
      <c r="M219" s="224" t="s">
        <v>32</v>
      </c>
      <c r="N219" s="225" t="s">
        <v>48</v>
      </c>
      <c r="O219" s="89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R219" s="228" t="s">
        <v>3959</v>
      </c>
      <c r="AT219" s="228" t="s">
        <v>162</v>
      </c>
      <c r="AU219" s="228" t="s">
        <v>91</v>
      </c>
      <c r="AY219" s="21" t="s">
        <v>159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1" t="s">
        <v>91</v>
      </c>
      <c r="BK219" s="229">
        <f>ROUND(I219*H219,2)</f>
        <v>0</v>
      </c>
      <c r="BL219" s="21" t="s">
        <v>3959</v>
      </c>
      <c r="BM219" s="228" t="s">
        <v>4493</v>
      </c>
    </row>
    <row r="220" s="2" customFormat="1" ht="16.5" customHeight="1">
      <c r="A220" s="43"/>
      <c r="B220" s="44"/>
      <c r="C220" s="217" t="s">
        <v>1386</v>
      </c>
      <c r="D220" s="217" t="s">
        <v>162</v>
      </c>
      <c r="E220" s="218" t="s">
        <v>4494</v>
      </c>
      <c r="F220" s="219" t="s">
        <v>4495</v>
      </c>
      <c r="G220" s="220" t="s">
        <v>759</v>
      </c>
      <c r="H220" s="221">
        <v>10</v>
      </c>
      <c r="I220" s="222"/>
      <c r="J220" s="223">
        <f>ROUND(I220*H220,2)</f>
        <v>0</v>
      </c>
      <c r="K220" s="219" t="s">
        <v>227</v>
      </c>
      <c r="L220" s="49"/>
      <c r="M220" s="224" t="s">
        <v>32</v>
      </c>
      <c r="N220" s="225" t="s">
        <v>48</v>
      </c>
      <c r="O220" s="89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R220" s="228" t="s">
        <v>3959</v>
      </c>
      <c r="AT220" s="228" t="s">
        <v>162</v>
      </c>
      <c r="AU220" s="228" t="s">
        <v>91</v>
      </c>
      <c r="AY220" s="21" t="s">
        <v>159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1" t="s">
        <v>91</v>
      </c>
      <c r="BK220" s="229">
        <f>ROUND(I220*H220,2)</f>
        <v>0</v>
      </c>
      <c r="BL220" s="21" t="s">
        <v>3959</v>
      </c>
      <c r="BM220" s="228" t="s">
        <v>4496</v>
      </c>
    </row>
    <row r="221" s="2" customFormat="1" ht="16.5" customHeight="1">
      <c r="A221" s="43"/>
      <c r="B221" s="44"/>
      <c r="C221" s="217" t="s">
        <v>1391</v>
      </c>
      <c r="D221" s="217" t="s">
        <v>162</v>
      </c>
      <c r="E221" s="218" t="s">
        <v>4497</v>
      </c>
      <c r="F221" s="219" t="s">
        <v>4498</v>
      </c>
      <c r="G221" s="220" t="s">
        <v>759</v>
      </c>
      <c r="H221" s="221">
        <v>10</v>
      </c>
      <c r="I221" s="222"/>
      <c r="J221" s="223">
        <f>ROUND(I221*H221,2)</f>
        <v>0</v>
      </c>
      <c r="K221" s="219" t="s">
        <v>227</v>
      </c>
      <c r="L221" s="49"/>
      <c r="M221" s="224" t="s">
        <v>32</v>
      </c>
      <c r="N221" s="225" t="s">
        <v>48</v>
      </c>
      <c r="O221" s="89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R221" s="228" t="s">
        <v>3959</v>
      </c>
      <c r="AT221" s="228" t="s">
        <v>162</v>
      </c>
      <c r="AU221" s="228" t="s">
        <v>91</v>
      </c>
      <c r="AY221" s="21" t="s">
        <v>159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1" t="s">
        <v>91</v>
      </c>
      <c r="BK221" s="229">
        <f>ROUND(I221*H221,2)</f>
        <v>0</v>
      </c>
      <c r="BL221" s="21" t="s">
        <v>3959</v>
      </c>
      <c r="BM221" s="228" t="s">
        <v>4499</v>
      </c>
    </row>
    <row r="222" s="2" customFormat="1" ht="21.75" customHeight="1">
      <c r="A222" s="43"/>
      <c r="B222" s="44"/>
      <c r="C222" s="217" t="s">
        <v>1397</v>
      </c>
      <c r="D222" s="217" t="s">
        <v>162</v>
      </c>
      <c r="E222" s="218" t="s">
        <v>4500</v>
      </c>
      <c r="F222" s="219" t="s">
        <v>4501</v>
      </c>
      <c r="G222" s="220" t="s">
        <v>759</v>
      </c>
      <c r="H222" s="221">
        <v>20</v>
      </c>
      <c r="I222" s="222"/>
      <c r="J222" s="223">
        <f>ROUND(I222*H222,2)</f>
        <v>0</v>
      </c>
      <c r="K222" s="219" t="s">
        <v>227</v>
      </c>
      <c r="L222" s="49"/>
      <c r="M222" s="224" t="s">
        <v>32</v>
      </c>
      <c r="N222" s="225" t="s">
        <v>48</v>
      </c>
      <c r="O222" s="89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R222" s="228" t="s">
        <v>3959</v>
      </c>
      <c r="AT222" s="228" t="s">
        <v>162</v>
      </c>
      <c r="AU222" s="228" t="s">
        <v>91</v>
      </c>
      <c r="AY222" s="21" t="s">
        <v>159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1" t="s">
        <v>91</v>
      </c>
      <c r="BK222" s="229">
        <f>ROUND(I222*H222,2)</f>
        <v>0</v>
      </c>
      <c r="BL222" s="21" t="s">
        <v>3959</v>
      </c>
      <c r="BM222" s="228" t="s">
        <v>4502</v>
      </c>
    </row>
    <row r="223" s="2" customFormat="1" ht="16.5" customHeight="1">
      <c r="A223" s="43"/>
      <c r="B223" s="44"/>
      <c r="C223" s="217" t="s">
        <v>1404</v>
      </c>
      <c r="D223" s="217" t="s">
        <v>162</v>
      </c>
      <c r="E223" s="218" t="s">
        <v>4503</v>
      </c>
      <c r="F223" s="219" t="s">
        <v>4504</v>
      </c>
      <c r="G223" s="220" t="s">
        <v>759</v>
      </c>
      <c r="H223" s="221">
        <v>10</v>
      </c>
      <c r="I223" s="222"/>
      <c r="J223" s="223">
        <f>ROUND(I223*H223,2)</f>
        <v>0</v>
      </c>
      <c r="K223" s="219" t="s">
        <v>227</v>
      </c>
      <c r="L223" s="49"/>
      <c r="M223" s="224" t="s">
        <v>32</v>
      </c>
      <c r="N223" s="225" t="s">
        <v>48</v>
      </c>
      <c r="O223" s="89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R223" s="228" t="s">
        <v>3959</v>
      </c>
      <c r="AT223" s="228" t="s">
        <v>162</v>
      </c>
      <c r="AU223" s="228" t="s">
        <v>91</v>
      </c>
      <c r="AY223" s="21" t="s">
        <v>159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1" t="s">
        <v>91</v>
      </c>
      <c r="BK223" s="229">
        <f>ROUND(I223*H223,2)</f>
        <v>0</v>
      </c>
      <c r="BL223" s="21" t="s">
        <v>3959</v>
      </c>
      <c r="BM223" s="228" t="s">
        <v>4505</v>
      </c>
    </row>
    <row r="224" s="2" customFormat="1" ht="16.5" customHeight="1">
      <c r="A224" s="43"/>
      <c r="B224" s="44"/>
      <c r="C224" s="217" t="s">
        <v>1407</v>
      </c>
      <c r="D224" s="217" t="s">
        <v>162</v>
      </c>
      <c r="E224" s="218" t="s">
        <v>4506</v>
      </c>
      <c r="F224" s="219" t="s">
        <v>4507</v>
      </c>
      <c r="G224" s="220" t="s">
        <v>785</v>
      </c>
      <c r="H224" s="221">
        <v>330</v>
      </c>
      <c r="I224" s="222"/>
      <c r="J224" s="223">
        <f>ROUND(I224*H224,2)</f>
        <v>0</v>
      </c>
      <c r="K224" s="219" t="s">
        <v>227</v>
      </c>
      <c r="L224" s="49"/>
      <c r="M224" s="224" t="s">
        <v>32</v>
      </c>
      <c r="N224" s="225" t="s">
        <v>48</v>
      </c>
      <c r="O224" s="89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R224" s="228" t="s">
        <v>3959</v>
      </c>
      <c r="AT224" s="228" t="s">
        <v>162</v>
      </c>
      <c r="AU224" s="228" t="s">
        <v>91</v>
      </c>
      <c r="AY224" s="21" t="s">
        <v>159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1" t="s">
        <v>91</v>
      </c>
      <c r="BK224" s="229">
        <f>ROUND(I224*H224,2)</f>
        <v>0</v>
      </c>
      <c r="BL224" s="21" t="s">
        <v>3959</v>
      </c>
      <c r="BM224" s="228" t="s">
        <v>4508</v>
      </c>
    </row>
    <row r="225" s="2" customFormat="1" ht="16.5" customHeight="1">
      <c r="A225" s="43"/>
      <c r="B225" s="44"/>
      <c r="C225" s="217" t="s">
        <v>1412</v>
      </c>
      <c r="D225" s="217" t="s">
        <v>162</v>
      </c>
      <c r="E225" s="218" t="s">
        <v>4509</v>
      </c>
      <c r="F225" s="219" t="s">
        <v>4510</v>
      </c>
      <c r="G225" s="220" t="s">
        <v>785</v>
      </c>
      <c r="H225" s="221">
        <v>70</v>
      </c>
      <c r="I225" s="222"/>
      <c r="J225" s="223">
        <f>ROUND(I225*H225,2)</f>
        <v>0</v>
      </c>
      <c r="K225" s="219" t="s">
        <v>227</v>
      </c>
      <c r="L225" s="49"/>
      <c r="M225" s="224" t="s">
        <v>32</v>
      </c>
      <c r="N225" s="225" t="s">
        <v>48</v>
      </c>
      <c r="O225" s="89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R225" s="228" t="s">
        <v>3959</v>
      </c>
      <c r="AT225" s="228" t="s">
        <v>162</v>
      </c>
      <c r="AU225" s="228" t="s">
        <v>91</v>
      </c>
      <c r="AY225" s="21" t="s">
        <v>159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1" t="s">
        <v>91</v>
      </c>
      <c r="BK225" s="229">
        <f>ROUND(I225*H225,2)</f>
        <v>0</v>
      </c>
      <c r="BL225" s="21" t="s">
        <v>3959</v>
      </c>
      <c r="BM225" s="228" t="s">
        <v>4511</v>
      </c>
    </row>
    <row r="226" s="2" customFormat="1" ht="16.5" customHeight="1">
      <c r="A226" s="43"/>
      <c r="B226" s="44"/>
      <c r="C226" s="217" t="s">
        <v>1420</v>
      </c>
      <c r="D226" s="217" t="s">
        <v>162</v>
      </c>
      <c r="E226" s="218" t="s">
        <v>4512</v>
      </c>
      <c r="F226" s="219" t="s">
        <v>4513</v>
      </c>
      <c r="G226" s="220" t="s">
        <v>759</v>
      </c>
      <c r="H226" s="221">
        <v>35</v>
      </c>
      <c r="I226" s="222"/>
      <c r="J226" s="223">
        <f>ROUND(I226*H226,2)</f>
        <v>0</v>
      </c>
      <c r="K226" s="219" t="s">
        <v>227</v>
      </c>
      <c r="L226" s="49"/>
      <c r="M226" s="224" t="s">
        <v>32</v>
      </c>
      <c r="N226" s="225" t="s">
        <v>48</v>
      </c>
      <c r="O226" s="89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R226" s="228" t="s">
        <v>3959</v>
      </c>
      <c r="AT226" s="228" t="s">
        <v>162</v>
      </c>
      <c r="AU226" s="228" t="s">
        <v>91</v>
      </c>
      <c r="AY226" s="21" t="s">
        <v>159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1" t="s">
        <v>91</v>
      </c>
      <c r="BK226" s="229">
        <f>ROUND(I226*H226,2)</f>
        <v>0</v>
      </c>
      <c r="BL226" s="21" t="s">
        <v>3959</v>
      </c>
      <c r="BM226" s="228" t="s">
        <v>4514</v>
      </c>
    </row>
    <row r="227" s="2" customFormat="1" ht="16.5" customHeight="1">
      <c r="A227" s="43"/>
      <c r="B227" s="44"/>
      <c r="C227" s="217" t="s">
        <v>1425</v>
      </c>
      <c r="D227" s="217" t="s">
        <v>162</v>
      </c>
      <c r="E227" s="218" t="s">
        <v>4515</v>
      </c>
      <c r="F227" s="219" t="s">
        <v>4516</v>
      </c>
      <c r="G227" s="220" t="s">
        <v>759</v>
      </c>
      <c r="H227" s="221">
        <v>24</v>
      </c>
      <c r="I227" s="222"/>
      <c r="J227" s="223">
        <f>ROUND(I227*H227,2)</f>
        <v>0</v>
      </c>
      <c r="K227" s="219" t="s">
        <v>227</v>
      </c>
      <c r="L227" s="49"/>
      <c r="M227" s="224" t="s">
        <v>32</v>
      </c>
      <c r="N227" s="225" t="s">
        <v>48</v>
      </c>
      <c r="O227" s="89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R227" s="228" t="s">
        <v>3959</v>
      </c>
      <c r="AT227" s="228" t="s">
        <v>162</v>
      </c>
      <c r="AU227" s="228" t="s">
        <v>91</v>
      </c>
      <c r="AY227" s="21" t="s">
        <v>159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1" t="s">
        <v>91</v>
      </c>
      <c r="BK227" s="229">
        <f>ROUND(I227*H227,2)</f>
        <v>0</v>
      </c>
      <c r="BL227" s="21" t="s">
        <v>3959</v>
      </c>
      <c r="BM227" s="228" t="s">
        <v>4517</v>
      </c>
    </row>
    <row r="228" s="2" customFormat="1" ht="16.5" customHeight="1">
      <c r="A228" s="43"/>
      <c r="B228" s="44"/>
      <c r="C228" s="217" t="s">
        <v>1427</v>
      </c>
      <c r="D228" s="217" t="s">
        <v>162</v>
      </c>
      <c r="E228" s="218" t="s">
        <v>4518</v>
      </c>
      <c r="F228" s="219" t="s">
        <v>4519</v>
      </c>
      <c r="G228" s="220" t="s">
        <v>759</v>
      </c>
      <c r="H228" s="221">
        <v>59</v>
      </c>
      <c r="I228" s="222"/>
      <c r="J228" s="223">
        <f>ROUND(I228*H228,2)</f>
        <v>0</v>
      </c>
      <c r="K228" s="219" t="s">
        <v>227</v>
      </c>
      <c r="L228" s="49"/>
      <c r="M228" s="224" t="s">
        <v>32</v>
      </c>
      <c r="N228" s="225" t="s">
        <v>48</v>
      </c>
      <c r="O228" s="89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R228" s="228" t="s">
        <v>3959</v>
      </c>
      <c r="AT228" s="228" t="s">
        <v>162</v>
      </c>
      <c r="AU228" s="228" t="s">
        <v>91</v>
      </c>
      <c r="AY228" s="21" t="s">
        <v>159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1" t="s">
        <v>91</v>
      </c>
      <c r="BK228" s="229">
        <f>ROUND(I228*H228,2)</f>
        <v>0</v>
      </c>
      <c r="BL228" s="21" t="s">
        <v>3959</v>
      </c>
      <c r="BM228" s="228" t="s">
        <v>4520</v>
      </c>
    </row>
    <row r="229" s="12" customFormat="1" ht="22.8" customHeight="1">
      <c r="A229" s="12"/>
      <c r="B229" s="201"/>
      <c r="C229" s="202"/>
      <c r="D229" s="203" t="s">
        <v>75</v>
      </c>
      <c r="E229" s="215" t="s">
        <v>111</v>
      </c>
      <c r="F229" s="215" t="s">
        <v>2805</v>
      </c>
      <c r="G229" s="202"/>
      <c r="H229" s="202"/>
      <c r="I229" s="205"/>
      <c r="J229" s="216">
        <f>BK229</f>
        <v>0</v>
      </c>
      <c r="K229" s="202"/>
      <c r="L229" s="207"/>
      <c r="M229" s="208"/>
      <c r="N229" s="209"/>
      <c r="O229" s="209"/>
      <c r="P229" s="210">
        <f>SUM(P230:P238)</f>
        <v>0</v>
      </c>
      <c r="Q229" s="209"/>
      <c r="R229" s="210">
        <f>SUM(R230:R238)</f>
        <v>0</v>
      </c>
      <c r="S229" s="209"/>
      <c r="T229" s="211">
        <f>SUM(T230:T238)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2" t="s">
        <v>96</v>
      </c>
      <c r="AT229" s="213" t="s">
        <v>75</v>
      </c>
      <c r="AU229" s="213" t="s">
        <v>84</v>
      </c>
      <c r="AY229" s="212" t="s">
        <v>159</v>
      </c>
      <c r="BK229" s="214">
        <f>SUM(BK230:BK238)</f>
        <v>0</v>
      </c>
    </row>
    <row r="230" s="2" customFormat="1" ht="16.5" customHeight="1">
      <c r="A230" s="43"/>
      <c r="B230" s="44"/>
      <c r="C230" s="217" t="s">
        <v>1432</v>
      </c>
      <c r="D230" s="217" t="s">
        <v>162</v>
      </c>
      <c r="E230" s="218" t="s">
        <v>4521</v>
      </c>
      <c r="F230" s="219" t="s">
        <v>4522</v>
      </c>
      <c r="G230" s="220" t="s">
        <v>759</v>
      </c>
      <c r="H230" s="221">
        <v>8</v>
      </c>
      <c r="I230" s="222"/>
      <c r="J230" s="223">
        <f>ROUND(I230*H230,2)</f>
        <v>0</v>
      </c>
      <c r="K230" s="219" t="s">
        <v>227</v>
      </c>
      <c r="L230" s="49"/>
      <c r="M230" s="224" t="s">
        <v>32</v>
      </c>
      <c r="N230" s="225" t="s">
        <v>48</v>
      </c>
      <c r="O230" s="89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R230" s="228" t="s">
        <v>3959</v>
      </c>
      <c r="AT230" s="228" t="s">
        <v>162</v>
      </c>
      <c r="AU230" s="228" t="s">
        <v>91</v>
      </c>
      <c r="AY230" s="21" t="s">
        <v>159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1" t="s">
        <v>91</v>
      </c>
      <c r="BK230" s="229">
        <f>ROUND(I230*H230,2)</f>
        <v>0</v>
      </c>
      <c r="BL230" s="21" t="s">
        <v>3959</v>
      </c>
      <c r="BM230" s="228" t="s">
        <v>4523</v>
      </c>
    </row>
    <row r="231" s="2" customFormat="1" ht="16.5" customHeight="1">
      <c r="A231" s="43"/>
      <c r="B231" s="44"/>
      <c r="C231" s="217" t="s">
        <v>1437</v>
      </c>
      <c r="D231" s="217" t="s">
        <v>162</v>
      </c>
      <c r="E231" s="218" t="s">
        <v>4524</v>
      </c>
      <c r="F231" s="219" t="s">
        <v>4525</v>
      </c>
      <c r="G231" s="220" t="s">
        <v>165</v>
      </c>
      <c r="H231" s="221">
        <v>1.2</v>
      </c>
      <c r="I231" s="222"/>
      <c r="J231" s="223">
        <f>ROUND(I231*H231,2)</f>
        <v>0</v>
      </c>
      <c r="K231" s="219" t="s">
        <v>227</v>
      </c>
      <c r="L231" s="49"/>
      <c r="M231" s="224" t="s">
        <v>32</v>
      </c>
      <c r="N231" s="225" t="s">
        <v>48</v>
      </c>
      <c r="O231" s="89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R231" s="228" t="s">
        <v>3959</v>
      </c>
      <c r="AT231" s="228" t="s">
        <v>162</v>
      </c>
      <c r="AU231" s="228" t="s">
        <v>91</v>
      </c>
      <c r="AY231" s="21" t="s">
        <v>159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21" t="s">
        <v>91</v>
      </c>
      <c r="BK231" s="229">
        <f>ROUND(I231*H231,2)</f>
        <v>0</v>
      </c>
      <c r="BL231" s="21" t="s">
        <v>3959</v>
      </c>
      <c r="BM231" s="228" t="s">
        <v>4526</v>
      </c>
    </row>
    <row r="232" s="2" customFormat="1" ht="16.5" customHeight="1">
      <c r="A232" s="43"/>
      <c r="B232" s="44"/>
      <c r="C232" s="217" t="s">
        <v>1444</v>
      </c>
      <c r="D232" s="217" t="s">
        <v>162</v>
      </c>
      <c r="E232" s="218" t="s">
        <v>4527</v>
      </c>
      <c r="F232" s="219" t="s">
        <v>4528</v>
      </c>
      <c r="G232" s="220" t="s">
        <v>759</v>
      </c>
      <c r="H232" s="221">
        <v>240</v>
      </c>
      <c r="I232" s="222"/>
      <c r="J232" s="223">
        <f>ROUND(I232*H232,2)</f>
        <v>0</v>
      </c>
      <c r="K232" s="219" t="s">
        <v>227</v>
      </c>
      <c r="L232" s="49"/>
      <c r="M232" s="224" t="s">
        <v>32</v>
      </c>
      <c r="N232" s="225" t="s">
        <v>48</v>
      </c>
      <c r="O232" s="89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R232" s="228" t="s">
        <v>3959</v>
      </c>
      <c r="AT232" s="228" t="s">
        <v>162</v>
      </c>
      <c r="AU232" s="228" t="s">
        <v>91</v>
      </c>
      <c r="AY232" s="21" t="s">
        <v>159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1" t="s">
        <v>91</v>
      </c>
      <c r="BK232" s="229">
        <f>ROUND(I232*H232,2)</f>
        <v>0</v>
      </c>
      <c r="BL232" s="21" t="s">
        <v>3959</v>
      </c>
      <c r="BM232" s="228" t="s">
        <v>4529</v>
      </c>
    </row>
    <row r="233" s="2" customFormat="1" ht="16.5" customHeight="1">
      <c r="A233" s="43"/>
      <c r="B233" s="44"/>
      <c r="C233" s="217" t="s">
        <v>1454</v>
      </c>
      <c r="D233" s="217" t="s">
        <v>162</v>
      </c>
      <c r="E233" s="218" t="s">
        <v>4530</v>
      </c>
      <c r="F233" s="219" t="s">
        <v>4531</v>
      </c>
      <c r="G233" s="220" t="s">
        <v>759</v>
      </c>
      <c r="H233" s="221">
        <v>26</v>
      </c>
      <c r="I233" s="222"/>
      <c r="J233" s="223">
        <f>ROUND(I233*H233,2)</f>
        <v>0</v>
      </c>
      <c r="K233" s="219" t="s">
        <v>227</v>
      </c>
      <c r="L233" s="49"/>
      <c r="M233" s="224" t="s">
        <v>32</v>
      </c>
      <c r="N233" s="225" t="s">
        <v>48</v>
      </c>
      <c r="O233" s="89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R233" s="228" t="s">
        <v>3959</v>
      </c>
      <c r="AT233" s="228" t="s">
        <v>162</v>
      </c>
      <c r="AU233" s="228" t="s">
        <v>91</v>
      </c>
      <c r="AY233" s="21" t="s">
        <v>159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1" t="s">
        <v>91</v>
      </c>
      <c r="BK233" s="229">
        <f>ROUND(I233*H233,2)</f>
        <v>0</v>
      </c>
      <c r="BL233" s="21" t="s">
        <v>3959</v>
      </c>
      <c r="BM233" s="228" t="s">
        <v>4532</v>
      </c>
    </row>
    <row r="234" s="2" customFormat="1" ht="16.5" customHeight="1">
      <c r="A234" s="43"/>
      <c r="B234" s="44"/>
      <c r="C234" s="217" t="s">
        <v>1460</v>
      </c>
      <c r="D234" s="217" t="s">
        <v>162</v>
      </c>
      <c r="E234" s="218" t="s">
        <v>4533</v>
      </c>
      <c r="F234" s="219" t="s">
        <v>4534</v>
      </c>
      <c r="G234" s="220" t="s">
        <v>226</v>
      </c>
      <c r="H234" s="221">
        <v>1</v>
      </c>
      <c r="I234" s="222"/>
      <c r="J234" s="223">
        <f>ROUND(I234*H234,2)</f>
        <v>0</v>
      </c>
      <c r="K234" s="219" t="s">
        <v>227</v>
      </c>
      <c r="L234" s="49"/>
      <c r="M234" s="224" t="s">
        <v>32</v>
      </c>
      <c r="N234" s="225" t="s">
        <v>48</v>
      </c>
      <c r="O234" s="89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R234" s="228" t="s">
        <v>3959</v>
      </c>
      <c r="AT234" s="228" t="s">
        <v>162</v>
      </c>
      <c r="AU234" s="228" t="s">
        <v>91</v>
      </c>
      <c r="AY234" s="21" t="s">
        <v>159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1" t="s">
        <v>91</v>
      </c>
      <c r="BK234" s="229">
        <f>ROUND(I234*H234,2)</f>
        <v>0</v>
      </c>
      <c r="BL234" s="21" t="s">
        <v>3959</v>
      </c>
      <c r="BM234" s="228" t="s">
        <v>4535</v>
      </c>
    </row>
    <row r="235" s="2" customFormat="1" ht="16.5" customHeight="1">
      <c r="A235" s="43"/>
      <c r="B235" s="44"/>
      <c r="C235" s="217" t="s">
        <v>1467</v>
      </c>
      <c r="D235" s="217" t="s">
        <v>162</v>
      </c>
      <c r="E235" s="218" t="s">
        <v>4536</v>
      </c>
      <c r="F235" s="219" t="s">
        <v>4537</v>
      </c>
      <c r="G235" s="220" t="s">
        <v>226</v>
      </c>
      <c r="H235" s="221">
        <v>1</v>
      </c>
      <c r="I235" s="222"/>
      <c r="J235" s="223">
        <f>ROUND(I235*H235,2)</f>
        <v>0</v>
      </c>
      <c r="K235" s="219" t="s">
        <v>227</v>
      </c>
      <c r="L235" s="49"/>
      <c r="M235" s="224" t="s">
        <v>32</v>
      </c>
      <c r="N235" s="225" t="s">
        <v>48</v>
      </c>
      <c r="O235" s="89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R235" s="228" t="s">
        <v>3959</v>
      </c>
      <c r="AT235" s="228" t="s">
        <v>162</v>
      </c>
      <c r="AU235" s="228" t="s">
        <v>91</v>
      </c>
      <c r="AY235" s="21" t="s">
        <v>159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1" t="s">
        <v>91</v>
      </c>
      <c r="BK235" s="229">
        <f>ROUND(I235*H235,2)</f>
        <v>0</v>
      </c>
      <c r="BL235" s="21" t="s">
        <v>3959</v>
      </c>
      <c r="BM235" s="228" t="s">
        <v>4538</v>
      </c>
    </row>
    <row r="236" s="2" customFormat="1" ht="16.5" customHeight="1">
      <c r="A236" s="43"/>
      <c r="B236" s="44"/>
      <c r="C236" s="217" t="s">
        <v>1474</v>
      </c>
      <c r="D236" s="217" t="s">
        <v>162</v>
      </c>
      <c r="E236" s="218" t="s">
        <v>4539</v>
      </c>
      <c r="F236" s="219" t="s">
        <v>4540</v>
      </c>
      <c r="G236" s="220" t="s">
        <v>759</v>
      </c>
      <c r="H236" s="221">
        <v>8</v>
      </c>
      <c r="I236" s="222"/>
      <c r="J236" s="223">
        <f>ROUND(I236*H236,2)</f>
        <v>0</v>
      </c>
      <c r="K236" s="219" t="s">
        <v>227</v>
      </c>
      <c r="L236" s="49"/>
      <c r="M236" s="224" t="s">
        <v>32</v>
      </c>
      <c r="N236" s="225" t="s">
        <v>48</v>
      </c>
      <c r="O236" s="89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R236" s="228" t="s">
        <v>3959</v>
      </c>
      <c r="AT236" s="228" t="s">
        <v>162</v>
      </c>
      <c r="AU236" s="228" t="s">
        <v>91</v>
      </c>
      <c r="AY236" s="21" t="s">
        <v>159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21" t="s">
        <v>91</v>
      </c>
      <c r="BK236" s="229">
        <f>ROUND(I236*H236,2)</f>
        <v>0</v>
      </c>
      <c r="BL236" s="21" t="s">
        <v>3959</v>
      </c>
      <c r="BM236" s="228" t="s">
        <v>4541</v>
      </c>
    </row>
    <row r="237" s="2" customFormat="1" ht="16.5" customHeight="1">
      <c r="A237" s="43"/>
      <c r="B237" s="44"/>
      <c r="C237" s="217" t="s">
        <v>1477</v>
      </c>
      <c r="D237" s="217" t="s">
        <v>162</v>
      </c>
      <c r="E237" s="218" t="s">
        <v>4542</v>
      </c>
      <c r="F237" s="219" t="s">
        <v>4543</v>
      </c>
      <c r="G237" s="220" t="s">
        <v>759</v>
      </c>
      <c r="H237" s="221">
        <v>8</v>
      </c>
      <c r="I237" s="222"/>
      <c r="J237" s="223">
        <f>ROUND(I237*H237,2)</f>
        <v>0</v>
      </c>
      <c r="K237" s="219" t="s">
        <v>227</v>
      </c>
      <c r="L237" s="49"/>
      <c r="M237" s="224" t="s">
        <v>32</v>
      </c>
      <c r="N237" s="225" t="s">
        <v>48</v>
      </c>
      <c r="O237" s="89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R237" s="228" t="s">
        <v>3959</v>
      </c>
      <c r="AT237" s="228" t="s">
        <v>162</v>
      </c>
      <c r="AU237" s="228" t="s">
        <v>91</v>
      </c>
      <c r="AY237" s="21" t="s">
        <v>159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1" t="s">
        <v>91</v>
      </c>
      <c r="BK237" s="229">
        <f>ROUND(I237*H237,2)</f>
        <v>0</v>
      </c>
      <c r="BL237" s="21" t="s">
        <v>3959</v>
      </c>
      <c r="BM237" s="228" t="s">
        <v>4544</v>
      </c>
    </row>
    <row r="238" s="2" customFormat="1" ht="16.5" customHeight="1">
      <c r="A238" s="43"/>
      <c r="B238" s="44"/>
      <c r="C238" s="217" t="s">
        <v>1482</v>
      </c>
      <c r="D238" s="217" t="s">
        <v>162</v>
      </c>
      <c r="E238" s="218" t="s">
        <v>4545</v>
      </c>
      <c r="F238" s="219" t="s">
        <v>4546</v>
      </c>
      <c r="G238" s="220" t="s">
        <v>759</v>
      </c>
      <c r="H238" s="221">
        <v>236</v>
      </c>
      <c r="I238" s="222"/>
      <c r="J238" s="223">
        <f>ROUND(I238*H238,2)</f>
        <v>0</v>
      </c>
      <c r="K238" s="219" t="s">
        <v>227</v>
      </c>
      <c r="L238" s="49"/>
      <c r="M238" s="224" t="s">
        <v>32</v>
      </c>
      <c r="N238" s="225" t="s">
        <v>48</v>
      </c>
      <c r="O238" s="89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R238" s="228" t="s">
        <v>3959</v>
      </c>
      <c r="AT238" s="228" t="s">
        <v>162</v>
      </c>
      <c r="AU238" s="228" t="s">
        <v>91</v>
      </c>
      <c r="AY238" s="21" t="s">
        <v>159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1" t="s">
        <v>91</v>
      </c>
      <c r="BK238" s="229">
        <f>ROUND(I238*H238,2)</f>
        <v>0</v>
      </c>
      <c r="BL238" s="21" t="s">
        <v>3959</v>
      </c>
      <c r="BM238" s="228" t="s">
        <v>4547</v>
      </c>
    </row>
    <row r="239" s="12" customFormat="1" ht="22.8" customHeight="1">
      <c r="A239" s="12"/>
      <c r="B239" s="201"/>
      <c r="C239" s="202"/>
      <c r="D239" s="203" t="s">
        <v>75</v>
      </c>
      <c r="E239" s="215" t="s">
        <v>114</v>
      </c>
      <c r="F239" s="215" t="s">
        <v>203</v>
      </c>
      <c r="G239" s="202"/>
      <c r="H239" s="202"/>
      <c r="I239" s="205"/>
      <c r="J239" s="216">
        <f>BK239</f>
        <v>0</v>
      </c>
      <c r="K239" s="202"/>
      <c r="L239" s="207"/>
      <c r="M239" s="208"/>
      <c r="N239" s="209"/>
      <c r="O239" s="209"/>
      <c r="P239" s="210">
        <f>SUM(P240:P245)</f>
        <v>0</v>
      </c>
      <c r="Q239" s="209"/>
      <c r="R239" s="210">
        <f>SUM(R240:R245)</f>
        <v>0</v>
      </c>
      <c r="S239" s="209"/>
      <c r="T239" s="211">
        <f>SUM(T240:T245)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2" t="s">
        <v>96</v>
      </c>
      <c r="AT239" s="213" t="s">
        <v>75</v>
      </c>
      <c r="AU239" s="213" t="s">
        <v>84</v>
      </c>
      <c r="AY239" s="212" t="s">
        <v>159</v>
      </c>
      <c r="BK239" s="214">
        <f>SUM(BK240:BK245)</f>
        <v>0</v>
      </c>
    </row>
    <row r="240" s="2" customFormat="1" ht="16.5" customHeight="1">
      <c r="A240" s="43"/>
      <c r="B240" s="44"/>
      <c r="C240" s="217" t="s">
        <v>1491</v>
      </c>
      <c r="D240" s="217" t="s">
        <v>162</v>
      </c>
      <c r="E240" s="218" t="s">
        <v>4548</v>
      </c>
      <c r="F240" s="219" t="s">
        <v>4549</v>
      </c>
      <c r="G240" s="220" t="s">
        <v>785</v>
      </c>
      <c r="H240" s="221">
        <v>65</v>
      </c>
      <c r="I240" s="222"/>
      <c r="J240" s="223">
        <f>ROUND(I240*H240,2)</f>
        <v>0</v>
      </c>
      <c r="K240" s="219" t="s">
        <v>227</v>
      </c>
      <c r="L240" s="49"/>
      <c r="M240" s="224" t="s">
        <v>32</v>
      </c>
      <c r="N240" s="225" t="s">
        <v>48</v>
      </c>
      <c r="O240" s="89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R240" s="228" t="s">
        <v>3959</v>
      </c>
      <c r="AT240" s="228" t="s">
        <v>162</v>
      </c>
      <c r="AU240" s="228" t="s">
        <v>91</v>
      </c>
      <c r="AY240" s="21" t="s">
        <v>159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21" t="s">
        <v>91</v>
      </c>
      <c r="BK240" s="229">
        <f>ROUND(I240*H240,2)</f>
        <v>0</v>
      </c>
      <c r="BL240" s="21" t="s">
        <v>3959</v>
      </c>
      <c r="BM240" s="228" t="s">
        <v>4550</v>
      </c>
    </row>
    <row r="241" s="2" customFormat="1" ht="21.75" customHeight="1">
      <c r="A241" s="43"/>
      <c r="B241" s="44"/>
      <c r="C241" s="217" t="s">
        <v>1497</v>
      </c>
      <c r="D241" s="217" t="s">
        <v>162</v>
      </c>
      <c r="E241" s="218" t="s">
        <v>4551</v>
      </c>
      <c r="F241" s="219" t="s">
        <v>4552</v>
      </c>
      <c r="G241" s="220" t="s">
        <v>785</v>
      </c>
      <c r="H241" s="221">
        <v>65</v>
      </c>
      <c r="I241" s="222"/>
      <c r="J241" s="223">
        <f>ROUND(I241*H241,2)</f>
        <v>0</v>
      </c>
      <c r="K241" s="219" t="s">
        <v>227</v>
      </c>
      <c r="L241" s="49"/>
      <c r="M241" s="224" t="s">
        <v>32</v>
      </c>
      <c r="N241" s="225" t="s">
        <v>48</v>
      </c>
      <c r="O241" s="89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R241" s="228" t="s">
        <v>3959</v>
      </c>
      <c r="AT241" s="228" t="s">
        <v>162</v>
      </c>
      <c r="AU241" s="228" t="s">
        <v>91</v>
      </c>
      <c r="AY241" s="21" t="s">
        <v>159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1" t="s">
        <v>91</v>
      </c>
      <c r="BK241" s="229">
        <f>ROUND(I241*H241,2)</f>
        <v>0</v>
      </c>
      <c r="BL241" s="21" t="s">
        <v>3959</v>
      </c>
      <c r="BM241" s="228" t="s">
        <v>4553</v>
      </c>
    </row>
    <row r="242" s="2" customFormat="1" ht="16.5" customHeight="1">
      <c r="A242" s="43"/>
      <c r="B242" s="44"/>
      <c r="C242" s="217" t="s">
        <v>1502</v>
      </c>
      <c r="D242" s="217" t="s">
        <v>162</v>
      </c>
      <c r="E242" s="218" t="s">
        <v>4554</v>
      </c>
      <c r="F242" s="219" t="s">
        <v>4555</v>
      </c>
      <c r="G242" s="220" t="s">
        <v>785</v>
      </c>
      <c r="H242" s="221">
        <v>65</v>
      </c>
      <c r="I242" s="222"/>
      <c r="J242" s="223">
        <f>ROUND(I242*H242,2)</f>
        <v>0</v>
      </c>
      <c r="K242" s="219" t="s">
        <v>227</v>
      </c>
      <c r="L242" s="49"/>
      <c r="M242" s="224" t="s">
        <v>32</v>
      </c>
      <c r="N242" s="225" t="s">
        <v>48</v>
      </c>
      <c r="O242" s="89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R242" s="228" t="s">
        <v>3959</v>
      </c>
      <c r="AT242" s="228" t="s">
        <v>162</v>
      </c>
      <c r="AU242" s="228" t="s">
        <v>91</v>
      </c>
      <c r="AY242" s="21" t="s">
        <v>159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21" t="s">
        <v>91</v>
      </c>
      <c r="BK242" s="229">
        <f>ROUND(I242*H242,2)</f>
        <v>0</v>
      </c>
      <c r="BL242" s="21" t="s">
        <v>3959</v>
      </c>
      <c r="BM242" s="228" t="s">
        <v>4556</v>
      </c>
    </row>
    <row r="243" s="2" customFormat="1" ht="16.5" customHeight="1">
      <c r="A243" s="43"/>
      <c r="B243" s="44"/>
      <c r="C243" s="217" t="s">
        <v>1510</v>
      </c>
      <c r="D243" s="217" t="s">
        <v>162</v>
      </c>
      <c r="E243" s="218" t="s">
        <v>4557</v>
      </c>
      <c r="F243" s="219" t="s">
        <v>4558</v>
      </c>
      <c r="G243" s="220" t="s">
        <v>785</v>
      </c>
      <c r="H243" s="221">
        <v>65</v>
      </c>
      <c r="I243" s="222"/>
      <c r="J243" s="223">
        <f>ROUND(I243*H243,2)</f>
        <v>0</v>
      </c>
      <c r="K243" s="219" t="s">
        <v>227</v>
      </c>
      <c r="L243" s="49"/>
      <c r="M243" s="224" t="s">
        <v>32</v>
      </c>
      <c r="N243" s="225" t="s">
        <v>48</v>
      </c>
      <c r="O243" s="89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R243" s="228" t="s">
        <v>3959</v>
      </c>
      <c r="AT243" s="228" t="s">
        <v>162</v>
      </c>
      <c r="AU243" s="228" t="s">
        <v>91</v>
      </c>
      <c r="AY243" s="21" t="s">
        <v>159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1" t="s">
        <v>91</v>
      </c>
      <c r="BK243" s="229">
        <f>ROUND(I243*H243,2)</f>
        <v>0</v>
      </c>
      <c r="BL243" s="21" t="s">
        <v>3959</v>
      </c>
      <c r="BM243" s="228" t="s">
        <v>4559</v>
      </c>
    </row>
    <row r="244" s="2" customFormat="1" ht="16.5" customHeight="1">
      <c r="A244" s="43"/>
      <c r="B244" s="44"/>
      <c r="C244" s="217" t="s">
        <v>1516</v>
      </c>
      <c r="D244" s="217" t="s">
        <v>162</v>
      </c>
      <c r="E244" s="218" t="s">
        <v>4560</v>
      </c>
      <c r="F244" s="219" t="s">
        <v>4561</v>
      </c>
      <c r="G244" s="220" t="s">
        <v>561</v>
      </c>
      <c r="H244" s="221">
        <v>6.5</v>
      </c>
      <c r="I244" s="222"/>
      <c r="J244" s="223">
        <f>ROUND(I244*H244,2)</f>
        <v>0</v>
      </c>
      <c r="K244" s="219" t="s">
        <v>227</v>
      </c>
      <c r="L244" s="49"/>
      <c r="M244" s="224" t="s">
        <v>32</v>
      </c>
      <c r="N244" s="225" t="s">
        <v>48</v>
      </c>
      <c r="O244" s="89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R244" s="228" t="s">
        <v>3959</v>
      </c>
      <c r="AT244" s="228" t="s">
        <v>162</v>
      </c>
      <c r="AU244" s="228" t="s">
        <v>91</v>
      </c>
      <c r="AY244" s="21" t="s">
        <v>159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1" t="s">
        <v>91</v>
      </c>
      <c r="BK244" s="229">
        <f>ROUND(I244*H244,2)</f>
        <v>0</v>
      </c>
      <c r="BL244" s="21" t="s">
        <v>3959</v>
      </c>
      <c r="BM244" s="228" t="s">
        <v>4562</v>
      </c>
    </row>
    <row r="245" s="2" customFormat="1" ht="16.5" customHeight="1">
      <c r="A245" s="43"/>
      <c r="B245" s="44"/>
      <c r="C245" s="217" t="s">
        <v>1524</v>
      </c>
      <c r="D245" s="217" t="s">
        <v>162</v>
      </c>
      <c r="E245" s="218" t="s">
        <v>4563</v>
      </c>
      <c r="F245" s="219" t="s">
        <v>4564</v>
      </c>
      <c r="G245" s="220" t="s">
        <v>165</v>
      </c>
      <c r="H245" s="221">
        <v>32.5</v>
      </c>
      <c r="I245" s="222"/>
      <c r="J245" s="223">
        <f>ROUND(I245*H245,2)</f>
        <v>0</v>
      </c>
      <c r="K245" s="219" t="s">
        <v>227</v>
      </c>
      <c r="L245" s="49"/>
      <c r="M245" s="224" t="s">
        <v>32</v>
      </c>
      <c r="N245" s="225" t="s">
        <v>48</v>
      </c>
      <c r="O245" s="89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R245" s="228" t="s">
        <v>3959</v>
      </c>
      <c r="AT245" s="228" t="s">
        <v>162</v>
      </c>
      <c r="AU245" s="228" t="s">
        <v>91</v>
      </c>
      <c r="AY245" s="21" t="s">
        <v>159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1" t="s">
        <v>91</v>
      </c>
      <c r="BK245" s="229">
        <f>ROUND(I245*H245,2)</f>
        <v>0</v>
      </c>
      <c r="BL245" s="21" t="s">
        <v>3959</v>
      </c>
      <c r="BM245" s="228" t="s">
        <v>4565</v>
      </c>
    </row>
    <row r="246" s="12" customFormat="1" ht="22.8" customHeight="1">
      <c r="A246" s="12"/>
      <c r="B246" s="201"/>
      <c r="C246" s="202"/>
      <c r="D246" s="203" t="s">
        <v>75</v>
      </c>
      <c r="E246" s="215" t="s">
        <v>219</v>
      </c>
      <c r="F246" s="215" t="s">
        <v>4087</v>
      </c>
      <c r="G246" s="202"/>
      <c r="H246" s="202"/>
      <c r="I246" s="205"/>
      <c r="J246" s="216">
        <f>BK246</f>
        <v>0</v>
      </c>
      <c r="K246" s="202"/>
      <c r="L246" s="207"/>
      <c r="M246" s="208"/>
      <c r="N246" s="209"/>
      <c r="O246" s="209"/>
      <c r="P246" s="210">
        <f>SUM(P247:P255)</f>
        <v>0</v>
      </c>
      <c r="Q246" s="209"/>
      <c r="R246" s="210">
        <f>SUM(R247:R255)</f>
        <v>0</v>
      </c>
      <c r="S246" s="209"/>
      <c r="T246" s="211">
        <f>SUM(T247:T255)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2" t="s">
        <v>96</v>
      </c>
      <c r="AT246" s="213" t="s">
        <v>75</v>
      </c>
      <c r="AU246" s="213" t="s">
        <v>84</v>
      </c>
      <c r="AY246" s="212" t="s">
        <v>159</v>
      </c>
      <c r="BK246" s="214">
        <f>SUM(BK247:BK255)</f>
        <v>0</v>
      </c>
    </row>
    <row r="247" s="2" customFormat="1" ht="16.5" customHeight="1">
      <c r="A247" s="43"/>
      <c r="B247" s="44"/>
      <c r="C247" s="217" t="s">
        <v>1530</v>
      </c>
      <c r="D247" s="217" t="s">
        <v>162</v>
      </c>
      <c r="E247" s="218" t="s">
        <v>4566</v>
      </c>
      <c r="F247" s="219" t="s">
        <v>4567</v>
      </c>
      <c r="G247" s="220" t="s">
        <v>759</v>
      </c>
      <c r="H247" s="221">
        <v>236</v>
      </c>
      <c r="I247" s="222"/>
      <c r="J247" s="223">
        <f>ROUND(I247*H247,2)</f>
        <v>0</v>
      </c>
      <c r="K247" s="219" t="s">
        <v>227</v>
      </c>
      <c r="L247" s="49"/>
      <c r="M247" s="224" t="s">
        <v>32</v>
      </c>
      <c r="N247" s="225" t="s">
        <v>48</v>
      </c>
      <c r="O247" s="89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R247" s="228" t="s">
        <v>3959</v>
      </c>
      <c r="AT247" s="228" t="s">
        <v>162</v>
      </c>
      <c r="AU247" s="228" t="s">
        <v>91</v>
      </c>
      <c r="AY247" s="21" t="s">
        <v>159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21" t="s">
        <v>91</v>
      </c>
      <c r="BK247" s="229">
        <f>ROUND(I247*H247,2)</f>
        <v>0</v>
      </c>
      <c r="BL247" s="21" t="s">
        <v>3959</v>
      </c>
      <c r="BM247" s="228" t="s">
        <v>4568</v>
      </c>
    </row>
    <row r="248" s="2" customFormat="1" ht="16.5" customHeight="1">
      <c r="A248" s="43"/>
      <c r="B248" s="44"/>
      <c r="C248" s="217" t="s">
        <v>1536</v>
      </c>
      <c r="D248" s="217" t="s">
        <v>162</v>
      </c>
      <c r="E248" s="218" t="s">
        <v>4088</v>
      </c>
      <c r="F248" s="219" t="s">
        <v>4089</v>
      </c>
      <c r="G248" s="220" t="s">
        <v>785</v>
      </c>
      <c r="H248" s="221">
        <v>580</v>
      </c>
      <c r="I248" s="222"/>
      <c r="J248" s="223">
        <f>ROUND(I248*H248,2)</f>
        <v>0</v>
      </c>
      <c r="K248" s="219" t="s">
        <v>227</v>
      </c>
      <c r="L248" s="49"/>
      <c r="M248" s="224" t="s">
        <v>32</v>
      </c>
      <c r="N248" s="225" t="s">
        <v>48</v>
      </c>
      <c r="O248" s="89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R248" s="228" t="s">
        <v>3959</v>
      </c>
      <c r="AT248" s="228" t="s">
        <v>162</v>
      </c>
      <c r="AU248" s="228" t="s">
        <v>91</v>
      </c>
      <c r="AY248" s="21" t="s">
        <v>159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1" t="s">
        <v>91</v>
      </c>
      <c r="BK248" s="229">
        <f>ROUND(I248*H248,2)</f>
        <v>0</v>
      </c>
      <c r="BL248" s="21" t="s">
        <v>3959</v>
      </c>
      <c r="BM248" s="228" t="s">
        <v>4569</v>
      </c>
    </row>
    <row r="249" s="2" customFormat="1" ht="16.5" customHeight="1">
      <c r="A249" s="43"/>
      <c r="B249" s="44"/>
      <c r="C249" s="217" t="s">
        <v>1542</v>
      </c>
      <c r="D249" s="217" t="s">
        <v>162</v>
      </c>
      <c r="E249" s="218" t="s">
        <v>4094</v>
      </c>
      <c r="F249" s="219" t="s">
        <v>4095</v>
      </c>
      <c r="G249" s="220" t="s">
        <v>785</v>
      </c>
      <c r="H249" s="221">
        <v>230</v>
      </c>
      <c r="I249" s="222"/>
      <c r="J249" s="223">
        <f>ROUND(I249*H249,2)</f>
        <v>0</v>
      </c>
      <c r="K249" s="219" t="s">
        <v>227</v>
      </c>
      <c r="L249" s="49"/>
      <c r="M249" s="224" t="s">
        <v>32</v>
      </c>
      <c r="N249" s="225" t="s">
        <v>48</v>
      </c>
      <c r="O249" s="89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R249" s="228" t="s">
        <v>3959</v>
      </c>
      <c r="AT249" s="228" t="s">
        <v>162</v>
      </c>
      <c r="AU249" s="228" t="s">
        <v>91</v>
      </c>
      <c r="AY249" s="21" t="s">
        <v>159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21" t="s">
        <v>91</v>
      </c>
      <c r="BK249" s="229">
        <f>ROUND(I249*H249,2)</f>
        <v>0</v>
      </c>
      <c r="BL249" s="21" t="s">
        <v>3959</v>
      </c>
      <c r="BM249" s="228" t="s">
        <v>4570</v>
      </c>
    </row>
    <row r="250" s="2" customFormat="1" ht="21.75" customHeight="1">
      <c r="A250" s="43"/>
      <c r="B250" s="44"/>
      <c r="C250" s="217" t="s">
        <v>1550</v>
      </c>
      <c r="D250" s="217" t="s">
        <v>162</v>
      </c>
      <c r="E250" s="218" t="s">
        <v>4091</v>
      </c>
      <c r="F250" s="219" t="s">
        <v>4092</v>
      </c>
      <c r="G250" s="220" t="s">
        <v>785</v>
      </c>
      <c r="H250" s="221">
        <v>580</v>
      </c>
      <c r="I250" s="222"/>
      <c r="J250" s="223">
        <f>ROUND(I250*H250,2)</f>
        <v>0</v>
      </c>
      <c r="K250" s="219" t="s">
        <v>227</v>
      </c>
      <c r="L250" s="49"/>
      <c r="M250" s="224" t="s">
        <v>32</v>
      </c>
      <c r="N250" s="225" t="s">
        <v>48</v>
      </c>
      <c r="O250" s="89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R250" s="228" t="s">
        <v>3959</v>
      </c>
      <c r="AT250" s="228" t="s">
        <v>162</v>
      </c>
      <c r="AU250" s="228" t="s">
        <v>91</v>
      </c>
      <c r="AY250" s="21" t="s">
        <v>159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1" t="s">
        <v>91</v>
      </c>
      <c r="BK250" s="229">
        <f>ROUND(I250*H250,2)</f>
        <v>0</v>
      </c>
      <c r="BL250" s="21" t="s">
        <v>3959</v>
      </c>
      <c r="BM250" s="228" t="s">
        <v>4571</v>
      </c>
    </row>
    <row r="251" s="2" customFormat="1" ht="21.75" customHeight="1">
      <c r="A251" s="43"/>
      <c r="B251" s="44"/>
      <c r="C251" s="217" t="s">
        <v>1555</v>
      </c>
      <c r="D251" s="217" t="s">
        <v>162</v>
      </c>
      <c r="E251" s="218" t="s">
        <v>4097</v>
      </c>
      <c r="F251" s="219" t="s">
        <v>4098</v>
      </c>
      <c r="G251" s="220" t="s">
        <v>785</v>
      </c>
      <c r="H251" s="221">
        <v>230</v>
      </c>
      <c r="I251" s="222"/>
      <c r="J251" s="223">
        <f>ROUND(I251*H251,2)</f>
        <v>0</v>
      </c>
      <c r="K251" s="219" t="s">
        <v>227</v>
      </c>
      <c r="L251" s="49"/>
      <c r="M251" s="224" t="s">
        <v>32</v>
      </c>
      <c r="N251" s="225" t="s">
        <v>48</v>
      </c>
      <c r="O251" s="89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R251" s="228" t="s">
        <v>3959</v>
      </c>
      <c r="AT251" s="228" t="s">
        <v>162</v>
      </c>
      <c r="AU251" s="228" t="s">
        <v>91</v>
      </c>
      <c r="AY251" s="21" t="s">
        <v>159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21" t="s">
        <v>91</v>
      </c>
      <c r="BK251" s="229">
        <f>ROUND(I251*H251,2)</f>
        <v>0</v>
      </c>
      <c r="BL251" s="21" t="s">
        <v>3959</v>
      </c>
      <c r="BM251" s="228" t="s">
        <v>4572</v>
      </c>
    </row>
    <row r="252" s="2" customFormat="1" ht="16.5" customHeight="1">
      <c r="A252" s="43"/>
      <c r="B252" s="44"/>
      <c r="C252" s="217" t="s">
        <v>1563</v>
      </c>
      <c r="D252" s="217" t="s">
        <v>162</v>
      </c>
      <c r="E252" s="218" t="s">
        <v>4573</v>
      </c>
      <c r="F252" s="219" t="s">
        <v>4110</v>
      </c>
      <c r="G252" s="220" t="s">
        <v>226</v>
      </c>
      <c r="H252" s="221">
        <v>1</v>
      </c>
      <c r="I252" s="222"/>
      <c r="J252" s="223">
        <f>ROUND(I252*H252,2)</f>
        <v>0</v>
      </c>
      <c r="K252" s="219" t="s">
        <v>227</v>
      </c>
      <c r="L252" s="49"/>
      <c r="M252" s="224" t="s">
        <v>32</v>
      </c>
      <c r="N252" s="225" t="s">
        <v>48</v>
      </c>
      <c r="O252" s="89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R252" s="228" t="s">
        <v>3959</v>
      </c>
      <c r="AT252" s="228" t="s">
        <v>162</v>
      </c>
      <c r="AU252" s="228" t="s">
        <v>91</v>
      </c>
      <c r="AY252" s="21" t="s">
        <v>159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1" t="s">
        <v>91</v>
      </c>
      <c r="BK252" s="229">
        <f>ROUND(I252*H252,2)</f>
        <v>0</v>
      </c>
      <c r="BL252" s="21" t="s">
        <v>3959</v>
      </c>
      <c r="BM252" s="228" t="s">
        <v>4574</v>
      </c>
    </row>
    <row r="253" s="2" customFormat="1" ht="16.5" customHeight="1">
      <c r="A253" s="43"/>
      <c r="B253" s="44"/>
      <c r="C253" s="217" t="s">
        <v>1568</v>
      </c>
      <c r="D253" s="217" t="s">
        <v>162</v>
      </c>
      <c r="E253" s="218" t="s">
        <v>4575</v>
      </c>
      <c r="F253" s="219" t="s">
        <v>4576</v>
      </c>
      <c r="G253" s="220" t="s">
        <v>3764</v>
      </c>
      <c r="H253" s="221">
        <v>4</v>
      </c>
      <c r="I253" s="222"/>
      <c r="J253" s="223">
        <f>ROUND(I253*H253,2)</f>
        <v>0</v>
      </c>
      <c r="K253" s="219" t="s">
        <v>227</v>
      </c>
      <c r="L253" s="49"/>
      <c r="M253" s="224" t="s">
        <v>32</v>
      </c>
      <c r="N253" s="225" t="s">
        <v>48</v>
      </c>
      <c r="O253" s="89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R253" s="228" t="s">
        <v>3959</v>
      </c>
      <c r="AT253" s="228" t="s">
        <v>162</v>
      </c>
      <c r="AU253" s="228" t="s">
        <v>91</v>
      </c>
      <c r="AY253" s="21" t="s">
        <v>159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21" t="s">
        <v>91</v>
      </c>
      <c r="BK253" s="229">
        <f>ROUND(I253*H253,2)</f>
        <v>0</v>
      </c>
      <c r="BL253" s="21" t="s">
        <v>3959</v>
      </c>
      <c r="BM253" s="228" t="s">
        <v>4577</v>
      </c>
    </row>
    <row r="254" s="2" customFormat="1" ht="16.5" customHeight="1">
      <c r="A254" s="43"/>
      <c r="B254" s="44"/>
      <c r="C254" s="217" t="s">
        <v>1575</v>
      </c>
      <c r="D254" s="217" t="s">
        <v>162</v>
      </c>
      <c r="E254" s="218" t="s">
        <v>4578</v>
      </c>
      <c r="F254" s="219" t="s">
        <v>4579</v>
      </c>
      <c r="G254" s="220" t="s">
        <v>3764</v>
      </c>
      <c r="H254" s="221">
        <v>4</v>
      </c>
      <c r="I254" s="222"/>
      <c r="J254" s="223">
        <f>ROUND(I254*H254,2)</f>
        <v>0</v>
      </c>
      <c r="K254" s="219" t="s">
        <v>227</v>
      </c>
      <c r="L254" s="49"/>
      <c r="M254" s="224" t="s">
        <v>32</v>
      </c>
      <c r="N254" s="225" t="s">
        <v>48</v>
      </c>
      <c r="O254" s="89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R254" s="228" t="s">
        <v>3959</v>
      </c>
      <c r="AT254" s="228" t="s">
        <v>162</v>
      </c>
      <c r="AU254" s="228" t="s">
        <v>91</v>
      </c>
      <c r="AY254" s="21" t="s">
        <v>159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21" t="s">
        <v>91</v>
      </c>
      <c r="BK254" s="229">
        <f>ROUND(I254*H254,2)</f>
        <v>0</v>
      </c>
      <c r="BL254" s="21" t="s">
        <v>3959</v>
      </c>
      <c r="BM254" s="228" t="s">
        <v>4580</v>
      </c>
    </row>
    <row r="255" s="2" customFormat="1" ht="16.5" customHeight="1">
      <c r="A255" s="43"/>
      <c r="B255" s="44"/>
      <c r="C255" s="217" t="s">
        <v>1581</v>
      </c>
      <c r="D255" s="217" t="s">
        <v>162</v>
      </c>
      <c r="E255" s="218" t="s">
        <v>4581</v>
      </c>
      <c r="F255" s="219" t="s">
        <v>4113</v>
      </c>
      <c r="G255" s="220" t="s">
        <v>226</v>
      </c>
      <c r="H255" s="221">
        <v>1</v>
      </c>
      <c r="I255" s="222"/>
      <c r="J255" s="223">
        <f>ROUND(I255*H255,2)</f>
        <v>0</v>
      </c>
      <c r="K255" s="219" t="s">
        <v>227</v>
      </c>
      <c r="L255" s="49"/>
      <c r="M255" s="224" t="s">
        <v>32</v>
      </c>
      <c r="N255" s="225" t="s">
        <v>48</v>
      </c>
      <c r="O255" s="89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R255" s="228" t="s">
        <v>3959</v>
      </c>
      <c r="AT255" s="228" t="s">
        <v>162</v>
      </c>
      <c r="AU255" s="228" t="s">
        <v>91</v>
      </c>
      <c r="AY255" s="21" t="s">
        <v>159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1" t="s">
        <v>91</v>
      </c>
      <c r="BK255" s="229">
        <f>ROUND(I255*H255,2)</f>
        <v>0</v>
      </c>
      <c r="BL255" s="21" t="s">
        <v>3959</v>
      </c>
      <c r="BM255" s="228" t="s">
        <v>4582</v>
      </c>
    </row>
    <row r="256" s="12" customFormat="1" ht="22.8" customHeight="1">
      <c r="A256" s="12"/>
      <c r="B256" s="201"/>
      <c r="C256" s="202"/>
      <c r="D256" s="203" t="s">
        <v>75</v>
      </c>
      <c r="E256" s="215" t="s">
        <v>8</v>
      </c>
      <c r="F256" s="215" t="s">
        <v>4583</v>
      </c>
      <c r="G256" s="202"/>
      <c r="H256" s="202"/>
      <c r="I256" s="205"/>
      <c r="J256" s="216">
        <f>BK256</f>
        <v>0</v>
      </c>
      <c r="K256" s="202"/>
      <c r="L256" s="207"/>
      <c r="M256" s="208"/>
      <c r="N256" s="209"/>
      <c r="O256" s="209"/>
      <c r="P256" s="210">
        <f>SUM(P257:P264)</f>
        <v>0</v>
      </c>
      <c r="Q256" s="209"/>
      <c r="R256" s="210">
        <f>SUM(R257:R264)</f>
        <v>0</v>
      </c>
      <c r="S256" s="209"/>
      <c r="T256" s="211">
        <f>SUM(T257:T264)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2" t="s">
        <v>96</v>
      </c>
      <c r="AT256" s="213" t="s">
        <v>75</v>
      </c>
      <c r="AU256" s="213" t="s">
        <v>84</v>
      </c>
      <c r="AY256" s="212" t="s">
        <v>159</v>
      </c>
      <c r="BK256" s="214">
        <f>SUM(BK257:BK264)</f>
        <v>0</v>
      </c>
    </row>
    <row r="257" s="2" customFormat="1" ht="16.5" customHeight="1">
      <c r="A257" s="43"/>
      <c r="B257" s="44"/>
      <c r="C257" s="217" t="s">
        <v>1600</v>
      </c>
      <c r="D257" s="217" t="s">
        <v>162</v>
      </c>
      <c r="E257" s="218" t="s">
        <v>4584</v>
      </c>
      <c r="F257" s="219" t="s">
        <v>4125</v>
      </c>
      <c r="G257" s="220" t="s">
        <v>759</v>
      </c>
      <c r="H257" s="221">
        <v>1</v>
      </c>
      <c r="I257" s="222"/>
      <c r="J257" s="223">
        <f>ROUND(I257*H257,2)</f>
        <v>0</v>
      </c>
      <c r="K257" s="219" t="s">
        <v>227</v>
      </c>
      <c r="L257" s="49"/>
      <c r="M257" s="224" t="s">
        <v>32</v>
      </c>
      <c r="N257" s="225" t="s">
        <v>48</v>
      </c>
      <c r="O257" s="89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R257" s="228" t="s">
        <v>3959</v>
      </c>
      <c r="AT257" s="228" t="s">
        <v>162</v>
      </c>
      <c r="AU257" s="228" t="s">
        <v>91</v>
      </c>
      <c r="AY257" s="21" t="s">
        <v>159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1" t="s">
        <v>91</v>
      </c>
      <c r="BK257" s="229">
        <f>ROUND(I257*H257,2)</f>
        <v>0</v>
      </c>
      <c r="BL257" s="21" t="s">
        <v>3959</v>
      </c>
      <c r="BM257" s="228" t="s">
        <v>4585</v>
      </c>
    </row>
    <row r="258" s="2" customFormat="1" ht="16.5" customHeight="1">
      <c r="A258" s="43"/>
      <c r="B258" s="44"/>
      <c r="C258" s="217" t="s">
        <v>1607</v>
      </c>
      <c r="D258" s="217" t="s">
        <v>162</v>
      </c>
      <c r="E258" s="218" t="s">
        <v>4586</v>
      </c>
      <c r="F258" s="219" t="s">
        <v>4128</v>
      </c>
      <c r="G258" s="220" t="s">
        <v>759</v>
      </c>
      <c r="H258" s="221">
        <v>1</v>
      </c>
      <c r="I258" s="222"/>
      <c r="J258" s="223">
        <f>ROUND(I258*H258,2)</f>
        <v>0</v>
      </c>
      <c r="K258" s="219" t="s">
        <v>227</v>
      </c>
      <c r="L258" s="49"/>
      <c r="M258" s="224" t="s">
        <v>32</v>
      </c>
      <c r="N258" s="225" t="s">
        <v>48</v>
      </c>
      <c r="O258" s="89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R258" s="228" t="s">
        <v>3959</v>
      </c>
      <c r="AT258" s="228" t="s">
        <v>162</v>
      </c>
      <c r="AU258" s="228" t="s">
        <v>91</v>
      </c>
      <c r="AY258" s="21" t="s">
        <v>159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21" t="s">
        <v>91</v>
      </c>
      <c r="BK258" s="229">
        <f>ROUND(I258*H258,2)</f>
        <v>0</v>
      </c>
      <c r="BL258" s="21" t="s">
        <v>3959</v>
      </c>
      <c r="BM258" s="228" t="s">
        <v>4587</v>
      </c>
    </row>
    <row r="259" s="2" customFormat="1" ht="16.5" customHeight="1">
      <c r="A259" s="43"/>
      <c r="B259" s="44"/>
      <c r="C259" s="217" t="s">
        <v>1612</v>
      </c>
      <c r="D259" s="217" t="s">
        <v>162</v>
      </c>
      <c r="E259" s="218" t="s">
        <v>4588</v>
      </c>
      <c r="F259" s="219" t="s">
        <v>4137</v>
      </c>
      <c r="G259" s="220" t="s">
        <v>759</v>
      </c>
      <c r="H259" s="221">
        <v>1</v>
      </c>
      <c r="I259" s="222"/>
      <c r="J259" s="223">
        <f>ROUND(I259*H259,2)</f>
        <v>0</v>
      </c>
      <c r="K259" s="219" t="s">
        <v>227</v>
      </c>
      <c r="L259" s="49"/>
      <c r="M259" s="224" t="s">
        <v>32</v>
      </c>
      <c r="N259" s="225" t="s">
        <v>48</v>
      </c>
      <c r="O259" s="89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R259" s="228" t="s">
        <v>3959</v>
      </c>
      <c r="AT259" s="228" t="s">
        <v>162</v>
      </c>
      <c r="AU259" s="228" t="s">
        <v>91</v>
      </c>
      <c r="AY259" s="21" t="s">
        <v>159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1" t="s">
        <v>91</v>
      </c>
      <c r="BK259" s="229">
        <f>ROUND(I259*H259,2)</f>
        <v>0</v>
      </c>
      <c r="BL259" s="21" t="s">
        <v>3959</v>
      </c>
      <c r="BM259" s="228" t="s">
        <v>4589</v>
      </c>
    </row>
    <row r="260" s="2" customFormat="1" ht="16.5" customHeight="1">
      <c r="A260" s="43"/>
      <c r="B260" s="44"/>
      <c r="C260" s="217" t="s">
        <v>1617</v>
      </c>
      <c r="D260" s="217" t="s">
        <v>162</v>
      </c>
      <c r="E260" s="218" t="s">
        <v>4590</v>
      </c>
      <c r="F260" s="219" t="s">
        <v>4591</v>
      </c>
      <c r="G260" s="220" t="s">
        <v>759</v>
      </c>
      <c r="H260" s="221">
        <v>1</v>
      </c>
      <c r="I260" s="222"/>
      <c r="J260" s="223">
        <f>ROUND(I260*H260,2)</f>
        <v>0</v>
      </c>
      <c r="K260" s="219" t="s">
        <v>227</v>
      </c>
      <c r="L260" s="49"/>
      <c r="M260" s="224" t="s">
        <v>32</v>
      </c>
      <c r="N260" s="225" t="s">
        <v>48</v>
      </c>
      <c r="O260" s="89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R260" s="228" t="s">
        <v>3959</v>
      </c>
      <c r="AT260" s="228" t="s">
        <v>162</v>
      </c>
      <c r="AU260" s="228" t="s">
        <v>91</v>
      </c>
      <c r="AY260" s="21" t="s">
        <v>159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21" t="s">
        <v>91</v>
      </c>
      <c r="BK260" s="229">
        <f>ROUND(I260*H260,2)</f>
        <v>0</v>
      </c>
      <c r="BL260" s="21" t="s">
        <v>3959</v>
      </c>
      <c r="BM260" s="228" t="s">
        <v>4592</v>
      </c>
    </row>
    <row r="261" s="2" customFormat="1" ht="16.5" customHeight="1">
      <c r="A261" s="43"/>
      <c r="B261" s="44"/>
      <c r="C261" s="217" t="s">
        <v>1622</v>
      </c>
      <c r="D261" s="217" t="s">
        <v>162</v>
      </c>
      <c r="E261" s="218" t="s">
        <v>4593</v>
      </c>
      <c r="F261" s="219" t="s">
        <v>4116</v>
      </c>
      <c r="G261" s="220" t="s">
        <v>759</v>
      </c>
      <c r="H261" s="221">
        <v>1</v>
      </c>
      <c r="I261" s="222"/>
      <c r="J261" s="223">
        <f>ROUND(I261*H261,2)</f>
        <v>0</v>
      </c>
      <c r="K261" s="219" t="s">
        <v>227</v>
      </c>
      <c r="L261" s="49"/>
      <c r="M261" s="224" t="s">
        <v>32</v>
      </c>
      <c r="N261" s="225" t="s">
        <v>48</v>
      </c>
      <c r="O261" s="89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R261" s="228" t="s">
        <v>3959</v>
      </c>
      <c r="AT261" s="228" t="s">
        <v>162</v>
      </c>
      <c r="AU261" s="228" t="s">
        <v>91</v>
      </c>
      <c r="AY261" s="21" t="s">
        <v>159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1" t="s">
        <v>91</v>
      </c>
      <c r="BK261" s="229">
        <f>ROUND(I261*H261,2)</f>
        <v>0</v>
      </c>
      <c r="BL261" s="21" t="s">
        <v>3959</v>
      </c>
      <c r="BM261" s="228" t="s">
        <v>4594</v>
      </c>
    </row>
    <row r="262" s="2" customFormat="1" ht="16.5" customHeight="1">
      <c r="A262" s="43"/>
      <c r="B262" s="44"/>
      <c r="C262" s="217" t="s">
        <v>1628</v>
      </c>
      <c r="D262" s="217" t="s">
        <v>162</v>
      </c>
      <c r="E262" s="218" t="s">
        <v>4595</v>
      </c>
      <c r="F262" s="219" t="s">
        <v>4119</v>
      </c>
      <c r="G262" s="220" t="s">
        <v>759</v>
      </c>
      <c r="H262" s="221">
        <v>1</v>
      </c>
      <c r="I262" s="222"/>
      <c r="J262" s="223">
        <f>ROUND(I262*H262,2)</f>
        <v>0</v>
      </c>
      <c r="K262" s="219" t="s">
        <v>227</v>
      </c>
      <c r="L262" s="49"/>
      <c r="M262" s="224" t="s">
        <v>32</v>
      </c>
      <c r="N262" s="225" t="s">
        <v>48</v>
      </c>
      <c r="O262" s="89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R262" s="228" t="s">
        <v>3959</v>
      </c>
      <c r="AT262" s="228" t="s">
        <v>162</v>
      </c>
      <c r="AU262" s="228" t="s">
        <v>91</v>
      </c>
      <c r="AY262" s="21" t="s">
        <v>159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21" t="s">
        <v>91</v>
      </c>
      <c r="BK262" s="229">
        <f>ROUND(I262*H262,2)</f>
        <v>0</v>
      </c>
      <c r="BL262" s="21" t="s">
        <v>3959</v>
      </c>
      <c r="BM262" s="228" t="s">
        <v>4596</v>
      </c>
    </row>
    <row r="263" s="2" customFormat="1" ht="16.5" customHeight="1">
      <c r="A263" s="43"/>
      <c r="B263" s="44"/>
      <c r="C263" s="217" t="s">
        <v>1635</v>
      </c>
      <c r="D263" s="217" t="s">
        <v>162</v>
      </c>
      <c r="E263" s="218" t="s">
        <v>4597</v>
      </c>
      <c r="F263" s="219" t="s">
        <v>4122</v>
      </c>
      <c r="G263" s="220" t="s">
        <v>759</v>
      </c>
      <c r="H263" s="221">
        <v>1</v>
      </c>
      <c r="I263" s="222"/>
      <c r="J263" s="223">
        <f>ROUND(I263*H263,2)</f>
        <v>0</v>
      </c>
      <c r="K263" s="219" t="s">
        <v>227</v>
      </c>
      <c r="L263" s="49"/>
      <c r="M263" s="224" t="s">
        <v>32</v>
      </c>
      <c r="N263" s="225" t="s">
        <v>48</v>
      </c>
      <c r="O263" s="89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R263" s="228" t="s">
        <v>3959</v>
      </c>
      <c r="AT263" s="228" t="s">
        <v>162</v>
      </c>
      <c r="AU263" s="228" t="s">
        <v>91</v>
      </c>
      <c r="AY263" s="21" t="s">
        <v>159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21" t="s">
        <v>91</v>
      </c>
      <c r="BK263" s="229">
        <f>ROUND(I263*H263,2)</f>
        <v>0</v>
      </c>
      <c r="BL263" s="21" t="s">
        <v>3959</v>
      </c>
      <c r="BM263" s="228" t="s">
        <v>4598</v>
      </c>
    </row>
    <row r="264" s="2" customFormat="1" ht="16.5" customHeight="1">
      <c r="A264" s="43"/>
      <c r="B264" s="44"/>
      <c r="C264" s="217" t="s">
        <v>1640</v>
      </c>
      <c r="D264" s="217" t="s">
        <v>162</v>
      </c>
      <c r="E264" s="218" t="s">
        <v>4599</v>
      </c>
      <c r="F264" s="219" t="s">
        <v>4600</v>
      </c>
      <c r="G264" s="220" t="s">
        <v>32</v>
      </c>
      <c r="H264" s="221">
        <v>1</v>
      </c>
      <c r="I264" s="222"/>
      <c r="J264" s="223">
        <f>ROUND(I264*H264,2)</f>
        <v>0</v>
      </c>
      <c r="K264" s="219" t="s">
        <v>227</v>
      </c>
      <c r="L264" s="49"/>
      <c r="M264" s="315" t="s">
        <v>32</v>
      </c>
      <c r="N264" s="316" t="s">
        <v>48</v>
      </c>
      <c r="O264" s="259"/>
      <c r="P264" s="313">
        <f>O264*H264</f>
        <v>0</v>
      </c>
      <c r="Q264" s="313">
        <v>0</v>
      </c>
      <c r="R264" s="313">
        <f>Q264*H264</f>
        <v>0</v>
      </c>
      <c r="S264" s="313">
        <v>0</v>
      </c>
      <c r="T264" s="314">
        <f>S264*H264</f>
        <v>0</v>
      </c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R264" s="228" t="s">
        <v>3959</v>
      </c>
      <c r="AT264" s="228" t="s">
        <v>162</v>
      </c>
      <c r="AU264" s="228" t="s">
        <v>91</v>
      </c>
      <c r="AY264" s="21" t="s">
        <v>159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21" t="s">
        <v>91</v>
      </c>
      <c r="BK264" s="229">
        <f>ROUND(I264*H264,2)</f>
        <v>0</v>
      </c>
      <c r="BL264" s="21" t="s">
        <v>3959</v>
      </c>
      <c r="BM264" s="228" t="s">
        <v>4601</v>
      </c>
    </row>
    <row r="265" s="2" customFormat="1" ht="6.96" customHeight="1">
      <c r="A265" s="43"/>
      <c r="B265" s="64"/>
      <c r="C265" s="65"/>
      <c r="D265" s="65"/>
      <c r="E265" s="65"/>
      <c r="F265" s="65"/>
      <c r="G265" s="65"/>
      <c r="H265" s="65"/>
      <c r="I265" s="65"/>
      <c r="J265" s="65"/>
      <c r="K265" s="65"/>
      <c r="L265" s="49"/>
      <c r="M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</row>
  </sheetData>
  <sheetProtection sheet="1" autoFilter="0" formatColumns="0" formatRows="0" objects="1" scenarios="1" spinCount="100000" saltValue="6RszEEXoI+jDBY/0hRJyr7WC3b5G0zEtr+TOuZd6c9JgS/Lul9TtzPbJuzv8ZFIRYotIZS5xnuDTBZuRXj84bA==" hashValue="8YlVcYD/6BsMzfMrU+EtSFNKvvspeaC8QAJpB7OjMoQGmV2HogsNhNcuGRiXgHX7COSfQUw68k5c7jOx0Kp1kg==" algorithmName="SHA-512" password="A4C6"/>
  <autoFilter ref="C97:K2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1" customFormat="1" ht="12" customHeight="1">
      <c r="B8" s="24"/>
      <c r="D8" s="147" t="s">
        <v>132</v>
      </c>
      <c r="L8" s="24"/>
    </row>
    <row r="9" s="2" customFormat="1" ht="16.5" customHeight="1">
      <c r="A9" s="43"/>
      <c r="B9" s="49"/>
      <c r="C9" s="43"/>
      <c r="D9" s="43"/>
      <c r="E9" s="148" t="s">
        <v>257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262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4602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32</v>
      </c>
      <c r="G13" s="43"/>
      <c r="H13" s="43"/>
      <c r="I13" s="147" t="s">
        <v>20</v>
      </c>
      <c r="J13" s="138" t="s">
        <v>32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4603</v>
      </c>
      <c r="G14" s="43"/>
      <c r="H14" s="43"/>
      <c r="I14" s="147" t="s">
        <v>24</v>
      </c>
      <c r="J14" s="151" t="str">
        <f>'Rekapitulace stavby'!AN8</f>
        <v>15. 7. 2024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30</v>
      </c>
      <c r="E16" s="43"/>
      <c r="F16" s="43"/>
      <c r="G16" s="43"/>
      <c r="H16" s="43"/>
      <c r="I16" s="147" t="s">
        <v>31</v>
      </c>
      <c r="J16" s="138" t="s">
        <v>32</v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">
        <v>33</v>
      </c>
      <c r="F17" s="43"/>
      <c r="G17" s="43"/>
      <c r="H17" s="43"/>
      <c r="I17" s="147" t="s">
        <v>34</v>
      </c>
      <c r="J17" s="138" t="s">
        <v>32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35</v>
      </c>
      <c r="E19" s="43"/>
      <c r="F19" s="43"/>
      <c r="G19" s="43"/>
      <c r="H19" s="43"/>
      <c r="I19" s="147" t="s">
        <v>31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34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37</v>
      </c>
      <c r="E22" s="43"/>
      <c r="F22" s="43"/>
      <c r="G22" s="43"/>
      <c r="H22" s="43"/>
      <c r="I22" s="147" t="s">
        <v>31</v>
      </c>
      <c r="J22" s="138" t="s">
        <v>32</v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">
        <v>4604</v>
      </c>
      <c r="F23" s="43"/>
      <c r="G23" s="43"/>
      <c r="H23" s="43"/>
      <c r="I23" s="147" t="s">
        <v>34</v>
      </c>
      <c r="J23" s="138" t="s">
        <v>32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39</v>
      </c>
      <c r="E25" s="43"/>
      <c r="F25" s="43"/>
      <c r="G25" s="43"/>
      <c r="H25" s="43"/>
      <c r="I25" s="147" t="s">
        <v>31</v>
      </c>
      <c r="J25" s="138" t="s">
        <v>32</v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">
        <v>4604</v>
      </c>
      <c r="F26" s="43"/>
      <c r="G26" s="43"/>
      <c r="H26" s="43"/>
      <c r="I26" s="147" t="s">
        <v>34</v>
      </c>
      <c r="J26" s="138" t="s">
        <v>32</v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40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32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42</v>
      </c>
      <c r="E32" s="43"/>
      <c r="F32" s="43"/>
      <c r="G32" s="43"/>
      <c r="H32" s="43"/>
      <c r="I32" s="43"/>
      <c r="J32" s="158">
        <f>ROUND(J91,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44</v>
      </c>
      <c r="G34" s="43"/>
      <c r="H34" s="43"/>
      <c r="I34" s="159" t="s">
        <v>43</v>
      </c>
      <c r="J34" s="159" t="s">
        <v>45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46</v>
      </c>
      <c r="E35" s="147" t="s">
        <v>47</v>
      </c>
      <c r="F35" s="161">
        <f>ROUND((SUM(BE91:BE283)),  2)</f>
        <v>0</v>
      </c>
      <c r="G35" s="43"/>
      <c r="H35" s="43"/>
      <c r="I35" s="162">
        <v>0.20999999999999999</v>
      </c>
      <c r="J35" s="161">
        <f>ROUND(((SUM(BE91:BE283))*I35),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48</v>
      </c>
      <c r="F36" s="161">
        <f>ROUND((SUM(BF91:BF283)),  2)</f>
        <v>0</v>
      </c>
      <c r="G36" s="43"/>
      <c r="H36" s="43"/>
      <c r="I36" s="162">
        <v>0.12</v>
      </c>
      <c r="J36" s="161">
        <f>ROUND(((SUM(BF91:BF283))*I36),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49</v>
      </c>
      <c r="F37" s="161">
        <f>ROUND((SUM(BG91:BG283)),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50</v>
      </c>
      <c r="F38" s="161">
        <f>ROUND((SUM(BH91:BH283)),  2)</f>
        <v>0</v>
      </c>
      <c r="G38" s="43"/>
      <c r="H38" s="43"/>
      <c r="I38" s="162">
        <v>0.12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51</v>
      </c>
      <c r="F39" s="161">
        <f>ROUND((SUM(BI91:BI283)),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134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>Komunitní dům sociální služby Domova Na cestě – Hlinsko_rev DPS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132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257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262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6 - VZT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 xml:space="preserve">HLINSKO P.Č. 3737/3, 3737/2 A 673/30 K.Ú. HLINSKO </v>
      </c>
      <c r="G56" s="45"/>
      <c r="H56" s="45"/>
      <c r="I56" s="36" t="s">
        <v>24</v>
      </c>
      <c r="J56" s="77" t="str">
        <f>IF(J14="","",J14)</f>
        <v>15. 7. 2024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30</v>
      </c>
      <c r="D58" s="45"/>
      <c r="E58" s="45"/>
      <c r="F58" s="31" t="str">
        <f>E17</f>
        <v xml:space="preserve"> </v>
      </c>
      <c r="G58" s="45"/>
      <c r="H58" s="45"/>
      <c r="I58" s="36" t="s">
        <v>37</v>
      </c>
      <c r="J58" s="41" t="str">
        <f>E23</f>
        <v>Ondřej Zikán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15.15" customHeight="1">
      <c r="A59" s="43"/>
      <c r="B59" s="44"/>
      <c r="C59" s="36" t="s">
        <v>35</v>
      </c>
      <c r="D59" s="45"/>
      <c r="E59" s="45"/>
      <c r="F59" s="31" t="str">
        <f>IF(E20="","",E20)</f>
        <v>Vyplň údaj</v>
      </c>
      <c r="G59" s="45"/>
      <c r="H59" s="45"/>
      <c r="I59" s="36" t="s">
        <v>39</v>
      </c>
      <c r="J59" s="41" t="str">
        <f>E26</f>
        <v>Ondřej Zikán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135</v>
      </c>
      <c r="D61" s="176"/>
      <c r="E61" s="176"/>
      <c r="F61" s="176"/>
      <c r="G61" s="176"/>
      <c r="H61" s="176"/>
      <c r="I61" s="176"/>
      <c r="J61" s="177" t="s">
        <v>136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74</v>
      </c>
      <c r="D63" s="45"/>
      <c r="E63" s="45"/>
      <c r="F63" s="45"/>
      <c r="G63" s="45"/>
      <c r="H63" s="45"/>
      <c r="I63" s="45"/>
      <c r="J63" s="107">
        <f>J91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137</v>
      </c>
    </row>
    <row r="64" s="9" customFormat="1" ht="24.96" customHeight="1">
      <c r="A64" s="9"/>
      <c r="B64" s="179"/>
      <c r="C64" s="180"/>
      <c r="D64" s="181" t="s">
        <v>509</v>
      </c>
      <c r="E64" s="182"/>
      <c r="F64" s="182"/>
      <c r="G64" s="182"/>
      <c r="H64" s="182"/>
      <c r="I64" s="182"/>
      <c r="J64" s="183">
        <f>J92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4605</v>
      </c>
      <c r="E65" s="187"/>
      <c r="F65" s="187"/>
      <c r="G65" s="187"/>
      <c r="H65" s="187"/>
      <c r="I65" s="187"/>
      <c r="J65" s="188">
        <f>J93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519</v>
      </c>
      <c r="E66" s="187"/>
      <c r="F66" s="187"/>
      <c r="G66" s="187"/>
      <c r="H66" s="187"/>
      <c r="I66" s="187"/>
      <c r="J66" s="188">
        <f>J121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4606</v>
      </c>
      <c r="E67" s="187"/>
      <c r="F67" s="187"/>
      <c r="G67" s="187"/>
      <c r="H67" s="187"/>
      <c r="I67" s="187"/>
      <c r="J67" s="188">
        <f>J137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9"/>
      <c r="C68" s="180"/>
      <c r="D68" s="181" t="s">
        <v>4140</v>
      </c>
      <c r="E68" s="182"/>
      <c r="F68" s="182"/>
      <c r="G68" s="182"/>
      <c r="H68" s="182"/>
      <c r="I68" s="182"/>
      <c r="J68" s="183">
        <f>J281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30"/>
      <c r="D69" s="186" t="s">
        <v>4149</v>
      </c>
      <c r="E69" s="187"/>
      <c r="F69" s="187"/>
      <c r="G69" s="187"/>
      <c r="H69" s="187"/>
      <c r="I69" s="187"/>
      <c r="J69" s="188">
        <f>J282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3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149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="2" customFormat="1" ht="6.96" customHeight="1">
      <c r="A71" s="43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9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5" s="2" customFormat="1" ht="6.96" customHeight="1">
      <c r="A75" s="43"/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14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24.96" customHeight="1">
      <c r="A76" s="43"/>
      <c r="B76" s="44"/>
      <c r="C76" s="27" t="s">
        <v>144</v>
      </c>
      <c r="D76" s="45"/>
      <c r="E76" s="45"/>
      <c r="F76" s="45"/>
      <c r="G76" s="45"/>
      <c r="H76" s="45"/>
      <c r="I76" s="45"/>
      <c r="J76" s="45"/>
      <c r="K76" s="45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6.96" customHeight="1">
      <c r="A77" s="43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12" customHeight="1">
      <c r="A78" s="43"/>
      <c r="B78" s="44"/>
      <c r="C78" s="36" t="s">
        <v>16</v>
      </c>
      <c r="D78" s="45"/>
      <c r="E78" s="45"/>
      <c r="F78" s="45"/>
      <c r="G78" s="45"/>
      <c r="H78" s="45"/>
      <c r="I78" s="45"/>
      <c r="J78" s="45"/>
      <c r="K78" s="4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26.25" customHeight="1">
      <c r="A79" s="43"/>
      <c r="B79" s="44"/>
      <c r="C79" s="45"/>
      <c r="D79" s="45"/>
      <c r="E79" s="174" t="str">
        <f>E7</f>
        <v>Komunitní dům sociální služby Domova Na cestě – Hlinsko_rev DPS</v>
      </c>
      <c r="F79" s="36"/>
      <c r="G79" s="36"/>
      <c r="H79" s="36"/>
      <c r="I79" s="45"/>
      <c r="J79" s="45"/>
      <c r="K79" s="45"/>
      <c r="L79" s="14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1" customFormat="1" ht="12" customHeight="1">
      <c r="B80" s="25"/>
      <c r="C80" s="36" t="s">
        <v>132</v>
      </c>
      <c r="D80" s="26"/>
      <c r="E80" s="26"/>
      <c r="F80" s="26"/>
      <c r="G80" s="26"/>
      <c r="H80" s="26"/>
      <c r="I80" s="26"/>
      <c r="J80" s="26"/>
      <c r="K80" s="26"/>
      <c r="L80" s="24"/>
    </row>
    <row r="81" s="2" customFormat="1" ht="16.5" customHeight="1">
      <c r="A81" s="43"/>
      <c r="B81" s="44"/>
      <c r="C81" s="45"/>
      <c r="D81" s="45"/>
      <c r="E81" s="174" t="s">
        <v>257</v>
      </c>
      <c r="F81" s="45"/>
      <c r="G81" s="45"/>
      <c r="H81" s="45"/>
      <c r="I81" s="45"/>
      <c r="J81" s="45"/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12" customHeight="1">
      <c r="A82" s="43"/>
      <c r="B82" s="44"/>
      <c r="C82" s="36" t="s">
        <v>262</v>
      </c>
      <c r="D82" s="45"/>
      <c r="E82" s="45"/>
      <c r="F82" s="45"/>
      <c r="G82" s="45"/>
      <c r="H82" s="45"/>
      <c r="I82" s="45"/>
      <c r="J82" s="45"/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6.5" customHeight="1">
      <c r="A83" s="43"/>
      <c r="B83" s="44"/>
      <c r="C83" s="45"/>
      <c r="D83" s="45"/>
      <c r="E83" s="74" t="str">
        <f>E11</f>
        <v>6 - VZT</v>
      </c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6.96" customHeight="1">
      <c r="A84" s="43"/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12" customHeight="1">
      <c r="A85" s="43"/>
      <c r="B85" s="44"/>
      <c r="C85" s="36" t="s">
        <v>22</v>
      </c>
      <c r="D85" s="45"/>
      <c r="E85" s="45"/>
      <c r="F85" s="31" t="str">
        <f>F14</f>
        <v xml:space="preserve">HLINSKO P.Č. 3737/3, 3737/2 A 673/30 K.Ú. HLINSKO </v>
      </c>
      <c r="G85" s="45"/>
      <c r="H85" s="45"/>
      <c r="I85" s="36" t="s">
        <v>24</v>
      </c>
      <c r="J85" s="77" t="str">
        <f>IF(J14="","",J14)</f>
        <v>15. 7. 2024</v>
      </c>
      <c r="K85" s="45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6.96" customHeight="1">
      <c r="A86" s="43"/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15.15" customHeight="1">
      <c r="A87" s="43"/>
      <c r="B87" s="44"/>
      <c r="C87" s="36" t="s">
        <v>30</v>
      </c>
      <c r="D87" s="45"/>
      <c r="E87" s="45"/>
      <c r="F87" s="31" t="str">
        <f>E17</f>
        <v xml:space="preserve"> </v>
      </c>
      <c r="G87" s="45"/>
      <c r="H87" s="45"/>
      <c r="I87" s="36" t="s">
        <v>37</v>
      </c>
      <c r="J87" s="41" t="str">
        <f>E23</f>
        <v>Ondřej Zikán</v>
      </c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15.15" customHeight="1">
      <c r="A88" s="43"/>
      <c r="B88" s="44"/>
      <c r="C88" s="36" t="s">
        <v>35</v>
      </c>
      <c r="D88" s="45"/>
      <c r="E88" s="45"/>
      <c r="F88" s="31" t="str">
        <f>IF(E20="","",E20)</f>
        <v>Vyplň údaj</v>
      </c>
      <c r="G88" s="45"/>
      <c r="H88" s="45"/>
      <c r="I88" s="36" t="s">
        <v>39</v>
      </c>
      <c r="J88" s="41" t="str">
        <f>E26</f>
        <v>Ondřej Zikán</v>
      </c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10.32" customHeight="1">
      <c r="A89" s="43"/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14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="11" customFormat="1" ht="29.28" customHeight="1">
      <c r="A90" s="190"/>
      <c r="B90" s="191"/>
      <c r="C90" s="192" t="s">
        <v>145</v>
      </c>
      <c r="D90" s="193" t="s">
        <v>61</v>
      </c>
      <c r="E90" s="193" t="s">
        <v>57</v>
      </c>
      <c r="F90" s="193" t="s">
        <v>58</v>
      </c>
      <c r="G90" s="193" t="s">
        <v>146</v>
      </c>
      <c r="H90" s="193" t="s">
        <v>147</v>
      </c>
      <c r="I90" s="193" t="s">
        <v>148</v>
      </c>
      <c r="J90" s="193" t="s">
        <v>136</v>
      </c>
      <c r="K90" s="194" t="s">
        <v>149</v>
      </c>
      <c r="L90" s="195"/>
      <c r="M90" s="97" t="s">
        <v>32</v>
      </c>
      <c r="N90" s="98" t="s">
        <v>46</v>
      </c>
      <c r="O90" s="98" t="s">
        <v>150</v>
      </c>
      <c r="P90" s="98" t="s">
        <v>151</v>
      </c>
      <c r="Q90" s="98" t="s">
        <v>152</v>
      </c>
      <c r="R90" s="98" t="s">
        <v>153</v>
      </c>
      <c r="S90" s="98" t="s">
        <v>154</v>
      </c>
      <c r="T90" s="99" t="s">
        <v>155</v>
      </c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</row>
    <row r="91" s="2" customFormat="1" ht="22.8" customHeight="1">
      <c r="A91" s="43"/>
      <c r="B91" s="44"/>
      <c r="C91" s="104" t="s">
        <v>156</v>
      </c>
      <c r="D91" s="45"/>
      <c r="E91" s="45"/>
      <c r="F91" s="45"/>
      <c r="G91" s="45"/>
      <c r="H91" s="45"/>
      <c r="I91" s="45"/>
      <c r="J91" s="196">
        <f>BK91</f>
        <v>0</v>
      </c>
      <c r="K91" s="45"/>
      <c r="L91" s="49"/>
      <c r="M91" s="100"/>
      <c r="N91" s="197"/>
      <c r="O91" s="101"/>
      <c r="P91" s="198">
        <f>P92+P281</f>
        <v>0</v>
      </c>
      <c r="Q91" s="101"/>
      <c r="R91" s="198">
        <f>R92+R281</f>
        <v>2.4131588000000002</v>
      </c>
      <c r="S91" s="101"/>
      <c r="T91" s="199">
        <f>T92+T281</f>
        <v>0</v>
      </c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T91" s="21" t="s">
        <v>75</v>
      </c>
      <c r="AU91" s="21" t="s">
        <v>137</v>
      </c>
      <c r="BK91" s="200">
        <f>BK92+BK281</f>
        <v>0</v>
      </c>
    </row>
    <row r="92" s="12" customFormat="1" ht="25.92" customHeight="1">
      <c r="A92" s="12"/>
      <c r="B92" s="201"/>
      <c r="C92" s="202"/>
      <c r="D92" s="203" t="s">
        <v>75</v>
      </c>
      <c r="E92" s="204" t="s">
        <v>1838</v>
      </c>
      <c r="F92" s="204" t="s">
        <v>1839</v>
      </c>
      <c r="G92" s="202"/>
      <c r="H92" s="202"/>
      <c r="I92" s="205"/>
      <c r="J92" s="206">
        <f>BK92</f>
        <v>0</v>
      </c>
      <c r="K92" s="202"/>
      <c r="L92" s="207"/>
      <c r="M92" s="208"/>
      <c r="N92" s="209"/>
      <c r="O92" s="209"/>
      <c r="P92" s="210">
        <f>P93+P121+P137</f>
        <v>0</v>
      </c>
      <c r="Q92" s="209"/>
      <c r="R92" s="210">
        <f>R93+R121+R137</f>
        <v>2.4131588000000002</v>
      </c>
      <c r="S92" s="209"/>
      <c r="T92" s="211">
        <f>T93+T121+T137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2" t="s">
        <v>84</v>
      </c>
      <c r="AT92" s="213" t="s">
        <v>75</v>
      </c>
      <c r="AU92" s="213" t="s">
        <v>76</v>
      </c>
      <c r="AY92" s="212" t="s">
        <v>159</v>
      </c>
      <c r="BK92" s="214">
        <f>BK93+BK121+BK137</f>
        <v>0</v>
      </c>
    </row>
    <row r="93" s="12" customFormat="1" ht="22.8" customHeight="1">
      <c r="A93" s="12"/>
      <c r="B93" s="201"/>
      <c r="C93" s="202"/>
      <c r="D93" s="203" t="s">
        <v>75</v>
      </c>
      <c r="E93" s="215" t="s">
        <v>4607</v>
      </c>
      <c r="F93" s="215" t="s">
        <v>4087</v>
      </c>
      <c r="G93" s="202"/>
      <c r="H93" s="202"/>
      <c r="I93" s="205"/>
      <c r="J93" s="216">
        <f>BK93</f>
        <v>0</v>
      </c>
      <c r="K93" s="202"/>
      <c r="L93" s="207"/>
      <c r="M93" s="208"/>
      <c r="N93" s="209"/>
      <c r="O93" s="209"/>
      <c r="P93" s="210">
        <f>SUM(P94:P120)</f>
        <v>0</v>
      </c>
      <c r="Q93" s="209"/>
      <c r="R93" s="210">
        <f>SUM(R94:R120)</f>
        <v>0</v>
      </c>
      <c r="S93" s="209"/>
      <c r="T93" s="211">
        <f>SUM(T94:T120)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84</v>
      </c>
      <c r="AT93" s="213" t="s">
        <v>75</v>
      </c>
      <c r="AU93" s="213" t="s">
        <v>84</v>
      </c>
      <c r="AY93" s="212" t="s">
        <v>159</v>
      </c>
      <c r="BK93" s="214">
        <f>SUM(BK94:BK120)</f>
        <v>0</v>
      </c>
    </row>
    <row r="94" s="2" customFormat="1" ht="16.5" customHeight="1">
      <c r="A94" s="43"/>
      <c r="B94" s="44"/>
      <c r="C94" s="217" t="s">
        <v>84</v>
      </c>
      <c r="D94" s="217" t="s">
        <v>162</v>
      </c>
      <c r="E94" s="218" t="s">
        <v>4608</v>
      </c>
      <c r="F94" s="219" t="s">
        <v>4609</v>
      </c>
      <c r="G94" s="220" t="s">
        <v>212</v>
      </c>
      <c r="H94" s="221">
        <v>1</v>
      </c>
      <c r="I94" s="222"/>
      <c r="J94" s="223">
        <f>ROUND(I94*H94,2)</f>
        <v>0</v>
      </c>
      <c r="K94" s="219" t="s">
        <v>4610</v>
      </c>
      <c r="L94" s="49"/>
      <c r="M94" s="224" t="s">
        <v>32</v>
      </c>
      <c r="N94" s="225" t="s">
        <v>48</v>
      </c>
      <c r="O94" s="89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R94" s="228" t="s">
        <v>663</v>
      </c>
      <c r="AT94" s="228" t="s">
        <v>162</v>
      </c>
      <c r="AU94" s="228" t="s">
        <v>91</v>
      </c>
      <c r="AY94" s="21" t="s">
        <v>159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1" t="s">
        <v>91</v>
      </c>
      <c r="BK94" s="229">
        <f>ROUND(I94*H94,2)</f>
        <v>0</v>
      </c>
      <c r="BL94" s="21" t="s">
        <v>663</v>
      </c>
      <c r="BM94" s="228" t="s">
        <v>4611</v>
      </c>
    </row>
    <row r="95" s="2" customFormat="1" ht="16.5" customHeight="1">
      <c r="A95" s="43"/>
      <c r="B95" s="44"/>
      <c r="C95" s="217" t="s">
        <v>91</v>
      </c>
      <c r="D95" s="217" t="s">
        <v>162</v>
      </c>
      <c r="E95" s="218" t="s">
        <v>4612</v>
      </c>
      <c r="F95" s="219" t="s">
        <v>4613</v>
      </c>
      <c r="G95" s="220" t="s">
        <v>212</v>
      </c>
      <c r="H95" s="221">
        <v>1</v>
      </c>
      <c r="I95" s="222"/>
      <c r="J95" s="223">
        <f>ROUND(I95*H95,2)</f>
        <v>0</v>
      </c>
      <c r="K95" s="219" t="s">
        <v>4610</v>
      </c>
      <c r="L95" s="49"/>
      <c r="M95" s="224" t="s">
        <v>32</v>
      </c>
      <c r="N95" s="225" t="s">
        <v>48</v>
      </c>
      <c r="O95" s="8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R95" s="228" t="s">
        <v>663</v>
      </c>
      <c r="AT95" s="228" t="s">
        <v>162</v>
      </c>
      <c r="AU95" s="228" t="s">
        <v>91</v>
      </c>
      <c r="AY95" s="21" t="s">
        <v>159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1" t="s">
        <v>91</v>
      </c>
      <c r="BK95" s="229">
        <f>ROUND(I95*H95,2)</f>
        <v>0</v>
      </c>
      <c r="BL95" s="21" t="s">
        <v>663</v>
      </c>
      <c r="BM95" s="228" t="s">
        <v>4614</v>
      </c>
    </row>
    <row r="96" s="2" customFormat="1" ht="16.5" customHeight="1">
      <c r="A96" s="43"/>
      <c r="B96" s="44"/>
      <c r="C96" s="217" t="s">
        <v>93</v>
      </c>
      <c r="D96" s="217" t="s">
        <v>162</v>
      </c>
      <c r="E96" s="218" t="s">
        <v>4615</v>
      </c>
      <c r="F96" s="219" t="s">
        <v>4616</v>
      </c>
      <c r="G96" s="220" t="s">
        <v>212</v>
      </c>
      <c r="H96" s="221">
        <v>1</v>
      </c>
      <c r="I96" s="222"/>
      <c r="J96" s="223">
        <f>ROUND(I96*H96,2)</f>
        <v>0</v>
      </c>
      <c r="K96" s="219" t="s">
        <v>4610</v>
      </c>
      <c r="L96" s="49"/>
      <c r="M96" s="224" t="s">
        <v>32</v>
      </c>
      <c r="N96" s="225" t="s">
        <v>48</v>
      </c>
      <c r="O96" s="8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R96" s="228" t="s">
        <v>663</v>
      </c>
      <c r="AT96" s="228" t="s">
        <v>162</v>
      </c>
      <c r="AU96" s="228" t="s">
        <v>91</v>
      </c>
      <c r="AY96" s="21" t="s">
        <v>159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1" t="s">
        <v>91</v>
      </c>
      <c r="BK96" s="229">
        <f>ROUND(I96*H96,2)</f>
        <v>0</v>
      </c>
      <c r="BL96" s="21" t="s">
        <v>663</v>
      </c>
      <c r="BM96" s="228" t="s">
        <v>4617</v>
      </c>
    </row>
    <row r="97" s="2" customFormat="1" ht="24.15" customHeight="1">
      <c r="A97" s="43"/>
      <c r="B97" s="44"/>
      <c r="C97" s="217" t="s">
        <v>96</v>
      </c>
      <c r="D97" s="217" t="s">
        <v>162</v>
      </c>
      <c r="E97" s="218" t="s">
        <v>4618</v>
      </c>
      <c r="F97" s="219" t="s">
        <v>4619</v>
      </c>
      <c r="G97" s="220" t="s">
        <v>212</v>
      </c>
      <c r="H97" s="221">
        <v>4</v>
      </c>
      <c r="I97" s="222"/>
      <c r="J97" s="223">
        <f>ROUND(I97*H97,2)</f>
        <v>0</v>
      </c>
      <c r="K97" s="219" t="s">
        <v>4610</v>
      </c>
      <c r="L97" s="49"/>
      <c r="M97" s="224" t="s">
        <v>32</v>
      </c>
      <c r="N97" s="225" t="s">
        <v>48</v>
      </c>
      <c r="O97" s="8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R97" s="228" t="s">
        <v>663</v>
      </c>
      <c r="AT97" s="228" t="s">
        <v>162</v>
      </c>
      <c r="AU97" s="228" t="s">
        <v>91</v>
      </c>
      <c r="AY97" s="21" t="s">
        <v>159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1" t="s">
        <v>91</v>
      </c>
      <c r="BK97" s="229">
        <f>ROUND(I97*H97,2)</f>
        <v>0</v>
      </c>
      <c r="BL97" s="21" t="s">
        <v>663</v>
      </c>
      <c r="BM97" s="228" t="s">
        <v>4620</v>
      </c>
    </row>
    <row r="98" s="2" customFormat="1" ht="24.15" customHeight="1">
      <c r="A98" s="43"/>
      <c r="B98" s="44"/>
      <c r="C98" s="217" t="s">
        <v>99</v>
      </c>
      <c r="D98" s="217" t="s">
        <v>162</v>
      </c>
      <c r="E98" s="218" t="s">
        <v>4621</v>
      </c>
      <c r="F98" s="219" t="s">
        <v>4622</v>
      </c>
      <c r="G98" s="220" t="s">
        <v>212</v>
      </c>
      <c r="H98" s="221">
        <v>2</v>
      </c>
      <c r="I98" s="222"/>
      <c r="J98" s="223">
        <f>ROUND(I98*H98,2)</f>
        <v>0</v>
      </c>
      <c r="K98" s="219" t="s">
        <v>4610</v>
      </c>
      <c r="L98" s="49"/>
      <c r="M98" s="224" t="s">
        <v>32</v>
      </c>
      <c r="N98" s="225" t="s">
        <v>48</v>
      </c>
      <c r="O98" s="8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R98" s="228" t="s">
        <v>663</v>
      </c>
      <c r="AT98" s="228" t="s">
        <v>162</v>
      </c>
      <c r="AU98" s="228" t="s">
        <v>91</v>
      </c>
      <c r="AY98" s="21" t="s">
        <v>159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1" t="s">
        <v>91</v>
      </c>
      <c r="BK98" s="229">
        <f>ROUND(I98*H98,2)</f>
        <v>0</v>
      </c>
      <c r="BL98" s="21" t="s">
        <v>663</v>
      </c>
      <c r="BM98" s="228" t="s">
        <v>4623</v>
      </c>
    </row>
    <row r="99" s="2" customFormat="1" ht="16.5" customHeight="1">
      <c r="A99" s="43"/>
      <c r="B99" s="44"/>
      <c r="C99" s="217" t="s">
        <v>102</v>
      </c>
      <c r="D99" s="217" t="s">
        <v>162</v>
      </c>
      <c r="E99" s="218" t="s">
        <v>4624</v>
      </c>
      <c r="F99" s="219" t="s">
        <v>4625</v>
      </c>
      <c r="G99" s="220" t="s">
        <v>212</v>
      </c>
      <c r="H99" s="221">
        <v>1</v>
      </c>
      <c r="I99" s="222"/>
      <c r="J99" s="223">
        <f>ROUND(I99*H99,2)</f>
        <v>0</v>
      </c>
      <c r="K99" s="219" t="s">
        <v>4610</v>
      </c>
      <c r="L99" s="49"/>
      <c r="M99" s="224" t="s">
        <v>32</v>
      </c>
      <c r="N99" s="225" t="s">
        <v>48</v>
      </c>
      <c r="O99" s="8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R99" s="228" t="s">
        <v>663</v>
      </c>
      <c r="AT99" s="228" t="s">
        <v>162</v>
      </c>
      <c r="AU99" s="228" t="s">
        <v>91</v>
      </c>
      <c r="AY99" s="21" t="s">
        <v>159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1" t="s">
        <v>91</v>
      </c>
      <c r="BK99" s="229">
        <f>ROUND(I99*H99,2)</f>
        <v>0</v>
      </c>
      <c r="BL99" s="21" t="s">
        <v>663</v>
      </c>
      <c r="BM99" s="228" t="s">
        <v>4626</v>
      </c>
    </row>
    <row r="100" s="2" customFormat="1" ht="66.75" customHeight="1">
      <c r="A100" s="43"/>
      <c r="B100" s="44"/>
      <c r="C100" s="217" t="s">
        <v>105</v>
      </c>
      <c r="D100" s="217" t="s">
        <v>162</v>
      </c>
      <c r="E100" s="218" t="s">
        <v>4627</v>
      </c>
      <c r="F100" s="219" t="s">
        <v>4628</v>
      </c>
      <c r="G100" s="220" t="s">
        <v>3764</v>
      </c>
      <c r="H100" s="221">
        <v>48</v>
      </c>
      <c r="I100" s="222"/>
      <c r="J100" s="223">
        <f>ROUND(I100*H100,2)</f>
        <v>0</v>
      </c>
      <c r="K100" s="219" t="s">
        <v>4610</v>
      </c>
      <c r="L100" s="49"/>
      <c r="M100" s="224" t="s">
        <v>32</v>
      </c>
      <c r="N100" s="225" t="s">
        <v>48</v>
      </c>
      <c r="O100" s="8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R100" s="228" t="s">
        <v>663</v>
      </c>
      <c r="AT100" s="228" t="s">
        <v>162</v>
      </c>
      <c r="AU100" s="228" t="s">
        <v>91</v>
      </c>
      <c r="AY100" s="21" t="s">
        <v>159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1" t="s">
        <v>91</v>
      </c>
      <c r="BK100" s="229">
        <f>ROUND(I100*H100,2)</f>
        <v>0</v>
      </c>
      <c r="BL100" s="21" t="s">
        <v>663</v>
      </c>
      <c r="BM100" s="228" t="s">
        <v>4629</v>
      </c>
    </row>
    <row r="101" s="2" customFormat="1" ht="24.15" customHeight="1">
      <c r="A101" s="43"/>
      <c r="B101" s="44"/>
      <c r="C101" s="217" t="s">
        <v>108</v>
      </c>
      <c r="D101" s="217" t="s">
        <v>162</v>
      </c>
      <c r="E101" s="218" t="s">
        <v>4630</v>
      </c>
      <c r="F101" s="219" t="s">
        <v>4631</v>
      </c>
      <c r="G101" s="220" t="s">
        <v>3175</v>
      </c>
      <c r="H101" s="221">
        <v>200</v>
      </c>
      <c r="I101" s="222"/>
      <c r="J101" s="223">
        <f>ROUND(I101*H101,2)</f>
        <v>0</v>
      </c>
      <c r="K101" s="219" t="s">
        <v>4610</v>
      </c>
      <c r="L101" s="49"/>
      <c r="M101" s="224" t="s">
        <v>32</v>
      </c>
      <c r="N101" s="225" t="s">
        <v>48</v>
      </c>
      <c r="O101" s="8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R101" s="228" t="s">
        <v>663</v>
      </c>
      <c r="AT101" s="228" t="s">
        <v>162</v>
      </c>
      <c r="AU101" s="228" t="s">
        <v>91</v>
      </c>
      <c r="AY101" s="21" t="s">
        <v>159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1" t="s">
        <v>91</v>
      </c>
      <c r="BK101" s="229">
        <f>ROUND(I101*H101,2)</f>
        <v>0</v>
      </c>
      <c r="BL101" s="21" t="s">
        <v>663</v>
      </c>
      <c r="BM101" s="228" t="s">
        <v>4632</v>
      </c>
    </row>
    <row r="102" s="14" customFormat="1">
      <c r="A102" s="14"/>
      <c r="B102" s="246"/>
      <c r="C102" s="247"/>
      <c r="D102" s="237" t="s">
        <v>170</v>
      </c>
      <c r="E102" s="248" t="s">
        <v>32</v>
      </c>
      <c r="F102" s="249" t="s">
        <v>4633</v>
      </c>
      <c r="G102" s="247"/>
      <c r="H102" s="250">
        <v>200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170</v>
      </c>
      <c r="AU102" s="256" t="s">
        <v>91</v>
      </c>
      <c r="AV102" s="14" t="s">
        <v>91</v>
      </c>
      <c r="AW102" s="14" t="s">
        <v>38</v>
      </c>
      <c r="AX102" s="14" t="s">
        <v>84</v>
      </c>
      <c r="AY102" s="256" t="s">
        <v>159</v>
      </c>
    </row>
    <row r="103" s="2" customFormat="1" ht="24.15" customHeight="1">
      <c r="A103" s="43"/>
      <c r="B103" s="44"/>
      <c r="C103" s="217" t="s">
        <v>111</v>
      </c>
      <c r="D103" s="217" t="s">
        <v>162</v>
      </c>
      <c r="E103" s="218" t="s">
        <v>4634</v>
      </c>
      <c r="F103" s="219" t="s">
        <v>4635</v>
      </c>
      <c r="G103" s="220" t="s">
        <v>3175</v>
      </c>
      <c r="H103" s="221">
        <v>150</v>
      </c>
      <c r="I103" s="222"/>
      <c r="J103" s="223">
        <f>ROUND(I103*H103,2)</f>
        <v>0</v>
      </c>
      <c r="K103" s="219" t="s">
        <v>4610</v>
      </c>
      <c r="L103" s="49"/>
      <c r="M103" s="224" t="s">
        <v>32</v>
      </c>
      <c r="N103" s="225" t="s">
        <v>48</v>
      </c>
      <c r="O103" s="8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R103" s="228" t="s">
        <v>663</v>
      </c>
      <c r="AT103" s="228" t="s">
        <v>162</v>
      </c>
      <c r="AU103" s="228" t="s">
        <v>91</v>
      </c>
      <c r="AY103" s="21" t="s">
        <v>159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91</v>
      </c>
      <c r="BK103" s="229">
        <f>ROUND(I103*H103,2)</f>
        <v>0</v>
      </c>
      <c r="BL103" s="21" t="s">
        <v>663</v>
      </c>
      <c r="BM103" s="228" t="s">
        <v>4636</v>
      </c>
    </row>
    <row r="104" s="13" customFormat="1">
      <c r="A104" s="13"/>
      <c r="B104" s="235"/>
      <c r="C104" s="236"/>
      <c r="D104" s="237" t="s">
        <v>170</v>
      </c>
      <c r="E104" s="238" t="s">
        <v>32</v>
      </c>
      <c r="F104" s="239" t="s">
        <v>4637</v>
      </c>
      <c r="G104" s="236"/>
      <c r="H104" s="238" t="s">
        <v>32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170</v>
      </c>
      <c r="AU104" s="245" t="s">
        <v>91</v>
      </c>
      <c r="AV104" s="13" t="s">
        <v>84</v>
      </c>
      <c r="AW104" s="13" t="s">
        <v>38</v>
      </c>
      <c r="AX104" s="13" t="s">
        <v>76</v>
      </c>
      <c r="AY104" s="245" t="s">
        <v>159</v>
      </c>
    </row>
    <row r="105" s="14" customFormat="1">
      <c r="A105" s="14"/>
      <c r="B105" s="246"/>
      <c r="C105" s="247"/>
      <c r="D105" s="237" t="s">
        <v>170</v>
      </c>
      <c r="E105" s="248" t="s">
        <v>32</v>
      </c>
      <c r="F105" s="249" t="s">
        <v>4638</v>
      </c>
      <c r="G105" s="247"/>
      <c r="H105" s="250">
        <v>150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170</v>
      </c>
      <c r="AU105" s="256" t="s">
        <v>91</v>
      </c>
      <c r="AV105" s="14" t="s">
        <v>91</v>
      </c>
      <c r="AW105" s="14" t="s">
        <v>38</v>
      </c>
      <c r="AX105" s="14" t="s">
        <v>76</v>
      </c>
      <c r="AY105" s="256" t="s">
        <v>159</v>
      </c>
    </row>
    <row r="106" s="15" customFormat="1">
      <c r="A106" s="15"/>
      <c r="B106" s="266"/>
      <c r="C106" s="267"/>
      <c r="D106" s="237" t="s">
        <v>170</v>
      </c>
      <c r="E106" s="268" t="s">
        <v>32</v>
      </c>
      <c r="F106" s="269" t="s">
        <v>583</v>
      </c>
      <c r="G106" s="267"/>
      <c r="H106" s="270">
        <v>150</v>
      </c>
      <c r="I106" s="271"/>
      <c r="J106" s="267"/>
      <c r="K106" s="267"/>
      <c r="L106" s="272"/>
      <c r="M106" s="273"/>
      <c r="N106" s="274"/>
      <c r="O106" s="274"/>
      <c r="P106" s="274"/>
      <c r="Q106" s="274"/>
      <c r="R106" s="274"/>
      <c r="S106" s="274"/>
      <c r="T106" s="27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6" t="s">
        <v>170</v>
      </c>
      <c r="AU106" s="276" t="s">
        <v>91</v>
      </c>
      <c r="AV106" s="15" t="s">
        <v>96</v>
      </c>
      <c r="AW106" s="15" t="s">
        <v>38</v>
      </c>
      <c r="AX106" s="15" t="s">
        <v>84</v>
      </c>
      <c r="AY106" s="276" t="s">
        <v>159</v>
      </c>
    </row>
    <row r="107" s="2" customFormat="1" ht="24.15" customHeight="1">
      <c r="A107" s="43"/>
      <c r="B107" s="44"/>
      <c r="C107" s="217" t="s">
        <v>114</v>
      </c>
      <c r="D107" s="217" t="s">
        <v>162</v>
      </c>
      <c r="E107" s="218" t="s">
        <v>4639</v>
      </c>
      <c r="F107" s="219" t="s">
        <v>4640</v>
      </c>
      <c r="G107" s="220" t="s">
        <v>212</v>
      </c>
      <c r="H107" s="221">
        <v>2</v>
      </c>
      <c r="I107" s="222"/>
      <c r="J107" s="223">
        <f>ROUND(I107*H107,2)</f>
        <v>0</v>
      </c>
      <c r="K107" s="219" t="s">
        <v>4610</v>
      </c>
      <c r="L107" s="49"/>
      <c r="M107" s="224" t="s">
        <v>32</v>
      </c>
      <c r="N107" s="225" t="s">
        <v>48</v>
      </c>
      <c r="O107" s="8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R107" s="228" t="s">
        <v>663</v>
      </c>
      <c r="AT107" s="228" t="s">
        <v>162</v>
      </c>
      <c r="AU107" s="228" t="s">
        <v>91</v>
      </c>
      <c r="AY107" s="21" t="s">
        <v>159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91</v>
      </c>
      <c r="BK107" s="229">
        <f>ROUND(I107*H107,2)</f>
        <v>0</v>
      </c>
      <c r="BL107" s="21" t="s">
        <v>663</v>
      </c>
      <c r="BM107" s="228" t="s">
        <v>4641</v>
      </c>
    </row>
    <row r="108" s="14" customFormat="1">
      <c r="A108" s="14"/>
      <c r="B108" s="246"/>
      <c r="C108" s="247"/>
      <c r="D108" s="237" t="s">
        <v>170</v>
      </c>
      <c r="E108" s="248" t="s">
        <v>32</v>
      </c>
      <c r="F108" s="249" t="s">
        <v>4642</v>
      </c>
      <c r="G108" s="247"/>
      <c r="H108" s="250">
        <v>2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170</v>
      </c>
      <c r="AU108" s="256" t="s">
        <v>91</v>
      </c>
      <c r="AV108" s="14" t="s">
        <v>91</v>
      </c>
      <c r="AW108" s="14" t="s">
        <v>38</v>
      </c>
      <c r="AX108" s="14" t="s">
        <v>84</v>
      </c>
      <c r="AY108" s="256" t="s">
        <v>159</v>
      </c>
    </row>
    <row r="109" s="2" customFormat="1" ht="24.15" customHeight="1">
      <c r="A109" s="43"/>
      <c r="B109" s="44"/>
      <c r="C109" s="217" t="s">
        <v>219</v>
      </c>
      <c r="D109" s="217" t="s">
        <v>162</v>
      </c>
      <c r="E109" s="218" t="s">
        <v>4643</v>
      </c>
      <c r="F109" s="219" t="s">
        <v>4644</v>
      </c>
      <c r="G109" s="220" t="s">
        <v>212</v>
      </c>
      <c r="H109" s="221">
        <v>1</v>
      </c>
      <c r="I109" s="222"/>
      <c r="J109" s="223">
        <f>ROUND(I109*H109,2)</f>
        <v>0</v>
      </c>
      <c r="K109" s="219" t="s">
        <v>4610</v>
      </c>
      <c r="L109" s="49"/>
      <c r="M109" s="224" t="s">
        <v>32</v>
      </c>
      <c r="N109" s="225" t="s">
        <v>48</v>
      </c>
      <c r="O109" s="8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R109" s="228" t="s">
        <v>663</v>
      </c>
      <c r="AT109" s="228" t="s">
        <v>162</v>
      </c>
      <c r="AU109" s="228" t="s">
        <v>91</v>
      </c>
      <c r="AY109" s="21" t="s">
        <v>159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1" t="s">
        <v>91</v>
      </c>
      <c r="BK109" s="229">
        <f>ROUND(I109*H109,2)</f>
        <v>0</v>
      </c>
      <c r="BL109" s="21" t="s">
        <v>663</v>
      </c>
      <c r="BM109" s="228" t="s">
        <v>4645</v>
      </c>
    </row>
    <row r="110" s="2" customFormat="1" ht="24.15" customHeight="1">
      <c r="A110" s="43"/>
      <c r="B110" s="44"/>
      <c r="C110" s="217" t="s">
        <v>8</v>
      </c>
      <c r="D110" s="217" t="s">
        <v>162</v>
      </c>
      <c r="E110" s="218" t="s">
        <v>4646</v>
      </c>
      <c r="F110" s="219" t="s">
        <v>4647</v>
      </c>
      <c r="G110" s="220" t="s">
        <v>212</v>
      </c>
      <c r="H110" s="221">
        <v>4</v>
      </c>
      <c r="I110" s="222"/>
      <c r="J110" s="223">
        <f>ROUND(I110*H110,2)</f>
        <v>0</v>
      </c>
      <c r="K110" s="219" t="s">
        <v>4610</v>
      </c>
      <c r="L110" s="49"/>
      <c r="M110" s="224" t="s">
        <v>32</v>
      </c>
      <c r="N110" s="225" t="s">
        <v>48</v>
      </c>
      <c r="O110" s="8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663</v>
      </c>
      <c r="AT110" s="228" t="s">
        <v>162</v>
      </c>
      <c r="AU110" s="228" t="s">
        <v>91</v>
      </c>
      <c r="AY110" s="21" t="s">
        <v>159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91</v>
      </c>
      <c r="BK110" s="229">
        <f>ROUND(I110*H110,2)</f>
        <v>0</v>
      </c>
      <c r="BL110" s="21" t="s">
        <v>663</v>
      </c>
      <c r="BM110" s="228" t="s">
        <v>4648</v>
      </c>
    </row>
    <row r="111" s="14" customFormat="1">
      <c r="A111" s="14"/>
      <c r="B111" s="246"/>
      <c r="C111" s="247"/>
      <c r="D111" s="237" t="s">
        <v>170</v>
      </c>
      <c r="E111" s="248" t="s">
        <v>32</v>
      </c>
      <c r="F111" s="249" t="s">
        <v>4649</v>
      </c>
      <c r="G111" s="247"/>
      <c r="H111" s="250">
        <v>4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170</v>
      </c>
      <c r="AU111" s="256" t="s">
        <v>91</v>
      </c>
      <c r="AV111" s="14" t="s">
        <v>91</v>
      </c>
      <c r="AW111" s="14" t="s">
        <v>38</v>
      </c>
      <c r="AX111" s="14" t="s">
        <v>84</v>
      </c>
      <c r="AY111" s="256" t="s">
        <v>159</v>
      </c>
    </row>
    <row r="112" s="2" customFormat="1" ht="16.5" customHeight="1">
      <c r="A112" s="43"/>
      <c r="B112" s="44"/>
      <c r="C112" s="217" t="s">
        <v>231</v>
      </c>
      <c r="D112" s="217" t="s">
        <v>162</v>
      </c>
      <c r="E112" s="218" t="s">
        <v>4650</v>
      </c>
      <c r="F112" s="219" t="s">
        <v>4651</v>
      </c>
      <c r="G112" s="220" t="s">
        <v>212</v>
      </c>
      <c r="H112" s="221">
        <v>2</v>
      </c>
      <c r="I112" s="222"/>
      <c r="J112" s="223">
        <f>ROUND(I112*H112,2)</f>
        <v>0</v>
      </c>
      <c r="K112" s="219" t="s">
        <v>4610</v>
      </c>
      <c r="L112" s="49"/>
      <c r="M112" s="224" t="s">
        <v>32</v>
      </c>
      <c r="N112" s="225" t="s">
        <v>48</v>
      </c>
      <c r="O112" s="8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R112" s="228" t="s">
        <v>663</v>
      </c>
      <c r="AT112" s="228" t="s">
        <v>162</v>
      </c>
      <c r="AU112" s="228" t="s">
        <v>91</v>
      </c>
      <c r="AY112" s="21" t="s">
        <v>159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1" t="s">
        <v>91</v>
      </c>
      <c r="BK112" s="229">
        <f>ROUND(I112*H112,2)</f>
        <v>0</v>
      </c>
      <c r="BL112" s="21" t="s">
        <v>663</v>
      </c>
      <c r="BM112" s="228" t="s">
        <v>4652</v>
      </c>
    </row>
    <row r="113" s="14" customFormat="1">
      <c r="A113" s="14"/>
      <c r="B113" s="246"/>
      <c r="C113" s="247"/>
      <c r="D113" s="237" t="s">
        <v>170</v>
      </c>
      <c r="E113" s="248" t="s">
        <v>32</v>
      </c>
      <c r="F113" s="249" t="s">
        <v>4653</v>
      </c>
      <c r="G113" s="247"/>
      <c r="H113" s="250">
        <v>2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170</v>
      </c>
      <c r="AU113" s="256" t="s">
        <v>91</v>
      </c>
      <c r="AV113" s="14" t="s">
        <v>91</v>
      </c>
      <c r="AW113" s="14" t="s">
        <v>38</v>
      </c>
      <c r="AX113" s="14" t="s">
        <v>84</v>
      </c>
      <c r="AY113" s="256" t="s">
        <v>159</v>
      </c>
    </row>
    <row r="114" s="2" customFormat="1" ht="24.15" customHeight="1">
      <c r="A114" s="43"/>
      <c r="B114" s="44"/>
      <c r="C114" s="217" t="s">
        <v>643</v>
      </c>
      <c r="D114" s="217" t="s">
        <v>162</v>
      </c>
      <c r="E114" s="218" t="s">
        <v>4654</v>
      </c>
      <c r="F114" s="219" t="s">
        <v>4655</v>
      </c>
      <c r="G114" s="220" t="s">
        <v>212</v>
      </c>
      <c r="H114" s="221">
        <v>5</v>
      </c>
      <c r="I114" s="222"/>
      <c r="J114" s="223">
        <f>ROUND(I114*H114,2)</f>
        <v>0</v>
      </c>
      <c r="K114" s="219" t="s">
        <v>4610</v>
      </c>
      <c r="L114" s="49"/>
      <c r="M114" s="224" t="s">
        <v>32</v>
      </c>
      <c r="N114" s="225" t="s">
        <v>48</v>
      </c>
      <c r="O114" s="89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R114" s="228" t="s">
        <v>663</v>
      </c>
      <c r="AT114" s="228" t="s">
        <v>162</v>
      </c>
      <c r="AU114" s="228" t="s">
        <v>91</v>
      </c>
      <c r="AY114" s="21" t="s">
        <v>159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1" t="s">
        <v>91</v>
      </c>
      <c r="BK114" s="229">
        <f>ROUND(I114*H114,2)</f>
        <v>0</v>
      </c>
      <c r="BL114" s="21" t="s">
        <v>663</v>
      </c>
      <c r="BM114" s="228" t="s">
        <v>4656</v>
      </c>
    </row>
    <row r="115" s="14" customFormat="1">
      <c r="A115" s="14"/>
      <c r="B115" s="246"/>
      <c r="C115" s="247"/>
      <c r="D115" s="237" t="s">
        <v>170</v>
      </c>
      <c r="E115" s="248" t="s">
        <v>32</v>
      </c>
      <c r="F115" s="249" t="s">
        <v>99</v>
      </c>
      <c r="G115" s="247"/>
      <c r="H115" s="250">
        <v>5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170</v>
      </c>
      <c r="AU115" s="256" t="s">
        <v>91</v>
      </c>
      <c r="AV115" s="14" t="s">
        <v>91</v>
      </c>
      <c r="AW115" s="14" t="s">
        <v>38</v>
      </c>
      <c r="AX115" s="14" t="s">
        <v>84</v>
      </c>
      <c r="AY115" s="256" t="s">
        <v>159</v>
      </c>
    </row>
    <row r="116" s="2" customFormat="1" ht="24.15" customHeight="1">
      <c r="A116" s="43"/>
      <c r="B116" s="44"/>
      <c r="C116" s="217" t="s">
        <v>627</v>
      </c>
      <c r="D116" s="217" t="s">
        <v>162</v>
      </c>
      <c r="E116" s="218" t="s">
        <v>4657</v>
      </c>
      <c r="F116" s="219" t="s">
        <v>4658</v>
      </c>
      <c r="G116" s="220" t="s">
        <v>212</v>
      </c>
      <c r="H116" s="221">
        <v>19</v>
      </c>
      <c r="I116" s="222"/>
      <c r="J116" s="223">
        <f>ROUND(I116*H116,2)</f>
        <v>0</v>
      </c>
      <c r="K116" s="219" t="s">
        <v>4610</v>
      </c>
      <c r="L116" s="49"/>
      <c r="M116" s="224" t="s">
        <v>32</v>
      </c>
      <c r="N116" s="225" t="s">
        <v>48</v>
      </c>
      <c r="O116" s="8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8" t="s">
        <v>663</v>
      </c>
      <c r="AT116" s="228" t="s">
        <v>162</v>
      </c>
      <c r="AU116" s="228" t="s">
        <v>91</v>
      </c>
      <c r="AY116" s="21" t="s">
        <v>159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91</v>
      </c>
      <c r="BK116" s="229">
        <f>ROUND(I116*H116,2)</f>
        <v>0</v>
      </c>
      <c r="BL116" s="21" t="s">
        <v>663</v>
      </c>
      <c r="BM116" s="228" t="s">
        <v>4659</v>
      </c>
    </row>
    <row r="117" s="14" customFormat="1">
      <c r="A117" s="14"/>
      <c r="B117" s="246"/>
      <c r="C117" s="247"/>
      <c r="D117" s="237" t="s">
        <v>170</v>
      </c>
      <c r="E117" s="248" t="s">
        <v>32</v>
      </c>
      <c r="F117" s="249" t="s">
        <v>703</v>
      </c>
      <c r="G117" s="247"/>
      <c r="H117" s="250">
        <v>19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170</v>
      </c>
      <c r="AU117" s="256" t="s">
        <v>91</v>
      </c>
      <c r="AV117" s="14" t="s">
        <v>91</v>
      </c>
      <c r="AW117" s="14" t="s">
        <v>38</v>
      </c>
      <c r="AX117" s="14" t="s">
        <v>84</v>
      </c>
      <c r="AY117" s="256" t="s">
        <v>159</v>
      </c>
    </row>
    <row r="118" s="2" customFormat="1" ht="24.15" customHeight="1">
      <c r="A118" s="43"/>
      <c r="B118" s="44"/>
      <c r="C118" s="217" t="s">
        <v>663</v>
      </c>
      <c r="D118" s="217" t="s">
        <v>162</v>
      </c>
      <c r="E118" s="218" t="s">
        <v>4660</v>
      </c>
      <c r="F118" s="219" t="s">
        <v>4661</v>
      </c>
      <c r="G118" s="220" t="s">
        <v>212</v>
      </c>
      <c r="H118" s="221">
        <v>54</v>
      </c>
      <c r="I118" s="222"/>
      <c r="J118" s="223">
        <f>ROUND(I118*H118,2)</f>
        <v>0</v>
      </c>
      <c r="K118" s="219" t="s">
        <v>166</v>
      </c>
      <c r="L118" s="49"/>
      <c r="M118" s="224" t="s">
        <v>32</v>
      </c>
      <c r="N118" s="225" t="s">
        <v>48</v>
      </c>
      <c r="O118" s="89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R118" s="228" t="s">
        <v>663</v>
      </c>
      <c r="AT118" s="228" t="s">
        <v>162</v>
      </c>
      <c r="AU118" s="228" t="s">
        <v>91</v>
      </c>
      <c r="AY118" s="21" t="s">
        <v>159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1" t="s">
        <v>91</v>
      </c>
      <c r="BK118" s="229">
        <f>ROUND(I118*H118,2)</f>
        <v>0</v>
      </c>
      <c r="BL118" s="21" t="s">
        <v>663</v>
      </c>
      <c r="BM118" s="228" t="s">
        <v>4662</v>
      </c>
    </row>
    <row r="119" s="2" customFormat="1">
      <c r="A119" s="43"/>
      <c r="B119" s="44"/>
      <c r="C119" s="45"/>
      <c r="D119" s="230" t="s">
        <v>168</v>
      </c>
      <c r="E119" s="45"/>
      <c r="F119" s="231" t="s">
        <v>4663</v>
      </c>
      <c r="G119" s="45"/>
      <c r="H119" s="45"/>
      <c r="I119" s="232"/>
      <c r="J119" s="45"/>
      <c r="K119" s="45"/>
      <c r="L119" s="49"/>
      <c r="M119" s="233"/>
      <c r="N119" s="234"/>
      <c r="O119" s="89"/>
      <c r="P119" s="89"/>
      <c r="Q119" s="89"/>
      <c r="R119" s="89"/>
      <c r="S119" s="89"/>
      <c r="T119" s="90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T119" s="21" t="s">
        <v>168</v>
      </c>
      <c r="AU119" s="21" t="s">
        <v>91</v>
      </c>
    </row>
    <row r="120" s="14" customFormat="1">
      <c r="A120" s="14"/>
      <c r="B120" s="246"/>
      <c r="C120" s="247"/>
      <c r="D120" s="237" t="s">
        <v>170</v>
      </c>
      <c r="E120" s="248" t="s">
        <v>32</v>
      </c>
      <c r="F120" s="249" t="s">
        <v>4664</v>
      </c>
      <c r="G120" s="247"/>
      <c r="H120" s="250">
        <v>54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170</v>
      </c>
      <c r="AU120" s="256" t="s">
        <v>91</v>
      </c>
      <c r="AV120" s="14" t="s">
        <v>91</v>
      </c>
      <c r="AW120" s="14" t="s">
        <v>38</v>
      </c>
      <c r="AX120" s="14" t="s">
        <v>84</v>
      </c>
      <c r="AY120" s="256" t="s">
        <v>159</v>
      </c>
    </row>
    <row r="121" s="12" customFormat="1" ht="22.8" customHeight="1">
      <c r="A121" s="12"/>
      <c r="B121" s="201"/>
      <c r="C121" s="202"/>
      <c r="D121" s="203" t="s">
        <v>75</v>
      </c>
      <c r="E121" s="215" t="s">
        <v>2256</v>
      </c>
      <c r="F121" s="215" t="s">
        <v>2257</v>
      </c>
      <c r="G121" s="202"/>
      <c r="H121" s="202"/>
      <c r="I121" s="205"/>
      <c r="J121" s="216">
        <f>BK121</f>
        <v>0</v>
      </c>
      <c r="K121" s="202"/>
      <c r="L121" s="207"/>
      <c r="M121" s="208"/>
      <c r="N121" s="209"/>
      <c r="O121" s="209"/>
      <c r="P121" s="210">
        <f>SUM(P122:P136)</f>
        <v>0</v>
      </c>
      <c r="Q121" s="209"/>
      <c r="R121" s="210">
        <f>SUM(R122:R136)</f>
        <v>0.38517600000000002</v>
      </c>
      <c r="S121" s="209"/>
      <c r="T121" s="211">
        <f>SUM(T122:T136)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91</v>
      </c>
      <c r="AT121" s="213" t="s">
        <v>75</v>
      </c>
      <c r="AU121" s="213" t="s">
        <v>84</v>
      </c>
      <c r="AY121" s="212" t="s">
        <v>159</v>
      </c>
      <c r="BK121" s="214">
        <f>SUM(BK122:BK136)</f>
        <v>0</v>
      </c>
    </row>
    <row r="122" s="2" customFormat="1" ht="24.15" customHeight="1">
      <c r="A122" s="43"/>
      <c r="B122" s="44"/>
      <c r="C122" s="217" t="s">
        <v>669</v>
      </c>
      <c r="D122" s="217" t="s">
        <v>162</v>
      </c>
      <c r="E122" s="218" t="s">
        <v>4665</v>
      </c>
      <c r="F122" s="219" t="s">
        <v>4666</v>
      </c>
      <c r="G122" s="220" t="s">
        <v>165</v>
      </c>
      <c r="H122" s="221">
        <v>26</v>
      </c>
      <c r="I122" s="222"/>
      <c r="J122" s="223">
        <f>ROUND(I122*H122,2)</f>
        <v>0</v>
      </c>
      <c r="K122" s="219" t="s">
        <v>4610</v>
      </c>
      <c r="L122" s="49"/>
      <c r="M122" s="224" t="s">
        <v>32</v>
      </c>
      <c r="N122" s="225" t="s">
        <v>48</v>
      </c>
      <c r="O122" s="89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R122" s="228" t="s">
        <v>663</v>
      </c>
      <c r="AT122" s="228" t="s">
        <v>162</v>
      </c>
      <c r="AU122" s="228" t="s">
        <v>91</v>
      </c>
      <c r="AY122" s="21" t="s">
        <v>159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1" t="s">
        <v>91</v>
      </c>
      <c r="BK122" s="229">
        <f>ROUND(I122*H122,2)</f>
        <v>0</v>
      </c>
      <c r="BL122" s="21" t="s">
        <v>663</v>
      </c>
      <c r="BM122" s="228" t="s">
        <v>4667</v>
      </c>
    </row>
    <row r="123" s="14" customFormat="1">
      <c r="A123" s="14"/>
      <c r="B123" s="246"/>
      <c r="C123" s="247"/>
      <c r="D123" s="237" t="s">
        <v>170</v>
      </c>
      <c r="E123" s="248" t="s">
        <v>32</v>
      </c>
      <c r="F123" s="249" t="s">
        <v>4668</v>
      </c>
      <c r="G123" s="247"/>
      <c r="H123" s="250">
        <v>20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170</v>
      </c>
      <c r="AU123" s="256" t="s">
        <v>91</v>
      </c>
      <c r="AV123" s="14" t="s">
        <v>91</v>
      </c>
      <c r="AW123" s="14" t="s">
        <v>38</v>
      </c>
      <c r="AX123" s="14" t="s">
        <v>76</v>
      </c>
      <c r="AY123" s="256" t="s">
        <v>159</v>
      </c>
    </row>
    <row r="124" s="14" customFormat="1">
      <c r="A124" s="14"/>
      <c r="B124" s="246"/>
      <c r="C124" s="247"/>
      <c r="D124" s="237" t="s">
        <v>170</v>
      </c>
      <c r="E124" s="248" t="s">
        <v>32</v>
      </c>
      <c r="F124" s="249" t="s">
        <v>4669</v>
      </c>
      <c r="G124" s="247"/>
      <c r="H124" s="250">
        <v>26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170</v>
      </c>
      <c r="AU124" s="256" t="s">
        <v>91</v>
      </c>
      <c r="AV124" s="14" t="s">
        <v>91</v>
      </c>
      <c r="AW124" s="14" t="s">
        <v>38</v>
      </c>
      <c r="AX124" s="14" t="s">
        <v>84</v>
      </c>
      <c r="AY124" s="256" t="s">
        <v>159</v>
      </c>
    </row>
    <row r="125" s="2" customFormat="1" ht="44.25" customHeight="1">
      <c r="A125" s="43"/>
      <c r="B125" s="44"/>
      <c r="C125" s="217" t="s">
        <v>677</v>
      </c>
      <c r="D125" s="217" t="s">
        <v>162</v>
      </c>
      <c r="E125" s="218" t="s">
        <v>4670</v>
      </c>
      <c r="F125" s="219" t="s">
        <v>4671</v>
      </c>
      <c r="G125" s="220" t="s">
        <v>785</v>
      </c>
      <c r="H125" s="221">
        <v>53.299999999999997</v>
      </c>
      <c r="I125" s="222"/>
      <c r="J125" s="223">
        <f>ROUND(I125*H125,2)</f>
        <v>0</v>
      </c>
      <c r="K125" s="219" t="s">
        <v>166</v>
      </c>
      <c r="L125" s="49"/>
      <c r="M125" s="224" t="s">
        <v>32</v>
      </c>
      <c r="N125" s="225" t="s">
        <v>48</v>
      </c>
      <c r="O125" s="89"/>
      <c r="P125" s="226">
        <f>O125*H125</f>
        <v>0</v>
      </c>
      <c r="Q125" s="226">
        <v>0.00022000000000000001</v>
      </c>
      <c r="R125" s="226">
        <f>Q125*H125</f>
        <v>0.011726</v>
      </c>
      <c r="S125" s="226">
        <v>0</v>
      </c>
      <c r="T125" s="227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8" t="s">
        <v>663</v>
      </c>
      <c r="AT125" s="228" t="s">
        <v>162</v>
      </c>
      <c r="AU125" s="228" t="s">
        <v>91</v>
      </c>
      <c r="AY125" s="21" t="s">
        <v>159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91</v>
      </c>
      <c r="BK125" s="229">
        <f>ROUND(I125*H125,2)</f>
        <v>0</v>
      </c>
      <c r="BL125" s="21" t="s">
        <v>663</v>
      </c>
      <c r="BM125" s="228" t="s">
        <v>4672</v>
      </c>
    </row>
    <row r="126" s="2" customFormat="1">
      <c r="A126" s="43"/>
      <c r="B126" s="44"/>
      <c r="C126" s="45"/>
      <c r="D126" s="230" t="s">
        <v>168</v>
      </c>
      <c r="E126" s="45"/>
      <c r="F126" s="231" t="s">
        <v>4673</v>
      </c>
      <c r="G126" s="45"/>
      <c r="H126" s="45"/>
      <c r="I126" s="232"/>
      <c r="J126" s="45"/>
      <c r="K126" s="45"/>
      <c r="L126" s="49"/>
      <c r="M126" s="233"/>
      <c r="N126" s="234"/>
      <c r="O126" s="89"/>
      <c r="P126" s="89"/>
      <c r="Q126" s="89"/>
      <c r="R126" s="89"/>
      <c r="S126" s="89"/>
      <c r="T126" s="90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T126" s="21" t="s">
        <v>168</v>
      </c>
      <c r="AU126" s="21" t="s">
        <v>91</v>
      </c>
    </row>
    <row r="127" s="14" customFormat="1">
      <c r="A127" s="14"/>
      <c r="B127" s="246"/>
      <c r="C127" s="247"/>
      <c r="D127" s="237" t="s">
        <v>170</v>
      </c>
      <c r="E127" s="248" t="s">
        <v>32</v>
      </c>
      <c r="F127" s="249" t="s">
        <v>4674</v>
      </c>
      <c r="G127" s="247"/>
      <c r="H127" s="250">
        <v>41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170</v>
      </c>
      <c r="AU127" s="256" t="s">
        <v>91</v>
      </c>
      <c r="AV127" s="14" t="s">
        <v>91</v>
      </c>
      <c r="AW127" s="14" t="s">
        <v>38</v>
      </c>
      <c r="AX127" s="14" t="s">
        <v>76</v>
      </c>
      <c r="AY127" s="256" t="s">
        <v>159</v>
      </c>
    </row>
    <row r="128" s="14" customFormat="1">
      <c r="A128" s="14"/>
      <c r="B128" s="246"/>
      <c r="C128" s="247"/>
      <c r="D128" s="237" t="s">
        <v>170</v>
      </c>
      <c r="E128" s="248" t="s">
        <v>32</v>
      </c>
      <c r="F128" s="249" t="s">
        <v>4675</v>
      </c>
      <c r="G128" s="247"/>
      <c r="H128" s="250">
        <v>53.299999999999997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170</v>
      </c>
      <c r="AU128" s="256" t="s">
        <v>91</v>
      </c>
      <c r="AV128" s="14" t="s">
        <v>91</v>
      </c>
      <c r="AW128" s="14" t="s">
        <v>38</v>
      </c>
      <c r="AX128" s="14" t="s">
        <v>84</v>
      </c>
      <c r="AY128" s="256" t="s">
        <v>159</v>
      </c>
    </row>
    <row r="129" s="2" customFormat="1" ht="33" customHeight="1">
      <c r="A129" s="43"/>
      <c r="B129" s="44"/>
      <c r="C129" s="277" t="s">
        <v>703</v>
      </c>
      <c r="D129" s="277" t="s">
        <v>670</v>
      </c>
      <c r="E129" s="278" t="s">
        <v>4676</v>
      </c>
      <c r="F129" s="279" t="s">
        <v>4677</v>
      </c>
      <c r="G129" s="280" t="s">
        <v>165</v>
      </c>
      <c r="H129" s="281">
        <v>32.5</v>
      </c>
      <c r="I129" s="282"/>
      <c r="J129" s="283">
        <f>ROUND(I129*H129,2)</f>
        <v>0</v>
      </c>
      <c r="K129" s="279" t="s">
        <v>166</v>
      </c>
      <c r="L129" s="284"/>
      <c r="M129" s="285" t="s">
        <v>32</v>
      </c>
      <c r="N129" s="286" t="s">
        <v>48</v>
      </c>
      <c r="O129" s="89"/>
      <c r="P129" s="226">
        <f>O129*H129</f>
        <v>0</v>
      </c>
      <c r="Q129" s="226">
        <v>0.0044999999999999997</v>
      </c>
      <c r="R129" s="226">
        <f>Q129*H129</f>
        <v>0.14624999999999999</v>
      </c>
      <c r="S129" s="226">
        <v>0</v>
      </c>
      <c r="T129" s="227">
        <f>S129*H129</f>
        <v>0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R129" s="228" t="s">
        <v>782</v>
      </c>
      <c r="AT129" s="228" t="s">
        <v>670</v>
      </c>
      <c r="AU129" s="228" t="s">
        <v>91</v>
      </c>
      <c r="AY129" s="21" t="s">
        <v>159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91</v>
      </c>
      <c r="BK129" s="229">
        <f>ROUND(I129*H129,2)</f>
        <v>0</v>
      </c>
      <c r="BL129" s="21" t="s">
        <v>663</v>
      </c>
      <c r="BM129" s="228" t="s">
        <v>4678</v>
      </c>
    </row>
    <row r="130" s="14" customFormat="1">
      <c r="A130" s="14"/>
      <c r="B130" s="246"/>
      <c r="C130" s="247"/>
      <c r="D130" s="237" t="s">
        <v>170</v>
      </c>
      <c r="E130" s="248" t="s">
        <v>32</v>
      </c>
      <c r="F130" s="249" t="s">
        <v>4679</v>
      </c>
      <c r="G130" s="247"/>
      <c r="H130" s="250">
        <v>25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170</v>
      </c>
      <c r="AU130" s="256" t="s">
        <v>91</v>
      </c>
      <c r="AV130" s="14" t="s">
        <v>91</v>
      </c>
      <c r="AW130" s="14" t="s">
        <v>38</v>
      </c>
      <c r="AX130" s="14" t="s">
        <v>76</v>
      </c>
      <c r="AY130" s="256" t="s">
        <v>159</v>
      </c>
    </row>
    <row r="131" s="14" customFormat="1">
      <c r="A131" s="14"/>
      <c r="B131" s="246"/>
      <c r="C131" s="247"/>
      <c r="D131" s="237" t="s">
        <v>170</v>
      </c>
      <c r="E131" s="248" t="s">
        <v>32</v>
      </c>
      <c r="F131" s="249" t="s">
        <v>4680</v>
      </c>
      <c r="G131" s="247"/>
      <c r="H131" s="250">
        <v>32.5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170</v>
      </c>
      <c r="AU131" s="256" t="s">
        <v>91</v>
      </c>
      <c r="AV131" s="14" t="s">
        <v>91</v>
      </c>
      <c r="AW131" s="14" t="s">
        <v>38</v>
      </c>
      <c r="AX131" s="14" t="s">
        <v>84</v>
      </c>
      <c r="AY131" s="256" t="s">
        <v>159</v>
      </c>
    </row>
    <row r="132" s="2" customFormat="1" ht="24.15" customHeight="1">
      <c r="A132" s="43"/>
      <c r="B132" s="44"/>
      <c r="C132" s="277" t="s">
        <v>715</v>
      </c>
      <c r="D132" s="277" t="s">
        <v>670</v>
      </c>
      <c r="E132" s="278" t="s">
        <v>4681</v>
      </c>
      <c r="F132" s="279" t="s">
        <v>4682</v>
      </c>
      <c r="G132" s="280" t="s">
        <v>165</v>
      </c>
      <c r="H132" s="281">
        <v>20.800000000000001</v>
      </c>
      <c r="I132" s="282"/>
      <c r="J132" s="283">
        <f>ROUND(I132*H132,2)</f>
        <v>0</v>
      </c>
      <c r="K132" s="279" t="s">
        <v>166</v>
      </c>
      <c r="L132" s="284"/>
      <c r="M132" s="285" t="s">
        <v>32</v>
      </c>
      <c r="N132" s="286" t="s">
        <v>48</v>
      </c>
      <c r="O132" s="89"/>
      <c r="P132" s="226">
        <f>O132*H132</f>
        <v>0</v>
      </c>
      <c r="Q132" s="226">
        <v>0.0089999999999999993</v>
      </c>
      <c r="R132" s="226">
        <f>Q132*H132</f>
        <v>0.18720000000000001</v>
      </c>
      <c r="S132" s="226">
        <v>0</v>
      </c>
      <c r="T132" s="227">
        <f>S132*H132</f>
        <v>0</v>
      </c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R132" s="228" t="s">
        <v>782</v>
      </c>
      <c r="AT132" s="228" t="s">
        <v>670</v>
      </c>
      <c r="AU132" s="228" t="s">
        <v>91</v>
      </c>
      <c r="AY132" s="21" t="s">
        <v>159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1" t="s">
        <v>91</v>
      </c>
      <c r="BK132" s="229">
        <f>ROUND(I132*H132,2)</f>
        <v>0</v>
      </c>
      <c r="BL132" s="21" t="s">
        <v>663</v>
      </c>
      <c r="BM132" s="228" t="s">
        <v>4683</v>
      </c>
    </row>
    <row r="133" s="14" customFormat="1">
      <c r="A133" s="14"/>
      <c r="B133" s="246"/>
      <c r="C133" s="247"/>
      <c r="D133" s="237" t="s">
        <v>170</v>
      </c>
      <c r="E133" s="248" t="s">
        <v>32</v>
      </c>
      <c r="F133" s="249" t="s">
        <v>4684</v>
      </c>
      <c r="G133" s="247"/>
      <c r="H133" s="250">
        <v>16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170</v>
      </c>
      <c r="AU133" s="256" t="s">
        <v>91</v>
      </c>
      <c r="AV133" s="14" t="s">
        <v>91</v>
      </c>
      <c r="AW133" s="14" t="s">
        <v>38</v>
      </c>
      <c r="AX133" s="14" t="s">
        <v>76</v>
      </c>
      <c r="AY133" s="256" t="s">
        <v>159</v>
      </c>
    </row>
    <row r="134" s="14" customFormat="1">
      <c r="A134" s="14"/>
      <c r="B134" s="246"/>
      <c r="C134" s="247"/>
      <c r="D134" s="237" t="s">
        <v>170</v>
      </c>
      <c r="E134" s="248" t="s">
        <v>32</v>
      </c>
      <c r="F134" s="249" t="s">
        <v>4685</v>
      </c>
      <c r="G134" s="247"/>
      <c r="H134" s="250">
        <v>20.800000000000001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170</v>
      </c>
      <c r="AU134" s="256" t="s">
        <v>91</v>
      </c>
      <c r="AV134" s="14" t="s">
        <v>91</v>
      </c>
      <c r="AW134" s="14" t="s">
        <v>38</v>
      </c>
      <c r="AX134" s="14" t="s">
        <v>84</v>
      </c>
      <c r="AY134" s="256" t="s">
        <v>159</v>
      </c>
    </row>
    <row r="135" s="2" customFormat="1" ht="16.5" customHeight="1">
      <c r="A135" s="43"/>
      <c r="B135" s="44"/>
      <c r="C135" s="277" t="s">
        <v>7</v>
      </c>
      <c r="D135" s="277" t="s">
        <v>670</v>
      </c>
      <c r="E135" s="278" t="s">
        <v>4686</v>
      </c>
      <c r="F135" s="279" t="s">
        <v>4687</v>
      </c>
      <c r="G135" s="280" t="s">
        <v>260</v>
      </c>
      <c r="H135" s="281">
        <v>200</v>
      </c>
      <c r="I135" s="282"/>
      <c r="J135" s="283">
        <f>ROUND(I135*H135,2)</f>
        <v>0</v>
      </c>
      <c r="K135" s="279" t="s">
        <v>4610</v>
      </c>
      <c r="L135" s="284"/>
      <c r="M135" s="285" t="s">
        <v>32</v>
      </c>
      <c r="N135" s="286" t="s">
        <v>48</v>
      </c>
      <c r="O135" s="89"/>
      <c r="P135" s="226">
        <f>O135*H135</f>
        <v>0</v>
      </c>
      <c r="Q135" s="226">
        <v>0.00020000000000000001</v>
      </c>
      <c r="R135" s="226">
        <f>Q135*H135</f>
        <v>0.040000000000000001</v>
      </c>
      <c r="S135" s="226">
        <v>0</v>
      </c>
      <c r="T135" s="227">
        <f>S135*H135</f>
        <v>0</v>
      </c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R135" s="228" t="s">
        <v>782</v>
      </c>
      <c r="AT135" s="228" t="s">
        <v>670</v>
      </c>
      <c r="AU135" s="228" t="s">
        <v>91</v>
      </c>
      <c r="AY135" s="21" t="s">
        <v>159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1" t="s">
        <v>91</v>
      </c>
      <c r="BK135" s="229">
        <f>ROUND(I135*H135,2)</f>
        <v>0</v>
      </c>
      <c r="BL135" s="21" t="s">
        <v>663</v>
      </c>
      <c r="BM135" s="228" t="s">
        <v>4688</v>
      </c>
    </row>
    <row r="136" s="14" customFormat="1">
      <c r="A136" s="14"/>
      <c r="B136" s="246"/>
      <c r="C136" s="247"/>
      <c r="D136" s="237" t="s">
        <v>170</v>
      </c>
      <c r="E136" s="248" t="s">
        <v>32</v>
      </c>
      <c r="F136" s="249" t="s">
        <v>4633</v>
      </c>
      <c r="G136" s="247"/>
      <c r="H136" s="250">
        <v>200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170</v>
      </c>
      <c r="AU136" s="256" t="s">
        <v>91</v>
      </c>
      <c r="AV136" s="14" t="s">
        <v>91</v>
      </c>
      <c r="AW136" s="14" t="s">
        <v>38</v>
      </c>
      <c r="AX136" s="14" t="s">
        <v>84</v>
      </c>
      <c r="AY136" s="256" t="s">
        <v>159</v>
      </c>
    </row>
    <row r="137" s="12" customFormat="1" ht="22.8" customHeight="1">
      <c r="A137" s="12"/>
      <c r="B137" s="201"/>
      <c r="C137" s="202"/>
      <c r="D137" s="203" t="s">
        <v>75</v>
      </c>
      <c r="E137" s="215" t="s">
        <v>4689</v>
      </c>
      <c r="F137" s="215" t="s">
        <v>4690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SUM(P138:P280)</f>
        <v>0</v>
      </c>
      <c r="Q137" s="209"/>
      <c r="R137" s="210">
        <f>SUM(R138:R280)</f>
        <v>2.0279828000000002</v>
      </c>
      <c r="S137" s="209"/>
      <c r="T137" s="211">
        <f>SUM(T138:T280)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91</v>
      </c>
      <c r="AT137" s="213" t="s">
        <v>75</v>
      </c>
      <c r="AU137" s="213" t="s">
        <v>84</v>
      </c>
      <c r="AY137" s="212" t="s">
        <v>159</v>
      </c>
      <c r="BK137" s="214">
        <f>SUM(BK138:BK280)</f>
        <v>0</v>
      </c>
    </row>
    <row r="138" s="2" customFormat="1" ht="33" customHeight="1">
      <c r="A138" s="43"/>
      <c r="B138" s="44"/>
      <c r="C138" s="217" t="s">
        <v>675</v>
      </c>
      <c r="D138" s="217" t="s">
        <v>162</v>
      </c>
      <c r="E138" s="218" t="s">
        <v>4691</v>
      </c>
      <c r="F138" s="219" t="s">
        <v>4692</v>
      </c>
      <c r="G138" s="220" t="s">
        <v>212</v>
      </c>
      <c r="H138" s="221">
        <v>2</v>
      </c>
      <c r="I138" s="222"/>
      <c r="J138" s="223">
        <f>ROUND(I138*H138,2)</f>
        <v>0</v>
      </c>
      <c r="K138" s="219" t="s">
        <v>166</v>
      </c>
      <c r="L138" s="49"/>
      <c r="M138" s="224" t="s">
        <v>32</v>
      </c>
      <c r="N138" s="225" t="s">
        <v>48</v>
      </c>
      <c r="O138" s="89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R138" s="228" t="s">
        <v>663</v>
      </c>
      <c r="AT138" s="228" t="s">
        <v>162</v>
      </c>
      <c r="AU138" s="228" t="s">
        <v>91</v>
      </c>
      <c r="AY138" s="21" t="s">
        <v>159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1" t="s">
        <v>91</v>
      </c>
      <c r="BK138" s="229">
        <f>ROUND(I138*H138,2)</f>
        <v>0</v>
      </c>
      <c r="BL138" s="21" t="s">
        <v>663</v>
      </c>
      <c r="BM138" s="228" t="s">
        <v>4693</v>
      </c>
    </row>
    <row r="139" s="2" customFormat="1">
      <c r="A139" s="43"/>
      <c r="B139" s="44"/>
      <c r="C139" s="45"/>
      <c r="D139" s="230" t="s">
        <v>168</v>
      </c>
      <c r="E139" s="45"/>
      <c r="F139" s="231" t="s">
        <v>4694</v>
      </c>
      <c r="G139" s="45"/>
      <c r="H139" s="45"/>
      <c r="I139" s="232"/>
      <c r="J139" s="45"/>
      <c r="K139" s="45"/>
      <c r="L139" s="49"/>
      <c r="M139" s="233"/>
      <c r="N139" s="234"/>
      <c r="O139" s="89"/>
      <c r="P139" s="89"/>
      <c r="Q139" s="89"/>
      <c r="R139" s="89"/>
      <c r="S139" s="89"/>
      <c r="T139" s="90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T139" s="21" t="s">
        <v>168</v>
      </c>
      <c r="AU139" s="21" t="s">
        <v>91</v>
      </c>
    </row>
    <row r="140" s="2" customFormat="1" ht="33" customHeight="1">
      <c r="A140" s="43"/>
      <c r="B140" s="44"/>
      <c r="C140" s="277" t="s">
        <v>734</v>
      </c>
      <c r="D140" s="277" t="s">
        <v>670</v>
      </c>
      <c r="E140" s="278" t="s">
        <v>4695</v>
      </c>
      <c r="F140" s="279" t="s">
        <v>4696</v>
      </c>
      <c r="G140" s="280" t="s">
        <v>212</v>
      </c>
      <c r="H140" s="281">
        <v>2</v>
      </c>
      <c r="I140" s="282"/>
      <c r="J140" s="283">
        <f>ROUND(I140*H140,2)</f>
        <v>0</v>
      </c>
      <c r="K140" s="279" t="s">
        <v>4610</v>
      </c>
      <c r="L140" s="284"/>
      <c r="M140" s="285" t="s">
        <v>32</v>
      </c>
      <c r="N140" s="286" t="s">
        <v>48</v>
      </c>
      <c r="O140" s="89"/>
      <c r="P140" s="226">
        <f>O140*H140</f>
        <v>0</v>
      </c>
      <c r="Q140" s="226">
        <v>0.0195</v>
      </c>
      <c r="R140" s="226">
        <f>Q140*H140</f>
        <v>0.039</v>
      </c>
      <c r="S140" s="226">
        <v>0</v>
      </c>
      <c r="T140" s="227">
        <f>S140*H140</f>
        <v>0</v>
      </c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R140" s="228" t="s">
        <v>782</v>
      </c>
      <c r="AT140" s="228" t="s">
        <v>670</v>
      </c>
      <c r="AU140" s="228" t="s">
        <v>91</v>
      </c>
      <c r="AY140" s="21" t="s">
        <v>159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1" t="s">
        <v>91</v>
      </c>
      <c r="BK140" s="229">
        <f>ROUND(I140*H140,2)</f>
        <v>0</v>
      </c>
      <c r="BL140" s="21" t="s">
        <v>663</v>
      </c>
      <c r="BM140" s="228" t="s">
        <v>4697</v>
      </c>
    </row>
    <row r="141" s="14" customFormat="1">
      <c r="A141" s="14"/>
      <c r="B141" s="246"/>
      <c r="C141" s="247"/>
      <c r="D141" s="237" t="s">
        <v>170</v>
      </c>
      <c r="E141" s="248" t="s">
        <v>32</v>
      </c>
      <c r="F141" s="249" t="s">
        <v>4653</v>
      </c>
      <c r="G141" s="247"/>
      <c r="H141" s="250">
        <v>2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170</v>
      </c>
      <c r="AU141" s="256" t="s">
        <v>91</v>
      </c>
      <c r="AV141" s="14" t="s">
        <v>91</v>
      </c>
      <c r="AW141" s="14" t="s">
        <v>38</v>
      </c>
      <c r="AX141" s="14" t="s">
        <v>76</v>
      </c>
      <c r="AY141" s="256" t="s">
        <v>159</v>
      </c>
    </row>
    <row r="142" s="13" customFormat="1">
      <c r="A142" s="13"/>
      <c r="B142" s="235"/>
      <c r="C142" s="236"/>
      <c r="D142" s="237" t="s">
        <v>170</v>
      </c>
      <c r="E142" s="238" t="s">
        <v>32</v>
      </c>
      <c r="F142" s="239" t="s">
        <v>4698</v>
      </c>
      <c r="G142" s="236"/>
      <c r="H142" s="238" t="s">
        <v>32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170</v>
      </c>
      <c r="AU142" s="245" t="s">
        <v>91</v>
      </c>
      <c r="AV142" s="13" t="s">
        <v>84</v>
      </c>
      <c r="AW142" s="13" t="s">
        <v>38</v>
      </c>
      <c r="AX142" s="13" t="s">
        <v>76</v>
      </c>
      <c r="AY142" s="245" t="s">
        <v>159</v>
      </c>
    </row>
    <row r="143" s="13" customFormat="1">
      <c r="A143" s="13"/>
      <c r="B143" s="235"/>
      <c r="C143" s="236"/>
      <c r="D143" s="237" t="s">
        <v>170</v>
      </c>
      <c r="E143" s="238" t="s">
        <v>32</v>
      </c>
      <c r="F143" s="239" t="s">
        <v>4699</v>
      </c>
      <c r="G143" s="236"/>
      <c r="H143" s="238" t="s">
        <v>32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170</v>
      </c>
      <c r="AU143" s="245" t="s">
        <v>91</v>
      </c>
      <c r="AV143" s="13" t="s">
        <v>84</v>
      </c>
      <c r="AW143" s="13" t="s">
        <v>38</v>
      </c>
      <c r="AX143" s="13" t="s">
        <v>76</v>
      </c>
      <c r="AY143" s="245" t="s">
        <v>159</v>
      </c>
    </row>
    <row r="144" s="13" customFormat="1">
      <c r="A144" s="13"/>
      <c r="B144" s="235"/>
      <c r="C144" s="236"/>
      <c r="D144" s="237" t="s">
        <v>170</v>
      </c>
      <c r="E144" s="238" t="s">
        <v>32</v>
      </c>
      <c r="F144" s="239" t="s">
        <v>4700</v>
      </c>
      <c r="G144" s="236"/>
      <c r="H144" s="238" t="s">
        <v>32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170</v>
      </c>
      <c r="AU144" s="245" t="s">
        <v>91</v>
      </c>
      <c r="AV144" s="13" t="s">
        <v>84</v>
      </c>
      <c r="AW144" s="13" t="s">
        <v>38</v>
      </c>
      <c r="AX144" s="13" t="s">
        <v>76</v>
      </c>
      <c r="AY144" s="245" t="s">
        <v>159</v>
      </c>
    </row>
    <row r="145" s="15" customFormat="1">
      <c r="A145" s="15"/>
      <c r="B145" s="266"/>
      <c r="C145" s="267"/>
      <c r="D145" s="237" t="s">
        <v>170</v>
      </c>
      <c r="E145" s="268" t="s">
        <v>32</v>
      </c>
      <c r="F145" s="269" t="s">
        <v>583</v>
      </c>
      <c r="G145" s="267"/>
      <c r="H145" s="270">
        <v>2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6" t="s">
        <v>170</v>
      </c>
      <c r="AU145" s="276" t="s">
        <v>91</v>
      </c>
      <c r="AV145" s="15" t="s">
        <v>96</v>
      </c>
      <c r="AW145" s="15" t="s">
        <v>38</v>
      </c>
      <c r="AX145" s="15" t="s">
        <v>84</v>
      </c>
      <c r="AY145" s="276" t="s">
        <v>159</v>
      </c>
    </row>
    <row r="146" s="2" customFormat="1" ht="33" customHeight="1">
      <c r="A146" s="43"/>
      <c r="B146" s="44"/>
      <c r="C146" s="217" t="s">
        <v>723</v>
      </c>
      <c r="D146" s="217" t="s">
        <v>162</v>
      </c>
      <c r="E146" s="218" t="s">
        <v>4701</v>
      </c>
      <c r="F146" s="219" t="s">
        <v>4702</v>
      </c>
      <c r="G146" s="220" t="s">
        <v>212</v>
      </c>
      <c r="H146" s="221">
        <v>2</v>
      </c>
      <c r="I146" s="222"/>
      <c r="J146" s="223">
        <f>ROUND(I146*H146,2)</f>
        <v>0</v>
      </c>
      <c r="K146" s="219" t="s">
        <v>166</v>
      </c>
      <c r="L146" s="49"/>
      <c r="M146" s="224" t="s">
        <v>32</v>
      </c>
      <c r="N146" s="225" t="s">
        <v>48</v>
      </c>
      <c r="O146" s="89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R146" s="228" t="s">
        <v>663</v>
      </c>
      <c r="AT146" s="228" t="s">
        <v>162</v>
      </c>
      <c r="AU146" s="228" t="s">
        <v>91</v>
      </c>
      <c r="AY146" s="21" t="s">
        <v>159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1" t="s">
        <v>91</v>
      </c>
      <c r="BK146" s="229">
        <f>ROUND(I146*H146,2)</f>
        <v>0</v>
      </c>
      <c r="BL146" s="21" t="s">
        <v>663</v>
      </c>
      <c r="BM146" s="228" t="s">
        <v>4703</v>
      </c>
    </row>
    <row r="147" s="2" customFormat="1">
      <c r="A147" s="43"/>
      <c r="B147" s="44"/>
      <c r="C147" s="45"/>
      <c r="D147" s="230" t="s">
        <v>168</v>
      </c>
      <c r="E147" s="45"/>
      <c r="F147" s="231" t="s">
        <v>4704</v>
      </c>
      <c r="G147" s="45"/>
      <c r="H147" s="45"/>
      <c r="I147" s="232"/>
      <c r="J147" s="45"/>
      <c r="K147" s="45"/>
      <c r="L147" s="49"/>
      <c r="M147" s="233"/>
      <c r="N147" s="234"/>
      <c r="O147" s="89"/>
      <c r="P147" s="89"/>
      <c r="Q147" s="89"/>
      <c r="R147" s="89"/>
      <c r="S147" s="89"/>
      <c r="T147" s="90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T147" s="21" t="s">
        <v>168</v>
      </c>
      <c r="AU147" s="21" t="s">
        <v>91</v>
      </c>
    </row>
    <row r="148" s="2" customFormat="1" ht="33" customHeight="1">
      <c r="A148" s="43"/>
      <c r="B148" s="44"/>
      <c r="C148" s="277" t="s">
        <v>744</v>
      </c>
      <c r="D148" s="277" t="s">
        <v>670</v>
      </c>
      <c r="E148" s="278" t="s">
        <v>4705</v>
      </c>
      <c r="F148" s="279" t="s">
        <v>4706</v>
      </c>
      <c r="G148" s="280" t="s">
        <v>212</v>
      </c>
      <c r="H148" s="281">
        <v>2</v>
      </c>
      <c r="I148" s="282"/>
      <c r="J148" s="283">
        <f>ROUND(I148*H148,2)</f>
        <v>0</v>
      </c>
      <c r="K148" s="279" t="s">
        <v>166</v>
      </c>
      <c r="L148" s="284"/>
      <c r="M148" s="285" t="s">
        <v>32</v>
      </c>
      <c r="N148" s="286" t="s">
        <v>48</v>
      </c>
      <c r="O148" s="89"/>
      <c r="P148" s="226">
        <f>O148*H148</f>
        <v>0</v>
      </c>
      <c r="Q148" s="226">
        <v>0.20000000000000001</v>
      </c>
      <c r="R148" s="226">
        <f>Q148*H148</f>
        <v>0.40000000000000002</v>
      </c>
      <c r="S148" s="226">
        <v>0</v>
      </c>
      <c r="T148" s="227">
        <f>S148*H148</f>
        <v>0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8" t="s">
        <v>782</v>
      </c>
      <c r="AT148" s="228" t="s">
        <v>670</v>
      </c>
      <c r="AU148" s="228" t="s">
        <v>91</v>
      </c>
      <c r="AY148" s="21" t="s">
        <v>159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1" t="s">
        <v>91</v>
      </c>
      <c r="BK148" s="229">
        <f>ROUND(I148*H148,2)</f>
        <v>0</v>
      </c>
      <c r="BL148" s="21" t="s">
        <v>663</v>
      </c>
      <c r="BM148" s="228" t="s">
        <v>4707</v>
      </c>
    </row>
    <row r="149" s="13" customFormat="1">
      <c r="A149" s="13"/>
      <c r="B149" s="235"/>
      <c r="C149" s="236"/>
      <c r="D149" s="237" t="s">
        <v>170</v>
      </c>
      <c r="E149" s="238" t="s">
        <v>32</v>
      </c>
      <c r="F149" s="239" t="s">
        <v>4708</v>
      </c>
      <c r="G149" s="236"/>
      <c r="H149" s="238" t="s">
        <v>32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170</v>
      </c>
      <c r="AU149" s="245" t="s">
        <v>91</v>
      </c>
      <c r="AV149" s="13" t="s">
        <v>84</v>
      </c>
      <c r="AW149" s="13" t="s">
        <v>38</v>
      </c>
      <c r="AX149" s="13" t="s">
        <v>76</v>
      </c>
      <c r="AY149" s="245" t="s">
        <v>159</v>
      </c>
    </row>
    <row r="150" s="13" customFormat="1">
      <c r="A150" s="13"/>
      <c r="B150" s="235"/>
      <c r="C150" s="236"/>
      <c r="D150" s="237" t="s">
        <v>170</v>
      </c>
      <c r="E150" s="238" t="s">
        <v>32</v>
      </c>
      <c r="F150" s="239" t="s">
        <v>4709</v>
      </c>
      <c r="G150" s="236"/>
      <c r="H150" s="238" t="s">
        <v>32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170</v>
      </c>
      <c r="AU150" s="245" t="s">
        <v>91</v>
      </c>
      <c r="AV150" s="13" t="s">
        <v>84</v>
      </c>
      <c r="AW150" s="13" t="s">
        <v>38</v>
      </c>
      <c r="AX150" s="13" t="s">
        <v>76</v>
      </c>
      <c r="AY150" s="245" t="s">
        <v>159</v>
      </c>
    </row>
    <row r="151" s="13" customFormat="1">
      <c r="A151" s="13"/>
      <c r="B151" s="235"/>
      <c r="C151" s="236"/>
      <c r="D151" s="237" t="s">
        <v>170</v>
      </c>
      <c r="E151" s="238" t="s">
        <v>32</v>
      </c>
      <c r="F151" s="239" t="s">
        <v>4710</v>
      </c>
      <c r="G151" s="236"/>
      <c r="H151" s="238" t="s">
        <v>32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170</v>
      </c>
      <c r="AU151" s="245" t="s">
        <v>91</v>
      </c>
      <c r="AV151" s="13" t="s">
        <v>84</v>
      </c>
      <c r="AW151" s="13" t="s">
        <v>38</v>
      </c>
      <c r="AX151" s="13" t="s">
        <v>76</v>
      </c>
      <c r="AY151" s="245" t="s">
        <v>159</v>
      </c>
    </row>
    <row r="152" s="14" customFormat="1">
      <c r="A152" s="14"/>
      <c r="B152" s="246"/>
      <c r="C152" s="247"/>
      <c r="D152" s="237" t="s">
        <v>170</v>
      </c>
      <c r="E152" s="248" t="s">
        <v>32</v>
      </c>
      <c r="F152" s="249" t="s">
        <v>4711</v>
      </c>
      <c r="G152" s="247"/>
      <c r="H152" s="250">
        <v>1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170</v>
      </c>
      <c r="AU152" s="256" t="s">
        <v>91</v>
      </c>
      <c r="AV152" s="14" t="s">
        <v>91</v>
      </c>
      <c r="AW152" s="14" t="s">
        <v>38</v>
      </c>
      <c r="AX152" s="14" t="s">
        <v>76</v>
      </c>
      <c r="AY152" s="256" t="s">
        <v>159</v>
      </c>
    </row>
    <row r="153" s="13" customFormat="1">
      <c r="A153" s="13"/>
      <c r="B153" s="235"/>
      <c r="C153" s="236"/>
      <c r="D153" s="237" t="s">
        <v>170</v>
      </c>
      <c r="E153" s="238" t="s">
        <v>32</v>
      </c>
      <c r="F153" s="239" t="s">
        <v>4708</v>
      </c>
      <c r="G153" s="236"/>
      <c r="H153" s="238" t="s">
        <v>32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170</v>
      </c>
      <c r="AU153" s="245" t="s">
        <v>91</v>
      </c>
      <c r="AV153" s="13" t="s">
        <v>84</v>
      </c>
      <c r="AW153" s="13" t="s">
        <v>38</v>
      </c>
      <c r="AX153" s="13" t="s">
        <v>76</v>
      </c>
      <c r="AY153" s="245" t="s">
        <v>159</v>
      </c>
    </row>
    <row r="154" s="13" customFormat="1">
      <c r="A154" s="13"/>
      <c r="B154" s="235"/>
      <c r="C154" s="236"/>
      <c r="D154" s="237" t="s">
        <v>170</v>
      </c>
      <c r="E154" s="238" t="s">
        <v>32</v>
      </c>
      <c r="F154" s="239" t="s">
        <v>4709</v>
      </c>
      <c r="G154" s="236"/>
      <c r="H154" s="238" t="s">
        <v>32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170</v>
      </c>
      <c r="AU154" s="245" t="s">
        <v>91</v>
      </c>
      <c r="AV154" s="13" t="s">
        <v>84</v>
      </c>
      <c r="AW154" s="13" t="s">
        <v>38</v>
      </c>
      <c r="AX154" s="13" t="s">
        <v>76</v>
      </c>
      <c r="AY154" s="245" t="s">
        <v>159</v>
      </c>
    </row>
    <row r="155" s="13" customFormat="1">
      <c r="A155" s="13"/>
      <c r="B155" s="235"/>
      <c r="C155" s="236"/>
      <c r="D155" s="237" t="s">
        <v>170</v>
      </c>
      <c r="E155" s="238" t="s">
        <v>32</v>
      </c>
      <c r="F155" s="239" t="s">
        <v>4712</v>
      </c>
      <c r="G155" s="236"/>
      <c r="H155" s="238" t="s">
        <v>32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170</v>
      </c>
      <c r="AU155" s="245" t="s">
        <v>91</v>
      </c>
      <c r="AV155" s="13" t="s">
        <v>84</v>
      </c>
      <c r="AW155" s="13" t="s">
        <v>38</v>
      </c>
      <c r="AX155" s="13" t="s">
        <v>76</v>
      </c>
      <c r="AY155" s="245" t="s">
        <v>159</v>
      </c>
    </row>
    <row r="156" s="14" customFormat="1">
      <c r="A156" s="14"/>
      <c r="B156" s="246"/>
      <c r="C156" s="247"/>
      <c r="D156" s="237" t="s">
        <v>170</v>
      </c>
      <c r="E156" s="248" t="s">
        <v>32</v>
      </c>
      <c r="F156" s="249" t="s">
        <v>4711</v>
      </c>
      <c r="G156" s="247"/>
      <c r="H156" s="250">
        <v>1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170</v>
      </c>
      <c r="AU156" s="256" t="s">
        <v>91</v>
      </c>
      <c r="AV156" s="14" t="s">
        <v>91</v>
      </c>
      <c r="AW156" s="14" t="s">
        <v>38</v>
      </c>
      <c r="AX156" s="14" t="s">
        <v>76</v>
      </c>
      <c r="AY156" s="256" t="s">
        <v>159</v>
      </c>
    </row>
    <row r="157" s="15" customFormat="1">
      <c r="A157" s="15"/>
      <c r="B157" s="266"/>
      <c r="C157" s="267"/>
      <c r="D157" s="237" t="s">
        <v>170</v>
      </c>
      <c r="E157" s="268" t="s">
        <v>32</v>
      </c>
      <c r="F157" s="269" t="s">
        <v>583</v>
      </c>
      <c r="G157" s="267"/>
      <c r="H157" s="270">
        <v>2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6" t="s">
        <v>170</v>
      </c>
      <c r="AU157" s="276" t="s">
        <v>91</v>
      </c>
      <c r="AV157" s="15" t="s">
        <v>96</v>
      </c>
      <c r="AW157" s="15" t="s">
        <v>38</v>
      </c>
      <c r="AX157" s="15" t="s">
        <v>84</v>
      </c>
      <c r="AY157" s="276" t="s">
        <v>159</v>
      </c>
    </row>
    <row r="158" s="2" customFormat="1" ht="24.15" customHeight="1">
      <c r="A158" s="43"/>
      <c r="B158" s="44"/>
      <c r="C158" s="217" t="s">
        <v>749</v>
      </c>
      <c r="D158" s="217" t="s">
        <v>162</v>
      </c>
      <c r="E158" s="218" t="s">
        <v>4713</v>
      </c>
      <c r="F158" s="219" t="s">
        <v>4714</v>
      </c>
      <c r="G158" s="220" t="s">
        <v>212</v>
      </c>
      <c r="H158" s="221">
        <v>2</v>
      </c>
      <c r="I158" s="222"/>
      <c r="J158" s="223">
        <f>ROUND(I158*H158,2)</f>
        <v>0</v>
      </c>
      <c r="K158" s="219" t="s">
        <v>4610</v>
      </c>
      <c r="L158" s="49"/>
      <c r="M158" s="224" t="s">
        <v>32</v>
      </c>
      <c r="N158" s="225" t="s">
        <v>48</v>
      </c>
      <c r="O158" s="89"/>
      <c r="P158" s="226">
        <f>O158*H158</f>
        <v>0</v>
      </c>
      <c r="Q158" s="226">
        <v>0.00010000000000000001</v>
      </c>
      <c r="R158" s="226">
        <f>Q158*H158</f>
        <v>0.00020000000000000001</v>
      </c>
      <c r="S158" s="226">
        <v>0</v>
      </c>
      <c r="T158" s="227">
        <f>S158*H158</f>
        <v>0</v>
      </c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R158" s="228" t="s">
        <v>3959</v>
      </c>
      <c r="AT158" s="228" t="s">
        <v>162</v>
      </c>
      <c r="AU158" s="228" t="s">
        <v>91</v>
      </c>
      <c r="AY158" s="21" t="s">
        <v>159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1" t="s">
        <v>91</v>
      </c>
      <c r="BK158" s="229">
        <f>ROUND(I158*H158,2)</f>
        <v>0</v>
      </c>
      <c r="BL158" s="21" t="s">
        <v>3959</v>
      </c>
      <c r="BM158" s="228" t="s">
        <v>4715</v>
      </c>
    </row>
    <row r="159" s="14" customFormat="1">
      <c r="A159" s="14"/>
      <c r="B159" s="246"/>
      <c r="C159" s="247"/>
      <c r="D159" s="237" t="s">
        <v>170</v>
      </c>
      <c r="E159" s="248" t="s">
        <v>32</v>
      </c>
      <c r="F159" s="249" t="s">
        <v>91</v>
      </c>
      <c r="G159" s="247"/>
      <c r="H159" s="250">
        <v>2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170</v>
      </c>
      <c r="AU159" s="256" t="s">
        <v>91</v>
      </c>
      <c r="AV159" s="14" t="s">
        <v>91</v>
      </c>
      <c r="AW159" s="14" t="s">
        <v>38</v>
      </c>
      <c r="AX159" s="14" t="s">
        <v>84</v>
      </c>
      <c r="AY159" s="256" t="s">
        <v>159</v>
      </c>
    </row>
    <row r="160" s="2" customFormat="1" ht="24.15" customHeight="1">
      <c r="A160" s="43"/>
      <c r="B160" s="44"/>
      <c r="C160" s="217" t="s">
        <v>756</v>
      </c>
      <c r="D160" s="217" t="s">
        <v>162</v>
      </c>
      <c r="E160" s="218" t="s">
        <v>4716</v>
      </c>
      <c r="F160" s="219" t="s">
        <v>4717</v>
      </c>
      <c r="G160" s="220" t="s">
        <v>212</v>
      </c>
      <c r="H160" s="221">
        <v>3</v>
      </c>
      <c r="I160" s="222"/>
      <c r="J160" s="223">
        <f>ROUND(I160*H160,2)</f>
        <v>0</v>
      </c>
      <c r="K160" s="219" t="s">
        <v>166</v>
      </c>
      <c r="L160" s="49"/>
      <c r="M160" s="224" t="s">
        <v>32</v>
      </c>
      <c r="N160" s="225" t="s">
        <v>48</v>
      </c>
      <c r="O160" s="89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R160" s="228" t="s">
        <v>663</v>
      </c>
      <c r="AT160" s="228" t="s">
        <v>162</v>
      </c>
      <c r="AU160" s="228" t="s">
        <v>91</v>
      </c>
      <c r="AY160" s="21" t="s">
        <v>159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1" t="s">
        <v>91</v>
      </c>
      <c r="BK160" s="229">
        <f>ROUND(I160*H160,2)</f>
        <v>0</v>
      </c>
      <c r="BL160" s="21" t="s">
        <v>663</v>
      </c>
      <c r="BM160" s="228" t="s">
        <v>4718</v>
      </c>
    </row>
    <row r="161" s="2" customFormat="1">
      <c r="A161" s="43"/>
      <c r="B161" s="44"/>
      <c r="C161" s="45"/>
      <c r="D161" s="230" t="s">
        <v>168</v>
      </c>
      <c r="E161" s="45"/>
      <c r="F161" s="231" t="s">
        <v>4719</v>
      </c>
      <c r="G161" s="45"/>
      <c r="H161" s="45"/>
      <c r="I161" s="232"/>
      <c r="J161" s="45"/>
      <c r="K161" s="45"/>
      <c r="L161" s="49"/>
      <c r="M161" s="233"/>
      <c r="N161" s="234"/>
      <c r="O161" s="89"/>
      <c r="P161" s="89"/>
      <c r="Q161" s="89"/>
      <c r="R161" s="89"/>
      <c r="S161" s="89"/>
      <c r="T161" s="90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T161" s="21" t="s">
        <v>168</v>
      </c>
      <c r="AU161" s="21" t="s">
        <v>91</v>
      </c>
    </row>
    <row r="162" s="2" customFormat="1" ht="37.8" customHeight="1">
      <c r="A162" s="43"/>
      <c r="B162" s="44"/>
      <c r="C162" s="277" t="s">
        <v>761</v>
      </c>
      <c r="D162" s="277" t="s">
        <v>670</v>
      </c>
      <c r="E162" s="278" t="s">
        <v>4720</v>
      </c>
      <c r="F162" s="279" t="s">
        <v>4721</v>
      </c>
      <c r="G162" s="280" t="s">
        <v>212</v>
      </c>
      <c r="H162" s="281">
        <v>2</v>
      </c>
      <c r="I162" s="282"/>
      <c r="J162" s="283">
        <f>ROUND(I162*H162,2)</f>
        <v>0</v>
      </c>
      <c r="K162" s="279" t="s">
        <v>4610</v>
      </c>
      <c r="L162" s="284"/>
      <c r="M162" s="285" t="s">
        <v>32</v>
      </c>
      <c r="N162" s="286" t="s">
        <v>48</v>
      </c>
      <c r="O162" s="89"/>
      <c r="P162" s="226">
        <f>O162*H162</f>
        <v>0</v>
      </c>
      <c r="Q162" s="226">
        <v>0.0015</v>
      </c>
      <c r="R162" s="226">
        <f>Q162*H162</f>
        <v>0.0030000000000000001</v>
      </c>
      <c r="S162" s="226">
        <v>0</v>
      </c>
      <c r="T162" s="227">
        <f>S162*H162</f>
        <v>0</v>
      </c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R162" s="228" t="s">
        <v>782</v>
      </c>
      <c r="AT162" s="228" t="s">
        <v>670</v>
      </c>
      <c r="AU162" s="228" t="s">
        <v>91</v>
      </c>
      <c r="AY162" s="21" t="s">
        <v>159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1" t="s">
        <v>91</v>
      </c>
      <c r="BK162" s="229">
        <f>ROUND(I162*H162,2)</f>
        <v>0</v>
      </c>
      <c r="BL162" s="21" t="s">
        <v>663</v>
      </c>
      <c r="BM162" s="228" t="s">
        <v>4722</v>
      </c>
    </row>
    <row r="163" s="14" customFormat="1">
      <c r="A163" s="14"/>
      <c r="B163" s="246"/>
      <c r="C163" s="247"/>
      <c r="D163" s="237" t="s">
        <v>170</v>
      </c>
      <c r="E163" s="248" t="s">
        <v>32</v>
      </c>
      <c r="F163" s="249" t="s">
        <v>4642</v>
      </c>
      <c r="G163" s="247"/>
      <c r="H163" s="250">
        <v>2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170</v>
      </c>
      <c r="AU163" s="256" t="s">
        <v>91</v>
      </c>
      <c r="AV163" s="14" t="s">
        <v>91</v>
      </c>
      <c r="AW163" s="14" t="s">
        <v>38</v>
      </c>
      <c r="AX163" s="14" t="s">
        <v>84</v>
      </c>
      <c r="AY163" s="256" t="s">
        <v>159</v>
      </c>
    </row>
    <row r="164" s="2" customFormat="1" ht="24.15" customHeight="1">
      <c r="A164" s="43"/>
      <c r="B164" s="44"/>
      <c r="C164" s="217" t="s">
        <v>765</v>
      </c>
      <c r="D164" s="217" t="s">
        <v>162</v>
      </c>
      <c r="E164" s="218" t="s">
        <v>4723</v>
      </c>
      <c r="F164" s="219" t="s">
        <v>4724</v>
      </c>
      <c r="G164" s="220" t="s">
        <v>212</v>
      </c>
      <c r="H164" s="221">
        <v>19</v>
      </c>
      <c r="I164" s="222"/>
      <c r="J164" s="223">
        <f>ROUND(I164*H164,2)</f>
        <v>0</v>
      </c>
      <c r="K164" s="219" t="s">
        <v>166</v>
      </c>
      <c r="L164" s="49"/>
      <c r="M164" s="224" t="s">
        <v>32</v>
      </c>
      <c r="N164" s="225" t="s">
        <v>48</v>
      </c>
      <c r="O164" s="89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R164" s="228" t="s">
        <v>663</v>
      </c>
      <c r="AT164" s="228" t="s">
        <v>162</v>
      </c>
      <c r="AU164" s="228" t="s">
        <v>91</v>
      </c>
      <c r="AY164" s="21" t="s">
        <v>159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1" t="s">
        <v>91</v>
      </c>
      <c r="BK164" s="229">
        <f>ROUND(I164*H164,2)</f>
        <v>0</v>
      </c>
      <c r="BL164" s="21" t="s">
        <v>663</v>
      </c>
      <c r="BM164" s="228" t="s">
        <v>4725</v>
      </c>
    </row>
    <row r="165" s="2" customFormat="1">
      <c r="A165" s="43"/>
      <c r="B165" s="44"/>
      <c r="C165" s="45"/>
      <c r="D165" s="230" t="s">
        <v>168</v>
      </c>
      <c r="E165" s="45"/>
      <c r="F165" s="231" t="s">
        <v>4726</v>
      </c>
      <c r="G165" s="45"/>
      <c r="H165" s="45"/>
      <c r="I165" s="232"/>
      <c r="J165" s="45"/>
      <c r="K165" s="45"/>
      <c r="L165" s="49"/>
      <c r="M165" s="233"/>
      <c r="N165" s="234"/>
      <c r="O165" s="89"/>
      <c r="P165" s="89"/>
      <c r="Q165" s="89"/>
      <c r="R165" s="89"/>
      <c r="S165" s="89"/>
      <c r="T165" s="90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T165" s="21" t="s">
        <v>168</v>
      </c>
      <c r="AU165" s="21" t="s">
        <v>91</v>
      </c>
    </row>
    <row r="166" s="2" customFormat="1" ht="21.75" customHeight="1">
      <c r="A166" s="43"/>
      <c r="B166" s="44"/>
      <c r="C166" s="277" t="s">
        <v>770</v>
      </c>
      <c r="D166" s="277" t="s">
        <v>670</v>
      </c>
      <c r="E166" s="278" t="s">
        <v>4727</v>
      </c>
      <c r="F166" s="279" t="s">
        <v>4728</v>
      </c>
      <c r="G166" s="280" t="s">
        <v>212</v>
      </c>
      <c r="H166" s="281">
        <v>19</v>
      </c>
      <c r="I166" s="282"/>
      <c r="J166" s="283">
        <f>ROUND(I166*H166,2)</f>
        <v>0</v>
      </c>
      <c r="K166" s="279" t="s">
        <v>166</v>
      </c>
      <c r="L166" s="284"/>
      <c r="M166" s="285" t="s">
        <v>32</v>
      </c>
      <c r="N166" s="286" t="s">
        <v>48</v>
      </c>
      <c r="O166" s="89"/>
      <c r="P166" s="226">
        <f>O166*H166</f>
        <v>0</v>
      </c>
      <c r="Q166" s="226">
        <v>0.00040000000000000002</v>
      </c>
      <c r="R166" s="226">
        <f>Q166*H166</f>
        <v>0.0076</v>
      </c>
      <c r="S166" s="226">
        <v>0</v>
      </c>
      <c r="T166" s="227">
        <f>S166*H166</f>
        <v>0</v>
      </c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R166" s="228" t="s">
        <v>782</v>
      </c>
      <c r="AT166" s="228" t="s">
        <v>670</v>
      </c>
      <c r="AU166" s="228" t="s">
        <v>91</v>
      </c>
      <c r="AY166" s="21" t="s">
        <v>159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1" t="s">
        <v>91</v>
      </c>
      <c r="BK166" s="229">
        <f>ROUND(I166*H166,2)</f>
        <v>0</v>
      </c>
      <c r="BL166" s="21" t="s">
        <v>663</v>
      </c>
      <c r="BM166" s="228" t="s">
        <v>4729</v>
      </c>
    </row>
    <row r="167" s="14" customFormat="1">
      <c r="A167" s="14"/>
      <c r="B167" s="246"/>
      <c r="C167" s="247"/>
      <c r="D167" s="237" t="s">
        <v>170</v>
      </c>
      <c r="E167" s="248" t="s">
        <v>32</v>
      </c>
      <c r="F167" s="249" t="s">
        <v>4730</v>
      </c>
      <c r="G167" s="247"/>
      <c r="H167" s="250">
        <v>19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170</v>
      </c>
      <c r="AU167" s="256" t="s">
        <v>91</v>
      </c>
      <c r="AV167" s="14" t="s">
        <v>91</v>
      </c>
      <c r="AW167" s="14" t="s">
        <v>38</v>
      </c>
      <c r="AX167" s="14" t="s">
        <v>84</v>
      </c>
      <c r="AY167" s="256" t="s">
        <v>159</v>
      </c>
    </row>
    <row r="168" s="2" customFormat="1" ht="33" customHeight="1">
      <c r="A168" s="43"/>
      <c r="B168" s="44"/>
      <c r="C168" s="217" t="s">
        <v>777</v>
      </c>
      <c r="D168" s="217" t="s">
        <v>162</v>
      </c>
      <c r="E168" s="218" t="s">
        <v>4731</v>
      </c>
      <c r="F168" s="219" t="s">
        <v>4732</v>
      </c>
      <c r="G168" s="220" t="s">
        <v>212</v>
      </c>
      <c r="H168" s="221">
        <v>12</v>
      </c>
      <c r="I168" s="222"/>
      <c r="J168" s="223">
        <f>ROUND(I168*H168,2)</f>
        <v>0</v>
      </c>
      <c r="K168" s="219" t="s">
        <v>166</v>
      </c>
      <c r="L168" s="49"/>
      <c r="M168" s="224" t="s">
        <v>32</v>
      </c>
      <c r="N168" s="225" t="s">
        <v>48</v>
      </c>
      <c r="O168" s="89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R168" s="228" t="s">
        <v>663</v>
      </c>
      <c r="AT168" s="228" t="s">
        <v>162</v>
      </c>
      <c r="AU168" s="228" t="s">
        <v>91</v>
      </c>
      <c r="AY168" s="21" t="s">
        <v>159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1" t="s">
        <v>91</v>
      </c>
      <c r="BK168" s="229">
        <f>ROUND(I168*H168,2)</f>
        <v>0</v>
      </c>
      <c r="BL168" s="21" t="s">
        <v>663</v>
      </c>
      <c r="BM168" s="228" t="s">
        <v>4733</v>
      </c>
    </row>
    <row r="169" s="2" customFormat="1">
      <c r="A169" s="43"/>
      <c r="B169" s="44"/>
      <c r="C169" s="45"/>
      <c r="D169" s="230" t="s">
        <v>168</v>
      </c>
      <c r="E169" s="45"/>
      <c r="F169" s="231" t="s">
        <v>4734</v>
      </c>
      <c r="G169" s="45"/>
      <c r="H169" s="45"/>
      <c r="I169" s="232"/>
      <c r="J169" s="45"/>
      <c r="K169" s="45"/>
      <c r="L169" s="49"/>
      <c r="M169" s="233"/>
      <c r="N169" s="234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168</v>
      </c>
      <c r="AU169" s="21" t="s">
        <v>91</v>
      </c>
    </row>
    <row r="170" s="2" customFormat="1" ht="21.75" customHeight="1">
      <c r="A170" s="43"/>
      <c r="B170" s="44"/>
      <c r="C170" s="277" t="s">
        <v>782</v>
      </c>
      <c r="D170" s="277" t="s">
        <v>670</v>
      </c>
      <c r="E170" s="278" t="s">
        <v>4735</v>
      </c>
      <c r="F170" s="279" t="s">
        <v>4736</v>
      </c>
      <c r="G170" s="280" t="s">
        <v>212</v>
      </c>
      <c r="H170" s="281">
        <v>12</v>
      </c>
      <c r="I170" s="282"/>
      <c r="J170" s="283">
        <f>ROUND(I170*H170,2)</f>
        <v>0</v>
      </c>
      <c r="K170" s="279" t="s">
        <v>166</v>
      </c>
      <c r="L170" s="284"/>
      <c r="M170" s="285" t="s">
        <v>32</v>
      </c>
      <c r="N170" s="286" t="s">
        <v>48</v>
      </c>
      <c r="O170" s="89"/>
      <c r="P170" s="226">
        <f>O170*H170</f>
        <v>0</v>
      </c>
      <c r="Q170" s="226">
        <v>0.00050000000000000001</v>
      </c>
      <c r="R170" s="226">
        <f>Q170*H170</f>
        <v>0.0060000000000000001</v>
      </c>
      <c r="S170" s="226">
        <v>0</v>
      </c>
      <c r="T170" s="227">
        <f>S170*H170</f>
        <v>0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R170" s="228" t="s">
        <v>782</v>
      </c>
      <c r="AT170" s="228" t="s">
        <v>670</v>
      </c>
      <c r="AU170" s="228" t="s">
        <v>91</v>
      </c>
      <c r="AY170" s="21" t="s">
        <v>159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1" t="s">
        <v>91</v>
      </c>
      <c r="BK170" s="229">
        <f>ROUND(I170*H170,2)</f>
        <v>0</v>
      </c>
      <c r="BL170" s="21" t="s">
        <v>663</v>
      </c>
      <c r="BM170" s="228" t="s">
        <v>4737</v>
      </c>
    </row>
    <row r="171" s="14" customFormat="1">
      <c r="A171" s="14"/>
      <c r="B171" s="246"/>
      <c r="C171" s="247"/>
      <c r="D171" s="237" t="s">
        <v>170</v>
      </c>
      <c r="E171" s="248" t="s">
        <v>32</v>
      </c>
      <c r="F171" s="249" t="s">
        <v>4738</v>
      </c>
      <c r="G171" s="247"/>
      <c r="H171" s="250">
        <v>12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170</v>
      </c>
      <c r="AU171" s="256" t="s">
        <v>91</v>
      </c>
      <c r="AV171" s="14" t="s">
        <v>91</v>
      </c>
      <c r="AW171" s="14" t="s">
        <v>38</v>
      </c>
      <c r="AX171" s="14" t="s">
        <v>84</v>
      </c>
      <c r="AY171" s="256" t="s">
        <v>159</v>
      </c>
    </row>
    <row r="172" s="2" customFormat="1" ht="33" customHeight="1">
      <c r="A172" s="43"/>
      <c r="B172" s="44"/>
      <c r="C172" s="217" t="s">
        <v>788</v>
      </c>
      <c r="D172" s="217" t="s">
        <v>162</v>
      </c>
      <c r="E172" s="218" t="s">
        <v>4739</v>
      </c>
      <c r="F172" s="219" t="s">
        <v>4740</v>
      </c>
      <c r="G172" s="220" t="s">
        <v>212</v>
      </c>
      <c r="H172" s="221">
        <v>2</v>
      </c>
      <c r="I172" s="222"/>
      <c r="J172" s="223">
        <f>ROUND(I172*H172,2)</f>
        <v>0</v>
      </c>
      <c r="K172" s="219" t="s">
        <v>166</v>
      </c>
      <c r="L172" s="49"/>
      <c r="M172" s="224" t="s">
        <v>32</v>
      </c>
      <c r="N172" s="225" t="s">
        <v>48</v>
      </c>
      <c r="O172" s="89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R172" s="228" t="s">
        <v>663</v>
      </c>
      <c r="AT172" s="228" t="s">
        <v>162</v>
      </c>
      <c r="AU172" s="228" t="s">
        <v>91</v>
      </c>
      <c r="AY172" s="21" t="s">
        <v>159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1" t="s">
        <v>91</v>
      </c>
      <c r="BK172" s="229">
        <f>ROUND(I172*H172,2)</f>
        <v>0</v>
      </c>
      <c r="BL172" s="21" t="s">
        <v>663</v>
      </c>
      <c r="BM172" s="228" t="s">
        <v>4741</v>
      </c>
    </row>
    <row r="173" s="2" customFormat="1">
      <c r="A173" s="43"/>
      <c r="B173" s="44"/>
      <c r="C173" s="45"/>
      <c r="D173" s="230" t="s">
        <v>168</v>
      </c>
      <c r="E173" s="45"/>
      <c r="F173" s="231" t="s">
        <v>4742</v>
      </c>
      <c r="G173" s="45"/>
      <c r="H173" s="45"/>
      <c r="I173" s="232"/>
      <c r="J173" s="45"/>
      <c r="K173" s="45"/>
      <c r="L173" s="49"/>
      <c r="M173" s="233"/>
      <c r="N173" s="234"/>
      <c r="O173" s="89"/>
      <c r="P173" s="89"/>
      <c r="Q173" s="89"/>
      <c r="R173" s="89"/>
      <c r="S173" s="89"/>
      <c r="T173" s="90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T173" s="21" t="s">
        <v>168</v>
      </c>
      <c r="AU173" s="21" t="s">
        <v>91</v>
      </c>
    </row>
    <row r="174" s="2" customFormat="1" ht="24.15" customHeight="1">
      <c r="A174" s="43"/>
      <c r="B174" s="44"/>
      <c r="C174" s="277" t="s">
        <v>793</v>
      </c>
      <c r="D174" s="277" t="s">
        <v>670</v>
      </c>
      <c r="E174" s="278" t="s">
        <v>4743</v>
      </c>
      <c r="F174" s="279" t="s">
        <v>4744</v>
      </c>
      <c r="G174" s="280" t="s">
        <v>212</v>
      </c>
      <c r="H174" s="281">
        <v>2</v>
      </c>
      <c r="I174" s="282"/>
      <c r="J174" s="283">
        <f>ROUND(I174*H174,2)</f>
        <v>0</v>
      </c>
      <c r="K174" s="279" t="s">
        <v>4610</v>
      </c>
      <c r="L174" s="284"/>
      <c r="M174" s="285" t="s">
        <v>32</v>
      </c>
      <c r="N174" s="286" t="s">
        <v>48</v>
      </c>
      <c r="O174" s="89"/>
      <c r="P174" s="226">
        <f>O174*H174</f>
        <v>0</v>
      </c>
      <c r="Q174" s="226">
        <v>0.00020000000000000001</v>
      </c>
      <c r="R174" s="226">
        <f>Q174*H174</f>
        <v>0.00040000000000000002</v>
      </c>
      <c r="S174" s="226">
        <v>0</v>
      </c>
      <c r="T174" s="227">
        <f>S174*H174</f>
        <v>0</v>
      </c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R174" s="228" t="s">
        <v>782</v>
      </c>
      <c r="AT174" s="228" t="s">
        <v>670</v>
      </c>
      <c r="AU174" s="228" t="s">
        <v>91</v>
      </c>
      <c r="AY174" s="21" t="s">
        <v>159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1" t="s">
        <v>91</v>
      </c>
      <c r="BK174" s="229">
        <f>ROUND(I174*H174,2)</f>
        <v>0</v>
      </c>
      <c r="BL174" s="21" t="s">
        <v>663</v>
      </c>
      <c r="BM174" s="228" t="s">
        <v>4745</v>
      </c>
    </row>
    <row r="175" s="14" customFormat="1">
      <c r="A175" s="14"/>
      <c r="B175" s="246"/>
      <c r="C175" s="247"/>
      <c r="D175" s="237" t="s">
        <v>170</v>
      </c>
      <c r="E175" s="248" t="s">
        <v>32</v>
      </c>
      <c r="F175" s="249" t="s">
        <v>4642</v>
      </c>
      <c r="G175" s="247"/>
      <c r="H175" s="250">
        <v>2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170</v>
      </c>
      <c r="AU175" s="256" t="s">
        <v>91</v>
      </c>
      <c r="AV175" s="14" t="s">
        <v>91</v>
      </c>
      <c r="AW175" s="14" t="s">
        <v>38</v>
      </c>
      <c r="AX175" s="14" t="s">
        <v>84</v>
      </c>
      <c r="AY175" s="256" t="s">
        <v>159</v>
      </c>
    </row>
    <row r="176" s="2" customFormat="1" ht="24.15" customHeight="1">
      <c r="A176" s="43"/>
      <c r="B176" s="44"/>
      <c r="C176" s="217" t="s">
        <v>800</v>
      </c>
      <c r="D176" s="217" t="s">
        <v>162</v>
      </c>
      <c r="E176" s="218" t="s">
        <v>4746</v>
      </c>
      <c r="F176" s="219" t="s">
        <v>4747</v>
      </c>
      <c r="G176" s="220" t="s">
        <v>212</v>
      </c>
      <c r="H176" s="221">
        <v>12</v>
      </c>
      <c r="I176" s="222"/>
      <c r="J176" s="223">
        <f>ROUND(I176*H176,2)</f>
        <v>0</v>
      </c>
      <c r="K176" s="219" t="s">
        <v>166</v>
      </c>
      <c r="L176" s="49"/>
      <c r="M176" s="224" t="s">
        <v>32</v>
      </c>
      <c r="N176" s="225" t="s">
        <v>48</v>
      </c>
      <c r="O176" s="89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R176" s="228" t="s">
        <v>663</v>
      </c>
      <c r="AT176" s="228" t="s">
        <v>162</v>
      </c>
      <c r="AU176" s="228" t="s">
        <v>91</v>
      </c>
      <c r="AY176" s="21" t="s">
        <v>159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1" t="s">
        <v>91</v>
      </c>
      <c r="BK176" s="229">
        <f>ROUND(I176*H176,2)</f>
        <v>0</v>
      </c>
      <c r="BL176" s="21" t="s">
        <v>663</v>
      </c>
      <c r="BM176" s="228" t="s">
        <v>4748</v>
      </c>
    </row>
    <row r="177" s="2" customFormat="1">
      <c r="A177" s="43"/>
      <c r="B177" s="44"/>
      <c r="C177" s="45"/>
      <c r="D177" s="230" t="s">
        <v>168</v>
      </c>
      <c r="E177" s="45"/>
      <c r="F177" s="231" t="s">
        <v>4749</v>
      </c>
      <c r="G177" s="45"/>
      <c r="H177" s="45"/>
      <c r="I177" s="232"/>
      <c r="J177" s="45"/>
      <c r="K177" s="45"/>
      <c r="L177" s="49"/>
      <c r="M177" s="233"/>
      <c r="N177" s="234"/>
      <c r="O177" s="89"/>
      <c r="P177" s="89"/>
      <c r="Q177" s="89"/>
      <c r="R177" s="89"/>
      <c r="S177" s="89"/>
      <c r="T177" s="90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T177" s="21" t="s">
        <v>168</v>
      </c>
      <c r="AU177" s="21" t="s">
        <v>91</v>
      </c>
    </row>
    <row r="178" s="2" customFormat="1" ht="16.5" customHeight="1">
      <c r="A178" s="43"/>
      <c r="B178" s="44"/>
      <c r="C178" s="277" t="s">
        <v>816</v>
      </c>
      <c r="D178" s="277" t="s">
        <v>670</v>
      </c>
      <c r="E178" s="278" t="s">
        <v>4750</v>
      </c>
      <c r="F178" s="279" t="s">
        <v>4751</v>
      </c>
      <c r="G178" s="280" t="s">
        <v>212</v>
      </c>
      <c r="H178" s="281">
        <v>12</v>
      </c>
      <c r="I178" s="282"/>
      <c r="J178" s="283">
        <f>ROUND(I178*H178,2)</f>
        <v>0</v>
      </c>
      <c r="K178" s="279" t="s">
        <v>166</v>
      </c>
      <c r="L178" s="284"/>
      <c r="M178" s="285" t="s">
        <v>32</v>
      </c>
      <c r="N178" s="286" t="s">
        <v>48</v>
      </c>
      <c r="O178" s="89"/>
      <c r="P178" s="226">
        <f>O178*H178</f>
        <v>0</v>
      </c>
      <c r="Q178" s="226">
        <v>0.00029999999999999997</v>
      </c>
      <c r="R178" s="226">
        <f>Q178*H178</f>
        <v>0.0035999999999999999</v>
      </c>
      <c r="S178" s="226">
        <v>0</v>
      </c>
      <c r="T178" s="227">
        <f>S178*H178</f>
        <v>0</v>
      </c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R178" s="228" t="s">
        <v>782</v>
      </c>
      <c r="AT178" s="228" t="s">
        <v>670</v>
      </c>
      <c r="AU178" s="228" t="s">
        <v>91</v>
      </c>
      <c r="AY178" s="21" t="s">
        <v>159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1" t="s">
        <v>91</v>
      </c>
      <c r="BK178" s="229">
        <f>ROUND(I178*H178,2)</f>
        <v>0</v>
      </c>
      <c r="BL178" s="21" t="s">
        <v>663</v>
      </c>
      <c r="BM178" s="228" t="s">
        <v>4752</v>
      </c>
    </row>
    <row r="179" s="14" customFormat="1">
      <c r="A179" s="14"/>
      <c r="B179" s="246"/>
      <c r="C179" s="247"/>
      <c r="D179" s="237" t="s">
        <v>170</v>
      </c>
      <c r="E179" s="248" t="s">
        <v>32</v>
      </c>
      <c r="F179" s="249" t="s">
        <v>4738</v>
      </c>
      <c r="G179" s="247"/>
      <c r="H179" s="250">
        <v>12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170</v>
      </c>
      <c r="AU179" s="256" t="s">
        <v>91</v>
      </c>
      <c r="AV179" s="14" t="s">
        <v>91</v>
      </c>
      <c r="AW179" s="14" t="s">
        <v>38</v>
      </c>
      <c r="AX179" s="14" t="s">
        <v>84</v>
      </c>
      <c r="AY179" s="256" t="s">
        <v>159</v>
      </c>
    </row>
    <row r="180" s="2" customFormat="1" ht="37.8" customHeight="1">
      <c r="A180" s="43"/>
      <c r="B180" s="44"/>
      <c r="C180" s="217" t="s">
        <v>825</v>
      </c>
      <c r="D180" s="217" t="s">
        <v>162</v>
      </c>
      <c r="E180" s="218" t="s">
        <v>4753</v>
      </c>
      <c r="F180" s="219" t="s">
        <v>4754</v>
      </c>
      <c r="G180" s="220" t="s">
        <v>212</v>
      </c>
      <c r="H180" s="221">
        <v>2</v>
      </c>
      <c r="I180" s="222"/>
      <c r="J180" s="223">
        <f>ROUND(I180*H180,2)</f>
        <v>0</v>
      </c>
      <c r="K180" s="219" t="s">
        <v>166</v>
      </c>
      <c r="L180" s="49"/>
      <c r="M180" s="224" t="s">
        <v>32</v>
      </c>
      <c r="N180" s="225" t="s">
        <v>48</v>
      </c>
      <c r="O180" s="89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R180" s="228" t="s">
        <v>663</v>
      </c>
      <c r="AT180" s="228" t="s">
        <v>162</v>
      </c>
      <c r="AU180" s="228" t="s">
        <v>91</v>
      </c>
      <c r="AY180" s="21" t="s">
        <v>159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1" t="s">
        <v>91</v>
      </c>
      <c r="BK180" s="229">
        <f>ROUND(I180*H180,2)</f>
        <v>0</v>
      </c>
      <c r="BL180" s="21" t="s">
        <v>663</v>
      </c>
      <c r="BM180" s="228" t="s">
        <v>4755</v>
      </c>
    </row>
    <row r="181" s="2" customFormat="1">
      <c r="A181" s="43"/>
      <c r="B181" s="44"/>
      <c r="C181" s="45"/>
      <c r="D181" s="230" t="s">
        <v>168</v>
      </c>
      <c r="E181" s="45"/>
      <c r="F181" s="231" t="s">
        <v>4756</v>
      </c>
      <c r="G181" s="45"/>
      <c r="H181" s="45"/>
      <c r="I181" s="232"/>
      <c r="J181" s="45"/>
      <c r="K181" s="45"/>
      <c r="L181" s="49"/>
      <c r="M181" s="233"/>
      <c r="N181" s="234"/>
      <c r="O181" s="89"/>
      <c r="P181" s="89"/>
      <c r="Q181" s="89"/>
      <c r="R181" s="89"/>
      <c r="S181" s="89"/>
      <c r="T181" s="90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T181" s="21" t="s">
        <v>168</v>
      </c>
      <c r="AU181" s="21" t="s">
        <v>91</v>
      </c>
    </row>
    <row r="182" s="2" customFormat="1" ht="24.15" customHeight="1">
      <c r="A182" s="43"/>
      <c r="B182" s="44"/>
      <c r="C182" s="277" t="s">
        <v>842</v>
      </c>
      <c r="D182" s="277" t="s">
        <v>670</v>
      </c>
      <c r="E182" s="278" t="s">
        <v>4757</v>
      </c>
      <c r="F182" s="279" t="s">
        <v>4758</v>
      </c>
      <c r="G182" s="280" t="s">
        <v>212</v>
      </c>
      <c r="H182" s="281">
        <v>2</v>
      </c>
      <c r="I182" s="282"/>
      <c r="J182" s="283">
        <f>ROUND(I182*H182,2)</f>
        <v>0</v>
      </c>
      <c r="K182" s="279" t="s">
        <v>4610</v>
      </c>
      <c r="L182" s="284"/>
      <c r="M182" s="285" t="s">
        <v>32</v>
      </c>
      <c r="N182" s="286" t="s">
        <v>48</v>
      </c>
      <c r="O182" s="89"/>
      <c r="P182" s="226">
        <f>O182*H182</f>
        <v>0</v>
      </c>
      <c r="Q182" s="226">
        <v>0.00080000000000000004</v>
      </c>
      <c r="R182" s="226">
        <f>Q182*H182</f>
        <v>0.0016000000000000001</v>
      </c>
      <c r="S182" s="226">
        <v>0</v>
      </c>
      <c r="T182" s="227">
        <f>S182*H182</f>
        <v>0</v>
      </c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R182" s="228" t="s">
        <v>782</v>
      </c>
      <c r="AT182" s="228" t="s">
        <v>670</v>
      </c>
      <c r="AU182" s="228" t="s">
        <v>91</v>
      </c>
      <c r="AY182" s="21" t="s">
        <v>159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1" t="s">
        <v>91</v>
      </c>
      <c r="BK182" s="229">
        <f>ROUND(I182*H182,2)</f>
        <v>0</v>
      </c>
      <c r="BL182" s="21" t="s">
        <v>663</v>
      </c>
      <c r="BM182" s="228" t="s">
        <v>4759</v>
      </c>
    </row>
    <row r="183" s="14" customFormat="1">
      <c r="A183" s="14"/>
      <c r="B183" s="246"/>
      <c r="C183" s="247"/>
      <c r="D183" s="237" t="s">
        <v>170</v>
      </c>
      <c r="E183" s="248" t="s">
        <v>32</v>
      </c>
      <c r="F183" s="249" t="s">
        <v>4760</v>
      </c>
      <c r="G183" s="247"/>
      <c r="H183" s="250">
        <v>2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170</v>
      </c>
      <c r="AU183" s="256" t="s">
        <v>91</v>
      </c>
      <c r="AV183" s="14" t="s">
        <v>91</v>
      </c>
      <c r="AW183" s="14" t="s">
        <v>38</v>
      </c>
      <c r="AX183" s="14" t="s">
        <v>84</v>
      </c>
      <c r="AY183" s="256" t="s">
        <v>159</v>
      </c>
    </row>
    <row r="184" s="2" customFormat="1" ht="37.8" customHeight="1">
      <c r="A184" s="43"/>
      <c r="B184" s="44"/>
      <c r="C184" s="217" t="s">
        <v>858</v>
      </c>
      <c r="D184" s="217" t="s">
        <v>162</v>
      </c>
      <c r="E184" s="218" t="s">
        <v>4761</v>
      </c>
      <c r="F184" s="219" t="s">
        <v>4762</v>
      </c>
      <c r="G184" s="220" t="s">
        <v>212</v>
      </c>
      <c r="H184" s="221">
        <v>4</v>
      </c>
      <c r="I184" s="222"/>
      <c r="J184" s="223">
        <f>ROUND(I184*H184,2)</f>
        <v>0</v>
      </c>
      <c r="K184" s="219" t="s">
        <v>166</v>
      </c>
      <c r="L184" s="49"/>
      <c r="M184" s="224" t="s">
        <v>32</v>
      </c>
      <c r="N184" s="225" t="s">
        <v>48</v>
      </c>
      <c r="O184" s="89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R184" s="228" t="s">
        <v>663</v>
      </c>
      <c r="AT184" s="228" t="s">
        <v>162</v>
      </c>
      <c r="AU184" s="228" t="s">
        <v>91</v>
      </c>
      <c r="AY184" s="21" t="s">
        <v>159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1" t="s">
        <v>91</v>
      </c>
      <c r="BK184" s="229">
        <f>ROUND(I184*H184,2)</f>
        <v>0</v>
      </c>
      <c r="BL184" s="21" t="s">
        <v>663</v>
      </c>
      <c r="BM184" s="228" t="s">
        <v>4763</v>
      </c>
    </row>
    <row r="185" s="2" customFormat="1">
      <c r="A185" s="43"/>
      <c r="B185" s="44"/>
      <c r="C185" s="45"/>
      <c r="D185" s="230" t="s">
        <v>168</v>
      </c>
      <c r="E185" s="45"/>
      <c r="F185" s="231" t="s">
        <v>4764</v>
      </c>
      <c r="G185" s="45"/>
      <c r="H185" s="45"/>
      <c r="I185" s="232"/>
      <c r="J185" s="45"/>
      <c r="K185" s="45"/>
      <c r="L185" s="49"/>
      <c r="M185" s="233"/>
      <c r="N185" s="234"/>
      <c r="O185" s="89"/>
      <c r="P185" s="89"/>
      <c r="Q185" s="89"/>
      <c r="R185" s="89"/>
      <c r="S185" s="89"/>
      <c r="T185" s="90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T185" s="21" t="s">
        <v>168</v>
      </c>
      <c r="AU185" s="21" t="s">
        <v>91</v>
      </c>
    </row>
    <row r="186" s="2" customFormat="1" ht="24.15" customHeight="1">
      <c r="A186" s="43"/>
      <c r="B186" s="44"/>
      <c r="C186" s="277" t="s">
        <v>866</v>
      </c>
      <c r="D186" s="277" t="s">
        <v>670</v>
      </c>
      <c r="E186" s="278" t="s">
        <v>4765</v>
      </c>
      <c r="F186" s="279" t="s">
        <v>4766</v>
      </c>
      <c r="G186" s="280" t="s">
        <v>212</v>
      </c>
      <c r="H186" s="281">
        <v>4</v>
      </c>
      <c r="I186" s="282"/>
      <c r="J186" s="283">
        <f>ROUND(I186*H186,2)</f>
        <v>0</v>
      </c>
      <c r="K186" s="279" t="s">
        <v>4610</v>
      </c>
      <c r="L186" s="284"/>
      <c r="M186" s="285" t="s">
        <v>32</v>
      </c>
      <c r="N186" s="286" t="s">
        <v>48</v>
      </c>
      <c r="O186" s="89"/>
      <c r="P186" s="226">
        <f>O186*H186</f>
        <v>0</v>
      </c>
      <c r="Q186" s="226">
        <v>0.0088999999999999999</v>
      </c>
      <c r="R186" s="226">
        <f>Q186*H186</f>
        <v>0.0356</v>
      </c>
      <c r="S186" s="226">
        <v>0</v>
      </c>
      <c r="T186" s="227">
        <f>S186*H186</f>
        <v>0</v>
      </c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R186" s="228" t="s">
        <v>782</v>
      </c>
      <c r="AT186" s="228" t="s">
        <v>670</v>
      </c>
      <c r="AU186" s="228" t="s">
        <v>91</v>
      </c>
      <c r="AY186" s="21" t="s">
        <v>159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1" t="s">
        <v>91</v>
      </c>
      <c r="BK186" s="229">
        <f>ROUND(I186*H186,2)</f>
        <v>0</v>
      </c>
      <c r="BL186" s="21" t="s">
        <v>663</v>
      </c>
      <c r="BM186" s="228" t="s">
        <v>4767</v>
      </c>
    </row>
    <row r="187" s="14" customFormat="1">
      <c r="A187" s="14"/>
      <c r="B187" s="246"/>
      <c r="C187" s="247"/>
      <c r="D187" s="237" t="s">
        <v>170</v>
      </c>
      <c r="E187" s="248" t="s">
        <v>32</v>
      </c>
      <c r="F187" s="249" t="s">
        <v>4768</v>
      </c>
      <c r="G187" s="247"/>
      <c r="H187" s="250">
        <v>4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170</v>
      </c>
      <c r="AU187" s="256" t="s">
        <v>91</v>
      </c>
      <c r="AV187" s="14" t="s">
        <v>91</v>
      </c>
      <c r="AW187" s="14" t="s">
        <v>38</v>
      </c>
      <c r="AX187" s="14" t="s">
        <v>84</v>
      </c>
      <c r="AY187" s="256" t="s">
        <v>159</v>
      </c>
    </row>
    <row r="188" s="2" customFormat="1" ht="24.15" customHeight="1">
      <c r="A188" s="43"/>
      <c r="B188" s="44"/>
      <c r="C188" s="217" t="s">
        <v>874</v>
      </c>
      <c r="D188" s="217" t="s">
        <v>162</v>
      </c>
      <c r="E188" s="218" t="s">
        <v>4769</v>
      </c>
      <c r="F188" s="219" t="s">
        <v>4770</v>
      </c>
      <c r="G188" s="220" t="s">
        <v>212</v>
      </c>
      <c r="H188" s="221">
        <v>4</v>
      </c>
      <c r="I188" s="222"/>
      <c r="J188" s="223">
        <f>ROUND(I188*H188,2)</f>
        <v>0</v>
      </c>
      <c r="K188" s="219" t="s">
        <v>4610</v>
      </c>
      <c r="L188" s="49"/>
      <c r="M188" s="224" t="s">
        <v>32</v>
      </c>
      <c r="N188" s="225" t="s">
        <v>48</v>
      </c>
      <c r="O188" s="89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R188" s="228" t="s">
        <v>663</v>
      </c>
      <c r="AT188" s="228" t="s">
        <v>162</v>
      </c>
      <c r="AU188" s="228" t="s">
        <v>91</v>
      </c>
      <c r="AY188" s="21" t="s">
        <v>159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1" t="s">
        <v>91</v>
      </c>
      <c r="BK188" s="229">
        <f>ROUND(I188*H188,2)</f>
        <v>0</v>
      </c>
      <c r="BL188" s="21" t="s">
        <v>663</v>
      </c>
      <c r="BM188" s="228" t="s">
        <v>4771</v>
      </c>
    </row>
    <row r="189" s="2" customFormat="1" ht="21.75" customHeight="1">
      <c r="A189" s="43"/>
      <c r="B189" s="44"/>
      <c r="C189" s="277" t="s">
        <v>879</v>
      </c>
      <c r="D189" s="277" t="s">
        <v>670</v>
      </c>
      <c r="E189" s="278" t="s">
        <v>4772</v>
      </c>
      <c r="F189" s="279" t="s">
        <v>4773</v>
      </c>
      <c r="G189" s="280" t="s">
        <v>212</v>
      </c>
      <c r="H189" s="281">
        <v>4</v>
      </c>
      <c r="I189" s="282"/>
      <c r="J189" s="283">
        <f>ROUND(I189*H189,2)</f>
        <v>0</v>
      </c>
      <c r="K189" s="279" t="s">
        <v>4610</v>
      </c>
      <c r="L189" s="284"/>
      <c r="M189" s="285" t="s">
        <v>32</v>
      </c>
      <c r="N189" s="286" t="s">
        <v>48</v>
      </c>
      <c r="O189" s="89"/>
      <c r="P189" s="226">
        <f>O189*H189</f>
        <v>0</v>
      </c>
      <c r="Q189" s="226">
        <v>0.001</v>
      </c>
      <c r="R189" s="226">
        <f>Q189*H189</f>
        <v>0.0040000000000000001</v>
      </c>
      <c r="S189" s="226">
        <v>0</v>
      </c>
      <c r="T189" s="227">
        <f>S189*H189</f>
        <v>0</v>
      </c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R189" s="228" t="s">
        <v>782</v>
      </c>
      <c r="AT189" s="228" t="s">
        <v>670</v>
      </c>
      <c r="AU189" s="228" t="s">
        <v>91</v>
      </c>
      <c r="AY189" s="21" t="s">
        <v>159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1" t="s">
        <v>91</v>
      </c>
      <c r="BK189" s="229">
        <f>ROUND(I189*H189,2)</f>
        <v>0</v>
      </c>
      <c r="BL189" s="21" t="s">
        <v>663</v>
      </c>
      <c r="BM189" s="228" t="s">
        <v>4774</v>
      </c>
    </row>
    <row r="190" s="14" customFormat="1">
      <c r="A190" s="14"/>
      <c r="B190" s="246"/>
      <c r="C190" s="247"/>
      <c r="D190" s="237" t="s">
        <v>170</v>
      </c>
      <c r="E190" s="248" t="s">
        <v>32</v>
      </c>
      <c r="F190" s="249" t="s">
        <v>4768</v>
      </c>
      <c r="G190" s="247"/>
      <c r="H190" s="250">
        <v>4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170</v>
      </c>
      <c r="AU190" s="256" t="s">
        <v>91</v>
      </c>
      <c r="AV190" s="14" t="s">
        <v>91</v>
      </c>
      <c r="AW190" s="14" t="s">
        <v>38</v>
      </c>
      <c r="AX190" s="14" t="s">
        <v>84</v>
      </c>
      <c r="AY190" s="256" t="s">
        <v>159</v>
      </c>
    </row>
    <row r="191" s="2" customFormat="1" ht="16.5" customHeight="1">
      <c r="A191" s="43"/>
      <c r="B191" s="44"/>
      <c r="C191" s="217" t="s">
        <v>889</v>
      </c>
      <c r="D191" s="217" t="s">
        <v>162</v>
      </c>
      <c r="E191" s="218" t="s">
        <v>4775</v>
      </c>
      <c r="F191" s="219" t="s">
        <v>4776</v>
      </c>
      <c r="G191" s="220" t="s">
        <v>212</v>
      </c>
      <c r="H191" s="221">
        <v>14</v>
      </c>
      <c r="I191" s="222"/>
      <c r="J191" s="223">
        <f>ROUND(I191*H191,2)</f>
        <v>0</v>
      </c>
      <c r="K191" s="219" t="s">
        <v>4610</v>
      </c>
      <c r="L191" s="49"/>
      <c r="M191" s="224" t="s">
        <v>32</v>
      </c>
      <c r="N191" s="225" t="s">
        <v>48</v>
      </c>
      <c r="O191" s="89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R191" s="228" t="s">
        <v>663</v>
      </c>
      <c r="AT191" s="228" t="s">
        <v>162</v>
      </c>
      <c r="AU191" s="228" t="s">
        <v>91</v>
      </c>
      <c r="AY191" s="21" t="s">
        <v>159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1" t="s">
        <v>91</v>
      </c>
      <c r="BK191" s="229">
        <f>ROUND(I191*H191,2)</f>
        <v>0</v>
      </c>
      <c r="BL191" s="21" t="s">
        <v>663</v>
      </c>
      <c r="BM191" s="228" t="s">
        <v>4777</v>
      </c>
    </row>
    <row r="192" s="14" customFormat="1">
      <c r="A192" s="14"/>
      <c r="B192" s="246"/>
      <c r="C192" s="247"/>
      <c r="D192" s="237" t="s">
        <v>170</v>
      </c>
      <c r="E192" s="248" t="s">
        <v>32</v>
      </c>
      <c r="F192" s="249" t="s">
        <v>4778</v>
      </c>
      <c r="G192" s="247"/>
      <c r="H192" s="250">
        <v>14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170</v>
      </c>
      <c r="AU192" s="256" t="s">
        <v>91</v>
      </c>
      <c r="AV192" s="14" t="s">
        <v>91</v>
      </c>
      <c r="AW192" s="14" t="s">
        <v>38</v>
      </c>
      <c r="AX192" s="14" t="s">
        <v>84</v>
      </c>
      <c r="AY192" s="256" t="s">
        <v>159</v>
      </c>
    </row>
    <row r="193" s="2" customFormat="1" ht="24.15" customHeight="1">
      <c r="A193" s="43"/>
      <c r="B193" s="44"/>
      <c r="C193" s="277" t="s">
        <v>896</v>
      </c>
      <c r="D193" s="277" t="s">
        <v>670</v>
      </c>
      <c r="E193" s="278" t="s">
        <v>4779</v>
      </c>
      <c r="F193" s="279" t="s">
        <v>4780</v>
      </c>
      <c r="G193" s="280" t="s">
        <v>212</v>
      </c>
      <c r="H193" s="281">
        <v>10</v>
      </c>
      <c r="I193" s="282"/>
      <c r="J193" s="283">
        <f>ROUND(I193*H193,2)</f>
        <v>0</v>
      </c>
      <c r="K193" s="279" t="s">
        <v>4610</v>
      </c>
      <c r="L193" s="284"/>
      <c r="M193" s="285" t="s">
        <v>32</v>
      </c>
      <c r="N193" s="286" t="s">
        <v>48</v>
      </c>
      <c r="O193" s="89"/>
      <c r="P193" s="226">
        <f>O193*H193</f>
        <v>0</v>
      </c>
      <c r="Q193" s="226">
        <v>0.0032799999999999999</v>
      </c>
      <c r="R193" s="226">
        <f>Q193*H193</f>
        <v>0.032799999999999996</v>
      </c>
      <c r="S193" s="226">
        <v>0</v>
      </c>
      <c r="T193" s="227">
        <f>S193*H193</f>
        <v>0</v>
      </c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R193" s="228" t="s">
        <v>782</v>
      </c>
      <c r="AT193" s="228" t="s">
        <v>670</v>
      </c>
      <c r="AU193" s="228" t="s">
        <v>91</v>
      </c>
      <c r="AY193" s="21" t="s">
        <v>159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1" t="s">
        <v>91</v>
      </c>
      <c r="BK193" s="229">
        <f>ROUND(I193*H193,2)</f>
        <v>0</v>
      </c>
      <c r="BL193" s="21" t="s">
        <v>663</v>
      </c>
      <c r="BM193" s="228" t="s">
        <v>4781</v>
      </c>
    </row>
    <row r="194" s="14" customFormat="1">
      <c r="A194" s="14"/>
      <c r="B194" s="246"/>
      <c r="C194" s="247"/>
      <c r="D194" s="237" t="s">
        <v>170</v>
      </c>
      <c r="E194" s="248" t="s">
        <v>32</v>
      </c>
      <c r="F194" s="249" t="s">
        <v>4782</v>
      </c>
      <c r="G194" s="247"/>
      <c r="H194" s="250">
        <v>10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170</v>
      </c>
      <c r="AU194" s="256" t="s">
        <v>91</v>
      </c>
      <c r="AV194" s="14" t="s">
        <v>91</v>
      </c>
      <c r="AW194" s="14" t="s">
        <v>38</v>
      </c>
      <c r="AX194" s="14" t="s">
        <v>84</v>
      </c>
      <c r="AY194" s="256" t="s">
        <v>159</v>
      </c>
    </row>
    <row r="195" s="2" customFormat="1" ht="24.15" customHeight="1">
      <c r="A195" s="43"/>
      <c r="B195" s="44"/>
      <c r="C195" s="277" t="s">
        <v>901</v>
      </c>
      <c r="D195" s="277" t="s">
        <v>670</v>
      </c>
      <c r="E195" s="278" t="s">
        <v>4783</v>
      </c>
      <c r="F195" s="279" t="s">
        <v>4784</v>
      </c>
      <c r="G195" s="280" t="s">
        <v>212</v>
      </c>
      <c r="H195" s="281">
        <v>3</v>
      </c>
      <c r="I195" s="282"/>
      <c r="J195" s="283">
        <f>ROUND(I195*H195,2)</f>
        <v>0</v>
      </c>
      <c r="K195" s="279" t="s">
        <v>4610</v>
      </c>
      <c r="L195" s="284"/>
      <c r="M195" s="285" t="s">
        <v>32</v>
      </c>
      <c r="N195" s="286" t="s">
        <v>48</v>
      </c>
      <c r="O195" s="89"/>
      <c r="P195" s="226">
        <f>O195*H195</f>
        <v>0</v>
      </c>
      <c r="Q195" s="226">
        <v>0.0032799999999999999</v>
      </c>
      <c r="R195" s="226">
        <f>Q195*H195</f>
        <v>0.0098399999999999998</v>
      </c>
      <c r="S195" s="226">
        <v>0</v>
      </c>
      <c r="T195" s="227">
        <f>S195*H195</f>
        <v>0</v>
      </c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R195" s="228" t="s">
        <v>782</v>
      </c>
      <c r="AT195" s="228" t="s">
        <v>670</v>
      </c>
      <c r="AU195" s="228" t="s">
        <v>91</v>
      </c>
      <c r="AY195" s="21" t="s">
        <v>159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1" t="s">
        <v>91</v>
      </c>
      <c r="BK195" s="229">
        <f>ROUND(I195*H195,2)</f>
        <v>0</v>
      </c>
      <c r="BL195" s="21" t="s">
        <v>663</v>
      </c>
      <c r="BM195" s="228" t="s">
        <v>4785</v>
      </c>
    </row>
    <row r="196" s="14" customFormat="1">
      <c r="A196" s="14"/>
      <c r="B196" s="246"/>
      <c r="C196" s="247"/>
      <c r="D196" s="237" t="s">
        <v>170</v>
      </c>
      <c r="E196" s="248" t="s">
        <v>32</v>
      </c>
      <c r="F196" s="249" t="s">
        <v>4786</v>
      </c>
      <c r="G196" s="247"/>
      <c r="H196" s="250">
        <v>3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170</v>
      </c>
      <c r="AU196" s="256" t="s">
        <v>91</v>
      </c>
      <c r="AV196" s="14" t="s">
        <v>91</v>
      </c>
      <c r="AW196" s="14" t="s">
        <v>38</v>
      </c>
      <c r="AX196" s="14" t="s">
        <v>84</v>
      </c>
      <c r="AY196" s="256" t="s">
        <v>159</v>
      </c>
    </row>
    <row r="197" s="2" customFormat="1" ht="24.15" customHeight="1">
      <c r="A197" s="43"/>
      <c r="B197" s="44"/>
      <c r="C197" s="277" t="s">
        <v>907</v>
      </c>
      <c r="D197" s="277" t="s">
        <v>670</v>
      </c>
      <c r="E197" s="278" t="s">
        <v>4787</v>
      </c>
      <c r="F197" s="279" t="s">
        <v>4788</v>
      </c>
      <c r="G197" s="280" t="s">
        <v>212</v>
      </c>
      <c r="H197" s="281">
        <v>1</v>
      </c>
      <c r="I197" s="282"/>
      <c r="J197" s="283">
        <f>ROUND(I197*H197,2)</f>
        <v>0</v>
      </c>
      <c r="K197" s="279" t="s">
        <v>4610</v>
      </c>
      <c r="L197" s="284"/>
      <c r="M197" s="285" t="s">
        <v>32</v>
      </c>
      <c r="N197" s="286" t="s">
        <v>48</v>
      </c>
      <c r="O197" s="89"/>
      <c r="P197" s="226">
        <f>O197*H197</f>
        <v>0</v>
      </c>
      <c r="Q197" s="226">
        <v>0.0032799999999999999</v>
      </c>
      <c r="R197" s="226">
        <f>Q197*H197</f>
        <v>0.0032799999999999999</v>
      </c>
      <c r="S197" s="226">
        <v>0</v>
      </c>
      <c r="T197" s="227">
        <f>S197*H197</f>
        <v>0</v>
      </c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R197" s="228" t="s">
        <v>782</v>
      </c>
      <c r="AT197" s="228" t="s">
        <v>670</v>
      </c>
      <c r="AU197" s="228" t="s">
        <v>91</v>
      </c>
      <c r="AY197" s="21" t="s">
        <v>159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1" t="s">
        <v>91</v>
      </c>
      <c r="BK197" s="229">
        <f>ROUND(I197*H197,2)</f>
        <v>0</v>
      </c>
      <c r="BL197" s="21" t="s">
        <v>663</v>
      </c>
      <c r="BM197" s="228" t="s">
        <v>4789</v>
      </c>
    </row>
    <row r="198" s="14" customFormat="1">
      <c r="A198" s="14"/>
      <c r="B198" s="246"/>
      <c r="C198" s="247"/>
      <c r="D198" s="237" t="s">
        <v>170</v>
      </c>
      <c r="E198" s="248" t="s">
        <v>32</v>
      </c>
      <c r="F198" s="249" t="s">
        <v>4711</v>
      </c>
      <c r="G198" s="247"/>
      <c r="H198" s="250">
        <v>1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170</v>
      </c>
      <c r="AU198" s="256" t="s">
        <v>91</v>
      </c>
      <c r="AV198" s="14" t="s">
        <v>91</v>
      </c>
      <c r="AW198" s="14" t="s">
        <v>38</v>
      </c>
      <c r="AX198" s="14" t="s">
        <v>84</v>
      </c>
      <c r="AY198" s="256" t="s">
        <v>159</v>
      </c>
    </row>
    <row r="199" s="2" customFormat="1" ht="24.15" customHeight="1">
      <c r="A199" s="43"/>
      <c r="B199" s="44"/>
      <c r="C199" s="217" t="s">
        <v>911</v>
      </c>
      <c r="D199" s="217" t="s">
        <v>162</v>
      </c>
      <c r="E199" s="218" t="s">
        <v>4790</v>
      </c>
      <c r="F199" s="219" t="s">
        <v>4791</v>
      </c>
      <c r="G199" s="220" t="s">
        <v>212</v>
      </c>
      <c r="H199" s="221">
        <v>19</v>
      </c>
      <c r="I199" s="222"/>
      <c r="J199" s="223">
        <f>ROUND(I199*H199,2)</f>
        <v>0</v>
      </c>
      <c r="K199" s="219" t="s">
        <v>166</v>
      </c>
      <c r="L199" s="49"/>
      <c r="M199" s="224" t="s">
        <v>32</v>
      </c>
      <c r="N199" s="225" t="s">
        <v>48</v>
      </c>
      <c r="O199" s="89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R199" s="228" t="s">
        <v>663</v>
      </c>
      <c r="AT199" s="228" t="s">
        <v>162</v>
      </c>
      <c r="AU199" s="228" t="s">
        <v>91</v>
      </c>
      <c r="AY199" s="21" t="s">
        <v>159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1" t="s">
        <v>91</v>
      </c>
      <c r="BK199" s="229">
        <f>ROUND(I199*H199,2)</f>
        <v>0</v>
      </c>
      <c r="BL199" s="21" t="s">
        <v>663</v>
      </c>
      <c r="BM199" s="228" t="s">
        <v>4792</v>
      </c>
    </row>
    <row r="200" s="2" customFormat="1">
      <c r="A200" s="43"/>
      <c r="B200" s="44"/>
      <c r="C200" s="45"/>
      <c r="D200" s="230" t="s">
        <v>168</v>
      </c>
      <c r="E200" s="45"/>
      <c r="F200" s="231" t="s">
        <v>4793</v>
      </c>
      <c r="G200" s="45"/>
      <c r="H200" s="45"/>
      <c r="I200" s="232"/>
      <c r="J200" s="45"/>
      <c r="K200" s="45"/>
      <c r="L200" s="49"/>
      <c r="M200" s="233"/>
      <c r="N200" s="234"/>
      <c r="O200" s="89"/>
      <c r="P200" s="89"/>
      <c r="Q200" s="89"/>
      <c r="R200" s="89"/>
      <c r="S200" s="89"/>
      <c r="T200" s="90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T200" s="21" t="s">
        <v>168</v>
      </c>
      <c r="AU200" s="21" t="s">
        <v>91</v>
      </c>
    </row>
    <row r="201" s="14" customFormat="1">
      <c r="A201" s="14"/>
      <c r="B201" s="246"/>
      <c r="C201" s="247"/>
      <c r="D201" s="237" t="s">
        <v>170</v>
      </c>
      <c r="E201" s="248" t="s">
        <v>32</v>
      </c>
      <c r="F201" s="249" t="s">
        <v>4794</v>
      </c>
      <c r="G201" s="247"/>
      <c r="H201" s="250">
        <v>19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170</v>
      </c>
      <c r="AU201" s="256" t="s">
        <v>91</v>
      </c>
      <c r="AV201" s="14" t="s">
        <v>91</v>
      </c>
      <c r="AW201" s="14" t="s">
        <v>38</v>
      </c>
      <c r="AX201" s="14" t="s">
        <v>84</v>
      </c>
      <c r="AY201" s="256" t="s">
        <v>159</v>
      </c>
    </row>
    <row r="202" s="2" customFormat="1" ht="16.5" customHeight="1">
      <c r="A202" s="43"/>
      <c r="B202" s="44"/>
      <c r="C202" s="277" t="s">
        <v>915</v>
      </c>
      <c r="D202" s="277" t="s">
        <v>670</v>
      </c>
      <c r="E202" s="278" t="s">
        <v>4795</v>
      </c>
      <c r="F202" s="279" t="s">
        <v>4796</v>
      </c>
      <c r="G202" s="280" t="s">
        <v>212</v>
      </c>
      <c r="H202" s="281">
        <v>15</v>
      </c>
      <c r="I202" s="282"/>
      <c r="J202" s="283">
        <f>ROUND(I202*H202,2)</f>
        <v>0</v>
      </c>
      <c r="K202" s="279" t="s">
        <v>4610</v>
      </c>
      <c r="L202" s="284"/>
      <c r="M202" s="285" t="s">
        <v>32</v>
      </c>
      <c r="N202" s="286" t="s">
        <v>48</v>
      </c>
      <c r="O202" s="89"/>
      <c r="P202" s="226">
        <f>O202*H202</f>
        <v>0</v>
      </c>
      <c r="Q202" s="226">
        <v>0.023</v>
      </c>
      <c r="R202" s="226">
        <f>Q202*H202</f>
        <v>0.34499999999999997</v>
      </c>
      <c r="S202" s="226">
        <v>0</v>
      </c>
      <c r="T202" s="227">
        <f>S202*H202</f>
        <v>0</v>
      </c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R202" s="228" t="s">
        <v>782</v>
      </c>
      <c r="AT202" s="228" t="s">
        <v>670</v>
      </c>
      <c r="AU202" s="228" t="s">
        <v>91</v>
      </c>
      <c r="AY202" s="21" t="s">
        <v>159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1" t="s">
        <v>91</v>
      </c>
      <c r="BK202" s="229">
        <f>ROUND(I202*H202,2)</f>
        <v>0</v>
      </c>
      <c r="BL202" s="21" t="s">
        <v>663</v>
      </c>
      <c r="BM202" s="228" t="s">
        <v>4797</v>
      </c>
    </row>
    <row r="203" s="14" customFormat="1">
      <c r="A203" s="14"/>
      <c r="B203" s="246"/>
      <c r="C203" s="247"/>
      <c r="D203" s="237" t="s">
        <v>170</v>
      </c>
      <c r="E203" s="248" t="s">
        <v>32</v>
      </c>
      <c r="F203" s="249" t="s">
        <v>4798</v>
      </c>
      <c r="G203" s="247"/>
      <c r="H203" s="250">
        <v>15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170</v>
      </c>
      <c r="AU203" s="256" t="s">
        <v>91</v>
      </c>
      <c r="AV203" s="14" t="s">
        <v>91</v>
      </c>
      <c r="AW203" s="14" t="s">
        <v>38</v>
      </c>
      <c r="AX203" s="14" t="s">
        <v>84</v>
      </c>
      <c r="AY203" s="256" t="s">
        <v>159</v>
      </c>
    </row>
    <row r="204" s="2" customFormat="1" ht="16.5" customHeight="1">
      <c r="A204" s="43"/>
      <c r="B204" s="44"/>
      <c r="C204" s="277" t="s">
        <v>919</v>
      </c>
      <c r="D204" s="277" t="s">
        <v>670</v>
      </c>
      <c r="E204" s="278" t="s">
        <v>4799</v>
      </c>
      <c r="F204" s="279" t="s">
        <v>4800</v>
      </c>
      <c r="G204" s="280" t="s">
        <v>212</v>
      </c>
      <c r="H204" s="281">
        <v>3</v>
      </c>
      <c r="I204" s="282"/>
      <c r="J204" s="283">
        <f>ROUND(I204*H204,2)</f>
        <v>0</v>
      </c>
      <c r="K204" s="279" t="s">
        <v>4610</v>
      </c>
      <c r="L204" s="284"/>
      <c r="M204" s="285" t="s">
        <v>32</v>
      </c>
      <c r="N204" s="286" t="s">
        <v>48</v>
      </c>
      <c r="O204" s="89"/>
      <c r="P204" s="226">
        <f>O204*H204</f>
        <v>0</v>
      </c>
      <c r="Q204" s="226">
        <v>0.023</v>
      </c>
      <c r="R204" s="226">
        <f>Q204*H204</f>
        <v>0.069000000000000006</v>
      </c>
      <c r="S204" s="226">
        <v>0</v>
      </c>
      <c r="T204" s="227">
        <f>S204*H204</f>
        <v>0</v>
      </c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R204" s="228" t="s">
        <v>782</v>
      </c>
      <c r="AT204" s="228" t="s">
        <v>670</v>
      </c>
      <c r="AU204" s="228" t="s">
        <v>91</v>
      </c>
      <c r="AY204" s="21" t="s">
        <v>159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1" t="s">
        <v>91</v>
      </c>
      <c r="BK204" s="229">
        <f>ROUND(I204*H204,2)</f>
        <v>0</v>
      </c>
      <c r="BL204" s="21" t="s">
        <v>663</v>
      </c>
      <c r="BM204" s="228" t="s">
        <v>4801</v>
      </c>
    </row>
    <row r="205" s="14" customFormat="1">
      <c r="A205" s="14"/>
      <c r="B205" s="246"/>
      <c r="C205" s="247"/>
      <c r="D205" s="237" t="s">
        <v>170</v>
      </c>
      <c r="E205" s="248" t="s">
        <v>32</v>
      </c>
      <c r="F205" s="249" t="s">
        <v>4786</v>
      </c>
      <c r="G205" s="247"/>
      <c r="H205" s="250">
        <v>3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170</v>
      </c>
      <c r="AU205" s="256" t="s">
        <v>91</v>
      </c>
      <c r="AV205" s="14" t="s">
        <v>91</v>
      </c>
      <c r="AW205" s="14" t="s">
        <v>38</v>
      </c>
      <c r="AX205" s="14" t="s">
        <v>84</v>
      </c>
      <c r="AY205" s="256" t="s">
        <v>159</v>
      </c>
    </row>
    <row r="206" s="2" customFormat="1" ht="16.5" customHeight="1">
      <c r="A206" s="43"/>
      <c r="B206" s="44"/>
      <c r="C206" s="277" t="s">
        <v>172</v>
      </c>
      <c r="D206" s="277" t="s">
        <v>670</v>
      </c>
      <c r="E206" s="278" t="s">
        <v>4802</v>
      </c>
      <c r="F206" s="279" t="s">
        <v>4803</v>
      </c>
      <c r="G206" s="280" t="s">
        <v>212</v>
      </c>
      <c r="H206" s="281">
        <v>1</v>
      </c>
      <c r="I206" s="282"/>
      <c r="J206" s="283">
        <f>ROUND(I206*H206,2)</f>
        <v>0</v>
      </c>
      <c r="K206" s="279" t="s">
        <v>4610</v>
      </c>
      <c r="L206" s="284"/>
      <c r="M206" s="285" t="s">
        <v>32</v>
      </c>
      <c r="N206" s="286" t="s">
        <v>48</v>
      </c>
      <c r="O206" s="89"/>
      <c r="P206" s="226">
        <f>O206*H206</f>
        <v>0</v>
      </c>
      <c r="Q206" s="226">
        <v>0.023</v>
      </c>
      <c r="R206" s="226">
        <f>Q206*H206</f>
        <v>0.023</v>
      </c>
      <c r="S206" s="226">
        <v>0</v>
      </c>
      <c r="T206" s="227">
        <f>S206*H206</f>
        <v>0</v>
      </c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R206" s="228" t="s">
        <v>782</v>
      </c>
      <c r="AT206" s="228" t="s">
        <v>670</v>
      </c>
      <c r="AU206" s="228" t="s">
        <v>91</v>
      </c>
      <c r="AY206" s="21" t="s">
        <v>159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1" t="s">
        <v>91</v>
      </c>
      <c r="BK206" s="229">
        <f>ROUND(I206*H206,2)</f>
        <v>0</v>
      </c>
      <c r="BL206" s="21" t="s">
        <v>663</v>
      </c>
      <c r="BM206" s="228" t="s">
        <v>4804</v>
      </c>
    </row>
    <row r="207" s="14" customFormat="1">
      <c r="A207" s="14"/>
      <c r="B207" s="246"/>
      <c r="C207" s="247"/>
      <c r="D207" s="237" t="s">
        <v>170</v>
      </c>
      <c r="E207" s="248" t="s">
        <v>32</v>
      </c>
      <c r="F207" s="249" t="s">
        <v>84</v>
      </c>
      <c r="G207" s="247"/>
      <c r="H207" s="250">
        <v>1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170</v>
      </c>
      <c r="AU207" s="256" t="s">
        <v>91</v>
      </c>
      <c r="AV207" s="14" t="s">
        <v>91</v>
      </c>
      <c r="AW207" s="14" t="s">
        <v>38</v>
      </c>
      <c r="AX207" s="14" t="s">
        <v>84</v>
      </c>
      <c r="AY207" s="256" t="s">
        <v>159</v>
      </c>
    </row>
    <row r="208" s="2" customFormat="1" ht="37.8" customHeight="1">
      <c r="A208" s="43"/>
      <c r="B208" s="44"/>
      <c r="C208" s="217" t="s">
        <v>926</v>
      </c>
      <c r="D208" s="217" t="s">
        <v>162</v>
      </c>
      <c r="E208" s="218" t="s">
        <v>4805</v>
      </c>
      <c r="F208" s="219" t="s">
        <v>4806</v>
      </c>
      <c r="G208" s="220" t="s">
        <v>212</v>
      </c>
      <c r="H208" s="221">
        <v>16</v>
      </c>
      <c r="I208" s="222"/>
      <c r="J208" s="223">
        <f>ROUND(I208*H208,2)</f>
        <v>0</v>
      </c>
      <c r="K208" s="219" t="s">
        <v>166</v>
      </c>
      <c r="L208" s="49"/>
      <c r="M208" s="224" t="s">
        <v>32</v>
      </c>
      <c r="N208" s="225" t="s">
        <v>48</v>
      </c>
      <c r="O208" s="89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R208" s="228" t="s">
        <v>663</v>
      </c>
      <c r="AT208" s="228" t="s">
        <v>162</v>
      </c>
      <c r="AU208" s="228" t="s">
        <v>91</v>
      </c>
      <c r="AY208" s="21" t="s">
        <v>159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1" t="s">
        <v>91</v>
      </c>
      <c r="BK208" s="229">
        <f>ROUND(I208*H208,2)</f>
        <v>0</v>
      </c>
      <c r="BL208" s="21" t="s">
        <v>663</v>
      </c>
      <c r="BM208" s="228" t="s">
        <v>4807</v>
      </c>
    </row>
    <row r="209" s="2" customFormat="1">
      <c r="A209" s="43"/>
      <c r="B209" s="44"/>
      <c r="C209" s="45"/>
      <c r="D209" s="230" t="s">
        <v>168</v>
      </c>
      <c r="E209" s="45"/>
      <c r="F209" s="231" t="s">
        <v>4808</v>
      </c>
      <c r="G209" s="45"/>
      <c r="H209" s="45"/>
      <c r="I209" s="232"/>
      <c r="J209" s="45"/>
      <c r="K209" s="45"/>
      <c r="L209" s="49"/>
      <c r="M209" s="233"/>
      <c r="N209" s="234"/>
      <c r="O209" s="89"/>
      <c r="P209" s="89"/>
      <c r="Q209" s="89"/>
      <c r="R209" s="89"/>
      <c r="S209" s="89"/>
      <c r="T209" s="90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T209" s="21" t="s">
        <v>168</v>
      </c>
      <c r="AU209" s="21" t="s">
        <v>91</v>
      </c>
    </row>
    <row r="210" s="14" customFormat="1">
      <c r="A210" s="14"/>
      <c r="B210" s="246"/>
      <c r="C210" s="247"/>
      <c r="D210" s="237" t="s">
        <v>170</v>
      </c>
      <c r="E210" s="248" t="s">
        <v>32</v>
      </c>
      <c r="F210" s="249" t="s">
        <v>4809</v>
      </c>
      <c r="G210" s="247"/>
      <c r="H210" s="250">
        <v>16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170</v>
      </c>
      <c r="AU210" s="256" t="s">
        <v>91</v>
      </c>
      <c r="AV210" s="14" t="s">
        <v>91</v>
      </c>
      <c r="AW210" s="14" t="s">
        <v>38</v>
      </c>
      <c r="AX210" s="14" t="s">
        <v>84</v>
      </c>
      <c r="AY210" s="256" t="s">
        <v>159</v>
      </c>
    </row>
    <row r="211" s="2" customFormat="1" ht="49.05" customHeight="1">
      <c r="A211" s="43"/>
      <c r="B211" s="44"/>
      <c r="C211" s="277" t="s">
        <v>930</v>
      </c>
      <c r="D211" s="277" t="s">
        <v>670</v>
      </c>
      <c r="E211" s="278" t="s">
        <v>4810</v>
      </c>
      <c r="F211" s="279" t="s">
        <v>4811</v>
      </c>
      <c r="G211" s="280" t="s">
        <v>212</v>
      </c>
      <c r="H211" s="281">
        <v>8</v>
      </c>
      <c r="I211" s="282"/>
      <c r="J211" s="283">
        <f>ROUND(I211*H211,2)</f>
        <v>0</v>
      </c>
      <c r="K211" s="279" t="s">
        <v>4610</v>
      </c>
      <c r="L211" s="284"/>
      <c r="M211" s="285" t="s">
        <v>32</v>
      </c>
      <c r="N211" s="286" t="s">
        <v>48</v>
      </c>
      <c r="O211" s="89"/>
      <c r="P211" s="226">
        <f>O211*H211</f>
        <v>0</v>
      </c>
      <c r="Q211" s="226">
        <v>0.001</v>
      </c>
      <c r="R211" s="226">
        <f>Q211*H211</f>
        <v>0.0080000000000000002</v>
      </c>
      <c r="S211" s="226">
        <v>0</v>
      </c>
      <c r="T211" s="227">
        <f>S211*H211</f>
        <v>0</v>
      </c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R211" s="228" t="s">
        <v>782</v>
      </c>
      <c r="AT211" s="228" t="s">
        <v>670</v>
      </c>
      <c r="AU211" s="228" t="s">
        <v>91</v>
      </c>
      <c r="AY211" s="21" t="s">
        <v>159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1" t="s">
        <v>91</v>
      </c>
      <c r="BK211" s="229">
        <f>ROUND(I211*H211,2)</f>
        <v>0</v>
      </c>
      <c r="BL211" s="21" t="s">
        <v>663</v>
      </c>
      <c r="BM211" s="228" t="s">
        <v>4812</v>
      </c>
    </row>
    <row r="212" s="14" customFormat="1">
      <c r="A212" s="14"/>
      <c r="B212" s="246"/>
      <c r="C212" s="247"/>
      <c r="D212" s="237" t="s">
        <v>170</v>
      </c>
      <c r="E212" s="248" t="s">
        <v>32</v>
      </c>
      <c r="F212" s="249" t="s">
        <v>4813</v>
      </c>
      <c r="G212" s="247"/>
      <c r="H212" s="250">
        <v>8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170</v>
      </c>
      <c r="AU212" s="256" t="s">
        <v>91</v>
      </c>
      <c r="AV212" s="14" t="s">
        <v>91</v>
      </c>
      <c r="AW212" s="14" t="s">
        <v>38</v>
      </c>
      <c r="AX212" s="14" t="s">
        <v>84</v>
      </c>
      <c r="AY212" s="256" t="s">
        <v>159</v>
      </c>
    </row>
    <row r="213" s="2" customFormat="1" ht="44.25" customHeight="1">
      <c r="A213" s="43"/>
      <c r="B213" s="44"/>
      <c r="C213" s="277" t="s">
        <v>934</v>
      </c>
      <c r="D213" s="277" t="s">
        <v>670</v>
      </c>
      <c r="E213" s="278" t="s">
        <v>4814</v>
      </c>
      <c r="F213" s="279" t="s">
        <v>4815</v>
      </c>
      <c r="G213" s="280" t="s">
        <v>212</v>
      </c>
      <c r="H213" s="281">
        <v>8</v>
      </c>
      <c r="I213" s="282"/>
      <c r="J213" s="283">
        <f>ROUND(I213*H213,2)</f>
        <v>0</v>
      </c>
      <c r="K213" s="279" t="s">
        <v>4610</v>
      </c>
      <c r="L213" s="284"/>
      <c r="M213" s="285" t="s">
        <v>32</v>
      </c>
      <c r="N213" s="286" t="s">
        <v>48</v>
      </c>
      <c r="O213" s="89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R213" s="228" t="s">
        <v>782</v>
      </c>
      <c r="AT213" s="228" t="s">
        <v>670</v>
      </c>
      <c r="AU213" s="228" t="s">
        <v>91</v>
      </c>
      <c r="AY213" s="21" t="s">
        <v>159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1" t="s">
        <v>91</v>
      </c>
      <c r="BK213" s="229">
        <f>ROUND(I213*H213,2)</f>
        <v>0</v>
      </c>
      <c r="BL213" s="21" t="s">
        <v>663</v>
      </c>
      <c r="BM213" s="228" t="s">
        <v>4816</v>
      </c>
    </row>
    <row r="214" s="14" customFormat="1">
      <c r="A214" s="14"/>
      <c r="B214" s="246"/>
      <c r="C214" s="247"/>
      <c r="D214" s="237" t="s">
        <v>170</v>
      </c>
      <c r="E214" s="248" t="s">
        <v>32</v>
      </c>
      <c r="F214" s="249" t="s">
        <v>4813</v>
      </c>
      <c r="G214" s="247"/>
      <c r="H214" s="250">
        <v>8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170</v>
      </c>
      <c r="AU214" s="256" t="s">
        <v>91</v>
      </c>
      <c r="AV214" s="14" t="s">
        <v>91</v>
      </c>
      <c r="AW214" s="14" t="s">
        <v>38</v>
      </c>
      <c r="AX214" s="14" t="s">
        <v>84</v>
      </c>
      <c r="AY214" s="256" t="s">
        <v>159</v>
      </c>
    </row>
    <row r="215" s="2" customFormat="1" ht="24.15" customHeight="1">
      <c r="A215" s="43"/>
      <c r="B215" s="44"/>
      <c r="C215" s="277" t="s">
        <v>938</v>
      </c>
      <c r="D215" s="277" t="s">
        <v>670</v>
      </c>
      <c r="E215" s="278" t="s">
        <v>4817</v>
      </c>
      <c r="F215" s="279" t="s">
        <v>4818</v>
      </c>
      <c r="G215" s="280" t="s">
        <v>785</v>
      </c>
      <c r="H215" s="281">
        <v>60</v>
      </c>
      <c r="I215" s="282"/>
      <c r="J215" s="283">
        <f>ROUND(I215*H215,2)</f>
        <v>0</v>
      </c>
      <c r="K215" s="279" t="s">
        <v>4610</v>
      </c>
      <c r="L215" s="284"/>
      <c r="M215" s="285" t="s">
        <v>32</v>
      </c>
      <c r="N215" s="286" t="s">
        <v>48</v>
      </c>
      <c r="O215" s="89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R215" s="228" t="s">
        <v>782</v>
      </c>
      <c r="AT215" s="228" t="s">
        <v>670</v>
      </c>
      <c r="AU215" s="228" t="s">
        <v>91</v>
      </c>
      <c r="AY215" s="21" t="s">
        <v>159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1" t="s">
        <v>91</v>
      </c>
      <c r="BK215" s="229">
        <f>ROUND(I215*H215,2)</f>
        <v>0</v>
      </c>
      <c r="BL215" s="21" t="s">
        <v>663</v>
      </c>
      <c r="BM215" s="228" t="s">
        <v>4819</v>
      </c>
    </row>
    <row r="216" s="14" customFormat="1">
      <c r="A216" s="14"/>
      <c r="B216" s="246"/>
      <c r="C216" s="247"/>
      <c r="D216" s="237" t="s">
        <v>170</v>
      </c>
      <c r="E216" s="248" t="s">
        <v>32</v>
      </c>
      <c r="F216" s="249" t="s">
        <v>1018</v>
      </c>
      <c r="G216" s="247"/>
      <c r="H216" s="250">
        <v>60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170</v>
      </c>
      <c r="AU216" s="256" t="s">
        <v>91</v>
      </c>
      <c r="AV216" s="14" t="s">
        <v>91</v>
      </c>
      <c r="AW216" s="14" t="s">
        <v>38</v>
      </c>
      <c r="AX216" s="14" t="s">
        <v>84</v>
      </c>
      <c r="AY216" s="256" t="s">
        <v>159</v>
      </c>
    </row>
    <row r="217" s="2" customFormat="1" ht="24.15" customHeight="1">
      <c r="A217" s="43"/>
      <c r="B217" s="44"/>
      <c r="C217" s="277" t="s">
        <v>942</v>
      </c>
      <c r="D217" s="277" t="s">
        <v>670</v>
      </c>
      <c r="E217" s="278" t="s">
        <v>4820</v>
      </c>
      <c r="F217" s="279" t="s">
        <v>4821</v>
      </c>
      <c r="G217" s="280" t="s">
        <v>785</v>
      </c>
      <c r="H217" s="281">
        <v>350</v>
      </c>
      <c r="I217" s="282"/>
      <c r="J217" s="283">
        <f>ROUND(I217*H217,2)</f>
        <v>0</v>
      </c>
      <c r="K217" s="279" t="s">
        <v>4610</v>
      </c>
      <c r="L217" s="284"/>
      <c r="M217" s="285" t="s">
        <v>32</v>
      </c>
      <c r="N217" s="286" t="s">
        <v>48</v>
      </c>
      <c r="O217" s="89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R217" s="228" t="s">
        <v>782</v>
      </c>
      <c r="AT217" s="228" t="s">
        <v>670</v>
      </c>
      <c r="AU217" s="228" t="s">
        <v>91</v>
      </c>
      <c r="AY217" s="21" t="s">
        <v>159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1" t="s">
        <v>91</v>
      </c>
      <c r="BK217" s="229">
        <f>ROUND(I217*H217,2)</f>
        <v>0</v>
      </c>
      <c r="BL217" s="21" t="s">
        <v>663</v>
      </c>
      <c r="BM217" s="228" t="s">
        <v>4822</v>
      </c>
    </row>
    <row r="218" s="14" customFormat="1">
      <c r="A218" s="14"/>
      <c r="B218" s="246"/>
      <c r="C218" s="247"/>
      <c r="D218" s="237" t="s">
        <v>170</v>
      </c>
      <c r="E218" s="248" t="s">
        <v>32</v>
      </c>
      <c r="F218" s="249" t="s">
        <v>2754</v>
      </c>
      <c r="G218" s="247"/>
      <c r="H218" s="250">
        <v>350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170</v>
      </c>
      <c r="AU218" s="256" t="s">
        <v>91</v>
      </c>
      <c r="AV218" s="14" t="s">
        <v>91</v>
      </c>
      <c r="AW218" s="14" t="s">
        <v>38</v>
      </c>
      <c r="AX218" s="14" t="s">
        <v>84</v>
      </c>
      <c r="AY218" s="256" t="s">
        <v>159</v>
      </c>
    </row>
    <row r="219" s="2" customFormat="1" ht="24.15" customHeight="1">
      <c r="A219" s="43"/>
      <c r="B219" s="44"/>
      <c r="C219" s="217" t="s">
        <v>947</v>
      </c>
      <c r="D219" s="217" t="s">
        <v>162</v>
      </c>
      <c r="E219" s="218" t="s">
        <v>4823</v>
      </c>
      <c r="F219" s="219" t="s">
        <v>4824</v>
      </c>
      <c r="G219" s="220" t="s">
        <v>212</v>
      </c>
      <c r="H219" s="221">
        <v>2</v>
      </c>
      <c r="I219" s="222"/>
      <c r="J219" s="223">
        <f>ROUND(I219*H219,2)</f>
        <v>0</v>
      </c>
      <c r="K219" s="219" t="s">
        <v>166</v>
      </c>
      <c r="L219" s="49"/>
      <c r="M219" s="224" t="s">
        <v>32</v>
      </c>
      <c r="N219" s="225" t="s">
        <v>48</v>
      </c>
      <c r="O219" s="89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R219" s="228" t="s">
        <v>3959</v>
      </c>
      <c r="AT219" s="228" t="s">
        <v>162</v>
      </c>
      <c r="AU219" s="228" t="s">
        <v>91</v>
      </c>
      <c r="AY219" s="21" t="s">
        <v>159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1" t="s">
        <v>91</v>
      </c>
      <c r="BK219" s="229">
        <f>ROUND(I219*H219,2)</f>
        <v>0</v>
      </c>
      <c r="BL219" s="21" t="s">
        <v>3959</v>
      </c>
      <c r="BM219" s="228" t="s">
        <v>4825</v>
      </c>
    </row>
    <row r="220" s="2" customFormat="1">
      <c r="A220" s="43"/>
      <c r="B220" s="44"/>
      <c r="C220" s="45"/>
      <c r="D220" s="230" t="s">
        <v>168</v>
      </c>
      <c r="E220" s="45"/>
      <c r="F220" s="231" t="s">
        <v>4826</v>
      </c>
      <c r="G220" s="45"/>
      <c r="H220" s="45"/>
      <c r="I220" s="232"/>
      <c r="J220" s="45"/>
      <c r="K220" s="45"/>
      <c r="L220" s="49"/>
      <c r="M220" s="233"/>
      <c r="N220" s="234"/>
      <c r="O220" s="89"/>
      <c r="P220" s="89"/>
      <c r="Q220" s="89"/>
      <c r="R220" s="89"/>
      <c r="S220" s="89"/>
      <c r="T220" s="90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T220" s="21" t="s">
        <v>168</v>
      </c>
      <c r="AU220" s="21" t="s">
        <v>91</v>
      </c>
    </row>
    <row r="221" s="2" customFormat="1" ht="16.5" customHeight="1">
      <c r="A221" s="43"/>
      <c r="B221" s="44"/>
      <c r="C221" s="277" t="s">
        <v>985</v>
      </c>
      <c r="D221" s="277" t="s">
        <v>670</v>
      </c>
      <c r="E221" s="278" t="s">
        <v>4827</v>
      </c>
      <c r="F221" s="279" t="s">
        <v>4828</v>
      </c>
      <c r="G221" s="280" t="s">
        <v>212</v>
      </c>
      <c r="H221" s="281">
        <v>2</v>
      </c>
      <c r="I221" s="282"/>
      <c r="J221" s="283">
        <f>ROUND(I221*H221,2)</f>
        <v>0</v>
      </c>
      <c r="K221" s="279" t="s">
        <v>166</v>
      </c>
      <c r="L221" s="284"/>
      <c r="M221" s="285" t="s">
        <v>32</v>
      </c>
      <c r="N221" s="286" t="s">
        <v>48</v>
      </c>
      <c r="O221" s="89"/>
      <c r="P221" s="226">
        <f>O221*H221</f>
        <v>0</v>
      </c>
      <c r="Q221" s="226">
        <v>0.00020000000000000001</v>
      </c>
      <c r="R221" s="226">
        <f>Q221*H221</f>
        <v>0.00040000000000000002</v>
      </c>
      <c r="S221" s="226">
        <v>0</v>
      </c>
      <c r="T221" s="227">
        <f>S221*H221</f>
        <v>0</v>
      </c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R221" s="228" t="s">
        <v>3959</v>
      </c>
      <c r="AT221" s="228" t="s">
        <v>670</v>
      </c>
      <c r="AU221" s="228" t="s">
        <v>91</v>
      </c>
      <c r="AY221" s="21" t="s">
        <v>159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1" t="s">
        <v>91</v>
      </c>
      <c r="BK221" s="229">
        <f>ROUND(I221*H221,2)</f>
        <v>0</v>
      </c>
      <c r="BL221" s="21" t="s">
        <v>3959</v>
      </c>
      <c r="BM221" s="228" t="s">
        <v>4829</v>
      </c>
    </row>
    <row r="222" s="14" customFormat="1">
      <c r="A222" s="14"/>
      <c r="B222" s="246"/>
      <c r="C222" s="247"/>
      <c r="D222" s="237" t="s">
        <v>170</v>
      </c>
      <c r="E222" s="248" t="s">
        <v>32</v>
      </c>
      <c r="F222" s="249" t="s">
        <v>91</v>
      </c>
      <c r="G222" s="247"/>
      <c r="H222" s="250">
        <v>2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170</v>
      </c>
      <c r="AU222" s="256" t="s">
        <v>91</v>
      </c>
      <c r="AV222" s="14" t="s">
        <v>91</v>
      </c>
      <c r="AW222" s="14" t="s">
        <v>38</v>
      </c>
      <c r="AX222" s="14" t="s">
        <v>84</v>
      </c>
      <c r="AY222" s="256" t="s">
        <v>159</v>
      </c>
    </row>
    <row r="223" s="2" customFormat="1" ht="37.8" customHeight="1">
      <c r="A223" s="43"/>
      <c r="B223" s="44"/>
      <c r="C223" s="217" t="s">
        <v>1001</v>
      </c>
      <c r="D223" s="217" t="s">
        <v>162</v>
      </c>
      <c r="E223" s="218" t="s">
        <v>4830</v>
      </c>
      <c r="F223" s="219" t="s">
        <v>4831</v>
      </c>
      <c r="G223" s="220" t="s">
        <v>212</v>
      </c>
      <c r="H223" s="221">
        <v>2</v>
      </c>
      <c r="I223" s="222"/>
      <c r="J223" s="223">
        <f>ROUND(I223*H223,2)</f>
        <v>0</v>
      </c>
      <c r="K223" s="219" t="s">
        <v>166</v>
      </c>
      <c r="L223" s="49"/>
      <c r="M223" s="224" t="s">
        <v>32</v>
      </c>
      <c r="N223" s="225" t="s">
        <v>48</v>
      </c>
      <c r="O223" s="89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R223" s="228" t="s">
        <v>3959</v>
      </c>
      <c r="AT223" s="228" t="s">
        <v>162</v>
      </c>
      <c r="AU223" s="228" t="s">
        <v>91</v>
      </c>
      <c r="AY223" s="21" t="s">
        <v>159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1" t="s">
        <v>91</v>
      </c>
      <c r="BK223" s="229">
        <f>ROUND(I223*H223,2)</f>
        <v>0</v>
      </c>
      <c r="BL223" s="21" t="s">
        <v>3959</v>
      </c>
      <c r="BM223" s="228" t="s">
        <v>4832</v>
      </c>
    </row>
    <row r="224" s="2" customFormat="1">
      <c r="A224" s="43"/>
      <c r="B224" s="44"/>
      <c r="C224" s="45"/>
      <c r="D224" s="230" t="s">
        <v>168</v>
      </c>
      <c r="E224" s="45"/>
      <c r="F224" s="231" t="s">
        <v>4833</v>
      </c>
      <c r="G224" s="45"/>
      <c r="H224" s="45"/>
      <c r="I224" s="232"/>
      <c r="J224" s="45"/>
      <c r="K224" s="45"/>
      <c r="L224" s="49"/>
      <c r="M224" s="233"/>
      <c r="N224" s="234"/>
      <c r="O224" s="89"/>
      <c r="P224" s="89"/>
      <c r="Q224" s="89"/>
      <c r="R224" s="89"/>
      <c r="S224" s="89"/>
      <c r="T224" s="90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T224" s="21" t="s">
        <v>168</v>
      </c>
      <c r="AU224" s="21" t="s">
        <v>91</v>
      </c>
    </row>
    <row r="225" s="2" customFormat="1" ht="16.5" customHeight="1">
      <c r="A225" s="43"/>
      <c r="B225" s="44"/>
      <c r="C225" s="277" t="s">
        <v>1010</v>
      </c>
      <c r="D225" s="277" t="s">
        <v>670</v>
      </c>
      <c r="E225" s="278" t="s">
        <v>4834</v>
      </c>
      <c r="F225" s="279" t="s">
        <v>4835</v>
      </c>
      <c r="G225" s="280" t="s">
        <v>212</v>
      </c>
      <c r="H225" s="281">
        <v>2</v>
      </c>
      <c r="I225" s="282"/>
      <c r="J225" s="283">
        <f>ROUND(I225*H225,2)</f>
        <v>0</v>
      </c>
      <c r="K225" s="279" t="s">
        <v>166</v>
      </c>
      <c r="L225" s="284"/>
      <c r="M225" s="285" t="s">
        <v>32</v>
      </c>
      <c r="N225" s="286" t="s">
        <v>48</v>
      </c>
      <c r="O225" s="89"/>
      <c r="P225" s="226">
        <f>O225*H225</f>
        <v>0</v>
      </c>
      <c r="Q225" s="226">
        <v>0.00020000000000000001</v>
      </c>
      <c r="R225" s="226">
        <f>Q225*H225</f>
        <v>0.00040000000000000002</v>
      </c>
      <c r="S225" s="226">
        <v>0</v>
      </c>
      <c r="T225" s="227">
        <f>S225*H225</f>
        <v>0</v>
      </c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R225" s="228" t="s">
        <v>3959</v>
      </c>
      <c r="AT225" s="228" t="s">
        <v>670</v>
      </c>
      <c r="AU225" s="228" t="s">
        <v>91</v>
      </c>
      <c r="AY225" s="21" t="s">
        <v>159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1" t="s">
        <v>91</v>
      </c>
      <c r="BK225" s="229">
        <f>ROUND(I225*H225,2)</f>
        <v>0</v>
      </c>
      <c r="BL225" s="21" t="s">
        <v>3959</v>
      </c>
      <c r="BM225" s="228" t="s">
        <v>4836</v>
      </c>
    </row>
    <row r="226" s="14" customFormat="1">
      <c r="A226" s="14"/>
      <c r="B226" s="246"/>
      <c r="C226" s="247"/>
      <c r="D226" s="237" t="s">
        <v>170</v>
      </c>
      <c r="E226" s="248" t="s">
        <v>32</v>
      </c>
      <c r="F226" s="249" t="s">
        <v>4837</v>
      </c>
      <c r="G226" s="247"/>
      <c r="H226" s="250">
        <v>2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170</v>
      </c>
      <c r="AU226" s="256" t="s">
        <v>91</v>
      </c>
      <c r="AV226" s="14" t="s">
        <v>91</v>
      </c>
      <c r="AW226" s="14" t="s">
        <v>38</v>
      </c>
      <c r="AX226" s="14" t="s">
        <v>84</v>
      </c>
      <c r="AY226" s="256" t="s">
        <v>159</v>
      </c>
    </row>
    <row r="227" s="2" customFormat="1" ht="37.8" customHeight="1">
      <c r="A227" s="43"/>
      <c r="B227" s="44"/>
      <c r="C227" s="217" t="s">
        <v>1018</v>
      </c>
      <c r="D227" s="217" t="s">
        <v>162</v>
      </c>
      <c r="E227" s="218" t="s">
        <v>4838</v>
      </c>
      <c r="F227" s="219" t="s">
        <v>4839</v>
      </c>
      <c r="G227" s="220" t="s">
        <v>212</v>
      </c>
      <c r="H227" s="221">
        <v>8</v>
      </c>
      <c r="I227" s="222"/>
      <c r="J227" s="223">
        <f>ROUND(I227*H227,2)</f>
        <v>0</v>
      </c>
      <c r="K227" s="219" t="s">
        <v>166</v>
      </c>
      <c r="L227" s="49"/>
      <c r="M227" s="224" t="s">
        <v>32</v>
      </c>
      <c r="N227" s="225" t="s">
        <v>48</v>
      </c>
      <c r="O227" s="89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R227" s="228" t="s">
        <v>663</v>
      </c>
      <c r="AT227" s="228" t="s">
        <v>162</v>
      </c>
      <c r="AU227" s="228" t="s">
        <v>91</v>
      </c>
      <c r="AY227" s="21" t="s">
        <v>159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1" t="s">
        <v>91</v>
      </c>
      <c r="BK227" s="229">
        <f>ROUND(I227*H227,2)</f>
        <v>0</v>
      </c>
      <c r="BL227" s="21" t="s">
        <v>663</v>
      </c>
      <c r="BM227" s="228" t="s">
        <v>4840</v>
      </c>
    </row>
    <row r="228" s="2" customFormat="1">
      <c r="A228" s="43"/>
      <c r="B228" s="44"/>
      <c r="C228" s="45"/>
      <c r="D228" s="230" t="s">
        <v>168</v>
      </c>
      <c r="E228" s="45"/>
      <c r="F228" s="231" t="s">
        <v>4841</v>
      </c>
      <c r="G228" s="45"/>
      <c r="H228" s="45"/>
      <c r="I228" s="232"/>
      <c r="J228" s="45"/>
      <c r="K228" s="45"/>
      <c r="L228" s="49"/>
      <c r="M228" s="233"/>
      <c r="N228" s="234"/>
      <c r="O228" s="89"/>
      <c r="P228" s="89"/>
      <c r="Q228" s="89"/>
      <c r="R228" s="89"/>
      <c r="S228" s="89"/>
      <c r="T228" s="90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T228" s="21" t="s">
        <v>168</v>
      </c>
      <c r="AU228" s="21" t="s">
        <v>91</v>
      </c>
    </row>
    <row r="229" s="14" customFormat="1">
      <c r="A229" s="14"/>
      <c r="B229" s="246"/>
      <c r="C229" s="247"/>
      <c r="D229" s="237" t="s">
        <v>170</v>
      </c>
      <c r="E229" s="248" t="s">
        <v>32</v>
      </c>
      <c r="F229" s="249" t="s">
        <v>4842</v>
      </c>
      <c r="G229" s="247"/>
      <c r="H229" s="250">
        <v>8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6" t="s">
        <v>170</v>
      </c>
      <c r="AU229" s="256" t="s">
        <v>91</v>
      </c>
      <c r="AV229" s="14" t="s">
        <v>91</v>
      </c>
      <c r="AW229" s="14" t="s">
        <v>38</v>
      </c>
      <c r="AX229" s="14" t="s">
        <v>84</v>
      </c>
      <c r="AY229" s="256" t="s">
        <v>159</v>
      </c>
    </row>
    <row r="230" s="2" customFormat="1" ht="16.5" customHeight="1">
      <c r="A230" s="43"/>
      <c r="B230" s="44"/>
      <c r="C230" s="277" t="s">
        <v>386</v>
      </c>
      <c r="D230" s="277" t="s">
        <v>670</v>
      </c>
      <c r="E230" s="278" t="s">
        <v>4843</v>
      </c>
      <c r="F230" s="279" t="s">
        <v>4844</v>
      </c>
      <c r="G230" s="280" t="s">
        <v>212</v>
      </c>
      <c r="H230" s="281">
        <v>1</v>
      </c>
      <c r="I230" s="282"/>
      <c r="J230" s="283">
        <f>ROUND(I230*H230,2)</f>
        <v>0</v>
      </c>
      <c r="K230" s="279" t="s">
        <v>166</v>
      </c>
      <c r="L230" s="284"/>
      <c r="M230" s="285" t="s">
        <v>32</v>
      </c>
      <c r="N230" s="286" t="s">
        <v>48</v>
      </c>
      <c r="O230" s="89"/>
      <c r="P230" s="226">
        <f>O230*H230</f>
        <v>0</v>
      </c>
      <c r="Q230" s="226">
        <v>0.00059999999999999995</v>
      </c>
      <c r="R230" s="226">
        <f>Q230*H230</f>
        <v>0.00059999999999999995</v>
      </c>
      <c r="S230" s="226">
        <v>0</v>
      </c>
      <c r="T230" s="227">
        <f>S230*H230</f>
        <v>0</v>
      </c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R230" s="228" t="s">
        <v>782</v>
      </c>
      <c r="AT230" s="228" t="s">
        <v>670</v>
      </c>
      <c r="AU230" s="228" t="s">
        <v>91</v>
      </c>
      <c r="AY230" s="21" t="s">
        <v>159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1" t="s">
        <v>91</v>
      </c>
      <c r="BK230" s="229">
        <f>ROUND(I230*H230,2)</f>
        <v>0</v>
      </c>
      <c r="BL230" s="21" t="s">
        <v>663</v>
      </c>
      <c r="BM230" s="228" t="s">
        <v>4845</v>
      </c>
    </row>
    <row r="231" s="14" customFormat="1">
      <c r="A231" s="14"/>
      <c r="B231" s="246"/>
      <c r="C231" s="247"/>
      <c r="D231" s="237" t="s">
        <v>170</v>
      </c>
      <c r="E231" s="248" t="s">
        <v>32</v>
      </c>
      <c r="F231" s="249" t="s">
        <v>4711</v>
      </c>
      <c r="G231" s="247"/>
      <c r="H231" s="250">
        <v>1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170</v>
      </c>
      <c r="AU231" s="256" t="s">
        <v>91</v>
      </c>
      <c r="AV231" s="14" t="s">
        <v>91</v>
      </c>
      <c r="AW231" s="14" t="s">
        <v>38</v>
      </c>
      <c r="AX231" s="14" t="s">
        <v>84</v>
      </c>
      <c r="AY231" s="256" t="s">
        <v>159</v>
      </c>
    </row>
    <row r="232" s="2" customFormat="1" ht="16.5" customHeight="1">
      <c r="A232" s="43"/>
      <c r="B232" s="44"/>
      <c r="C232" s="277" t="s">
        <v>1030</v>
      </c>
      <c r="D232" s="277" t="s">
        <v>670</v>
      </c>
      <c r="E232" s="278" t="s">
        <v>4846</v>
      </c>
      <c r="F232" s="279" t="s">
        <v>4847</v>
      </c>
      <c r="G232" s="280" t="s">
        <v>212</v>
      </c>
      <c r="H232" s="281">
        <v>7</v>
      </c>
      <c r="I232" s="282"/>
      <c r="J232" s="283">
        <f>ROUND(I232*H232,2)</f>
        <v>0</v>
      </c>
      <c r="K232" s="279" t="s">
        <v>166</v>
      </c>
      <c r="L232" s="284"/>
      <c r="M232" s="285" t="s">
        <v>32</v>
      </c>
      <c r="N232" s="286" t="s">
        <v>48</v>
      </c>
      <c r="O232" s="89"/>
      <c r="P232" s="226">
        <f>O232*H232</f>
        <v>0</v>
      </c>
      <c r="Q232" s="226">
        <v>0.001</v>
      </c>
      <c r="R232" s="226">
        <f>Q232*H232</f>
        <v>0.0070000000000000001</v>
      </c>
      <c r="S232" s="226">
        <v>0</v>
      </c>
      <c r="T232" s="227">
        <f>S232*H232</f>
        <v>0</v>
      </c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R232" s="228" t="s">
        <v>782</v>
      </c>
      <c r="AT232" s="228" t="s">
        <v>670</v>
      </c>
      <c r="AU232" s="228" t="s">
        <v>91</v>
      </c>
      <c r="AY232" s="21" t="s">
        <v>159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1" t="s">
        <v>91</v>
      </c>
      <c r="BK232" s="229">
        <f>ROUND(I232*H232,2)</f>
        <v>0</v>
      </c>
      <c r="BL232" s="21" t="s">
        <v>663</v>
      </c>
      <c r="BM232" s="228" t="s">
        <v>4848</v>
      </c>
    </row>
    <row r="233" s="14" customFormat="1">
      <c r="A233" s="14"/>
      <c r="B233" s="246"/>
      <c r="C233" s="247"/>
      <c r="D233" s="237" t="s">
        <v>170</v>
      </c>
      <c r="E233" s="248" t="s">
        <v>32</v>
      </c>
      <c r="F233" s="249" t="s">
        <v>4849</v>
      </c>
      <c r="G233" s="247"/>
      <c r="H233" s="250">
        <v>7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170</v>
      </c>
      <c r="AU233" s="256" t="s">
        <v>91</v>
      </c>
      <c r="AV233" s="14" t="s">
        <v>91</v>
      </c>
      <c r="AW233" s="14" t="s">
        <v>38</v>
      </c>
      <c r="AX233" s="14" t="s">
        <v>84</v>
      </c>
      <c r="AY233" s="256" t="s">
        <v>159</v>
      </c>
    </row>
    <row r="234" s="2" customFormat="1" ht="33" customHeight="1">
      <c r="A234" s="43"/>
      <c r="B234" s="44"/>
      <c r="C234" s="217" t="s">
        <v>1035</v>
      </c>
      <c r="D234" s="217" t="s">
        <v>162</v>
      </c>
      <c r="E234" s="218" t="s">
        <v>4850</v>
      </c>
      <c r="F234" s="219" t="s">
        <v>4851</v>
      </c>
      <c r="G234" s="220" t="s">
        <v>785</v>
      </c>
      <c r="H234" s="221">
        <v>2.6000000000000001</v>
      </c>
      <c r="I234" s="222"/>
      <c r="J234" s="223">
        <f>ROUND(I234*H234,2)</f>
        <v>0</v>
      </c>
      <c r="K234" s="219" t="s">
        <v>166</v>
      </c>
      <c r="L234" s="49"/>
      <c r="M234" s="224" t="s">
        <v>32</v>
      </c>
      <c r="N234" s="225" t="s">
        <v>48</v>
      </c>
      <c r="O234" s="89"/>
      <c r="P234" s="226">
        <f>O234*H234</f>
        <v>0</v>
      </c>
      <c r="Q234" s="226">
        <v>0.01336</v>
      </c>
      <c r="R234" s="226">
        <f>Q234*H234</f>
        <v>0.034736000000000003</v>
      </c>
      <c r="S234" s="226">
        <v>0</v>
      </c>
      <c r="T234" s="227">
        <f>S234*H234</f>
        <v>0</v>
      </c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R234" s="228" t="s">
        <v>663</v>
      </c>
      <c r="AT234" s="228" t="s">
        <v>162</v>
      </c>
      <c r="AU234" s="228" t="s">
        <v>91</v>
      </c>
      <c r="AY234" s="21" t="s">
        <v>159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1" t="s">
        <v>91</v>
      </c>
      <c r="BK234" s="229">
        <f>ROUND(I234*H234,2)</f>
        <v>0</v>
      </c>
      <c r="BL234" s="21" t="s">
        <v>663</v>
      </c>
      <c r="BM234" s="228" t="s">
        <v>4852</v>
      </c>
    </row>
    <row r="235" s="2" customFormat="1">
      <c r="A235" s="43"/>
      <c r="B235" s="44"/>
      <c r="C235" s="45"/>
      <c r="D235" s="230" t="s">
        <v>168</v>
      </c>
      <c r="E235" s="45"/>
      <c r="F235" s="231" t="s">
        <v>4853</v>
      </c>
      <c r="G235" s="45"/>
      <c r="H235" s="45"/>
      <c r="I235" s="232"/>
      <c r="J235" s="45"/>
      <c r="K235" s="45"/>
      <c r="L235" s="49"/>
      <c r="M235" s="233"/>
      <c r="N235" s="234"/>
      <c r="O235" s="89"/>
      <c r="P235" s="89"/>
      <c r="Q235" s="89"/>
      <c r="R235" s="89"/>
      <c r="S235" s="89"/>
      <c r="T235" s="90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T235" s="21" t="s">
        <v>168</v>
      </c>
      <c r="AU235" s="21" t="s">
        <v>91</v>
      </c>
    </row>
    <row r="236" s="14" customFormat="1">
      <c r="A236" s="14"/>
      <c r="B236" s="246"/>
      <c r="C236" s="247"/>
      <c r="D236" s="237" t="s">
        <v>170</v>
      </c>
      <c r="E236" s="248" t="s">
        <v>32</v>
      </c>
      <c r="F236" s="249" t="s">
        <v>4854</v>
      </c>
      <c r="G236" s="247"/>
      <c r="H236" s="250">
        <v>2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170</v>
      </c>
      <c r="AU236" s="256" t="s">
        <v>91</v>
      </c>
      <c r="AV236" s="14" t="s">
        <v>91</v>
      </c>
      <c r="AW236" s="14" t="s">
        <v>38</v>
      </c>
      <c r="AX236" s="14" t="s">
        <v>76</v>
      </c>
      <c r="AY236" s="256" t="s">
        <v>159</v>
      </c>
    </row>
    <row r="237" s="14" customFormat="1">
      <c r="A237" s="14"/>
      <c r="B237" s="246"/>
      <c r="C237" s="247"/>
      <c r="D237" s="237" t="s">
        <v>170</v>
      </c>
      <c r="E237" s="248" t="s">
        <v>32</v>
      </c>
      <c r="F237" s="249" t="s">
        <v>4855</v>
      </c>
      <c r="G237" s="247"/>
      <c r="H237" s="250">
        <v>2.6000000000000001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170</v>
      </c>
      <c r="AU237" s="256" t="s">
        <v>91</v>
      </c>
      <c r="AV237" s="14" t="s">
        <v>91</v>
      </c>
      <c r="AW237" s="14" t="s">
        <v>38</v>
      </c>
      <c r="AX237" s="14" t="s">
        <v>84</v>
      </c>
      <c r="AY237" s="256" t="s">
        <v>159</v>
      </c>
    </row>
    <row r="238" s="2" customFormat="1" ht="33" customHeight="1">
      <c r="A238" s="43"/>
      <c r="B238" s="44"/>
      <c r="C238" s="217" t="s">
        <v>1045</v>
      </c>
      <c r="D238" s="217" t="s">
        <v>162</v>
      </c>
      <c r="E238" s="218" t="s">
        <v>4856</v>
      </c>
      <c r="F238" s="219" t="s">
        <v>4857</v>
      </c>
      <c r="G238" s="220" t="s">
        <v>785</v>
      </c>
      <c r="H238" s="221">
        <v>1.3</v>
      </c>
      <c r="I238" s="222"/>
      <c r="J238" s="223">
        <f>ROUND(I238*H238,2)</f>
        <v>0</v>
      </c>
      <c r="K238" s="219" t="s">
        <v>166</v>
      </c>
      <c r="L238" s="49"/>
      <c r="M238" s="224" t="s">
        <v>32</v>
      </c>
      <c r="N238" s="225" t="s">
        <v>48</v>
      </c>
      <c r="O238" s="89"/>
      <c r="P238" s="226">
        <f>O238*H238</f>
        <v>0</v>
      </c>
      <c r="Q238" s="226">
        <v>0.018419999999999999</v>
      </c>
      <c r="R238" s="226">
        <f>Q238*H238</f>
        <v>0.023945999999999999</v>
      </c>
      <c r="S238" s="226">
        <v>0</v>
      </c>
      <c r="T238" s="227">
        <f>S238*H238</f>
        <v>0</v>
      </c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R238" s="228" t="s">
        <v>663</v>
      </c>
      <c r="AT238" s="228" t="s">
        <v>162</v>
      </c>
      <c r="AU238" s="228" t="s">
        <v>91</v>
      </c>
      <c r="AY238" s="21" t="s">
        <v>159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1" t="s">
        <v>91</v>
      </c>
      <c r="BK238" s="229">
        <f>ROUND(I238*H238,2)</f>
        <v>0</v>
      </c>
      <c r="BL238" s="21" t="s">
        <v>663</v>
      </c>
      <c r="BM238" s="228" t="s">
        <v>4858</v>
      </c>
    </row>
    <row r="239" s="2" customFormat="1">
      <c r="A239" s="43"/>
      <c r="B239" s="44"/>
      <c r="C239" s="45"/>
      <c r="D239" s="230" t="s">
        <v>168</v>
      </c>
      <c r="E239" s="45"/>
      <c r="F239" s="231" t="s">
        <v>4859</v>
      </c>
      <c r="G239" s="45"/>
      <c r="H239" s="45"/>
      <c r="I239" s="232"/>
      <c r="J239" s="45"/>
      <c r="K239" s="45"/>
      <c r="L239" s="49"/>
      <c r="M239" s="233"/>
      <c r="N239" s="234"/>
      <c r="O239" s="89"/>
      <c r="P239" s="89"/>
      <c r="Q239" s="89"/>
      <c r="R239" s="89"/>
      <c r="S239" s="89"/>
      <c r="T239" s="90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T239" s="21" t="s">
        <v>168</v>
      </c>
      <c r="AU239" s="21" t="s">
        <v>91</v>
      </c>
    </row>
    <row r="240" s="14" customFormat="1">
      <c r="A240" s="14"/>
      <c r="B240" s="246"/>
      <c r="C240" s="247"/>
      <c r="D240" s="237" t="s">
        <v>170</v>
      </c>
      <c r="E240" s="248" t="s">
        <v>32</v>
      </c>
      <c r="F240" s="249" t="s">
        <v>4860</v>
      </c>
      <c r="G240" s="247"/>
      <c r="H240" s="250">
        <v>1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170</v>
      </c>
      <c r="AU240" s="256" t="s">
        <v>91</v>
      </c>
      <c r="AV240" s="14" t="s">
        <v>91</v>
      </c>
      <c r="AW240" s="14" t="s">
        <v>38</v>
      </c>
      <c r="AX240" s="14" t="s">
        <v>76</v>
      </c>
      <c r="AY240" s="256" t="s">
        <v>159</v>
      </c>
    </row>
    <row r="241" s="14" customFormat="1">
      <c r="A241" s="14"/>
      <c r="B241" s="246"/>
      <c r="C241" s="247"/>
      <c r="D241" s="237" t="s">
        <v>170</v>
      </c>
      <c r="E241" s="248" t="s">
        <v>32</v>
      </c>
      <c r="F241" s="249" t="s">
        <v>4861</v>
      </c>
      <c r="G241" s="247"/>
      <c r="H241" s="250">
        <v>1.3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170</v>
      </c>
      <c r="AU241" s="256" t="s">
        <v>91</v>
      </c>
      <c r="AV241" s="14" t="s">
        <v>91</v>
      </c>
      <c r="AW241" s="14" t="s">
        <v>38</v>
      </c>
      <c r="AX241" s="14" t="s">
        <v>84</v>
      </c>
      <c r="AY241" s="256" t="s">
        <v>159</v>
      </c>
    </row>
    <row r="242" s="2" customFormat="1" ht="37.8" customHeight="1">
      <c r="A242" s="43"/>
      <c r="B242" s="44"/>
      <c r="C242" s="217" t="s">
        <v>1060</v>
      </c>
      <c r="D242" s="217" t="s">
        <v>162</v>
      </c>
      <c r="E242" s="218" t="s">
        <v>4862</v>
      </c>
      <c r="F242" s="219" t="s">
        <v>4863</v>
      </c>
      <c r="G242" s="220" t="s">
        <v>785</v>
      </c>
      <c r="H242" s="221">
        <v>184.59999999999999</v>
      </c>
      <c r="I242" s="222"/>
      <c r="J242" s="223">
        <f>ROUND(I242*H242,2)</f>
        <v>0</v>
      </c>
      <c r="K242" s="219" t="s">
        <v>166</v>
      </c>
      <c r="L242" s="49"/>
      <c r="M242" s="224" t="s">
        <v>32</v>
      </c>
      <c r="N242" s="225" t="s">
        <v>48</v>
      </c>
      <c r="O242" s="89"/>
      <c r="P242" s="226">
        <f>O242*H242</f>
        <v>0</v>
      </c>
      <c r="Q242" s="226">
        <v>0.0034429999999999999</v>
      </c>
      <c r="R242" s="226">
        <f>Q242*H242</f>
        <v>0.63557779999999997</v>
      </c>
      <c r="S242" s="226">
        <v>0</v>
      </c>
      <c r="T242" s="227">
        <f>S242*H242</f>
        <v>0</v>
      </c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R242" s="228" t="s">
        <v>663</v>
      </c>
      <c r="AT242" s="228" t="s">
        <v>162</v>
      </c>
      <c r="AU242" s="228" t="s">
        <v>91</v>
      </c>
      <c r="AY242" s="21" t="s">
        <v>159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21" t="s">
        <v>91</v>
      </c>
      <c r="BK242" s="229">
        <f>ROUND(I242*H242,2)</f>
        <v>0</v>
      </c>
      <c r="BL242" s="21" t="s">
        <v>663</v>
      </c>
      <c r="BM242" s="228" t="s">
        <v>4864</v>
      </c>
    </row>
    <row r="243" s="2" customFormat="1">
      <c r="A243" s="43"/>
      <c r="B243" s="44"/>
      <c r="C243" s="45"/>
      <c r="D243" s="230" t="s">
        <v>168</v>
      </c>
      <c r="E243" s="45"/>
      <c r="F243" s="231" t="s">
        <v>4865</v>
      </c>
      <c r="G243" s="45"/>
      <c r="H243" s="45"/>
      <c r="I243" s="232"/>
      <c r="J243" s="45"/>
      <c r="K243" s="45"/>
      <c r="L243" s="49"/>
      <c r="M243" s="233"/>
      <c r="N243" s="234"/>
      <c r="O243" s="89"/>
      <c r="P243" s="89"/>
      <c r="Q243" s="89"/>
      <c r="R243" s="89"/>
      <c r="S243" s="89"/>
      <c r="T243" s="90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T243" s="21" t="s">
        <v>168</v>
      </c>
      <c r="AU243" s="21" t="s">
        <v>91</v>
      </c>
    </row>
    <row r="244" s="14" customFormat="1">
      <c r="A244" s="14"/>
      <c r="B244" s="246"/>
      <c r="C244" s="247"/>
      <c r="D244" s="237" t="s">
        <v>170</v>
      </c>
      <c r="E244" s="248" t="s">
        <v>32</v>
      </c>
      <c r="F244" s="249" t="s">
        <v>4866</v>
      </c>
      <c r="G244" s="247"/>
      <c r="H244" s="250">
        <v>14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170</v>
      </c>
      <c r="AU244" s="256" t="s">
        <v>91</v>
      </c>
      <c r="AV244" s="14" t="s">
        <v>91</v>
      </c>
      <c r="AW244" s="14" t="s">
        <v>38</v>
      </c>
      <c r="AX244" s="14" t="s">
        <v>76</v>
      </c>
      <c r="AY244" s="256" t="s">
        <v>159</v>
      </c>
    </row>
    <row r="245" s="14" customFormat="1">
      <c r="A245" s="14"/>
      <c r="B245" s="246"/>
      <c r="C245" s="247"/>
      <c r="D245" s="237" t="s">
        <v>170</v>
      </c>
      <c r="E245" s="248" t="s">
        <v>32</v>
      </c>
      <c r="F245" s="249" t="s">
        <v>4867</v>
      </c>
      <c r="G245" s="247"/>
      <c r="H245" s="250">
        <v>62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170</v>
      </c>
      <c r="AU245" s="256" t="s">
        <v>91</v>
      </c>
      <c r="AV245" s="14" t="s">
        <v>91</v>
      </c>
      <c r="AW245" s="14" t="s">
        <v>38</v>
      </c>
      <c r="AX245" s="14" t="s">
        <v>76</v>
      </c>
      <c r="AY245" s="256" t="s">
        <v>159</v>
      </c>
    </row>
    <row r="246" s="14" customFormat="1">
      <c r="A246" s="14"/>
      <c r="B246" s="246"/>
      <c r="C246" s="247"/>
      <c r="D246" s="237" t="s">
        <v>170</v>
      </c>
      <c r="E246" s="248" t="s">
        <v>32</v>
      </c>
      <c r="F246" s="249" t="s">
        <v>4868</v>
      </c>
      <c r="G246" s="247"/>
      <c r="H246" s="250">
        <v>66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170</v>
      </c>
      <c r="AU246" s="256" t="s">
        <v>91</v>
      </c>
      <c r="AV246" s="14" t="s">
        <v>91</v>
      </c>
      <c r="AW246" s="14" t="s">
        <v>38</v>
      </c>
      <c r="AX246" s="14" t="s">
        <v>76</v>
      </c>
      <c r="AY246" s="256" t="s">
        <v>159</v>
      </c>
    </row>
    <row r="247" s="15" customFormat="1">
      <c r="A247" s="15"/>
      <c r="B247" s="266"/>
      <c r="C247" s="267"/>
      <c r="D247" s="237" t="s">
        <v>170</v>
      </c>
      <c r="E247" s="268" t="s">
        <v>32</v>
      </c>
      <c r="F247" s="269" t="s">
        <v>583</v>
      </c>
      <c r="G247" s="267"/>
      <c r="H247" s="270">
        <v>142</v>
      </c>
      <c r="I247" s="271"/>
      <c r="J247" s="267"/>
      <c r="K247" s="267"/>
      <c r="L247" s="272"/>
      <c r="M247" s="273"/>
      <c r="N247" s="274"/>
      <c r="O247" s="274"/>
      <c r="P247" s="274"/>
      <c r="Q247" s="274"/>
      <c r="R247" s="274"/>
      <c r="S247" s="274"/>
      <c r="T247" s="27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6" t="s">
        <v>170</v>
      </c>
      <c r="AU247" s="276" t="s">
        <v>91</v>
      </c>
      <c r="AV247" s="15" t="s">
        <v>96</v>
      </c>
      <c r="AW247" s="15" t="s">
        <v>38</v>
      </c>
      <c r="AX247" s="15" t="s">
        <v>76</v>
      </c>
      <c r="AY247" s="276" t="s">
        <v>159</v>
      </c>
    </row>
    <row r="248" s="14" customFormat="1">
      <c r="A248" s="14"/>
      <c r="B248" s="246"/>
      <c r="C248" s="247"/>
      <c r="D248" s="237" t="s">
        <v>170</v>
      </c>
      <c r="E248" s="248" t="s">
        <v>32</v>
      </c>
      <c r="F248" s="249" t="s">
        <v>4869</v>
      </c>
      <c r="G248" s="247"/>
      <c r="H248" s="250">
        <v>184.59999999999999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170</v>
      </c>
      <c r="AU248" s="256" t="s">
        <v>91</v>
      </c>
      <c r="AV248" s="14" t="s">
        <v>91</v>
      </c>
      <c r="AW248" s="14" t="s">
        <v>38</v>
      </c>
      <c r="AX248" s="14" t="s">
        <v>84</v>
      </c>
      <c r="AY248" s="256" t="s">
        <v>159</v>
      </c>
    </row>
    <row r="249" s="2" customFormat="1" ht="37.8" customHeight="1">
      <c r="A249" s="43"/>
      <c r="B249" s="44"/>
      <c r="C249" s="217" t="s">
        <v>1068</v>
      </c>
      <c r="D249" s="217" t="s">
        <v>162</v>
      </c>
      <c r="E249" s="218" t="s">
        <v>4870</v>
      </c>
      <c r="F249" s="219" t="s">
        <v>4871</v>
      </c>
      <c r="G249" s="220" t="s">
        <v>785</v>
      </c>
      <c r="H249" s="221">
        <v>44.200000000000003</v>
      </c>
      <c r="I249" s="222"/>
      <c r="J249" s="223">
        <f>ROUND(I249*H249,2)</f>
        <v>0</v>
      </c>
      <c r="K249" s="219" t="s">
        <v>166</v>
      </c>
      <c r="L249" s="49"/>
      <c r="M249" s="224" t="s">
        <v>32</v>
      </c>
      <c r="N249" s="225" t="s">
        <v>48</v>
      </c>
      <c r="O249" s="89"/>
      <c r="P249" s="226">
        <f>O249*H249</f>
        <v>0</v>
      </c>
      <c r="Q249" s="226">
        <v>0.005215</v>
      </c>
      <c r="R249" s="226">
        <f>Q249*H249</f>
        <v>0.23050300000000001</v>
      </c>
      <c r="S249" s="226">
        <v>0</v>
      </c>
      <c r="T249" s="227">
        <f>S249*H249</f>
        <v>0</v>
      </c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R249" s="228" t="s">
        <v>663</v>
      </c>
      <c r="AT249" s="228" t="s">
        <v>162</v>
      </c>
      <c r="AU249" s="228" t="s">
        <v>91</v>
      </c>
      <c r="AY249" s="21" t="s">
        <v>159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21" t="s">
        <v>91</v>
      </c>
      <c r="BK249" s="229">
        <f>ROUND(I249*H249,2)</f>
        <v>0</v>
      </c>
      <c r="BL249" s="21" t="s">
        <v>663</v>
      </c>
      <c r="BM249" s="228" t="s">
        <v>4872</v>
      </c>
    </row>
    <row r="250" s="2" customFormat="1">
      <c r="A250" s="43"/>
      <c r="B250" s="44"/>
      <c r="C250" s="45"/>
      <c r="D250" s="230" t="s">
        <v>168</v>
      </c>
      <c r="E250" s="45"/>
      <c r="F250" s="231" t="s">
        <v>4873</v>
      </c>
      <c r="G250" s="45"/>
      <c r="H250" s="45"/>
      <c r="I250" s="232"/>
      <c r="J250" s="45"/>
      <c r="K250" s="45"/>
      <c r="L250" s="49"/>
      <c r="M250" s="233"/>
      <c r="N250" s="234"/>
      <c r="O250" s="89"/>
      <c r="P250" s="89"/>
      <c r="Q250" s="89"/>
      <c r="R250" s="89"/>
      <c r="S250" s="89"/>
      <c r="T250" s="90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T250" s="21" t="s">
        <v>168</v>
      </c>
      <c r="AU250" s="21" t="s">
        <v>91</v>
      </c>
    </row>
    <row r="251" s="14" customFormat="1">
      <c r="A251" s="14"/>
      <c r="B251" s="246"/>
      <c r="C251" s="247"/>
      <c r="D251" s="237" t="s">
        <v>170</v>
      </c>
      <c r="E251" s="248" t="s">
        <v>32</v>
      </c>
      <c r="F251" s="249" t="s">
        <v>4874</v>
      </c>
      <c r="G251" s="247"/>
      <c r="H251" s="250">
        <v>23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170</v>
      </c>
      <c r="AU251" s="256" t="s">
        <v>91</v>
      </c>
      <c r="AV251" s="14" t="s">
        <v>91</v>
      </c>
      <c r="AW251" s="14" t="s">
        <v>38</v>
      </c>
      <c r="AX251" s="14" t="s">
        <v>76</v>
      </c>
      <c r="AY251" s="256" t="s">
        <v>159</v>
      </c>
    </row>
    <row r="252" s="14" customFormat="1">
      <c r="A252" s="14"/>
      <c r="B252" s="246"/>
      <c r="C252" s="247"/>
      <c r="D252" s="237" t="s">
        <v>170</v>
      </c>
      <c r="E252" s="248" t="s">
        <v>32</v>
      </c>
      <c r="F252" s="249" t="s">
        <v>4875</v>
      </c>
      <c r="G252" s="247"/>
      <c r="H252" s="250">
        <v>6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170</v>
      </c>
      <c r="AU252" s="256" t="s">
        <v>91</v>
      </c>
      <c r="AV252" s="14" t="s">
        <v>91</v>
      </c>
      <c r="AW252" s="14" t="s">
        <v>38</v>
      </c>
      <c r="AX252" s="14" t="s">
        <v>76</v>
      </c>
      <c r="AY252" s="256" t="s">
        <v>159</v>
      </c>
    </row>
    <row r="253" s="14" customFormat="1">
      <c r="A253" s="14"/>
      <c r="B253" s="246"/>
      <c r="C253" s="247"/>
      <c r="D253" s="237" t="s">
        <v>170</v>
      </c>
      <c r="E253" s="248" t="s">
        <v>32</v>
      </c>
      <c r="F253" s="249" t="s">
        <v>4876</v>
      </c>
      <c r="G253" s="247"/>
      <c r="H253" s="250">
        <v>5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170</v>
      </c>
      <c r="AU253" s="256" t="s">
        <v>91</v>
      </c>
      <c r="AV253" s="14" t="s">
        <v>91</v>
      </c>
      <c r="AW253" s="14" t="s">
        <v>38</v>
      </c>
      <c r="AX253" s="14" t="s">
        <v>76</v>
      </c>
      <c r="AY253" s="256" t="s">
        <v>159</v>
      </c>
    </row>
    <row r="254" s="15" customFormat="1">
      <c r="A254" s="15"/>
      <c r="B254" s="266"/>
      <c r="C254" s="267"/>
      <c r="D254" s="237" t="s">
        <v>170</v>
      </c>
      <c r="E254" s="268" t="s">
        <v>32</v>
      </c>
      <c r="F254" s="269" t="s">
        <v>583</v>
      </c>
      <c r="G254" s="267"/>
      <c r="H254" s="270">
        <v>34</v>
      </c>
      <c r="I254" s="271"/>
      <c r="J254" s="267"/>
      <c r="K254" s="267"/>
      <c r="L254" s="272"/>
      <c r="M254" s="273"/>
      <c r="N254" s="274"/>
      <c r="O254" s="274"/>
      <c r="P254" s="274"/>
      <c r="Q254" s="274"/>
      <c r="R254" s="274"/>
      <c r="S254" s="274"/>
      <c r="T254" s="27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6" t="s">
        <v>170</v>
      </c>
      <c r="AU254" s="276" t="s">
        <v>91</v>
      </c>
      <c r="AV254" s="15" t="s">
        <v>96</v>
      </c>
      <c r="AW254" s="15" t="s">
        <v>38</v>
      </c>
      <c r="AX254" s="15" t="s">
        <v>76</v>
      </c>
      <c r="AY254" s="276" t="s">
        <v>159</v>
      </c>
    </row>
    <row r="255" s="14" customFormat="1">
      <c r="A255" s="14"/>
      <c r="B255" s="246"/>
      <c r="C255" s="247"/>
      <c r="D255" s="237" t="s">
        <v>170</v>
      </c>
      <c r="E255" s="248" t="s">
        <v>32</v>
      </c>
      <c r="F255" s="249" t="s">
        <v>4877</v>
      </c>
      <c r="G255" s="247"/>
      <c r="H255" s="250">
        <v>44.200000000000003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170</v>
      </c>
      <c r="AU255" s="256" t="s">
        <v>91</v>
      </c>
      <c r="AV255" s="14" t="s">
        <v>91</v>
      </c>
      <c r="AW255" s="14" t="s">
        <v>38</v>
      </c>
      <c r="AX255" s="14" t="s">
        <v>84</v>
      </c>
      <c r="AY255" s="256" t="s">
        <v>159</v>
      </c>
    </row>
    <row r="256" s="2" customFormat="1" ht="37.8" customHeight="1">
      <c r="A256" s="43"/>
      <c r="B256" s="44"/>
      <c r="C256" s="217" t="s">
        <v>1101</v>
      </c>
      <c r="D256" s="217" t="s">
        <v>162</v>
      </c>
      <c r="E256" s="218" t="s">
        <v>4878</v>
      </c>
      <c r="F256" s="219" t="s">
        <v>4879</v>
      </c>
      <c r="G256" s="220" t="s">
        <v>785</v>
      </c>
      <c r="H256" s="221">
        <v>2.6000000000000001</v>
      </c>
      <c r="I256" s="222"/>
      <c r="J256" s="223">
        <f>ROUND(I256*H256,2)</f>
        <v>0</v>
      </c>
      <c r="K256" s="219" t="s">
        <v>166</v>
      </c>
      <c r="L256" s="49"/>
      <c r="M256" s="224" t="s">
        <v>32</v>
      </c>
      <c r="N256" s="225" t="s">
        <v>48</v>
      </c>
      <c r="O256" s="89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R256" s="228" t="s">
        <v>663</v>
      </c>
      <c r="AT256" s="228" t="s">
        <v>162</v>
      </c>
      <c r="AU256" s="228" t="s">
        <v>91</v>
      </c>
      <c r="AY256" s="21" t="s">
        <v>159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21" t="s">
        <v>91</v>
      </c>
      <c r="BK256" s="229">
        <f>ROUND(I256*H256,2)</f>
        <v>0</v>
      </c>
      <c r="BL256" s="21" t="s">
        <v>663</v>
      </c>
      <c r="BM256" s="228" t="s">
        <v>4880</v>
      </c>
    </row>
    <row r="257" s="2" customFormat="1">
      <c r="A257" s="43"/>
      <c r="B257" s="44"/>
      <c r="C257" s="45"/>
      <c r="D257" s="230" t="s">
        <v>168</v>
      </c>
      <c r="E257" s="45"/>
      <c r="F257" s="231" t="s">
        <v>4881</v>
      </c>
      <c r="G257" s="45"/>
      <c r="H257" s="45"/>
      <c r="I257" s="232"/>
      <c r="J257" s="45"/>
      <c r="K257" s="45"/>
      <c r="L257" s="49"/>
      <c r="M257" s="233"/>
      <c r="N257" s="234"/>
      <c r="O257" s="89"/>
      <c r="P257" s="89"/>
      <c r="Q257" s="89"/>
      <c r="R257" s="89"/>
      <c r="S257" s="89"/>
      <c r="T257" s="90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T257" s="21" t="s">
        <v>168</v>
      </c>
      <c r="AU257" s="21" t="s">
        <v>91</v>
      </c>
    </row>
    <row r="258" s="14" customFormat="1">
      <c r="A258" s="14"/>
      <c r="B258" s="246"/>
      <c r="C258" s="247"/>
      <c r="D258" s="237" t="s">
        <v>170</v>
      </c>
      <c r="E258" s="248" t="s">
        <v>32</v>
      </c>
      <c r="F258" s="249" t="s">
        <v>4855</v>
      </c>
      <c r="G258" s="247"/>
      <c r="H258" s="250">
        <v>2.6000000000000001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170</v>
      </c>
      <c r="AU258" s="256" t="s">
        <v>91</v>
      </c>
      <c r="AV258" s="14" t="s">
        <v>91</v>
      </c>
      <c r="AW258" s="14" t="s">
        <v>38</v>
      </c>
      <c r="AX258" s="14" t="s">
        <v>84</v>
      </c>
      <c r="AY258" s="256" t="s">
        <v>159</v>
      </c>
    </row>
    <row r="259" s="2" customFormat="1" ht="24.15" customHeight="1">
      <c r="A259" s="43"/>
      <c r="B259" s="44"/>
      <c r="C259" s="277" t="s">
        <v>1106</v>
      </c>
      <c r="D259" s="277" t="s">
        <v>670</v>
      </c>
      <c r="E259" s="278" t="s">
        <v>4882</v>
      </c>
      <c r="F259" s="279" t="s">
        <v>4883</v>
      </c>
      <c r="G259" s="280" t="s">
        <v>212</v>
      </c>
      <c r="H259" s="281">
        <v>1</v>
      </c>
      <c r="I259" s="282"/>
      <c r="J259" s="283">
        <f>ROUND(I259*H259,2)</f>
        <v>0</v>
      </c>
      <c r="K259" s="279" t="s">
        <v>166</v>
      </c>
      <c r="L259" s="284"/>
      <c r="M259" s="285" t="s">
        <v>32</v>
      </c>
      <c r="N259" s="286" t="s">
        <v>48</v>
      </c>
      <c r="O259" s="89"/>
      <c r="P259" s="226">
        <f>O259*H259</f>
        <v>0</v>
      </c>
      <c r="Q259" s="226">
        <v>0.0041999999999999997</v>
      </c>
      <c r="R259" s="226">
        <f>Q259*H259</f>
        <v>0.0041999999999999997</v>
      </c>
      <c r="S259" s="226">
        <v>0</v>
      </c>
      <c r="T259" s="227">
        <f>S259*H259</f>
        <v>0</v>
      </c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R259" s="228" t="s">
        <v>782</v>
      </c>
      <c r="AT259" s="228" t="s">
        <v>670</v>
      </c>
      <c r="AU259" s="228" t="s">
        <v>91</v>
      </c>
      <c r="AY259" s="21" t="s">
        <v>159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1" t="s">
        <v>91</v>
      </c>
      <c r="BK259" s="229">
        <f>ROUND(I259*H259,2)</f>
        <v>0</v>
      </c>
      <c r="BL259" s="21" t="s">
        <v>663</v>
      </c>
      <c r="BM259" s="228" t="s">
        <v>4884</v>
      </c>
    </row>
    <row r="260" s="14" customFormat="1">
      <c r="A260" s="14"/>
      <c r="B260" s="246"/>
      <c r="C260" s="247"/>
      <c r="D260" s="237" t="s">
        <v>170</v>
      </c>
      <c r="E260" s="248" t="s">
        <v>32</v>
      </c>
      <c r="F260" s="249" t="s">
        <v>4711</v>
      </c>
      <c r="G260" s="247"/>
      <c r="H260" s="250">
        <v>1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170</v>
      </c>
      <c r="AU260" s="256" t="s">
        <v>91</v>
      </c>
      <c r="AV260" s="14" t="s">
        <v>91</v>
      </c>
      <c r="AW260" s="14" t="s">
        <v>38</v>
      </c>
      <c r="AX260" s="14" t="s">
        <v>84</v>
      </c>
      <c r="AY260" s="256" t="s">
        <v>159</v>
      </c>
    </row>
    <row r="261" s="2" customFormat="1" ht="37.8" customHeight="1">
      <c r="A261" s="43"/>
      <c r="B261" s="44"/>
      <c r="C261" s="217" t="s">
        <v>1111</v>
      </c>
      <c r="D261" s="217" t="s">
        <v>162</v>
      </c>
      <c r="E261" s="218" t="s">
        <v>4885</v>
      </c>
      <c r="F261" s="219" t="s">
        <v>4886</v>
      </c>
      <c r="G261" s="220" t="s">
        <v>785</v>
      </c>
      <c r="H261" s="221">
        <v>117</v>
      </c>
      <c r="I261" s="222"/>
      <c r="J261" s="223">
        <f>ROUND(I261*H261,2)</f>
        <v>0</v>
      </c>
      <c r="K261" s="219" t="s">
        <v>166</v>
      </c>
      <c r="L261" s="49"/>
      <c r="M261" s="224" t="s">
        <v>32</v>
      </c>
      <c r="N261" s="225" t="s">
        <v>48</v>
      </c>
      <c r="O261" s="89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R261" s="228" t="s">
        <v>663</v>
      </c>
      <c r="AT261" s="228" t="s">
        <v>162</v>
      </c>
      <c r="AU261" s="228" t="s">
        <v>91</v>
      </c>
      <c r="AY261" s="21" t="s">
        <v>159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1" t="s">
        <v>91</v>
      </c>
      <c r="BK261" s="229">
        <f>ROUND(I261*H261,2)</f>
        <v>0</v>
      </c>
      <c r="BL261" s="21" t="s">
        <v>663</v>
      </c>
      <c r="BM261" s="228" t="s">
        <v>4887</v>
      </c>
    </row>
    <row r="262" s="2" customFormat="1">
      <c r="A262" s="43"/>
      <c r="B262" s="44"/>
      <c r="C262" s="45"/>
      <c r="D262" s="230" t="s">
        <v>168</v>
      </c>
      <c r="E262" s="45"/>
      <c r="F262" s="231" t="s">
        <v>4888</v>
      </c>
      <c r="G262" s="45"/>
      <c r="H262" s="45"/>
      <c r="I262" s="232"/>
      <c r="J262" s="45"/>
      <c r="K262" s="45"/>
      <c r="L262" s="49"/>
      <c r="M262" s="233"/>
      <c r="N262" s="234"/>
      <c r="O262" s="89"/>
      <c r="P262" s="89"/>
      <c r="Q262" s="89"/>
      <c r="R262" s="89"/>
      <c r="S262" s="89"/>
      <c r="T262" s="90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T262" s="21" t="s">
        <v>168</v>
      </c>
      <c r="AU262" s="21" t="s">
        <v>91</v>
      </c>
    </row>
    <row r="263" s="14" customFormat="1">
      <c r="A263" s="14"/>
      <c r="B263" s="246"/>
      <c r="C263" s="247"/>
      <c r="D263" s="237" t="s">
        <v>170</v>
      </c>
      <c r="E263" s="248" t="s">
        <v>32</v>
      </c>
      <c r="F263" s="249" t="s">
        <v>4889</v>
      </c>
      <c r="G263" s="247"/>
      <c r="H263" s="250">
        <v>10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170</v>
      </c>
      <c r="AU263" s="256" t="s">
        <v>91</v>
      </c>
      <c r="AV263" s="14" t="s">
        <v>91</v>
      </c>
      <c r="AW263" s="14" t="s">
        <v>38</v>
      </c>
      <c r="AX263" s="14" t="s">
        <v>76</v>
      </c>
      <c r="AY263" s="256" t="s">
        <v>159</v>
      </c>
    </row>
    <row r="264" s="14" customFormat="1">
      <c r="A264" s="14"/>
      <c r="B264" s="246"/>
      <c r="C264" s="247"/>
      <c r="D264" s="237" t="s">
        <v>170</v>
      </c>
      <c r="E264" s="248" t="s">
        <v>32</v>
      </c>
      <c r="F264" s="249" t="s">
        <v>4890</v>
      </c>
      <c r="G264" s="247"/>
      <c r="H264" s="250">
        <v>80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170</v>
      </c>
      <c r="AU264" s="256" t="s">
        <v>91</v>
      </c>
      <c r="AV264" s="14" t="s">
        <v>91</v>
      </c>
      <c r="AW264" s="14" t="s">
        <v>38</v>
      </c>
      <c r="AX264" s="14" t="s">
        <v>76</v>
      </c>
      <c r="AY264" s="256" t="s">
        <v>159</v>
      </c>
    </row>
    <row r="265" s="15" customFormat="1">
      <c r="A265" s="15"/>
      <c r="B265" s="266"/>
      <c r="C265" s="267"/>
      <c r="D265" s="237" t="s">
        <v>170</v>
      </c>
      <c r="E265" s="268" t="s">
        <v>32</v>
      </c>
      <c r="F265" s="269" t="s">
        <v>583</v>
      </c>
      <c r="G265" s="267"/>
      <c r="H265" s="270">
        <v>90</v>
      </c>
      <c r="I265" s="271"/>
      <c r="J265" s="267"/>
      <c r="K265" s="267"/>
      <c r="L265" s="272"/>
      <c r="M265" s="273"/>
      <c r="N265" s="274"/>
      <c r="O265" s="274"/>
      <c r="P265" s="274"/>
      <c r="Q265" s="274"/>
      <c r="R265" s="274"/>
      <c r="S265" s="274"/>
      <c r="T265" s="27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6" t="s">
        <v>170</v>
      </c>
      <c r="AU265" s="276" t="s">
        <v>91</v>
      </c>
      <c r="AV265" s="15" t="s">
        <v>96</v>
      </c>
      <c r="AW265" s="15" t="s">
        <v>38</v>
      </c>
      <c r="AX265" s="15" t="s">
        <v>76</v>
      </c>
      <c r="AY265" s="276" t="s">
        <v>159</v>
      </c>
    </row>
    <row r="266" s="14" customFormat="1">
      <c r="A266" s="14"/>
      <c r="B266" s="246"/>
      <c r="C266" s="247"/>
      <c r="D266" s="237" t="s">
        <v>170</v>
      </c>
      <c r="E266" s="248" t="s">
        <v>32</v>
      </c>
      <c r="F266" s="249" t="s">
        <v>4891</v>
      </c>
      <c r="G266" s="247"/>
      <c r="H266" s="250">
        <v>117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170</v>
      </c>
      <c r="AU266" s="256" t="s">
        <v>91</v>
      </c>
      <c r="AV266" s="14" t="s">
        <v>91</v>
      </c>
      <c r="AW266" s="14" t="s">
        <v>38</v>
      </c>
      <c r="AX266" s="14" t="s">
        <v>84</v>
      </c>
      <c r="AY266" s="256" t="s">
        <v>159</v>
      </c>
    </row>
    <row r="267" s="2" customFormat="1" ht="24.15" customHeight="1">
      <c r="A267" s="43"/>
      <c r="B267" s="44"/>
      <c r="C267" s="277" t="s">
        <v>1116</v>
      </c>
      <c r="D267" s="277" t="s">
        <v>670</v>
      </c>
      <c r="E267" s="278" t="s">
        <v>4892</v>
      </c>
      <c r="F267" s="279" t="s">
        <v>4893</v>
      </c>
      <c r="G267" s="280" t="s">
        <v>212</v>
      </c>
      <c r="H267" s="281">
        <v>2</v>
      </c>
      <c r="I267" s="282"/>
      <c r="J267" s="283">
        <f>ROUND(I267*H267,2)</f>
        <v>0</v>
      </c>
      <c r="K267" s="279" t="s">
        <v>166</v>
      </c>
      <c r="L267" s="284"/>
      <c r="M267" s="285" t="s">
        <v>32</v>
      </c>
      <c r="N267" s="286" t="s">
        <v>48</v>
      </c>
      <c r="O267" s="89"/>
      <c r="P267" s="226">
        <f>O267*H267</f>
        <v>0</v>
      </c>
      <c r="Q267" s="226">
        <v>0.0053</v>
      </c>
      <c r="R267" s="226">
        <f>Q267*H267</f>
        <v>0.0106</v>
      </c>
      <c r="S267" s="226">
        <v>0</v>
      </c>
      <c r="T267" s="227">
        <f>S267*H267</f>
        <v>0</v>
      </c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R267" s="228" t="s">
        <v>782</v>
      </c>
      <c r="AT267" s="228" t="s">
        <v>670</v>
      </c>
      <c r="AU267" s="228" t="s">
        <v>91</v>
      </c>
      <c r="AY267" s="21" t="s">
        <v>159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21" t="s">
        <v>91</v>
      </c>
      <c r="BK267" s="229">
        <f>ROUND(I267*H267,2)</f>
        <v>0</v>
      </c>
      <c r="BL267" s="21" t="s">
        <v>663</v>
      </c>
      <c r="BM267" s="228" t="s">
        <v>4894</v>
      </c>
    </row>
    <row r="268" s="14" customFormat="1">
      <c r="A268" s="14"/>
      <c r="B268" s="246"/>
      <c r="C268" s="247"/>
      <c r="D268" s="237" t="s">
        <v>170</v>
      </c>
      <c r="E268" s="248" t="s">
        <v>32</v>
      </c>
      <c r="F268" s="249" t="s">
        <v>4642</v>
      </c>
      <c r="G268" s="247"/>
      <c r="H268" s="250">
        <v>2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170</v>
      </c>
      <c r="AU268" s="256" t="s">
        <v>91</v>
      </c>
      <c r="AV268" s="14" t="s">
        <v>91</v>
      </c>
      <c r="AW268" s="14" t="s">
        <v>38</v>
      </c>
      <c r="AX268" s="14" t="s">
        <v>84</v>
      </c>
      <c r="AY268" s="256" t="s">
        <v>159</v>
      </c>
    </row>
    <row r="269" s="2" customFormat="1" ht="24.15" customHeight="1">
      <c r="A269" s="43"/>
      <c r="B269" s="44"/>
      <c r="C269" s="277" t="s">
        <v>1120</v>
      </c>
      <c r="D269" s="277" t="s">
        <v>670</v>
      </c>
      <c r="E269" s="278" t="s">
        <v>4895</v>
      </c>
      <c r="F269" s="279" t="s">
        <v>4896</v>
      </c>
      <c r="G269" s="280" t="s">
        <v>212</v>
      </c>
      <c r="H269" s="281">
        <v>10</v>
      </c>
      <c r="I269" s="282"/>
      <c r="J269" s="283">
        <f>ROUND(I269*H269,2)</f>
        <v>0</v>
      </c>
      <c r="K269" s="279" t="s">
        <v>166</v>
      </c>
      <c r="L269" s="284"/>
      <c r="M269" s="285" t="s">
        <v>32</v>
      </c>
      <c r="N269" s="286" t="s">
        <v>48</v>
      </c>
      <c r="O269" s="89"/>
      <c r="P269" s="226">
        <f>O269*H269</f>
        <v>0</v>
      </c>
      <c r="Q269" s="226">
        <v>0.0077999999999999996</v>
      </c>
      <c r="R269" s="226">
        <f>Q269*H269</f>
        <v>0.078</v>
      </c>
      <c r="S269" s="226">
        <v>0</v>
      </c>
      <c r="T269" s="227">
        <f>S269*H269</f>
        <v>0</v>
      </c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R269" s="228" t="s">
        <v>782</v>
      </c>
      <c r="AT269" s="228" t="s">
        <v>670</v>
      </c>
      <c r="AU269" s="228" t="s">
        <v>91</v>
      </c>
      <c r="AY269" s="21" t="s">
        <v>159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21" t="s">
        <v>91</v>
      </c>
      <c r="BK269" s="229">
        <f>ROUND(I269*H269,2)</f>
        <v>0</v>
      </c>
      <c r="BL269" s="21" t="s">
        <v>663</v>
      </c>
      <c r="BM269" s="228" t="s">
        <v>4897</v>
      </c>
    </row>
    <row r="270" s="14" customFormat="1">
      <c r="A270" s="14"/>
      <c r="B270" s="246"/>
      <c r="C270" s="247"/>
      <c r="D270" s="237" t="s">
        <v>170</v>
      </c>
      <c r="E270" s="248" t="s">
        <v>32</v>
      </c>
      <c r="F270" s="249" t="s">
        <v>4782</v>
      </c>
      <c r="G270" s="247"/>
      <c r="H270" s="250">
        <v>10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170</v>
      </c>
      <c r="AU270" s="256" t="s">
        <v>91</v>
      </c>
      <c r="AV270" s="14" t="s">
        <v>91</v>
      </c>
      <c r="AW270" s="14" t="s">
        <v>38</v>
      </c>
      <c r="AX270" s="14" t="s">
        <v>84</v>
      </c>
      <c r="AY270" s="256" t="s">
        <v>159</v>
      </c>
    </row>
    <row r="271" s="2" customFormat="1" ht="37.8" customHeight="1">
      <c r="A271" s="43"/>
      <c r="B271" s="44"/>
      <c r="C271" s="217" t="s">
        <v>1124</v>
      </c>
      <c r="D271" s="217" t="s">
        <v>162</v>
      </c>
      <c r="E271" s="218" t="s">
        <v>4898</v>
      </c>
      <c r="F271" s="219" t="s">
        <v>4899</v>
      </c>
      <c r="G271" s="220" t="s">
        <v>785</v>
      </c>
      <c r="H271" s="221">
        <v>6.5</v>
      </c>
      <c r="I271" s="222"/>
      <c r="J271" s="223">
        <f>ROUND(I271*H271,2)</f>
        <v>0</v>
      </c>
      <c r="K271" s="219" t="s">
        <v>166</v>
      </c>
      <c r="L271" s="49"/>
      <c r="M271" s="224" t="s">
        <v>32</v>
      </c>
      <c r="N271" s="225" t="s">
        <v>48</v>
      </c>
      <c r="O271" s="89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R271" s="228" t="s">
        <v>663</v>
      </c>
      <c r="AT271" s="228" t="s">
        <v>162</v>
      </c>
      <c r="AU271" s="228" t="s">
        <v>91</v>
      </c>
      <c r="AY271" s="21" t="s">
        <v>159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21" t="s">
        <v>91</v>
      </c>
      <c r="BK271" s="229">
        <f>ROUND(I271*H271,2)</f>
        <v>0</v>
      </c>
      <c r="BL271" s="21" t="s">
        <v>663</v>
      </c>
      <c r="BM271" s="228" t="s">
        <v>4900</v>
      </c>
    </row>
    <row r="272" s="2" customFormat="1">
      <c r="A272" s="43"/>
      <c r="B272" s="44"/>
      <c r="C272" s="45"/>
      <c r="D272" s="230" t="s">
        <v>168</v>
      </c>
      <c r="E272" s="45"/>
      <c r="F272" s="231" t="s">
        <v>4901</v>
      </c>
      <c r="G272" s="45"/>
      <c r="H272" s="45"/>
      <c r="I272" s="232"/>
      <c r="J272" s="45"/>
      <c r="K272" s="45"/>
      <c r="L272" s="49"/>
      <c r="M272" s="233"/>
      <c r="N272" s="234"/>
      <c r="O272" s="89"/>
      <c r="P272" s="89"/>
      <c r="Q272" s="89"/>
      <c r="R272" s="89"/>
      <c r="S272" s="89"/>
      <c r="T272" s="90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T272" s="21" t="s">
        <v>168</v>
      </c>
      <c r="AU272" s="21" t="s">
        <v>91</v>
      </c>
    </row>
    <row r="273" s="14" customFormat="1">
      <c r="A273" s="14"/>
      <c r="B273" s="246"/>
      <c r="C273" s="247"/>
      <c r="D273" s="237" t="s">
        <v>170</v>
      </c>
      <c r="E273" s="248" t="s">
        <v>32</v>
      </c>
      <c r="F273" s="249" t="s">
        <v>4902</v>
      </c>
      <c r="G273" s="247"/>
      <c r="H273" s="250">
        <v>5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170</v>
      </c>
      <c r="AU273" s="256" t="s">
        <v>91</v>
      </c>
      <c r="AV273" s="14" t="s">
        <v>91</v>
      </c>
      <c r="AW273" s="14" t="s">
        <v>38</v>
      </c>
      <c r="AX273" s="14" t="s">
        <v>76</v>
      </c>
      <c r="AY273" s="256" t="s">
        <v>159</v>
      </c>
    </row>
    <row r="274" s="14" customFormat="1">
      <c r="A274" s="14"/>
      <c r="B274" s="246"/>
      <c r="C274" s="247"/>
      <c r="D274" s="237" t="s">
        <v>170</v>
      </c>
      <c r="E274" s="248" t="s">
        <v>32</v>
      </c>
      <c r="F274" s="249" t="s">
        <v>4903</v>
      </c>
      <c r="G274" s="247"/>
      <c r="H274" s="250">
        <v>6.5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170</v>
      </c>
      <c r="AU274" s="256" t="s">
        <v>91</v>
      </c>
      <c r="AV274" s="14" t="s">
        <v>91</v>
      </c>
      <c r="AW274" s="14" t="s">
        <v>38</v>
      </c>
      <c r="AX274" s="14" t="s">
        <v>84</v>
      </c>
      <c r="AY274" s="256" t="s">
        <v>159</v>
      </c>
    </row>
    <row r="275" s="2" customFormat="1" ht="24.15" customHeight="1">
      <c r="A275" s="43"/>
      <c r="B275" s="44"/>
      <c r="C275" s="277" t="s">
        <v>1128</v>
      </c>
      <c r="D275" s="277" t="s">
        <v>670</v>
      </c>
      <c r="E275" s="278" t="s">
        <v>4904</v>
      </c>
      <c r="F275" s="279" t="s">
        <v>4905</v>
      </c>
      <c r="G275" s="280" t="s">
        <v>212</v>
      </c>
      <c r="H275" s="281">
        <v>1</v>
      </c>
      <c r="I275" s="282"/>
      <c r="J275" s="283">
        <f>ROUND(I275*H275,2)</f>
        <v>0</v>
      </c>
      <c r="K275" s="279" t="s">
        <v>166</v>
      </c>
      <c r="L275" s="284"/>
      <c r="M275" s="285" t="s">
        <v>32</v>
      </c>
      <c r="N275" s="286" t="s">
        <v>48</v>
      </c>
      <c r="O275" s="89"/>
      <c r="P275" s="226">
        <f>O275*H275</f>
        <v>0</v>
      </c>
      <c r="Q275" s="226">
        <v>0.0101</v>
      </c>
      <c r="R275" s="226">
        <f>Q275*H275</f>
        <v>0.0101</v>
      </c>
      <c r="S275" s="226">
        <v>0</v>
      </c>
      <c r="T275" s="227">
        <f>S275*H275</f>
        <v>0</v>
      </c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R275" s="228" t="s">
        <v>782</v>
      </c>
      <c r="AT275" s="228" t="s">
        <v>670</v>
      </c>
      <c r="AU275" s="228" t="s">
        <v>91</v>
      </c>
      <c r="AY275" s="21" t="s">
        <v>159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21" t="s">
        <v>91</v>
      </c>
      <c r="BK275" s="229">
        <f>ROUND(I275*H275,2)</f>
        <v>0</v>
      </c>
      <c r="BL275" s="21" t="s">
        <v>663</v>
      </c>
      <c r="BM275" s="228" t="s">
        <v>4906</v>
      </c>
    </row>
    <row r="276" s="14" customFormat="1">
      <c r="A276" s="14"/>
      <c r="B276" s="246"/>
      <c r="C276" s="247"/>
      <c r="D276" s="237" t="s">
        <v>170</v>
      </c>
      <c r="E276" s="248" t="s">
        <v>32</v>
      </c>
      <c r="F276" s="249" t="s">
        <v>4711</v>
      </c>
      <c r="G276" s="247"/>
      <c r="H276" s="250">
        <v>1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170</v>
      </c>
      <c r="AU276" s="256" t="s">
        <v>91</v>
      </c>
      <c r="AV276" s="14" t="s">
        <v>91</v>
      </c>
      <c r="AW276" s="14" t="s">
        <v>38</v>
      </c>
      <c r="AX276" s="14" t="s">
        <v>84</v>
      </c>
      <c r="AY276" s="256" t="s">
        <v>159</v>
      </c>
    </row>
    <row r="277" s="2" customFormat="1" ht="44.25" customHeight="1">
      <c r="A277" s="43"/>
      <c r="B277" s="44"/>
      <c r="C277" s="217" t="s">
        <v>1137</v>
      </c>
      <c r="D277" s="217" t="s">
        <v>162</v>
      </c>
      <c r="E277" s="218" t="s">
        <v>4907</v>
      </c>
      <c r="F277" s="219" t="s">
        <v>4908</v>
      </c>
      <c r="G277" s="220" t="s">
        <v>4909</v>
      </c>
      <c r="H277" s="317"/>
      <c r="I277" s="222"/>
      <c r="J277" s="223">
        <f>ROUND(I277*H277,2)</f>
        <v>0</v>
      </c>
      <c r="K277" s="219" t="s">
        <v>166</v>
      </c>
      <c r="L277" s="49"/>
      <c r="M277" s="224" t="s">
        <v>32</v>
      </c>
      <c r="N277" s="225" t="s">
        <v>48</v>
      </c>
      <c r="O277" s="89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R277" s="228" t="s">
        <v>663</v>
      </c>
      <c r="AT277" s="228" t="s">
        <v>162</v>
      </c>
      <c r="AU277" s="228" t="s">
        <v>91</v>
      </c>
      <c r="AY277" s="21" t="s">
        <v>159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21" t="s">
        <v>91</v>
      </c>
      <c r="BK277" s="229">
        <f>ROUND(I277*H277,2)</f>
        <v>0</v>
      </c>
      <c r="BL277" s="21" t="s">
        <v>663</v>
      </c>
      <c r="BM277" s="228" t="s">
        <v>4910</v>
      </c>
    </row>
    <row r="278" s="2" customFormat="1">
      <c r="A278" s="43"/>
      <c r="B278" s="44"/>
      <c r="C278" s="45"/>
      <c r="D278" s="230" t="s">
        <v>168</v>
      </c>
      <c r="E278" s="45"/>
      <c r="F278" s="231" t="s">
        <v>4911</v>
      </c>
      <c r="G278" s="45"/>
      <c r="H278" s="45"/>
      <c r="I278" s="232"/>
      <c r="J278" s="45"/>
      <c r="K278" s="45"/>
      <c r="L278" s="49"/>
      <c r="M278" s="233"/>
      <c r="N278" s="234"/>
      <c r="O278" s="89"/>
      <c r="P278" s="89"/>
      <c r="Q278" s="89"/>
      <c r="R278" s="89"/>
      <c r="S278" s="89"/>
      <c r="T278" s="90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T278" s="21" t="s">
        <v>168</v>
      </c>
      <c r="AU278" s="21" t="s">
        <v>91</v>
      </c>
    </row>
    <row r="279" s="2" customFormat="1" ht="49.05" customHeight="1">
      <c r="A279" s="43"/>
      <c r="B279" s="44"/>
      <c r="C279" s="217" t="s">
        <v>1146</v>
      </c>
      <c r="D279" s="217" t="s">
        <v>162</v>
      </c>
      <c r="E279" s="218" t="s">
        <v>4912</v>
      </c>
      <c r="F279" s="219" t="s">
        <v>4913</v>
      </c>
      <c r="G279" s="220" t="s">
        <v>4909</v>
      </c>
      <c r="H279" s="317"/>
      <c r="I279" s="222"/>
      <c r="J279" s="223">
        <f>ROUND(I279*H279,2)</f>
        <v>0</v>
      </c>
      <c r="K279" s="219" t="s">
        <v>166</v>
      </c>
      <c r="L279" s="49"/>
      <c r="M279" s="224" t="s">
        <v>32</v>
      </c>
      <c r="N279" s="225" t="s">
        <v>48</v>
      </c>
      <c r="O279" s="89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R279" s="228" t="s">
        <v>663</v>
      </c>
      <c r="AT279" s="228" t="s">
        <v>162</v>
      </c>
      <c r="AU279" s="228" t="s">
        <v>91</v>
      </c>
      <c r="AY279" s="21" t="s">
        <v>159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21" t="s">
        <v>91</v>
      </c>
      <c r="BK279" s="229">
        <f>ROUND(I279*H279,2)</f>
        <v>0</v>
      </c>
      <c r="BL279" s="21" t="s">
        <v>663</v>
      </c>
      <c r="BM279" s="228" t="s">
        <v>4914</v>
      </c>
    </row>
    <row r="280" s="2" customFormat="1">
      <c r="A280" s="43"/>
      <c r="B280" s="44"/>
      <c r="C280" s="45"/>
      <c r="D280" s="230" t="s">
        <v>168</v>
      </c>
      <c r="E280" s="45"/>
      <c r="F280" s="231" t="s">
        <v>4915</v>
      </c>
      <c r="G280" s="45"/>
      <c r="H280" s="45"/>
      <c r="I280" s="232"/>
      <c r="J280" s="45"/>
      <c r="K280" s="45"/>
      <c r="L280" s="49"/>
      <c r="M280" s="233"/>
      <c r="N280" s="234"/>
      <c r="O280" s="89"/>
      <c r="P280" s="89"/>
      <c r="Q280" s="89"/>
      <c r="R280" s="89"/>
      <c r="S280" s="89"/>
      <c r="T280" s="90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T280" s="21" t="s">
        <v>168</v>
      </c>
      <c r="AU280" s="21" t="s">
        <v>91</v>
      </c>
    </row>
    <row r="281" s="12" customFormat="1" ht="25.92" customHeight="1">
      <c r="A281" s="12"/>
      <c r="B281" s="201"/>
      <c r="C281" s="202"/>
      <c r="D281" s="203" t="s">
        <v>75</v>
      </c>
      <c r="E281" s="204" t="s">
        <v>4153</v>
      </c>
      <c r="F281" s="204" t="s">
        <v>2805</v>
      </c>
      <c r="G281" s="202"/>
      <c r="H281" s="202"/>
      <c r="I281" s="205"/>
      <c r="J281" s="206">
        <f>BK281</f>
        <v>0</v>
      </c>
      <c r="K281" s="202"/>
      <c r="L281" s="207"/>
      <c r="M281" s="208"/>
      <c r="N281" s="209"/>
      <c r="O281" s="209"/>
      <c r="P281" s="210">
        <f>P282</f>
        <v>0</v>
      </c>
      <c r="Q281" s="209"/>
      <c r="R281" s="210">
        <f>R282</f>
        <v>0</v>
      </c>
      <c r="S281" s="209"/>
      <c r="T281" s="211">
        <f>T282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2" t="s">
        <v>96</v>
      </c>
      <c r="AT281" s="213" t="s">
        <v>75</v>
      </c>
      <c r="AU281" s="213" t="s">
        <v>76</v>
      </c>
      <c r="AY281" s="212" t="s">
        <v>159</v>
      </c>
      <c r="BK281" s="214">
        <f>BK282</f>
        <v>0</v>
      </c>
    </row>
    <row r="282" s="12" customFormat="1" ht="22.8" customHeight="1">
      <c r="A282" s="12"/>
      <c r="B282" s="201"/>
      <c r="C282" s="202"/>
      <c r="D282" s="203" t="s">
        <v>75</v>
      </c>
      <c r="E282" s="215" t="s">
        <v>111</v>
      </c>
      <c r="F282" s="215" t="s">
        <v>2805</v>
      </c>
      <c r="G282" s="202"/>
      <c r="H282" s="202"/>
      <c r="I282" s="205"/>
      <c r="J282" s="216">
        <f>BK282</f>
        <v>0</v>
      </c>
      <c r="K282" s="202"/>
      <c r="L282" s="207"/>
      <c r="M282" s="208"/>
      <c r="N282" s="209"/>
      <c r="O282" s="209"/>
      <c r="P282" s="210">
        <f>P283</f>
        <v>0</v>
      </c>
      <c r="Q282" s="209"/>
      <c r="R282" s="210">
        <f>R283</f>
        <v>0</v>
      </c>
      <c r="S282" s="209"/>
      <c r="T282" s="211">
        <f>T283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2" t="s">
        <v>96</v>
      </c>
      <c r="AT282" s="213" t="s">
        <v>75</v>
      </c>
      <c r="AU282" s="213" t="s">
        <v>84</v>
      </c>
      <c r="AY282" s="212" t="s">
        <v>159</v>
      </c>
      <c r="BK282" s="214">
        <f>BK283</f>
        <v>0</v>
      </c>
    </row>
    <row r="283" s="2" customFormat="1" ht="16.5" customHeight="1">
      <c r="A283" s="43"/>
      <c r="B283" s="44"/>
      <c r="C283" s="217" t="s">
        <v>1151</v>
      </c>
      <c r="D283" s="217" t="s">
        <v>162</v>
      </c>
      <c r="E283" s="218" t="s">
        <v>4524</v>
      </c>
      <c r="F283" s="219" t="s">
        <v>4525</v>
      </c>
      <c r="G283" s="220" t="s">
        <v>226</v>
      </c>
      <c r="H283" s="221">
        <v>1</v>
      </c>
      <c r="I283" s="222"/>
      <c r="J283" s="223">
        <f>ROUND(I283*H283,2)</f>
        <v>0</v>
      </c>
      <c r="K283" s="219" t="s">
        <v>3881</v>
      </c>
      <c r="L283" s="49"/>
      <c r="M283" s="315" t="s">
        <v>32</v>
      </c>
      <c r="N283" s="316" t="s">
        <v>48</v>
      </c>
      <c r="O283" s="259"/>
      <c r="P283" s="313">
        <f>O283*H283</f>
        <v>0</v>
      </c>
      <c r="Q283" s="313">
        <v>0</v>
      </c>
      <c r="R283" s="313">
        <f>Q283*H283</f>
        <v>0</v>
      </c>
      <c r="S283" s="313">
        <v>0</v>
      </c>
      <c r="T283" s="314">
        <f>S283*H283</f>
        <v>0</v>
      </c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R283" s="228" t="s">
        <v>3959</v>
      </c>
      <c r="AT283" s="228" t="s">
        <v>162</v>
      </c>
      <c r="AU283" s="228" t="s">
        <v>91</v>
      </c>
      <c r="AY283" s="21" t="s">
        <v>159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21" t="s">
        <v>91</v>
      </c>
      <c r="BK283" s="229">
        <f>ROUND(I283*H283,2)</f>
        <v>0</v>
      </c>
      <c r="BL283" s="21" t="s">
        <v>3959</v>
      </c>
      <c r="BM283" s="228" t="s">
        <v>4916</v>
      </c>
    </row>
    <row r="284" s="2" customFormat="1" ht="6.96" customHeight="1">
      <c r="A284" s="43"/>
      <c r="B284" s="64"/>
      <c r="C284" s="65"/>
      <c r="D284" s="65"/>
      <c r="E284" s="65"/>
      <c r="F284" s="65"/>
      <c r="G284" s="65"/>
      <c r="H284" s="65"/>
      <c r="I284" s="65"/>
      <c r="J284" s="65"/>
      <c r="K284" s="65"/>
      <c r="L284" s="49"/>
      <c r="M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</row>
  </sheetData>
  <sheetProtection sheet="1" autoFilter="0" formatColumns="0" formatRows="0" objects="1" scenarios="1" spinCount="100000" saltValue="W9zkKC0C1xW8Lvuc04NZ0NhBEYRKxHNLEaRlUPnghHBiN314bFbEzSozxcRPPDFyP4TrT5s9UzWZSS0/aKy58A==" hashValue="p4YGL8tA1aaZyJM5ljzHyYW0H8l5qprldEpIvUXQsQnWYocO5HHKa2mkdhnIySZLJxA+dFHEPaEQNg+LdwKtzg==" algorithmName="SHA-512" password="A4C6"/>
  <autoFilter ref="C90:K28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119" r:id="rId1" display="https://podminky.urs.cz/item/CS_URS_2025_01/751691111"/>
    <hyperlink ref="F126" r:id="rId2" display="https://podminky.urs.cz/item/CS_URS_2025_01/713411121"/>
    <hyperlink ref="F139" r:id="rId3" display="https://podminky.urs.cz/item/CS_URS_2025_01/751611119"/>
    <hyperlink ref="F147" r:id="rId4" display="https://podminky.urs.cz/item/CS_URS_2025_01/751611141"/>
    <hyperlink ref="F161" r:id="rId5" display="https://podminky.urs.cz/item/CS_URS_2025_01/751122051"/>
    <hyperlink ref="F165" r:id="rId6" display="https://podminky.urs.cz/item/CS_URS_2025_01/751322011"/>
    <hyperlink ref="F169" r:id="rId7" display="https://podminky.urs.cz/item/CS_URS_2025_01/751322012"/>
    <hyperlink ref="F173" r:id="rId8" display="https://podminky.urs.cz/item/CS_URS_2025_01/751322111"/>
    <hyperlink ref="F177" r:id="rId9" display="https://podminky.urs.cz/item/CS_URS_2025_01/751322212"/>
    <hyperlink ref="F181" r:id="rId10" display="https://podminky.urs.cz/item/CS_URS_2025_01/751398041"/>
    <hyperlink ref="F185" r:id="rId11" display="https://podminky.urs.cz/item/CS_URS_2025_01/751398052"/>
    <hyperlink ref="F200" r:id="rId12" display="https://podminky.urs.cz/item/CS_URS_2025_01/751344121"/>
    <hyperlink ref="F209" r:id="rId13" display="https://podminky.urs.cz/item/CS_URS_2025_01/751514662"/>
    <hyperlink ref="F220" r:id="rId14" display="https://podminky.urs.cz/item/CS_URS_2025_01/751614121"/>
    <hyperlink ref="F224" r:id="rId15" display="https://podminky.urs.cz/item/CS_URS_2025_01/751614131"/>
    <hyperlink ref="F228" r:id="rId16" display="https://podminky.urs.cz/item/CS_URS_2025_01/751514679"/>
    <hyperlink ref="F235" r:id="rId17" display="https://podminky.urs.cz/item/CS_URS_2025_01/751510013"/>
    <hyperlink ref="F239" r:id="rId18" display="https://podminky.urs.cz/item/CS_URS_2025_01/751510014"/>
    <hyperlink ref="F243" r:id="rId19" display="https://podminky.urs.cz/item/CS_URS_2025_01/751510042"/>
    <hyperlink ref="F250" r:id="rId20" display="https://podminky.urs.cz/item/CS_URS_2025_01/751510043"/>
    <hyperlink ref="F257" r:id="rId21" display="https://podminky.urs.cz/item/CS_URS_2025_01/751537145"/>
    <hyperlink ref="F262" r:id="rId22" display="https://podminky.urs.cz/item/CS_URS_2025_01/751537146"/>
    <hyperlink ref="F272" r:id="rId23" display="https://podminky.urs.cz/item/CS_URS_2025_01/751537147"/>
    <hyperlink ref="F278" r:id="rId24" display="https://podminky.urs.cz/item/CS_URS_2025_01/998751201"/>
    <hyperlink ref="F280" r:id="rId25" display="https://podminky.urs.cz/item/CS_URS_2025_01/9987512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1" customFormat="1" ht="12" customHeight="1">
      <c r="B8" s="24"/>
      <c r="D8" s="147" t="s">
        <v>132</v>
      </c>
      <c r="L8" s="24"/>
    </row>
    <row r="9" s="2" customFormat="1" ht="16.5" customHeight="1">
      <c r="A9" s="43"/>
      <c r="B9" s="49"/>
      <c r="C9" s="43"/>
      <c r="D9" s="43"/>
      <c r="E9" s="148" t="s">
        <v>257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262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4917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32</v>
      </c>
      <c r="G13" s="43"/>
      <c r="H13" s="43"/>
      <c r="I13" s="147" t="s">
        <v>20</v>
      </c>
      <c r="J13" s="138" t="s">
        <v>32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33</v>
      </c>
      <c r="G14" s="43"/>
      <c r="H14" s="43"/>
      <c r="I14" s="147" t="s">
        <v>24</v>
      </c>
      <c r="J14" s="151" t="str">
        <f>'Rekapitulace stavby'!AN8</f>
        <v>15. 7. 2024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30</v>
      </c>
      <c r="E16" s="43"/>
      <c r="F16" s="43"/>
      <c r="G16" s="43"/>
      <c r="H16" s="43"/>
      <c r="I16" s="147" t="s">
        <v>31</v>
      </c>
      <c r="J16" s="138" t="s">
        <v>32</v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">
        <v>33</v>
      </c>
      <c r="F17" s="43"/>
      <c r="G17" s="43"/>
      <c r="H17" s="43"/>
      <c r="I17" s="147" t="s">
        <v>34</v>
      </c>
      <c r="J17" s="138" t="s">
        <v>32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35</v>
      </c>
      <c r="E19" s="43"/>
      <c r="F19" s="43"/>
      <c r="G19" s="43"/>
      <c r="H19" s="43"/>
      <c r="I19" s="147" t="s">
        <v>31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34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37</v>
      </c>
      <c r="E22" s="43"/>
      <c r="F22" s="43"/>
      <c r="G22" s="43"/>
      <c r="H22" s="43"/>
      <c r="I22" s="147" t="s">
        <v>31</v>
      </c>
      <c r="J22" s="138" t="s">
        <v>32</v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">
        <v>33</v>
      </c>
      <c r="F23" s="43"/>
      <c r="G23" s="43"/>
      <c r="H23" s="43"/>
      <c r="I23" s="147" t="s">
        <v>34</v>
      </c>
      <c r="J23" s="138" t="s">
        <v>32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39</v>
      </c>
      <c r="E25" s="43"/>
      <c r="F25" s="43"/>
      <c r="G25" s="43"/>
      <c r="H25" s="43"/>
      <c r="I25" s="147" t="s">
        <v>31</v>
      </c>
      <c r="J25" s="138" t="s">
        <v>32</v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">
        <v>33</v>
      </c>
      <c r="F26" s="43"/>
      <c r="G26" s="43"/>
      <c r="H26" s="43"/>
      <c r="I26" s="147" t="s">
        <v>34</v>
      </c>
      <c r="J26" s="138" t="s">
        <v>32</v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40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32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42</v>
      </c>
      <c r="E32" s="43"/>
      <c r="F32" s="43"/>
      <c r="G32" s="43"/>
      <c r="H32" s="43"/>
      <c r="I32" s="43"/>
      <c r="J32" s="158">
        <f>ROUND(J103,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44</v>
      </c>
      <c r="G34" s="43"/>
      <c r="H34" s="43"/>
      <c r="I34" s="159" t="s">
        <v>43</v>
      </c>
      <c r="J34" s="159" t="s">
        <v>45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46</v>
      </c>
      <c r="E35" s="147" t="s">
        <v>47</v>
      </c>
      <c r="F35" s="161">
        <f>ROUND((SUM(BE103:BE517)),  2)</f>
        <v>0</v>
      </c>
      <c r="G35" s="43"/>
      <c r="H35" s="43"/>
      <c r="I35" s="162">
        <v>0.20999999999999999</v>
      </c>
      <c r="J35" s="161">
        <f>ROUND(((SUM(BE103:BE517))*I35),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48</v>
      </c>
      <c r="F36" s="161">
        <f>ROUND((SUM(BF103:BF517)),  2)</f>
        <v>0</v>
      </c>
      <c r="G36" s="43"/>
      <c r="H36" s="43"/>
      <c r="I36" s="162">
        <v>0.12</v>
      </c>
      <c r="J36" s="161">
        <f>ROUND(((SUM(BF103:BF517))*I36),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49</v>
      </c>
      <c r="F37" s="161">
        <f>ROUND((SUM(BG103:BG517)),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50</v>
      </c>
      <c r="F38" s="161">
        <f>ROUND((SUM(BH103:BH517)),  2)</f>
        <v>0</v>
      </c>
      <c r="G38" s="43"/>
      <c r="H38" s="43"/>
      <c r="I38" s="162">
        <v>0.12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51</v>
      </c>
      <c r="F39" s="161">
        <f>ROUND((SUM(BI103:BI517)),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134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>Komunitní dům sociální služby Domova Na cestě – Hlinsko_rev DPS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132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257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262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7 - ZTI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 xml:space="preserve"> </v>
      </c>
      <c r="G56" s="45"/>
      <c r="H56" s="45"/>
      <c r="I56" s="36" t="s">
        <v>24</v>
      </c>
      <c r="J56" s="77" t="str">
        <f>IF(J14="","",J14)</f>
        <v>15. 7. 2024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30</v>
      </c>
      <c r="D58" s="45"/>
      <c r="E58" s="45"/>
      <c r="F58" s="31" t="str">
        <f>E17</f>
        <v xml:space="preserve"> </v>
      </c>
      <c r="G58" s="45"/>
      <c r="H58" s="45"/>
      <c r="I58" s="36" t="s">
        <v>37</v>
      </c>
      <c r="J58" s="41" t="str">
        <f>E23</f>
        <v xml:space="preserve"> 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15.15" customHeight="1">
      <c r="A59" s="43"/>
      <c r="B59" s="44"/>
      <c r="C59" s="36" t="s">
        <v>35</v>
      </c>
      <c r="D59" s="45"/>
      <c r="E59" s="45"/>
      <c r="F59" s="31" t="str">
        <f>IF(E20="","",E20)</f>
        <v>Vyplň údaj</v>
      </c>
      <c r="G59" s="45"/>
      <c r="H59" s="45"/>
      <c r="I59" s="36" t="s">
        <v>39</v>
      </c>
      <c r="J59" s="41" t="str">
        <f>E26</f>
        <v xml:space="preserve"> 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135</v>
      </c>
      <c r="D61" s="176"/>
      <c r="E61" s="176"/>
      <c r="F61" s="176"/>
      <c r="G61" s="176"/>
      <c r="H61" s="176"/>
      <c r="I61" s="176"/>
      <c r="J61" s="177" t="s">
        <v>136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74</v>
      </c>
      <c r="D63" s="45"/>
      <c r="E63" s="45"/>
      <c r="F63" s="45"/>
      <c r="G63" s="45"/>
      <c r="H63" s="45"/>
      <c r="I63" s="45"/>
      <c r="J63" s="107">
        <f>J103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137</v>
      </c>
    </row>
    <row r="64" s="9" customFormat="1" ht="24.96" customHeight="1">
      <c r="A64" s="9"/>
      <c r="B64" s="179"/>
      <c r="C64" s="180"/>
      <c r="D64" s="181" t="s">
        <v>141</v>
      </c>
      <c r="E64" s="182"/>
      <c r="F64" s="182"/>
      <c r="G64" s="182"/>
      <c r="H64" s="182"/>
      <c r="I64" s="182"/>
      <c r="J64" s="183">
        <f>J104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142</v>
      </c>
      <c r="E65" s="187"/>
      <c r="F65" s="187"/>
      <c r="G65" s="187"/>
      <c r="H65" s="187"/>
      <c r="I65" s="187"/>
      <c r="J65" s="188">
        <f>J105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441</v>
      </c>
      <c r="E66" s="187"/>
      <c r="F66" s="187"/>
      <c r="G66" s="187"/>
      <c r="H66" s="187"/>
      <c r="I66" s="187"/>
      <c r="J66" s="188">
        <f>J118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4918</v>
      </c>
      <c r="E67" s="187"/>
      <c r="F67" s="187"/>
      <c r="G67" s="187"/>
      <c r="H67" s="187"/>
      <c r="I67" s="187"/>
      <c r="J67" s="188">
        <f>J129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4149</v>
      </c>
      <c r="E68" s="187"/>
      <c r="F68" s="187"/>
      <c r="G68" s="187"/>
      <c r="H68" s="187"/>
      <c r="I68" s="187"/>
      <c r="J68" s="188">
        <f>J206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30"/>
      <c r="D69" s="186" t="s">
        <v>4919</v>
      </c>
      <c r="E69" s="187"/>
      <c r="F69" s="187"/>
      <c r="G69" s="187"/>
      <c r="H69" s="187"/>
      <c r="I69" s="187"/>
      <c r="J69" s="188">
        <f>J210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4920</v>
      </c>
      <c r="E70" s="187"/>
      <c r="F70" s="187"/>
      <c r="G70" s="187"/>
      <c r="H70" s="187"/>
      <c r="I70" s="187"/>
      <c r="J70" s="188">
        <f>J221</f>
        <v>0</v>
      </c>
      <c r="K70" s="130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30"/>
      <c r="D71" s="186" t="s">
        <v>143</v>
      </c>
      <c r="E71" s="187"/>
      <c r="F71" s="187"/>
      <c r="G71" s="187"/>
      <c r="H71" s="187"/>
      <c r="I71" s="187"/>
      <c r="J71" s="188">
        <f>J232</f>
        <v>0</v>
      </c>
      <c r="K71" s="130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9"/>
      <c r="C72" s="180"/>
      <c r="D72" s="181" t="s">
        <v>509</v>
      </c>
      <c r="E72" s="182"/>
      <c r="F72" s="182"/>
      <c r="G72" s="182"/>
      <c r="H72" s="182"/>
      <c r="I72" s="182"/>
      <c r="J72" s="183">
        <f>J235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5"/>
      <c r="C73" s="130"/>
      <c r="D73" s="186" t="s">
        <v>519</v>
      </c>
      <c r="E73" s="187"/>
      <c r="F73" s="187"/>
      <c r="G73" s="187"/>
      <c r="H73" s="187"/>
      <c r="I73" s="187"/>
      <c r="J73" s="188">
        <f>J236</f>
        <v>0</v>
      </c>
      <c r="K73" s="130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30"/>
      <c r="D74" s="186" t="s">
        <v>523</v>
      </c>
      <c r="E74" s="187"/>
      <c r="F74" s="187"/>
      <c r="G74" s="187"/>
      <c r="H74" s="187"/>
      <c r="I74" s="187"/>
      <c r="J74" s="188">
        <f>J265</f>
        <v>0</v>
      </c>
      <c r="K74" s="130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30"/>
      <c r="D75" s="186" t="s">
        <v>4921</v>
      </c>
      <c r="E75" s="187"/>
      <c r="F75" s="187"/>
      <c r="G75" s="187"/>
      <c r="H75" s="187"/>
      <c r="I75" s="187"/>
      <c r="J75" s="188">
        <f>J334</f>
        <v>0</v>
      </c>
      <c r="K75" s="130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30"/>
      <c r="D76" s="186" t="s">
        <v>4922</v>
      </c>
      <c r="E76" s="187"/>
      <c r="F76" s="187"/>
      <c r="G76" s="187"/>
      <c r="H76" s="187"/>
      <c r="I76" s="187"/>
      <c r="J76" s="188">
        <f>J402</f>
        <v>0</v>
      </c>
      <c r="K76" s="130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30"/>
      <c r="D77" s="186" t="s">
        <v>524</v>
      </c>
      <c r="E77" s="187"/>
      <c r="F77" s="187"/>
      <c r="G77" s="187"/>
      <c r="H77" s="187"/>
      <c r="I77" s="187"/>
      <c r="J77" s="188">
        <f>J409</f>
        <v>0</v>
      </c>
      <c r="K77" s="130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30"/>
      <c r="D78" s="186" t="s">
        <v>4923</v>
      </c>
      <c r="E78" s="187"/>
      <c r="F78" s="187"/>
      <c r="G78" s="187"/>
      <c r="H78" s="187"/>
      <c r="I78" s="187"/>
      <c r="J78" s="188">
        <f>J475</f>
        <v>0</v>
      </c>
      <c r="K78" s="130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30"/>
      <c r="D79" s="186" t="s">
        <v>4924</v>
      </c>
      <c r="E79" s="187"/>
      <c r="F79" s="187"/>
      <c r="G79" s="187"/>
      <c r="H79" s="187"/>
      <c r="I79" s="187"/>
      <c r="J79" s="188">
        <f>J491</f>
        <v>0</v>
      </c>
      <c r="K79" s="130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9"/>
      <c r="C80" s="180"/>
      <c r="D80" s="181" t="s">
        <v>4925</v>
      </c>
      <c r="E80" s="182"/>
      <c r="F80" s="182"/>
      <c r="G80" s="182"/>
      <c r="H80" s="182"/>
      <c r="I80" s="182"/>
      <c r="J80" s="183">
        <f>J498</f>
        <v>0</v>
      </c>
      <c r="K80" s="180"/>
      <c r="L80" s="184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9"/>
      <c r="C81" s="180"/>
      <c r="D81" s="181" t="s">
        <v>4140</v>
      </c>
      <c r="E81" s="182"/>
      <c r="F81" s="182"/>
      <c r="G81" s="182"/>
      <c r="H81" s="182"/>
      <c r="I81" s="182"/>
      <c r="J81" s="183">
        <f>J505</f>
        <v>0</v>
      </c>
      <c r="K81" s="180"/>
      <c r="L81" s="184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43"/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6.96" customHeight="1">
      <c r="A83" s="43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7" s="2" customFormat="1" ht="6.96" customHeight="1">
      <c r="A87" s="43"/>
      <c r="B87" s="66"/>
      <c r="C87" s="67"/>
      <c r="D87" s="67"/>
      <c r="E87" s="67"/>
      <c r="F87" s="67"/>
      <c r="G87" s="67"/>
      <c r="H87" s="67"/>
      <c r="I87" s="67"/>
      <c r="J87" s="67"/>
      <c r="K87" s="67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24.96" customHeight="1">
      <c r="A88" s="43"/>
      <c r="B88" s="44"/>
      <c r="C88" s="27" t="s">
        <v>144</v>
      </c>
      <c r="D88" s="45"/>
      <c r="E88" s="45"/>
      <c r="F88" s="45"/>
      <c r="G88" s="45"/>
      <c r="H88" s="45"/>
      <c r="I88" s="45"/>
      <c r="J88" s="45"/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6.96" customHeight="1">
      <c r="A89" s="43"/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14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="2" customFormat="1" ht="12" customHeight="1">
      <c r="A90" s="43"/>
      <c r="B90" s="44"/>
      <c r="C90" s="36" t="s">
        <v>16</v>
      </c>
      <c r="D90" s="45"/>
      <c r="E90" s="45"/>
      <c r="F90" s="45"/>
      <c r="G90" s="45"/>
      <c r="H90" s="45"/>
      <c r="I90" s="45"/>
      <c r="J90" s="45"/>
      <c r="K90" s="45"/>
      <c r="L90" s="149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="2" customFormat="1" ht="26.25" customHeight="1">
      <c r="A91" s="43"/>
      <c r="B91" s="44"/>
      <c r="C91" s="45"/>
      <c r="D91" s="45"/>
      <c r="E91" s="174" t="str">
        <f>E7</f>
        <v>Komunitní dům sociální služby Domova Na cestě – Hlinsko_rev DPS</v>
      </c>
      <c r="F91" s="36"/>
      <c r="G91" s="36"/>
      <c r="H91" s="36"/>
      <c r="I91" s="45"/>
      <c r="J91" s="45"/>
      <c r="K91" s="45"/>
      <c r="L91" s="149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="1" customFormat="1" ht="12" customHeight="1">
      <c r="B92" s="25"/>
      <c r="C92" s="36" t="s">
        <v>132</v>
      </c>
      <c r="D92" s="26"/>
      <c r="E92" s="26"/>
      <c r="F92" s="26"/>
      <c r="G92" s="26"/>
      <c r="H92" s="26"/>
      <c r="I92" s="26"/>
      <c r="J92" s="26"/>
      <c r="K92" s="26"/>
      <c r="L92" s="24"/>
    </row>
    <row r="93" s="2" customFormat="1" ht="16.5" customHeight="1">
      <c r="A93" s="43"/>
      <c r="B93" s="44"/>
      <c r="C93" s="45"/>
      <c r="D93" s="45"/>
      <c r="E93" s="174" t="s">
        <v>257</v>
      </c>
      <c r="F93" s="45"/>
      <c r="G93" s="45"/>
      <c r="H93" s="45"/>
      <c r="I93" s="45"/>
      <c r="J93" s="45"/>
      <c r="K93" s="45"/>
      <c r="L93" s="149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="2" customFormat="1" ht="12" customHeight="1">
      <c r="A94" s="43"/>
      <c r="B94" s="44"/>
      <c r="C94" s="36" t="s">
        <v>262</v>
      </c>
      <c r="D94" s="45"/>
      <c r="E94" s="45"/>
      <c r="F94" s="45"/>
      <c r="G94" s="45"/>
      <c r="H94" s="45"/>
      <c r="I94" s="45"/>
      <c r="J94" s="45"/>
      <c r="K94" s="45"/>
      <c r="L94" s="149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="2" customFormat="1" ht="16.5" customHeight="1">
      <c r="A95" s="43"/>
      <c r="B95" s="44"/>
      <c r="C95" s="45"/>
      <c r="D95" s="45"/>
      <c r="E95" s="74" t="str">
        <f>E11</f>
        <v>7 - ZTI</v>
      </c>
      <c r="F95" s="45"/>
      <c r="G95" s="45"/>
      <c r="H95" s="45"/>
      <c r="I95" s="45"/>
      <c r="J95" s="45"/>
      <c r="K95" s="45"/>
      <c r="L95" s="149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="2" customFormat="1" ht="6.96" customHeight="1">
      <c r="A96" s="43"/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149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="2" customFormat="1" ht="12" customHeight="1">
      <c r="A97" s="43"/>
      <c r="B97" s="44"/>
      <c r="C97" s="36" t="s">
        <v>22</v>
      </c>
      <c r="D97" s="45"/>
      <c r="E97" s="45"/>
      <c r="F97" s="31" t="str">
        <f>F14</f>
        <v xml:space="preserve"> </v>
      </c>
      <c r="G97" s="45"/>
      <c r="H97" s="45"/>
      <c r="I97" s="36" t="s">
        <v>24</v>
      </c>
      <c r="J97" s="77" t="str">
        <f>IF(J14="","",J14)</f>
        <v>15. 7. 2024</v>
      </c>
      <c r="K97" s="45"/>
      <c r="L97" s="149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="2" customFormat="1" ht="6.96" customHeight="1">
      <c r="A98" s="43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149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="2" customFormat="1" ht="15.15" customHeight="1">
      <c r="A99" s="43"/>
      <c r="B99" s="44"/>
      <c r="C99" s="36" t="s">
        <v>30</v>
      </c>
      <c r="D99" s="45"/>
      <c r="E99" s="45"/>
      <c r="F99" s="31" t="str">
        <f>E17</f>
        <v xml:space="preserve"> </v>
      </c>
      <c r="G99" s="45"/>
      <c r="H99" s="45"/>
      <c r="I99" s="36" t="s">
        <v>37</v>
      </c>
      <c r="J99" s="41" t="str">
        <f>E23</f>
        <v xml:space="preserve"> </v>
      </c>
      <c r="K99" s="45"/>
      <c r="L99" s="149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</row>
    <row r="100" s="2" customFormat="1" ht="15.15" customHeight="1">
      <c r="A100" s="43"/>
      <c r="B100" s="44"/>
      <c r="C100" s="36" t="s">
        <v>35</v>
      </c>
      <c r="D100" s="45"/>
      <c r="E100" s="45"/>
      <c r="F100" s="31" t="str">
        <f>IF(E20="","",E20)</f>
        <v>Vyplň údaj</v>
      </c>
      <c r="G100" s="45"/>
      <c r="H100" s="45"/>
      <c r="I100" s="36" t="s">
        <v>39</v>
      </c>
      <c r="J100" s="41" t="str">
        <f>E26</f>
        <v xml:space="preserve"> </v>
      </c>
      <c r="K100" s="45"/>
      <c r="L100" s="149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="2" customFormat="1" ht="10.32" customHeight="1">
      <c r="A101" s="43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149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="11" customFormat="1" ht="29.28" customHeight="1">
      <c r="A102" s="190"/>
      <c r="B102" s="191"/>
      <c r="C102" s="192" t="s">
        <v>145</v>
      </c>
      <c r="D102" s="193" t="s">
        <v>61</v>
      </c>
      <c r="E102" s="193" t="s">
        <v>57</v>
      </c>
      <c r="F102" s="193" t="s">
        <v>58</v>
      </c>
      <c r="G102" s="193" t="s">
        <v>146</v>
      </c>
      <c r="H102" s="193" t="s">
        <v>147</v>
      </c>
      <c r="I102" s="193" t="s">
        <v>148</v>
      </c>
      <c r="J102" s="193" t="s">
        <v>136</v>
      </c>
      <c r="K102" s="194" t="s">
        <v>149</v>
      </c>
      <c r="L102" s="195"/>
      <c r="M102" s="97" t="s">
        <v>32</v>
      </c>
      <c r="N102" s="98" t="s">
        <v>46</v>
      </c>
      <c r="O102" s="98" t="s">
        <v>150</v>
      </c>
      <c r="P102" s="98" t="s">
        <v>151</v>
      </c>
      <c r="Q102" s="98" t="s">
        <v>152</v>
      </c>
      <c r="R102" s="98" t="s">
        <v>153</v>
      </c>
      <c r="S102" s="98" t="s">
        <v>154</v>
      </c>
      <c r="T102" s="99" t="s">
        <v>155</v>
      </c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</row>
    <row r="103" s="2" customFormat="1" ht="22.8" customHeight="1">
      <c r="A103" s="43"/>
      <c r="B103" s="44"/>
      <c r="C103" s="104" t="s">
        <v>156</v>
      </c>
      <c r="D103" s="45"/>
      <c r="E103" s="45"/>
      <c r="F103" s="45"/>
      <c r="G103" s="45"/>
      <c r="H103" s="45"/>
      <c r="I103" s="45"/>
      <c r="J103" s="196">
        <f>BK103</f>
        <v>0</v>
      </c>
      <c r="K103" s="45"/>
      <c r="L103" s="49"/>
      <c r="M103" s="100"/>
      <c r="N103" s="197"/>
      <c r="O103" s="101"/>
      <c r="P103" s="198">
        <f>P104+P235+P498+P505</f>
        <v>0</v>
      </c>
      <c r="Q103" s="101"/>
      <c r="R103" s="198">
        <f>R104+R235+R498+R505</f>
        <v>99.977922000000007</v>
      </c>
      <c r="S103" s="101"/>
      <c r="T103" s="199">
        <f>T104+T235+T498+T505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T103" s="21" t="s">
        <v>75</v>
      </c>
      <c r="AU103" s="21" t="s">
        <v>137</v>
      </c>
      <c r="BK103" s="200">
        <f>BK104+BK235+BK498+BK505</f>
        <v>0</v>
      </c>
    </row>
    <row r="104" s="12" customFormat="1" ht="25.92" customHeight="1">
      <c r="A104" s="12"/>
      <c r="B104" s="201"/>
      <c r="C104" s="202"/>
      <c r="D104" s="203" t="s">
        <v>75</v>
      </c>
      <c r="E104" s="204" t="s">
        <v>201</v>
      </c>
      <c r="F104" s="204" t="s">
        <v>202</v>
      </c>
      <c r="G104" s="202"/>
      <c r="H104" s="202"/>
      <c r="I104" s="205"/>
      <c r="J104" s="206">
        <f>BK104</f>
        <v>0</v>
      </c>
      <c r="K104" s="202"/>
      <c r="L104" s="207"/>
      <c r="M104" s="208"/>
      <c r="N104" s="209"/>
      <c r="O104" s="209"/>
      <c r="P104" s="210">
        <f>P105+P129+P206+P210+P221+P232</f>
        <v>0</v>
      </c>
      <c r="Q104" s="209"/>
      <c r="R104" s="210">
        <f>R105+R129+R206+R210+R221+R232</f>
        <v>96.399364000000006</v>
      </c>
      <c r="S104" s="209"/>
      <c r="T104" s="211">
        <f>T105+T129+T206+T210+T221+T232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2" t="s">
        <v>84</v>
      </c>
      <c r="AT104" s="213" t="s">
        <v>75</v>
      </c>
      <c r="AU104" s="213" t="s">
        <v>76</v>
      </c>
      <c r="AY104" s="212" t="s">
        <v>159</v>
      </c>
      <c r="BK104" s="214">
        <f>BK105+BK129+BK206+BK210+BK221+BK232</f>
        <v>0</v>
      </c>
    </row>
    <row r="105" s="12" customFormat="1" ht="22.8" customHeight="1">
      <c r="A105" s="12"/>
      <c r="B105" s="201"/>
      <c r="C105" s="202"/>
      <c r="D105" s="203" t="s">
        <v>75</v>
      </c>
      <c r="E105" s="215" t="s">
        <v>84</v>
      </c>
      <c r="F105" s="215" t="s">
        <v>203</v>
      </c>
      <c r="G105" s="202"/>
      <c r="H105" s="202"/>
      <c r="I105" s="205"/>
      <c r="J105" s="216">
        <f>BK105</f>
        <v>0</v>
      </c>
      <c r="K105" s="202"/>
      <c r="L105" s="207"/>
      <c r="M105" s="208"/>
      <c r="N105" s="209"/>
      <c r="O105" s="209"/>
      <c r="P105" s="210">
        <f>P106+SUM(P107:P118)</f>
        <v>0</v>
      </c>
      <c r="Q105" s="209"/>
      <c r="R105" s="210">
        <f>R106+SUM(R107:R118)</f>
        <v>96</v>
      </c>
      <c r="S105" s="209"/>
      <c r="T105" s="211">
        <f>T106+SUM(T107:T118)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2" t="s">
        <v>84</v>
      </c>
      <c r="AT105" s="213" t="s">
        <v>75</v>
      </c>
      <c r="AU105" s="213" t="s">
        <v>84</v>
      </c>
      <c r="AY105" s="212" t="s">
        <v>159</v>
      </c>
      <c r="BK105" s="214">
        <f>BK106+SUM(BK107:BK118)</f>
        <v>0</v>
      </c>
    </row>
    <row r="106" s="2" customFormat="1" ht="44.25" customHeight="1">
      <c r="A106" s="43"/>
      <c r="B106" s="44"/>
      <c r="C106" s="217" t="s">
        <v>84</v>
      </c>
      <c r="D106" s="217" t="s">
        <v>162</v>
      </c>
      <c r="E106" s="218" t="s">
        <v>4926</v>
      </c>
      <c r="F106" s="219" t="s">
        <v>4927</v>
      </c>
      <c r="G106" s="220" t="s">
        <v>561</v>
      </c>
      <c r="H106" s="221">
        <v>60</v>
      </c>
      <c r="I106" s="222"/>
      <c r="J106" s="223">
        <f>ROUND(I106*H106,2)</f>
        <v>0</v>
      </c>
      <c r="K106" s="219" t="s">
        <v>166</v>
      </c>
      <c r="L106" s="49"/>
      <c r="M106" s="224" t="s">
        <v>32</v>
      </c>
      <c r="N106" s="225" t="s">
        <v>48</v>
      </c>
      <c r="O106" s="8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R106" s="228" t="s">
        <v>96</v>
      </c>
      <c r="AT106" s="228" t="s">
        <v>162</v>
      </c>
      <c r="AU106" s="228" t="s">
        <v>91</v>
      </c>
      <c r="AY106" s="21" t="s">
        <v>159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1" t="s">
        <v>91</v>
      </c>
      <c r="BK106" s="229">
        <f>ROUND(I106*H106,2)</f>
        <v>0</v>
      </c>
      <c r="BL106" s="21" t="s">
        <v>96</v>
      </c>
      <c r="BM106" s="228" t="s">
        <v>4928</v>
      </c>
    </row>
    <row r="107" s="2" customFormat="1">
      <c r="A107" s="43"/>
      <c r="B107" s="44"/>
      <c r="C107" s="45"/>
      <c r="D107" s="230" t="s">
        <v>168</v>
      </c>
      <c r="E107" s="45"/>
      <c r="F107" s="231" t="s">
        <v>4929</v>
      </c>
      <c r="G107" s="45"/>
      <c r="H107" s="45"/>
      <c r="I107" s="232"/>
      <c r="J107" s="45"/>
      <c r="K107" s="45"/>
      <c r="L107" s="49"/>
      <c r="M107" s="233"/>
      <c r="N107" s="234"/>
      <c r="O107" s="89"/>
      <c r="P107" s="89"/>
      <c r="Q107" s="89"/>
      <c r="R107" s="89"/>
      <c r="S107" s="89"/>
      <c r="T107" s="90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T107" s="21" t="s">
        <v>168</v>
      </c>
      <c r="AU107" s="21" t="s">
        <v>91</v>
      </c>
    </row>
    <row r="108" s="13" customFormat="1">
      <c r="A108" s="13"/>
      <c r="B108" s="235"/>
      <c r="C108" s="236"/>
      <c r="D108" s="237" t="s">
        <v>170</v>
      </c>
      <c r="E108" s="238" t="s">
        <v>32</v>
      </c>
      <c r="F108" s="239" t="s">
        <v>4930</v>
      </c>
      <c r="G108" s="236"/>
      <c r="H108" s="238" t="s">
        <v>32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170</v>
      </c>
      <c r="AU108" s="245" t="s">
        <v>91</v>
      </c>
      <c r="AV108" s="13" t="s">
        <v>84</v>
      </c>
      <c r="AW108" s="13" t="s">
        <v>38</v>
      </c>
      <c r="AX108" s="13" t="s">
        <v>76</v>
      </c>
      <c r="AY108" s="245" t="s">
        <v>159</v>
      </c>
    </row>
    <row r="109" s="14" customFormat="1">
      <c r="A109" s="14"/>
      <c r="B109" s="246"/>
      <c r="C109" s="247"/>
      <c r="D109" s="237" t="s">
        <v>170</v>
      </c>
      <c r="E109" s="248" t="s">
        <v>32</v>
      </c>
      <c r="F109" s="249" t="s">
        <v>4931</v>
      </c>
      <c r="G109" s="247"/>
      <c r="H109" s="250">
        <v>60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170</v>
      </c>
      <c r="AU109" s="256" t="s">
        <v>91</v>
      </c>
      <c r="AV109" s="14" t="s">
        <v>91</v>
      </c>
      <c r="AW109" s="14" t="s">
        <v>38</v>
      </c>
      <c r="AX109" s="14" t="s">
        <v>84</v>
      </c>
      <c r="AY109" s="256" t="s">
        <v>159</v>
      </c>
    </row>
    <row r="110" s="2" customFormat="1" ht="33" customHeight="1">
      <c r="A110" s="43"/>
      <c r="B110" s="44"/>
      <c r="C110" s="217" t="s">
        <v>91</v>
      </c>
      <c r="D110" s="217" t="s">
        <v>162</v>
      </c>
      <c r="E110" s="218" t="s">
        <v>4932</v>
      </c>
      <c r="F110" s="219" t="s">
        <v>4933</v>
      </c>
      <c r="G110" s="220" t="s">
        <v>561</v>
      </c>
      <c r="H110" s="221">
        <v>12</v>
      </c>
      <c r="I110" s="222"/>
      <c r="J110" s="223">
        <f>ROUND(I110*H110,2)</f>
        <v>0</v>
      </c>
      <c r="K110" s="219" t="s">
        <v>166</v>
      </c>
      <c r="L110" s="49"/>
      <c r="M110" s="224" t="s">
        <v>32</v>
      </c>
      <c r="N110" s="225" t="s">
        <v>48</v>
      </c>
      <c r="O110" s="8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96</v>
      </c>
      <c r="AT110" s="228" t="s">
        <v>162</v>
      </c>
      <c r="AU110" s="228" t="s">
        <v>91</v>
      </c>
      <c r="AY110" s="21" t="s">
        <v>159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91</v>
      </c>
      <c r="BK110" s="229">
        <f>ROUND(I110*H110,2)</f>
        <v>0</v>
      </c>
      <c r="BL110" s="21" t="s">
        <v>96</v>
      </c>
      <c r="BM110" s="228" t="s">
        <v>4934</v>
      </c>
    </row>
    <row r="111" s="2" customFormat="1">
      <c r="A111" s="43"/>
      <c r="B111" s="44"/>
      <c r="C111" s="45"/>
      <c r="D111" s="230" t="s">
        <v>168</v>
      </c>
      <c r="E111" s="45"/>
      <c r="F111" s="231" t="s">
        <v>4935</v>
      </c>
      <c r="G111" s="45"/>
      <c r="H111" s="45"/>
      <c r="I111" s="232"/>
      <c r="J111" s="45"/>
      <c r="K111" s="45"/>
      <c r="L111" s="49"/>
      <c r="M111" s="233"/>
      <c r="N111" s="234"/>
      <c r="O111" s="89"/>
      <c r="P111" s="89"/>
      <c r="Q111" s="89"/>
      <c r="R111" s="89"/>
      <c r="S111" s="89"/>
      <c r="T111" s="90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T111" s="21" t="s">
        <v>168</v>
      </c>
      <c r="AU111" s="21" t="s">
        <v>91</v>
      </c>
    </row>
    <row r="112" s="14" customFormat="1">
      <c r="A112" s="14"/>
      <c r="B112" s="246"/>
      <c r="C112" s="247"/>
      <c r="D112" s="237" t="s">
        <v>170</v>
      </c>
      <c r="E112" s="248" t="s">
        <v>32</v>
      </c>
      <c r="F112" s="249" t="s">
        <v>4936</v>
      </c>
      <c r="G112" s="247"/>
      <c r="H112" s="250">
        <v>12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170</v>
      </c>
      <c r="AU112" s="256" t="s">
        <v>91</v>
      </c>
      <c r="AV112" s="14" t="s">
        <v>91</v>
      </c>
      <c r="AW112" s="14" t="s">
        <v>38</v>
      </c>
      <c r="AX112" s="14" t="s">
        <v>84</v>
      </c>
      <c r="AY112" s="256" t="s">
        <v>159</v>
      </c>
    </row>
    <row r="113" s="2" customFormat="1" ht="66.75" customHeight="1">
      <c r="A113" s="43"/>
      <c r="B113" s="44"/>
      <c r="C113" s="217" t="s">
        <v>93</v>
      </c>
      <c r="D113" s="217" t="s">
        <v>162</v>
      </c>
      <c r="E113" s="218" t="s">
        <v>771</v>
      </c>
      <c r="F113" s="219" t="s">
        <v>772</v>
      </c>
      <c r="G113" s="220" t="s">
        <v>561</v>
      </c>
      <c r="H113" s="221">
        <v>48</v>
      </c>
      <c r="I113" s="222"/>
      <c r="J113" s="223">
        <f>ROUND(I113*H113,2)</f>
        <v>0</v>
      </c>
      <c r="K113" s="219" t="s">
        <v>166</v>
      </c>
      <c r="L113" s="49"/>
      <c r="M113" s="224" t="s">
        <v>32</v>
      </c>
      <c r="N113" s="225" t="s">
        <v>48</v>
      </c>
      <c r="O113" s="8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R113" s="228" t="s">
        <v>96</v>
      </c>
      <c r="AT113" s="228" t="s">
        <v>162</v>
      </c>
      <c r="AU113" s="228" t="s">
        <v>91</v>
      </c>
      <c r="AY113" s="21" t="s">
        <v>159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91</v>
      </c>
      <c r="BK113" s="229">
        <f>ROUND(I113*H113,2)</f>
        <v>0</v>
      </c>
      <c r="BL113" s="21" t="s">
        <v>96</v>
      </c>
      <c r="BM113" s="228" t="s">
        <v>4937</v>
      </c>
    </row>
    <row r="114" s="2" customFormat="1">
      <c r="A114" s="43"/>
      <c r="B114" s="44"/>
      <c r="C114" s="45"/>
      <c r="D114" s="230" t="s">
        <v>168</v>
      </c>
      <c r="E114" s="45"/>
      <c r="F114" s="231" t="s">
        <v>774</v>
      </c>
      <c r="G114" s="45"/>
      <c r="H114" s="45"/>
      <c r="I114" s="232"/>
      <c r="J114" s="45"/>
      <c r="K114" s="45"/>
      <c r="L114" s="49"/>
      <c r="M114" s="233"/>
      <c r="N114" s="234"/>
      <c r="O114" s="89"/>
      <c r="P114" s="89"/>
      <c r="Q114" s="89"/>
      <c r="R114" s="89"/>
      <c r="S114" s="89"/>
      <c r="T114" s="90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T114" s="21" t="s">
        <v>168</v>
      </c>
      <c r="AU114" s="21" t="s">
        <v>91</v>
      </c>
    </row>
    <row r="115" s="14" customFormat="1">
      <c r="A115" s="14"/>
      <c r="B115" s="246"/>
      <c r="C115" s="247"/>
      <c r="D115" s="237" t="s">
        <v>170</v>
      </c>
      <c r="E115" s="248" t="s">
        <v>32</v>
      </c>
      <c r="F115" s="249" t="s">
        <v>4938</v>
      </c>
      <c r="G115" s="247"/>
      <c r="H115" s="250">
        <v>48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170</v>
      </c>
      <c r="AU115" s="256" t="s">
        <v>91</v>
      </c>
      <c r="AV115" s="14" t="s">
        <v>91</v>
      </c>
      <c r="AW115" s="14" t="s">
        <v>38</v>
      </c>
      <c r="AX115" s="14" t="s">
        <v>84</v>
      </c>
      <c r="AY115" s="256" t="s">
        <v>159</v>
      </c>
    </row>
    <row r="116" s="2" customFormat="1" ht="16.5" customHeight="1">
      <c r="A116" s="43"/>
      <c r="B116" s="44"/>
      <c r="C116" s="277" t="s">
        <v>96</v>
      </c>
      <c r="D116" s="277" t="s">
        <v>670</v>
      </c>
      <c r="E116" s="278" t="s">
        <v>4939</v>
      </c>
      <c r="F116" s="279" t="s">
        <v>4940</v>
      </c>
      <c r="G116" s="280" t="s">
        <v>181</v>
      </c>
      <c r="H116" s="281">
        <v>96</v>
      </c>
      <c r="I116" s="282"/>
      <c r="J116" s="283">
        <f>ROUND(I116*H116,2)</f>
        <v>0</v>
      </c>
      <c r="K116" s="279" t="s">
        <v>166</v>
      </c>
      <c r="L116" s="284"/>
      <c r="M116" s="285" t="s">
        <v>32</v>
      </c>
      <c r="N116" s="286" t="s">
        <v>48</v>
      </c>
      <c r="O116" s="89"/>
      <c r="P116" s="226">
        <f>O116*H116</f>
        <v>0</v>
      </c>
      <c r="Q116" s="226">
        <v>1</v>
      </c>
      <c r="R116" s="226">
        <f>Q116*H116</f>
        <v>96</v>
      </c>
      <c r="S116" s="226">
        <v>0</v>
      </c>
      <c r="T116" s="227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8" t="s">
        <v>108</v>
      </c>
      <c r="AT116" s="228" t="s">
        <v>670</v>
      </c>
      <c r="AU116" s="228" t="s">
        <v>91</v>
      </c>
      <c r="AY116" s="21" t="s">
        <v>159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91</v>
      </c>
      <c r="BK116" s="229">
        <f>ROUND(I116*H116,2)</f>
        <v>0</v>
      </c>
      <c r="BL116" s="21" t="s">
        <v>96</v>
      </c>
      <c r="BM116" s="228" t="s">
        <v>4941</v>
      </c>
    </row>
    <row r="117" s="14" customFormat="1">
      <c r="A117" s="14"/>
      <c r="B117" s="246"/>
      <c r="C117" s="247"/>
      <c r="D117" s="237" t="s">
        <v>170</v>
      </c>
      <c r="E117" s="247"/>
      <c r="F117" s="249" t="s">
        <v>4942</v>
      </c>
      <c r="G117" s="247"/>
      <c r="H117" s="250">
        <v>96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170</v>
      </c>
      <c r="AU117" s="256" t="s">
        <v>91</v>
      </c>
      <c r="AV117" s="14" t="s">
        <v>91</v>
      </c>
      <c r="AW117" s="14" t="s">
        <v>4</v>
      </c>
      <c r="AX117" s="14" t="s">
        <v>84</v>
      </c>
      <c r="AY117" s="256" t="s">
        <v>159</v>
      </c>
    </row>
    <row r="118" s="12" customFormat="1" ht="20.88" customHeight="1">
      <c r="A118" s="12"/>
      <c r="B118" s="201"/>
      <c r="C118" s="202"/>
      <c r="D118" s="203" t="s">
        <v>75</v>
      </c>
      <c r="E118" s="215" t="s">
        <v>627</v>
      </c>
      <c r="F118" s="215" t="s">
        <v>628</v>
      </c>
      <c r="G118" s="202"/>
      <c r="H118" s="202"/>
      <c r="I118" s="205"/>
      <c r="J118" s="216">
        <f>BK118</f>
        <v>0</v>
      </c>
      <c r="K118" s="202"/>
      <c r="L118" s="207"/>
      <c r="M118" s="208"/>
      <c r="N118" s="209"/>
      <c r="O118" s="209"/>
      <c r="P118" s="210">
        <f>SUM(P119:P128)</f>
        <v>0</v>
      </c>
      <c r="Q118" s="209"/>
      <c r="R118" s="210">
        <f>SUM(R119:R128)</f>
        <v>0</v>
      </c>
      <c r="S118" s="209"/>
      <c r="T118" s="211">
        <f>SUM(T119:T128)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2" t="s">
        <v>84</v>
      </c>
      <c r="AT118" s="213" t="s">
        <v>75</v>
      </c>
      <c r="AU118" s="213" t="s">
        <v>91</v>
      </c>
      <c r="AY118" s="212" t="s">
        <v>159</v>
      </c>
      <c r="BK118" s="214">
        <f>SUM(BK119:BK128)</f>
        <v>0</v>
      </c>
    </row>
    <row r="119" s="2" customFormat="1" ht="62.7" customHeight="1">
      <c r="A119" s="43"/>
      <c r="B119" s="44"/>
      <c r="C119" s="217" t="s">
        <v>99</v>
      </c>
      <c r="D119" s="217" t="s">
        <v>162</v>
      </c>
      <c r="E119" s="218" t="s">
        <v>629</v>
      </c>
      <c r="F119" s="219" t="s">
        <v>630</v>
      </c>
      <c r="G119" s="220" t="s">
        <v>561</v>
      </c>
      <c r="H119" s="221">
        <v>60</v>
      </c>
      <c r="I119" s="222"/>
      <c r="J119" s="223">
        <f>ROUND(I119*H119,2)</f>
        <v>0</v>
      </c>
      <c r="K119" s="219" t="s">
        <v>166</v>
      </c>
      <c r="L119" s="49"/>
      <c r="M119" s="224" t="s">
        <v>32</v>
      </c>
      <c r="N119" s="225" t="s">
        <v>48</v>
      </c>
      <c r="O119" s="8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96</v>
      </c>
      <c r="AT119" s="228" t="s">
        <v>162</v>
      </c>
      <c r="AU119" s="228" t="s">
        <v>93</v>
      </c>
      <c r="AY119" s="21" t="s">
        <v>159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91</v>
      </c>
      <c r="BK119" s="229">
        <f>ROUND(I119*H119,2)</f>
        <v>0</v>
      </c>
      <c r="BL119" s="21" t="s">
        <v>96</v>
      </c>
      <c r="BM119" s="228" t="s">
        <v>4943</v>
      </c>
    </row>
    <row r="120" s="2" customFormat="1">
      <c r="A120" s="43"/>
      <c r="B120" s="44"/>
      <c r="C120" s="45"/>
      <c r="D120" s="230" t="s">
        <v>168</v>
      </c>
      <c r="E120" s="45"/>
      <c r="F120" s="231" t="s">
        <v>632</v>
      </c>
      <c r="G120" s="45"/>
      <c r="H120" s="45"/>
      <c r="I120" s="232"/>
      <c r="J120" s="45"/>
      <c r="K120" s="45"/>
      <c r="L120" s="49"/>
      <c r="M120" s="233"/>
      <c r="N120" s="234"/>
      <c r="O120" s="89"/>
      <c r="P120" s="89"/>
      <c r="Q120" s="89"/>
      <c r="R120" s="89"/>
      <c r="S120" s="89"/>
      <c r="T120" s="90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T120" s="21" t="s">
        <v>168</v>
      </c>
      <c r="AU120" s="21" t="s">
        <v>93</v>
      </c>
    </row>
    <row r="121" s="2" customFormat="1" ht="66.75" customHeight="1">
      <c r="A121" s="43"/>
      <c r="B121" s="44"/>
      <c r="C121" s="217" t="s">
        <v>102</v>
      </c>
      <c r="D121" s="217" t="s">
        <v>162</v>
      </c>
      <c r="E121" s="218" t="s">
        <v>637</v>
      </c>
      <c r="F121" s="219" t="s">
        <v>638</v>
      </c>
      <c r="G121" s="220" t="s">
        <v>561</v>
      </c>
      <c r="H121" s="221">
        <v>900</v>
      </c>
      <c r="I121" s="222"/>
      <c r="J121" s="223">
        <f>ROUND(I121*H121,2)</f>
        <v>0</v>
      </c>
      <c r="K121" s="219" t="s">
        <v>166</v>
      </c>
      <c r="L121" s="49"/>
      <c r="M121" s="224" t="s">
        <v>32</v>
      </c>
      <c r="N121" s="225" t="s">
        <v>48</v>
      </c>
      <c r="O121" s="8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R121" s="228" t="s">
        <v>96</v>
      </c>
      <c r="AT121" s="228" t="s">
        <v>162</v>
      </c>
      <c r="AU121" s="228" t="s">
        <v>93</v>
      </c>
      <c r="AY121" s="21" t="s">
        <v>159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1" t="s">
        <v>91</v>
      </c>
      <c r="BK121" s="229">
        <f>ROUND(I121*H121,2)</f>
        <v>0</v>
      </c>
      <c r="BL121" s="21" t="s">
        <v>96</v>
      </c>
      <c r="BM121" s="228" t="s">
        <v>4944</v>
      </c>
    </row>
    <row r="122" s="2" customFormat="1">
      <c r="A122" s="43"/>
      <c r="B122" s="44"/>
      <c r="C122" s="45"/>
      <c r="D122" s="230" t="s">
        <v>168</v>
      </c>
      <c r="E122" s="45"/>
      <c r="F122" s="231" t="s">
        <v>640</v>
      </c>
      <c r="G122" s="45"/>
      <c r="H122" s="45"/>
      <c r="I122" s="232"/>
      <c r="J122" s="45"/>
      <c r="K122" s="45"/>
      <c r="L122" s="49"/>
      <c r="M122" s="233"/>
      <c r="N122" s="234"/>
      <c r="O122" s="89"/>
      <c r="P122" s="89"/>
      <c r="Q122" s="89"/>
      <c r="R122" s="89"/>
      <c r="S122" s="89"/>
      <c r="T122" s="90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T122" s="21" t="s">
        <v>168</v>
      </c>
      <c r="AU122" s="21" t="s">
        <v>93</v>
      </c>
    </row>
    <row r="123" s="2" customFormat="1">
      <c r="A123" s="43"/>
      <c r="B123" s="44"/>
      <c r="C123" s="45"/>
      <c r="D123" s="237" t="s">
        <v>564</v>
      </c>
      <c r="E123" s="45"/>
      <c r="F123" s="265" t="s">
        <v>4945</v>
      </c>
      <c r="G123" s="45"/>
      <c r="H123" s="45"/>
      <c r="I123" s="232"/>
      <c r="J123" s="45"/>
      <c r="K123" s="45"/>
      <c r="L123" s="49"/>
      <c r="M123" s="233"/>
      <c r="N123" s="234"/>
      <c r="O123" s="89"/>
      <c r="P123" s="89"/>
      <c r="Q123" s="89"/>
      <c r="R123" s="89"/>
      <c r="S123" s="89"/>
      <c r="T123" s="90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T123" s="21" t="s">
        <v>564</v>
      </c>
      <c r="AU123" s="21" t="s">
        <v>93</v>
      </c>
    </row>
    <row r="124" s="14" customFormat="1">
      <c r="A124" s="14"/>
      <c r="B124" s="246"/>
      <c r="C124" s="247"/>
      <c r="D124" s="237" t="s">
        <v>170</v>
      </c>
      <c r="E124" s="247"/>
      <c r="F124" s="249" t="s">
        <v>4946</v>
      </c>
      <c r="G124" s="247"/>
      <c r="H124" s="250">
        <v>900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170</v>
      </c>
      <c r="AU124" s="256" t="s">
        <v>93</v>
      </c>
      <c r="AV124" s="14" t="s">
        <v>91</v>
      </c>
      <c r="AW124" s="14" t="s">
        <v>4</v>
      </c>
      <c r="AX124" s="14" t="s">
        <v>84</v>
      </c>
      <c r="AY124" s="256" t="s">
        <v>159</v>
      </c>
    </row>
    <row r="125" s="2" customFormat="1" ht="44.25" customHeight="1">
      <c r="A125" s="43"/>
      <c r="B125" s="44"/>
      <c r="C125" s="217" t="s">
        <v>105</v>
      </c>
      <c r="D125" s="217" t="s">
        <v>162</v>
      </c>
      <c r="E125" s="218" t="s">
        <v>197</v>
      </c>
      <c r="F125" s="219" t="s">
        <v>198</v>
      </c>
      <c r="G125" s="220" t="s">
        <v>181</v>
      </c>
      <c r="H125" s="221">
        <v>108</v>
      </c>
      <c r="I125" s="222"/>
      <c r="J125" s="223">
        <f>ROUND(I125*H125,2)</f>
        <v>0</v>
      </c>
      <c r="K125" s="219" t="s">
        <v>166</v>
      </c>
      <c r="L125" s="49"/>
      <c r="M125" s="224" t="s">
        <v>32</v>
      </c>
      <c r="N125" s="225" t="s">
        <v>48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8" t="s">
        <v>96</v>
      </c>
      <c r="AT125" s="228" t="s">
        <v>162</v>
      </c>
      <c r="AU125" s="228" t="s">
        <v>93</v>
      </c>
      <c r="AY125" s="21" t="s">
        <v>159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91</v>
      </c>
      <c r="BK125" s="229">
        <f>ROUND(I125*H125,2)</f>
        <v>0</v>
      </c>
      <c r="BL125" s="21" t="s">
        <v>96</v>
      </c>
      <c r="BM125" s="228" t="s">
        <v>4947</v>
      </c>
    </row>
    <row r="126" s="2" customFormat="1">
      <c r="A126" s="43"/>
      <c r="B126" s="44"/>
      <c r="C126" s="45"/>
      <c r="D126" s="230" t="s">
        <v>168</v>
      </c>
      <c r="E126" s="45"/>
      <c r="F126" s="231" t="s">
        <v>200</v>
      </c>
      <c r="G126" s="45"/>
      <c r="H126" s="45"/>
      <c r="I126" s="232"/>
      <c r="J126" s="45"/>
      <c r="K126" s="45"/>
      <c r="L126" s="49"/>
      <c r="M126" s="233"/>
      <c r="N126" s="234"/>
      <c r="O126" s="89"/>
      <c r="P126" s="89"/>
      <c r="Q126" s="89"/>
      <c r="R126" s="89"/>
      <c r="S126" s="89"/>
      <c r="T126" s="90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T126" s="21" t="s">
        <v>168</v>
      </c>
      <c r="AU126" s="21" t="s">
        <v>93</v>
      </c>
    </row>
    <row r="127" s="2" customFormat="1">
      <c r="A127" s="43"/>
      <c r="B127" s="44"/>
      <c r="C127" s="45"/>
      <c r="D127" s="237" t="s">
        <v>564</v>
      </c>
      <c r="E127" s="45"/>
      <c r="F127" s="265" t="s">
        <v>4948</v>
      </c>
      <c r="G127" s="45"/>
      <c r="H127" s="45"/>
      <c r="I127" s="232"/>
      <c r="J127" s="45"/>
      <c r="K127" s="45"/>
      <c r="L127" s="49"/>
      <c r="M127" s="233"/>
      <c r="N127" s="234"/>
      <c r="O127" s="89"/>
      <c r="P127" s="89"/>
      <c r="Q127" s="89"/>
      <c r="R127" s="89"/>
      <c r="S127" s="89"/>
      <c r="T127" s="90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T127" s="21" t="s">
        <v>564</v>
      </c>
      <c r="AU127" s="21" t="s">
        <v>93</v>
      </c>
    </row>
    <row r="128" s="14" customFormat="1">
      <c r="A128" s="14"/>
      <c r="B128" s="246"/>
      <c r="C128" s="247"/>
      <c r="D128" s="237" t="s">
        <v>170</v>
      </c>
      <c r="E128" s="247"/>
      <c r="F128" s="249" t="s">
        <v>4949</v>
      </c>
      <c r="G128" s="247"/>
      <c r="H128" s="250">
        <v>108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170</v>
      </c>
      <c r="AU128" s="256" t="s">
        <v>93</v>
      </c>
      <c r="AV128" s="14" t="s">
        <v>91</v>
      </c>
      <c r="AW128" s="14" t="s">
        <v>4</v>
      </c>
      <c r="AX128" s="14" t="s">
        <v>84</v>
      </c>
      <c r="AY128" s="256" t="s">
        <v>159</v>
      </c>
    </row>
    <row r="129" s="12" customFormat="1" ht="22.8" customHeight="1">
      <c r="A129" s="12"/>
      <c r="B129" s="201"/>
      <c r="C129" s="202"/>
      <c r="D129" s="203" t="s">
        <v>75</v>
      </c>
      <c r="E129" s="215" t="s">
        <v>108</v>
      </c>
      <c r="F129" s="215" t="s">
        <v>4950</v>
      </c>
      <c r="G129" s="202"/>
      <c r="H129" s="202"/>
      <c r="I129" s="205"/>
      <c r="J129" s="216">
        <f>BK129</f>
        <v>0</v>
      </c>
      <c r="K129" s="202"/>
      <c r="L129" s="207"/>
      <c r="M129" s="208"/>
      <c r="N129" s="209"/>
      <c r="O129" s="209"/>
      <c r="P129" s="210">
        <f>SUM(P130:P205)</f>
        <v>0</v>
      </c>
      <c r="Q129" s="209"/>
      <c r="R129" s="210">
        <f>SUM(R130:R205)</f>
        <v>0.399364</v>
      </c>
      <c r="S129" s="209"/>
      <c r="T129" s="211">
        <f>SUM(T130:T205)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84</v>
      </c>
      <c r="AT129" s="213" t="s">
        <v>75</v>
      </c>
      <c r="AU129" s="213" t="s">
        <v>84</v>
      </c>
      <c r="AY129" s="212" t="s">
        <v>159</v>
      </c>
      <c r="BK129" s="214">
        <f>SUM(BK130:BK205)</f>
        <v>0</v>
      </c>
    </row>
    <row r="130" s="2" customFormat="1" ht="49.05" customHeight="1">
      <c r="A130" s="43"/>
      <c r="B130" s="44"/>
      <c r="C130" s="217" t="s">
        <v>108</v>
      </c>
      <c r="D130" s="217" t="s">
        <v>162</v>
      </c>
      <c r="E130" s="218" t="s">
        <v>4951</v>
      </c>
      <c r="F130" s="219" t="s">
        <v>4952</v>
      </c>
      <c r="G130" s="220" t="s">
        <v>785</v>
      </c>
      <c r="H130" s="221">
        <v>58.200000000000003</v>
      </c>
      <c r="I130" s="222"/>
      <c r="J130" s="223">
        <f>ROUND(I130*H130,2)</f>
        <v>0</v>
      </c>
      <c r="K130" s="219" t="s">
        <v>166</v>
      </c>
      <c r="L130" s="49"/>
      <c r="M130" s="224" t="s">
        <v>32</v>
      </c>
      <c r="N130" s="225" t="s">
        <v>48</v>
      </c>
      <c r="O130" s="89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R130" s="228" t="s">
        <v>96</v>
      </c>
      <c r="AT130" s="228" t="s">
        <v>162</v>
      </c>
      <c r="AU130" s="228" t="s">
        <v>91</v>
      </c>
      <c r="AY130" s="21" t="s">
        <v>159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1" t="s">
        <v>91</v>
      </c>
      <c r="BK130" s="229">
        <f>ROUND(I130*H130,2)</f>
        <v>0</v>
      </c>
      <c r="BL130" s="21" t="s">
        <v>96</v>
      </c>
      <c r="BM130" s="228" t="s">
        <v>4953</v>
      </c>
    </row>
    <row r="131" s="2" customFormat="1">
      <c r="A131" s="43"/>
      <c r="B131" s="44"/>
      <c r="C131" s="45"/>
      <c r="D131" s="230" t="s">
        <v>168</v>
      </c>
      <c r="E131" s="45"/>
      <c r="F131" s="231" t="s">
        <v>4954</v>
      </c>
      <c r="G131" s="45"/>
      <c r="H131" s="45"/>
      <c r="I131" s="232"/>
      <c r="J131" s="45"/>
      <c r="K131" s="45"/>
      <c r="L131" s="49"/>
      <c r="M131" s="233"/>
      <c r="N131" s="234"/>
      <c r="O131" s="89"/>
      <c r="P131" s="89"/>
      <c r="Q131" s="89"/>
      <c r="R131" s="89"/>
      <c r="S131" s="89"/>
      <c r="T131" s="90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T131" s="21" t="s">
        <v>168</v>
      </c>
      <c r="AU131" s="21" t="s">
        <v>91</v>
      </c>
    </row>
    <row r="132" s="13" customFormat="1">
      <c r="A132" s="13"/>
      <c r="B132" s="235"/>
      <c r="C132" s="236"/>
      <c r="D132" s="237" t="s">
        <v>170</v>
      </c>
      <c r="E132" s="238" t="s">
        <v>32</v>
      </c>
      <c r="F132" s="239" t="s">
        <v>4955</v>
      </c>
      <c r="G132" s="236"/>
      <c r="H132" s="238" t="s">
        <v>32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170</v>
      </c>
      <c r="AU132" s="245" t="s">
        <v>91</v>
      </c>
      <c r="AV132" s="13" t="s">
        <v>84</v>
      </c>
      <c r="AW132" s="13" t="s">
        <v>38</v>
      </c>
      <c r="AX132" s="13" t="s">
        <v>76</v>
      </c>
      <c r="AY132" s="245" t="s">
        <v>159</v>
      </c>
    </row>
    <row r="133" s="14" customFormat="1">
      <c r="A133" s="14"/>
      <c r="B133" s="246"/>
      <c r="C133" s="247"/>
      <c r="D133" s="237" t="s">
        <v>170</v>
      </c>
      <c r="E133" s="248" t="s">
        <v>32</v>
      </c>
      <c r="F133" s="249" t="s">
        <v>4956</v>
      </c>
      <c r="G133" s="247"/>
      <c r="H133" s="250">
        <v>29.100000000000001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170</v>
      </c>
      <c r="AU133" s="256" t="s">
        <v>91</v>
      </c>
      <c r="AV133" s="14" t="s">
        <v>91</v>
      </c>
      <c r="AW133" s="14" t="s">
        <v>38</v>
      </c>
      <c r="AX133" s="14" t="s">
        <v>76</v>
      </c>
      <c r="AY133" s="256" t="s">
        <v>159</v>
      </c>
    </row>
    <row r="134" s="14" customFormat="1">
      <c r="A134" s="14"/>
      <c r="B134" s="246"/>
      <c r="C134" s="247"/>
      <c r="D134" s="237" t="s">
        <v>170</v>
      </c>
      <c r="E134" s="248" t="s">
        <v>32</v>
      </c>
      <c r="F134" s="249" t="s">
        <v>4957</v>
      </c>
      <c r="G134" s="247"/>
      <c r="H134" s="250">
        <v>29.100000000000001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170</v>
      </c>
      <c r="AU134" s="256" t="s">
        <v>91</v>
      </c>
      <c r="AV134" s="14" t="s">
        <v>91</v>
      </c>
      <c r="AW134" s="14" t="s">
        <v>38</v>
      </c>
      <c r="AX134" s="14" t="s">
        <v>76</v>
      </c>
      <c r="AY134" s="256" t="s">
        <v>159</v>
      </c>
    </row>
    <row r="135" s="15" customFormat="1">
      <c r="A135" s="15"/>
      <c r="B135" s="266"/>
      <c r="C135" s="267"/>
      <c r="D135" s="237" t="s">
        <v>170</v>
      </c>
      <c r="E135" s="268" t="s">
        <v>32</v>
      </c>
      <c r="F135" s="269" t="s">
        <v>583</v>
      </c>
      <c r="G135" s="267"/>
      <c r="H135" s="270">
        <v>58.200000000000003</v>
      </c>
      <c r="I135" s="271"/>
      <c r="J135" s="267"/>
      <c r="K135" s="267"/>
      <c r="L135" s="272"/>
      <c r="M135" s="273"/>
      <c r="N135" s="274"/>
      <c r="O135" s="274"/>
      <c r="P135" s="274"/>
      <c r="Q135" s="274"/>
      <c r="R135" s="274"/>
      <c r="S135" s="274"/>
      <c r="T135" s="27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6" t="s">
        <v>170</v>
      </c>
      <c r="AU135" s="276" t="s">
        <v>91</v>
      </c>
      <c r="AV135" s="15" t="s">
        <v>96</v>
      </c>
      <c r="AW135" s="15" t="s">
        <v>38</v>
      </c>
      <c r="AX135" s="15" t="s">
        <v>84</v>
      </c>
      <c r="AY135" s="276" t="s">
        <v>159</v>
      </c>
    </row>
    <row r="136" s="2" customFormat="1" ht="24.15" customHeight="1">
      <c r="A136" s="43"/>
      <c r="B136" s="44"/>
      <c r="C136" s="277" t="s">
        <v>111</v>
      </c>
      <c r="D136" s="277" t="s">
        <v>670</v>
      </c>
      <c r="E136" s="278" t="s">
        <v>4958</v>
      </c>
      <c r="F136" s="279" t="s">
        <v>4959</v>
      </c>
      <c r="G136" s="280" t="s">
        <v>785</v>
      </c>
      <c r="H136" s="281">
        <v>58.200000000000003</v>
      </c>
      <c r="I136" s="282"/>
      <c r="J136" s="283">
        <f>ROUND(I136*H136,2)</f>
        <v>0</v>
      </c>
      <c r="K136" s="279" t="s">
        <v>166</v>
      </c>
      <c r="L136" s="284"/>
      <c r="M136" s="285" t="s">
        <v>32</v>
      </c>
      <c r="N136" s="286" t="s">
        <v>48</v>
      </c>
      <c r="O136" s="89"/>
      <c r="P136" s="226">
        <f>O136*H136</f>
        <v>0</v>
      </c>
      <c r="Q136" s="226">
        <v>0.0012600000000000001</v>
      </c>
      <c r="R136" s="226">
        <f>Q136*H136</f>
        <v>0.073332000000000008</v>
      </c>
      <c r="S136" s="226">
        <v>0</v>
      </c>
      <c r="T136" s="227">
        <f>S136*H136</f>
        <v>0</v>
      </c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R136" s="228" t="s">
        <v>108</v>
      </c>
      <c r="AT136" s="228" t="s">
        <v>670</v>
      </c>
      <c r="AU136" s="228" t="s">
        <v>91</v>
      </c>
      <c r="AY136" s="21" t="s">
        <v>159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1" t="s">
        <v>91</v>
      </c>
      <c r="BK136" s="229">
        <f>ROUND(I136*H136,2)</f>
        <v>0</v>
      </c>
      <c r="BL136" s="21" t="s">
        <v>96</v>
      </c>
      <c r="BM136" s="228" t="s">
        <v>4960</v>
      </c>
    </row>
    <row r="137" s="13" customFormat="1">
      <c r="A137" s="13"/>
      <c r="B137" s="235"/>
      <c r="C137" s="236"/>
      <c r="D137" s="237" t="s">
        <v>170</v>
      </c>
      <c r="E137" s="238" t="s">
        <v>32</v>
      </c>
      <c r="F137" s="239" t="s">
        <v>4955</v>
      </c>
      <c r="G137" s="236"/>
      <c r="H137" s="238" t="s">
        <v>32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170</v>
      </c>
      <c r="AU137" s="245" t="s">
        <v>91</v>
      </c>
      <c r="AV137" s="13" t="s">
        <v>84</v>
      </c>
      <c r="AW137" s="13" t="s">
        <v>38</v>
      </c>
      <c r="AX137" s="13" t="s">
        <v>76</v>
      </c>
      <c r="AY137" s="245" t="s">
        <v>159</v>
      </c>
    </row>
    <row r="138" s="14" customFormat="1">
      <c r="A138" s="14"/>
      <c r="B138" s="246"/>
      <c r="C138" s="247"/>
      <c r="D138" s="237" t="s">
        <v>170</v>
      </c>
      <c r="E138" s="248" t="s">
        <v>32</v>
      </c>
      <c r="F138" s="249" t="s">
        <v>4956</v>
      </c>
      <c r="G138" s="247"/>
      <c r="H138" s="250">
        <v>29.100000000000001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170</v>
      </c>
      <c r="AU138" s="256" t="s">
        <v>91</v>
      </c>
      <c r="AV138" s="14" t="s">
        <v>91</v>
      </c>
      <c r="AW138" s="14" t="s">
        <v>38</v>
      </c>
      <c r="AX138" s="14" t="s">
        <v>76</v>
      </c>
      <c r="AY138" s="256" t="s">
        <v>159</v>
      </c>
    </row>
    <row r="139" s="14" customFormat="1">
      <c r="A139" s="14"/>
      <c r="B139" s="246"/>
      <c r="C139" s="247"/>
      <c r="D139" s="237" t="s">
        <v>170</v>
      </c>
      <c r="E139" s="248" t="s">
        <v>32</v>
      </c>
      <c r="F139" s="249" t="s">
        <v>4957</v>
      </c>
      <c r="G139" s="247"/>
      <c r="H139" s="250">
        <v>29.100000000000001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170</v>
      </c>
      <c r="AU139" s="256" t="s">
        <v>91</v>
      </c>
      <c r="AV139" s="14" t="s">
        <v>91</v>
      </c>
      <c r="AW139" s="14" t="s">
        <v>38</v>
      </c>
      <c r="AX139" s="14" t="s">
        <v>76</v>
      </c>
      <c r="AY139" s="256" t="s">
        <v>159</v>
      </c>
    </row>
    <row r="140" s="15" customFormat="1">
      <c r="A140" s="15"/>
      <c r="B140" s="266"/>
      <c r="C140" s="267"/>
      <c r="D140" s="237" t="s">
        <v>170</v>
      </c>
      <c r="E140" s="268" t="s">
        <v>32</v>
      </c>
      <c r="F140" s="269" t="s">
        <v>583</v>
      </c>
      <c r="G140" s="267"/>
      <c r="H140" s="270">
        <v>58.200000000000003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6" t="s">
        <v>170</v>
      </c>
      <c r="AU140" s="276" t="s">
        <v>91</v>
      </c>
      <c r="AV140" s="15" t="s">
        <v>96</v>
      </c>
      <c r="AW140" s="15" t="s">
        <v>38</v>
      </c>
      <c r="AX140" s="15" t="s">
        <v>84</v>
      </c>
      <c r="AY140" s="276" t="s">
        <v>159</v>
      </c>
    </row>
    <row r="141" s="2" customFormat="1" ht="49.05" customHeight="1">
      <c r="A141" s="43"/>
      <c r="B141" s="44"/>
      <c r="C141" s="217" t="s">
        <v>114</v>
      </c>
      <c r="D141" s="217" t="s">
        <v>162</v>
      </c>
      <c r="E141" s="218" t="s">
        <v>4961</v>
      </c>
      <c r="F141" s="219" t="s">
        <v>4952</v>
      </c>
      <c r="G141" s="220" t="s">
        <v>785</v>
      </c>
      <c r="H141" s="221">
        <v>99.299999999999997</v>
      </c>
      <c r="I141" s="222"/>
      <c r="J141" s="223">
        <f>ROUND(I141*H141,2)</f>
        <v>0</v>
      </c>
      <c r="K141" s="219" t="s">
        <v>166</v>
      </c>
      <c r="L141" s="49"/>
      <c r="M141" s="224" t="s">
        <v>32</v>
      </c>
      <c r="N141" s="225" t="s">
        <v>48</v>
      </c>
      <c r="O141" s="89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R141" s="228" t="s">
        <v>96</v>
      </c>
      <c r="AT141" s="228" t="s">
        <v>162</v>
      </c>
      <c r="AU141" s="228" t="s">
        <v>91</v>
      </c>
      <c r="AY141" s="21" t="s">
        <v>159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1" t="s">
        <v>91</v>
      </c>
      <c r="BK141" s="229">
        <f>ROUND(I141*H141,2)</f>
        <v>0</v>
      </c>
      <c r="BL141" s="21" t="s">
        <v>96</v>
      </c>
      <c r="BM141" s="228" t="s">
        <v>4962</v>
      </c>
    </row>
    <row r="142" s="2" customFormat="1">
      <c r="A142" s="43"/>
      <c r="B142" s="44"/>
      <c r="C142" s="45"/>
      <c r="D142" s="230" t="s">
        <v>168</v>
      </c>
      <c r="E142" s="45"/>
      <c r="F142" s="231" t="s">
        <v>4963</v>
      </c>
      <c r="G142" s="45"/>
      <c r="H142" s="45"/>
      <c r="I142" s="232"/>
      <c r="J142" s="45"/>
      <c r="K142" s="45"/>
      <c r="L142" s="49"/>
      <c r="M142" s="233"/>
      <c r="N142" s="234"/>
      <c r="O142" s="89"/>
      <c r="P142" s="89"/>
      <c r="Q142" s="89"/>
      <c r="R142" s="89"/>
      <c r="S142" s="89"/>
      <c r="T142" s="90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T142" s="21" t="s">
        <v>168</v>
      </c>
      <c r="AU142" s="21" t="s">
        <v>91</v>
      </c>
    </row>
    <row r="143" s="13" customFormat="1">
      <c r="A143" s="13"/>
      <c r="B143" s="235"/>
      <c r="C143" s="236"/>
      <c r="D143" s="237" t="s">
        <v>170</v>
      </c>
      <c r="E143" s="238" t="s">
        <v>32</v>
      </c>
      <c r="F143" s="239" t="s">
        <v>4964</v>
      </c>
      <c r="G143" s="236"/>
      <c r="H143" s="238" t="s">
        <v>32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170</v>
      </c>
      <c r="AU143" s="245" t="s">
        <v>91</v>
      </c>
      <c r="AV143" s="13" t="s">
        <v>84</v>
      </c>
      <c r="AW143" s="13" t="s">
        <v>38</v>
      </c>
      <c r="AX143" s="13" t="s">
        <v>76</v>
      </c>
      <c r="AY143" s="245" t="s">
        <v>159</v>
      </c>
    </row>
    <row r="144" s="14" customFormat="1">
      <c r="A144" s="14"/>
      <c r="B144" s="246"/>
      <c r="C144" s="247"/>
      <c r="D144" s="237" t="s">
        <v>170</v>
      </c>
      <c r="E144" s="248" t="s">
        <v>32</v>
      </c>
      <c r="F144" s="249" t="s">
        <v>4965</v>
      </c>
      <c r="G144" s="247"/>
      <c r="H144" s="250">
        <v>44.299999999999997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170</v>
      </c>
      <c r="AU144" s="256" t="s">
        <v>91</v>
      </c>
      <c r="AV144" s="14" t="s">
        <v>91</v>
      </c>
      <c r="AW144" s="14" t="s">
        <v>38</v>
      </c>
      <c r="AX144" s="14" t="s">
        <v>76</v>
      </c>
      <c r="AY144" s="256" t="s">
        <v>159</v>
      </c>
    </row>
    <row r="145" s="14" customFormat="1">
      <c r="A145" s="14"/>
      <c r="B145" s="246"/>
      <c r="C145" s="247"/>
      <c r="D145" s="237" t="s">
        <v>170</v>
      </c>
      <c r="E145" s="248" t="s">
        <v>32</v>
      </c>
      <c r="F145" s="249" t="s">
        <v>4966</v>
      </c>
      <c r="G145" s="247"/>
      <c r="H145" s="250">
        <v>55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170</v>
      </c>
      <c r="AU145" s="256" t="s">
        <v>91</v>
      </c>
      <c r="AV145" s="14" t="s">
        <v>91</v>
      </c>
      <c r="AW145" s="14" t="s">
        <v>38</v>
      </c>
      <c r="AX145" s="14" t="s">
        <v>76</v>
      </c>
      <c r="AY145" s="256" t="s">
        <v>159</v>
      </c>
    </row>
    <row r="146" s="15" customFormat="1">
      <c r="A146" s="15"/>
      <c r="B146" s="266"/>
      <c r="C146" s="267"/>
      <c r="D146" s="237" t="s">
        <v>170</v>
      </c>
      <c r="E146" s="268" t="s">
        <v>32</v>
      </c>
      <c r="F146" s="269" t="s">
        <v>583</v>
      </c>
      <c r="G146" s="267"/>
      <c r="H146" s="270">
        <v>99.299999999999997</v>
      </c>
      <c r="I146" s="271"/>
      <c r="J146" s="267"/>
      <c r="K146" s="267"/>
      <c r="L146" s="272"/>
      <c r="M146" s="273"/>
      <c r="N146" s="274"/>
      <c r="O146" s="274"/>
      <c r="P146" s="274"/>
      <c r="Q146" s="274"/>
      <c r="R146" s="274"/>
      <c r="S146" s="274"/>
      <c r="T146" s="27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6" t="s">
        <v>170</v>
      </c>
      <c r="AU146" s="276" t="s">
        <v>91</v>
      </c>
      <c r="AV146" s="15" t="s">
        <v>96</v>
      </c>
      <c r="AW146" s="15" t="s">
        <v>38</v>
      </c>
      <c r="AX146" s="15" t="s">
        <v>84</v>
      </c>
      <c r="AY146" s="276" t="s">
        <v>159</v>
      </c>
    </row>
    <row r="147" s="2" customFormat="1" ht="24.15" customHeight="1">
      <c r="A147" s="43"/>
      <c r="B147" s="44"/>
      <c r="C147" s="277" t="s">
        <v>219</v>
      </c>
      <c r="D147" s="277" t="s">
        <v>670</v>
      </c>
      <c r="E147" s="278" t="s">
        <v>4967</v>
      </c>
      <c r="F147" s="279" t="s">
        <v>4959</v>
      </c>
      <c r="G147" s="280" t="s">
        <v>785</v>
      </c>
      <c r="H147" s="281">
        <v>99.299999999999997</v>
      </c>
      <c r="I147" s="282"/>
      <c r="J147" s="283">
        <f>ROUND(I147*H147,2)</f>
        <v>0</v>
      </c>
      <c r="K147" s="279" t="s">
        <v>166</v>
      </c>
      <c r="L147" s="284"/>
      <c r="M147" s="285" t="s">
        <v>32</v>
      </c>
      <c r="N147" s="286" t="s">
        <v>48</v>
      </c>
      <c r="O147" s="89"/>
      <c r="P147" s="226">
        <f>O147*H147</f>
        <v>0</v>
      </c>
      <c r="Q147" s="226">
        <v>0.0012600000000000001</v>
      </c>
      <c r="R147" s="226">
        <f>Q147*H147</f>
        <v>0.12511800000000001</v>
      </c>
      <c r="S147" s="226">
        <v>0</v>
      </c>
      <c r="T147" s="227">
        <f>S147*H147</f>
        <v>0</v>
      </c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R147" s="228" t="s">
        <v>108</v>
      </c>
      <c r="AT147" s="228" t="s">
        <v>670</v>
      </c>
      <c r="AU147" s="228" t="s">
        <v>91</v>
      </c>
      <c r="AY147" s="21" t="s">
        <v>159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1" t="s">
        <v>91</v>
      </c>
      <c r="BK147" s="229">
        <f>ROUND(I147*H147,2)</f>
        <v>0</v>
      </c>
      <c r="BL147" s="21" t="s">
        <v>96</v>
      </c>
      <c r="BM147" s="228" t="s">
        <v>4968</v>
      </c>
    </row>
    <row r="148" s="13" customFormat="1">
      <c r="A148" s="13"/>
      <c r="B148" s="235"/>
      <c r="C148" s="236"/>
      <c r="D148" s="237" t="s">
        <v>170</v>
      </c>
      <c r="E148" s="238" t="s">
        <v>32</v>
      </c>
      <c r="F148" s="239" t="s">
        <v>4964</v>
      </c>
      <c r="G148" s="236"/>
      <c r="H148" s="238" t="s">
        <v>32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170</v>
      </c>
      <c r="AU148" s="245" t="s">
        <v>91</v>
      </c>
      <c r="AV148" s="13" t="s">
        <v>84</v>
      </c>
      <c r="AW148" s="13" t="s">
        <v>38</v>
      </c>
      <c r="AX148" s="13" t="s">
        <v>76</v>
      </c>
      <c r="AY148" s="245" t="s">
        <v>159</v>
      </c>
    </row>
    <row r="149" s="14" customFormat="1">
      <c r="A149" s="14"/>
      <c r="B149" s="246"/>
      <c r="C149" s="247"/>
      <c r="D149" s="237" t="s">
        <v>170</v>
      </c>
      <c r="E149" s="248" t="s">
        <v>32</v>
      </c>
      <c r="F149" s="249" t="s">
        <v>4965</v>
      </c>
      <c r="G149" s="247"/>
      <c r="H149" s="250">
        <v>44.299999999999997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170</v>
      </c>
      <c r="AU149" s="256" t="s">
        <v>91</v>
      </c>
      <c r="AV149" s="14" t="s">
        <v>91</v>
      </c>
      <c r="AW149" s="14" t="s">
        <v>38</v>
      </c>
      <c r="AX149" s="14" t="s">
        <v>76</v>
      </c>
      <c r="AY149" s="256" t="s">
        <v>159</v>
      </c>
    </row>
    <row r="150" s="14" customFormat="1">
      <c r="A150" s="14"/>
      <c r="B150" s="246"/>
      <c r="C150" s="247"/>
      <c r="D150" s="237" t="s">
        <v>170</v>
      </c>
      <c r="E150" s="248" t="s">
        <v>32</v>
      </c>
      <c r="F150" s="249" t="s">
        <v>4966</v>
      </c>
      <c r="G150" s="247"/>
      <c r="H150" s="250">
        <v>55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170</v>
      </c>
      <c r="AU150" s="256" t="s">
        <v>91</v>
      </c>
      <c r="AV150" s="14" t="s">
        <v>91</v>
      </c>
      <c r="AW150" s="14" t="s">
        <v>38</v>
      </c>
      <c r="AX150" s="14" t="s">
        <v>76</v>
      </c>
      <c r="AY150" s="256" t="s">
        <v>159</v>
      </c>
    </row>
    <row r="151" s="15" customFormat="1">
      <c r="A151" s="15"/>
      <c r="B151" s="266"/>
      <c r="C151" s="267"/>
      <c r="D151" s="237" t="s">
        <v>170</v>
      </c>
      <c r="E151" s="268" t="s">
        <v>32</v>
      </c>
      <c r="F151" s="269" t="s">
        <v>583</v>
      </c>
      <c r="G151" s="267"/>
      <c r="H151" s="270">
        <v>99.299999999999997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6" t="s">
        <v>170</v>
      </c>
      <c r="AU151" s="276" t="s">
        <v>91</v>
      </c>
      <c r="AV151" s="15" t="s">
        <v>96</v>
      </c>
      <c r="AW151" s="15" t="s">
        <v>38</v>
      </c>
      <c r="AX151" s="15" t="s">
        <v>84</v>
      </c>
      <c r="AY151" s="276" t="s">
        <v>159</v>
      </c>
    </row>
    <row r="152" s="2" customFormat="1" ht="49.05" customHeight="1">
      <c r="A152" s="43"/>
      <c r="B152" s="44"/>
      <c r="C152" s="217" t="s">
        <v>8</v>
      </c>
      <c r="D152" s="217" t="s">
        <v>162</v>
      </c>
      <c r="E152" s="218" t="s">
        <v>4969</v>
      </c>
      <c r="F152" s="219" t="s">
        <v>4970</v>
      </c>
      <c r="G152" s="220" t="s">
        <v>785</v>
      </c>
      <c r="H152" s="221">
        <v>21.800000000000001</v>
      </c>
      <c r="I152" s="222"/>
      <c r="J152" s="223">
        <f>ROUND(I152*H152,2)</f>
        <v>0</v>
      </c>
      <c r="K152" s="219" t="s">
        <v>166</v>
      </c>
      <c r="L152" s="49"/>
      <c r="M152" s="224" t="s">
        <v>32</v>
      </c>
      <c r="N152" s="225" t="s">
        <v>48</v>
      </c>
      <c r="O152" s="89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R152" s="228" t="s">
        <v>96</v>
      </c>
      <c r="AT152" s="228" t="s">
        <v>162</v>
      </c>
      <c r="AU152" s="228" t="s">
        <v>91</v>
      </c>
      <c r="AY152" s="21" t="s">
        <v>159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1" t="s">
        <v>91</v>
      </c>
      <c r="BK152" s="229">
        <f>ROUND(I152*H152,2)</f>
        <v>0</v>
      </c>
      <c r="BL152" s="21" t="s">
        <v>96</v>
      </c>
      <c r="BM152" s="228" t="s">
        <v>4971</v>
      </c>
    </row>
    <row r="153" s="2" customFormat="1">
      <c r="A153" s="43"/>
      <c r="B153" s="44"/>
      <c r="C153" s="45"/>
      <c r="D153" s="230" t="s">
        <v>168</v>
      </c>
      <c r="E153" s="45"/>
      <c r="F153" s="231" t="s">
        <v>4972</v>
      </c>
      <c r="G153" s="45"/>
      <c r="H153" s="45"/>
      <c r="I153" s="232"/>
      <c r="J153" s="45"/>
      <c r="K153" s="45"/>
      <c r="L153" s="49"/>
      <c r="M153" s="233"/>
      <c r="N153" s="234"/>
      <c r="O153" s="89"/>
      <c r="P153" s="89"/>
      <c r="Q153" s="89"/>
      <c r="R153" s="89"/>
      <c r="S153" s="89"/>
      <c r="T153" s="90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T153" s="21" t="s">
        <v>168</v>
      </c>
      <c r="AU153" s="21" t="s">
        <v>91</v>
      </c>
    </row>
    <row r="154" s="13" customFormat="1">
      <c r="A154" s="13"/>
      <c r="B154" s="235"/>
      <c r="C154" s="236"/>
      <c r="D154" s="237" t="s">
        <v>170</v>
      </c>
      <c r="E154" s="238" t="s">
        <v>32</v>
      </c>
      <c r="F154" s="239" t="s">
        <v>4973</v>
      </c>
      <c r="G154" s="236"/>
      <c r="H154" s="238" t="s">
        <v>32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170</v>
      </c>
      <c r="AU154" s="245" t="s">
        <v>91</v>
      </c>
      <c r="AV154" s="13" t="s">
        <v>84</v>
      </c>
      <c r="AW154" s="13" t="s">
        <v>38</v>
      </c>
      <c r="AX154" s="13" t="s">
        <v>76</v>
      </c>
      <c r="AY154" s="245" t="s">
        <v>159</v>
      </c>
    </row>
    <row r="155" s="14" customFormat="1">
      <c r="A155" s="14"/>
      <c r="B155" s="246"/>
      <c r="C155" s="247"/>
      <c r="D155" s="237" t="s">
        <v>170</v>
      </c>
      <c r="E155" s="248" t="s">
        <v>32</v>
      </c>
      <c r="F155" s="249" t="s">
        <v>4974</v>
      </c>
      <c r="G155" s="247"/>
      <c r="H155" s="250">
        <v>10.9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170</v>
      </c>
      <c r="AU155" s="256" t="s">
        <v>91</v>
      </c>
      <c r="AV155" s="14" t="s">
        <v>91</v>
      </c>
      <c r="AW155" s="14" t="s">
        <v>38</v>
      </c>
      <c r="AX155" s="14" t="s">
        <v>76</v>
      </c>
      <c r="AY155" s="256" t="s">
        <v>159</v>
      </c>
    </row>
    <row r="156" s="14" customFormat="1">
      <c r="A156" s="14"/>
      <c r="B156" s="246"/>
      <c r="C156" s="247"/>
      <c r="D156" s="237" t="s">
        <v>170</v>
      </c>
      <c r="E156" s="248" t="s">
        <v>32</v>
      </c>
      <c r="F156" s="249" t="s">
        <v>4975</v>
      </c>
      <c r="G156" s="247"/>
      <c r="H156" s="250">
        <v>10.9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170</v>
      </c>
      <c r="AU156" s="256" t="s">
        <v>91</v>
      </c>
      <c r="AV156" s="14" t="s">
        <v>91</v>
      </c>
      <c r="AW156" s="14" t="s">
        <v>38</v>
      </c>
      <c r="AX156" s="14" t="s">
        <v>76</v>
      </c>
      <c r="AY156" s="256" t="s">
        <v>159</v>
      </c>
    </row>
    <row r="157" s="15" customFormat="1">
      <c r="A157" s="15"/>
      <c r="B157" s="266"/>
      <c r="C157" s="267"/>
      <c r="D157" s="237" t="s">
        <v>170</v>
      </c>
      <c r="E157" s="268" t="s">
        <v>32</v>
      </c>
      <c r="F157" s="269" t="s">
        <v>583</v>
      </c>
      <c r="G157" s="267"/>
      <c r="H157" s="270">
        <v>21.800000000000001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6" t="s">
        <v>170</v>
      </c>
      <c r="AU157" s="276" t="s">
        <v>91</v>
      </c>
      <c r="AV157" s="15" t="s">
        <v>96</v>
      </c>
      <c r="AW157" s="15" t="s">
        <v>38</v>
      </c>
      <c r="AX157" s="15" t="s">
        <v>84</v>
      </c>
      <c r="AY157" s="276" t="s">
        <v>159</v>
      </c>
    </row>
    <row r="158" s="2" customFormat="1" ht="24.15" customHeight="1">
      <c r="A158" s="43"/>
      <c r="B158" s="44"/>
      <c r="C158" s="277" t="s">
        <v>231</v>
      </c>
      <c r="D158" s="277" t="s">
        <v>670</v>
      </c>
      <c r="E158" s="278" t="s">
        <v>4976</v>
      </c>
      <c r="F158" s="279" t="s">
        <v>4977</v>
      </c>
      <c r="G158" s="280" t="s">
        <v>785</v>
      </c>
      <c r="H158" s="281">
        <v>21.800000000000001</v>
      </c>
      <c r="I158" s="282"/>
      <c r="J158" s="283">
        <f>ROUND(I158*H158,2)</f>
        <v>0</v>
      </c>
      <c r="K158" s="279" t="s">
        <v>166</v>
      </c>
      <c r="L158" s="284"/>
      <c r="M158" s="285" t="s">
        <v>32</v>
      </c>
      <c r="N158" s="286" t="s">
        <v>48</v>
      </c>
      <c r="O158" s="89"/>
      <c r="P158" s="226">
        <f>O158*H158</f>
        <v>0</v>
      </c>
      <c r="Q158" s="226">
        <v>0.0013500000000000001</v>
      </c>
      <c r="R158" s="226">
        <f>Q158*H158</f>
        <v>0.029430000000000001</v>
      </c>
      <c r="S158" s="226">
        <v>0</v>
      </c>
      <c r="T158" s="227">
        <f>S158*H158</f>
        <v>0</v>
      </c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R158" s="228" t="s">
        <v>108</v>
      </c>
      <c r="AT158" s="228" t="s">
        <v>670</v>
      </c>
      <c r="AU158" s="228" t="s">
        <v>91</v>
      </c>
      <c r="AY158" s="21" t="s">
        <v>159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1" t="s">
        <v>91</v>
      </c>
      <c r="BK158" s="229">
        <f>ROUND(I158*H158,2)</f>
        <v>0</v>
      </c>
      <c r="BL158" s="21" t="s">
        <v>96</v>
      </c>
      <c r="BM158" s="228" t="s">
        <v>4978</v>
      </c>
    </row>
    <row r="159" s="13" customFormat="1">
      <c r="A159" s="13"/>
      <c r="B159" s="235"/>
      <c r="C159" s="236"/>
      <c r="D159" s="237" t="s">
        <v>170</v>
      </c>
      <c r="E159" s="238" t="s">
        <v>32</v>
      </c>
      <c r="F159" s="239" t="s">
        <v>4973</v>
      </c>
      <c r="G159" s="236"/>
      <c r="H159" s="238" t="s">
        <v>32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170</v>
      </c>
      <c r="AU159" s="245" t="s">
        <v>91</v>
      </c>
      <c r="AV159" s="13" t="s">
        <v>84</v>
      </c>
      <c r="AW159" s="13" t="s">
        <v>38</v>
      </c>
      <c r="AX159" s="13" t="s">
        <v>76</v>
      </c>
      <c r="AY159" s="245" t="s">
        <v>159</v>
      </c>
    </row>
    <row r="160" s="14" customFormat="1">
      <c r="A160" s="14"/>
      <c r="B160" s="246"/>
      <c r="C160" s="247"/>
      <c r="D160" s="237" t="s">
        <v>170</v>
      </c>
      <c r="E160" s="248" t="s">
        <v>32</v>
      </c>
      <c r="F160" s="249" t="s">
        <v>4974</v>
      </c>
      <c r="G160" s="247"/>
      <c r="H160" s="250">
        <v>10.9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170</v>
      </c>
      <c r="AU160" s="256" t="s">
        <v>91</v>
      </c>
      <c r="AV160" s="14" t="s">
        <v>91</v>
      </c>
      <c r="AW160" s="14" t="s">
        <v>38</v>
      </c>
      <c r="AX160" s="14" t="s">
        <v>76</v>
      </c>
      <c r="AY160" s="256" t="s">
        <v>159</v>
      </c>
    </row>
    <row r="161" s="14" customFormat="1">
      <c r="A161" s="14"/>
      <c r="B161" s="246"/>
      <c r="C161" s="247"/>
      <c r="D161" s="237" t="s">
        <v>170</v>
      </c>
      <c r="E161" s="248" t="s">
        <v>32</v>
      </c>
      <c r="F161" s="249" t="s">
        <v>4975</v>
      </c>
      <c r="G161" s="247"/>
      <c r="H161" s="250">
        <v>10.9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170</v>
      </c>
      <c r="AU161" s="256" t="s">
        <v>91</v>
      </c>
      <c r="AV161" s="14" t="s">
        <v>91</v>
      </c>
      <c r="AW161" s="14" t="s">
        <v>38</v>
      </c>
      <c r="AX161" s="14" t="s">
        <v>76</v>
      </c>
      <c r="AY161" s="256" t="s">
        <v>159</v>
      </c>
    </row>
    <row r="162" s="15" customFormat="1">
      <c r="A162" s="15"/>
      <c r="B162" s="266"/>
      <c r="C162" s="267"/>
      <c r="D162" s="237" t="s">
        <v>170</v>
      </c>
      <c r="E162" s="268" t="s">
        <v>32</v>
      </c>
      <c r="F162" s="269" t="s">
        <v>583</v>
      </c>
      <c r="G162" s="267"/>
      <c r="H162" s="270">
        <v>21.800000000000001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6" t="s">
        <v>170</v>
      </c>
      <c r="AU162" s="276" t="s">
        <v>91</v>
      </c>
      <c r="AV162" s="15" t="s">
        <v>96</v>
      </c>
      <c r="AW162" s="15" t="s">
        <v>38</v>
      </c>
      <c r="AX162" s="15" t="s">
        <v>84</v>
      </c>
      <c r="AY162" s="276" t="s">
        <v>159</v>
      </c>
    </row>
    <row r="163" s="2" customFormat="1" ht="49.05" customHeight="1">
      <c r="A163" s="43"/>
      <c r="B163" s="44"/>
      <c r="C163" s="217" t="s">
        <v>643</v>
      </c>
      <c r="D163" s="217" t="s">
        <v>162</v>
      </c>
      <c r="E163" s="218" t="s">
        <v>4979</v>
      </c>
      <c r="F163" s="219" t="s">
        <v>4980</v>
      </c>
      <c r="G163" s="220" t="s">
        <v>785</v>
      </c>
      <c r="H163" s="221">
        <v>51.399999999999999</v>
      </c>
      <c r="I163" s="222"/>
      <c r="J163" s="223">
        <f>ROUND(I163*H163,2)</f>
        <v>0</v>
      </c>
      <c r="K163" s="219" t="s">
        <v>166</v>
      </c>
      <c r="L163" s="49"/>
      <c r="M163" s="224" t="s">
        <v>32</v>
      </c>
      <c r="N163" s="225" t="s">
        <v>48</v>
      </c>
      <c r="O163" s="89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R163" s="228" t="s">
        <v>96</v>
      </c>
      <c r="AT163" s="228" t="s">
        <v>162</v>
      </c>
      <c r="AU163" s="228" t="s">
        <v>91</v>
      </c>
      <c r="AY163" s="21" t="s">
        <v>159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1" t="s">
        <v>91</v>
      </c>
      <c r="BK163" s="229">
        <f>ROUND(I163*H163,2)</f>
        <v>0</v>
      </c>
      <c r="BL163" s="21" t="s">
        <v>96</v>
      </c>
      <c r="BM163" s="228" t="s">
        <v>4981</v>
      </c>
    </row>
    <row r="164" s="2" customFormat="1">
      <c r="A164" s="43"/>
      <c r="B164" s="44"/>
      <c r="C164" s="45"/>
      <c r="D164" s="230" t="s">
        <v>168</v>
      </c>
      <c r="E164" s="45"/>
      <c r="F164" s="231" t="s">
        <v>4982</v>
      </c>
      <c r="G164" s="45"/>
      <c r="H164" s="45"/>
      <c r="I164" s="232"/>
      <c r="J164" s="45"/>
      <c r="K164" s="45"/>
      <c r="L164" s="49"/>
      <c r="M164" s="233"/>
      <c r="N164" s="234"/>
      <c r="O164" s="89"/>
      <c r="P164" s="89"/>
      <c r="Q164" s="89"/>
      <c r="R164" s="89"/>
      <c r="S164" s="89"/>
      <c r="T164" s="90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T164" s="21" t="s">
        <v>168</v>
      </c>
      <c r="AU164" s="21" t="s">
        <v>91</v>
      </c>
    </row>
    <row r="165" s="13" customFormat="1">
      <c r="A165" s="13"/>
      <c r="B165" s="235"/>
      <c r="C165" s="236"/>
      <c r="D165" s="237" t="s">
        <v>170</v>
      </c>
      <c r="E165" s="238" t="s">
        <v>32</v>
      </c>
      <c r="F165" s="239" t="s">
        <v>4983</v>
      </c>
      <c r="G165" s="236"/>
      <c r="H165" s="238" t="s">
        <v>32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170</v>
      </c>
      <c r="AU165" s="245" t="s">
        <v>91</v>
      </c>
      <c r="AV165" s="13" t="s">
        <v>84</v>
      </c>
      <c r="AW165" s="13" t="s">
        <v>38</v>
      </c>
      <c r="AX165" s="13" t="s">
        <v>76</v>
      </c>
      <c r="AY165" s="245" t="s">
        <v>159</v>
      </c>
    </row>
    <row r="166" s="14" customFormat="1">
      <c r="A166" s="14"/>
      <c r="B166" s="246"/>
      <c r="C166" s="247"/>
      <c r="D166" s="237" t="s">
        <v>170</v>
      </c>
      <c r="E166" s="248" t="s">
        <v>32</v>
      </c>
      <c r="F166" s="249" t="s">
        <v>4984</v>
      </c>
      <c r="G166" s="247"/>
      <c r="H166" s="250">
        <v>25.699999999999999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170</v>
      </c>
      <c r="AU166" s="256" t="s">
        <v>91</v>
      </c>
      <c r="AV166" s="14" t="s">
        <v>91</v>
      </c>
      <c r="AW166" s="14" t="s">
        <v>38</v>
      </c>
      <c r="AX166" s="14" t="s">
        <v>76</v>
      </c>
      <c r="AY166" s="256" t="s">
        <v>159</v>
      </c>
    </row>
    <row r="167" s="14" customFormat="1">
      <c r="A167" s="14"/>
      <c r="B167" s="246"/>
      <c r="C167" s="247"/>
      <c r="D167" s="237" t="s">
        <v>170</v>
      </c>
      <c r="E167" s="248" t="s">
        <v>32</v>
      </c>
      <c r="F167" s="249" t="s">
        <v>4985</v>
      </c>
      <c r="G167" s="247"/>
      <c r="H167" s="250">
        <v>25.699999999999999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170</v>
      </c>
      <c r="AU167" s="256" t="s">
        <v>91</v>
      </c>
      <c r="AV167" s="14" t="s">
        <v>91</v>
      </c>
      <c r="AW167" s="14" t="s">
        <v>38</v>
      </c>
      <c r="AX167" s="14" t="s">
        <v>76</v>
      </c>
      <c r="AY167" s="256" t="s">
        <v>159</v>
      </c>
    </row>
    <row r="168" s="15" customFormat="1">
      <c r="A168" s="15"/>
      <c r="B168" s="266"/>
      <c r="C168" s="267"/>
      <c r="D168" s="237" t="s">
        <v>170</v>
      </c>
      <c r="E168" s="268" t="s">
        <v>32</v>
      </c>
      <c r="F168" s="269" t="s">
        <v>583</v>
      </c>
      <c r="G168" s="267"/>
      <c r="H168" s="270">
        <v>51.399999999999999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6" t="s">
        <v>170</v>
      </c>
      <c r="AU168" s="276" t="s">
        <v>91</v>
      </c>
      <c r="AV168" s="15" t="s">
        <v>96</v>
      </c>
      <c r="AW168" s="15" t="s">
        <v>38</v>
      </c>
      <c r="AX168" s="15" t="s">
        <v>84</v>
      </c>
      <c r="AY168" s="276" t="s">
        <v>159</v>
      </c>
    </row>
    <row r="169" s="2" customFormat="1" ht="24.15" customHeight="1">
      <c r="A169" s="43"/>
      <c r="B169" s="44"/>
      <c r="C169" s="277" t="s">
        <v>627</v>
      </c>
      <c r="D169" s="277" t="s">
        <v>670</v>
      </c>
      <c r="E169" s="278" t="s">
        <v>4986</v>
      </c>
      <c r="F169" s="279" t="s">
        <v>4987</v>
      </c>
      <c r="G169" s="280" t="s">
        <v>785</v>
      </c>
      <c r="H169" s="281">
        <v>51.399999999999999</v>
      </c>
      <c r="I169" s="282"/>
      <c r="J169" s="283">
        <f>ROUND(I169*H169,2)</f>
        <v>0</v>
      </c>
      <c r="K169" s="279" t="s">
        <v>166</v>
      </c>
      <c r="L169" s="284"/>
      <c r="M169" s="285" t="s">
        <v>32</v>
      </c>
      <c r="N169" s="286" t="s">
        <v>48</v>
      </c>
      <c r="O169" s="89"/>
      <c r="P169" s="226">
        <f>O169*H169</f>
        <v>0</v>
      </c>
      <c r="Q169" s="226">
        <v>0.00191</v>
      </c>
      <c r="R169" s="226">
        <f>Q169*H169</f>
        <v>0.098173999999999997</v>
      </c>
      <c r="S169" s="226">
        <v>0</v>
      </c>
      <c r="T169" s="227">
        <f>S169*H169</f>
        <v>0</v>
      </c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R169" s="228" t="s">
        <v>108</v>
      </c>
      <c r="AT169" s="228" t="s">
        <v>670</v>
      </c>
      <c r="AU169" s="228" t="s">
        <v>91</v>
      </c>
      <c r="AY169" s="21" t="s">
        <v>159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1" t="s">
        <v>91</v>
      </c>
      <c r="BK169" s="229">
        <f>ROUND(I169*H169,2)</f>
        <v>0</v>
      </c>
      <c r="BL169" s="21" t="s">
        <v>96</v>
      </c>
      <c r="BM169" s="228" t="s">
        <v>4988</v>
      </c>
    </row>
    <row r="170" s="13" customFormat="1">
      <c r="A170" s="13"/>
      <c r="B170" s="235"/>
      <c r="C170" s="236"/>
      <c r="D170" s="237" t="s">
        <v>170</v>
      </c>
      <c r="E170" s="238" t="s">
        <v>32</v>
      </c>
      <c r="F170" s="239" t="s">
        <v>4983</v>
      </c>
      <c r="G170" s="236"/>
      <c r="H170" s="238" t="s">
        <v>32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170</v>
      </c>
      <c r="AU170" s="245" t="s">
        <v>91</v>
      </c>
      <c r="AV170" s="13" t="s">
        <v>84</v>
      </c>
      <c r="AW170" s="13" t="s">
        <v>38</v>
      </c>
      <c r="AX170" s="13" t="s">
        <v>76</v>
      </c>
      <c r="AY170" s="245" t="s">
        <v>159</v>
      </c>
    </row>
    <row r="171" s="14" customFormat="1">
      <c r="A171" s="14"/>
      <c r="B171" s="246"/>
      <c r="C171" s="247"/>
      <c r="D171" s="237" t="s">
        <v>170</v>
      </c>
      <c r="E171" s="248" t="s">
        <v>32</v>
      </c>
      <c r="F171" s="249" t="s">
        <v>4984</v>
      </c>
      <c r="G171" s="247"/>
      <c r="H171" s="250">
        <v>25.699999999999999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170</v>
      </c>
      <c r="AU171" s="256" t="s">
        <v>91</v>
      </c>
      <c r="AV171" s="14" t="s">
        <v>91</v>
      </c>
      <c r="AW171" s="14" t="s">
        <v>38</v>
      </c>
      <c r="AX171" s="14" t="s">
        <v>76</v>
      </c>
      <c r="AY171" s="256" t="s">
        <v>159</v>
      </c>
    </row>
    <row r="172" s="14" customFormat="1">
      <c r="A172" s="14"/>
      <c r="B172" s="246"/>
      <c r="C172" s="247"/>
      <c r="D172" s="237" t="s">
        <v>170</v>
      </c>
      <c r="E172" s="248" t="s">
        <v>32</v>
      </c>
      <c r="F172" s="249" t="s">
        <v>4985</v>
      </c>
      <c r="G172" s="247"/>
      <c r="H172" s="250">
        <v>25.699999999999999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170</v>
      </c>
      <c r="AU172" s="256" t="s">
        <v>91</v>
      </c>
      <c r="AV172" s="14" t="s">
        <v>91</v>
      </c>
      <c r="AW172" s="14" t="s">
        <v>38</v>
      </c>
      <c r="AX172" s="14" t="s">
        <v>76</v>
      </c>
      <c r="AY172" s="256" t="s">
        <v>159</v>
      </c>
    </row>
    <row r="173" s="15" customFormat="1">
      <c r="A173" s="15"/>
      <c r="B173" s="266"/>
      <c r="C173" s="267"/>
      <c r="D173" s="237" t="s">
        <v>170</v>
      </c>
      <c r="E173" s="268" t="s">
        <v>32</v>
      </c>
      <c r="F173" s="269" t="s">
        <v>583</v>
      </c>
      <c r="G173" s="267"/>
      <c r="H173" s="270">
        <v>51.399999999999999</v>
      </c>
      <c r="I173" s="271"/>
      <c r="J173" s="267"/>
      <c r="K173" s="267"/>
      <c r="L173" s="272"/>
      <c r="M173" s="273"/>
      <c r="N173" s="274"/>
      <c r="O173" s="274"/>
      <c r="P173" s="274"/>
      <c r="Q173" s="274"/>
      <c r="R173" s="274"/>
      <c r="S173" s="274"/>
      <c r="T173" s="27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6" t="s">
        <v>170</v>
      </c>
      <c r="AU173" s="276" t="s">
        <v>91</v>
      </c>
      <c r="AV173" s="15" t="s">
        <v>96</v>
      </c>
      <c r="AW173" s="15" t="s">
        <v>38</v>
      </c>
      <c r="AX173" s="15" t="s">
        <v>84</v>
      </c>
      <c r="AY173" s="276" t="s">
        <v>159</v>
      </c>
    </row>
    <row r="174" s="2" customFormat="1" ht="44.25" customHeight="1">
      <c r="A174" s="43"/>
      <c r="B174" s="44"/>
      <c r="C174" s="217" t="s">
        <v>663</v>
      </c>
      <c r="D174" s="217" t="s">
        <v>162</v>
      </c>
      <c r="E174" s="218" t="s">
        <v>4989</v>
      </c>
      <c r="F174" s="219" t="s">
        <v>4990</v>
      </c>
      <c r="G174" s="220" t="s">
        <v>212</v>
      </c>
      <c r="H174" s="221">
        <v>56</v>
      </c>
      <c r="I174" s="222"/>
      <c r="J174" s="223">
        <f>ROUND(I174*H174,2)</f>
        <v>0</v>
      </c>
      <c r="K174" s="219" t="s">
        <v>166</v>
      </c>
      <c r="L174" s="49"/>
      <c r="M174" s="224" t="s">
        <v>32</v>
      </c>
      <c r="N174" s="225" t="s">
        <v>48</v>
      </c>
      <c r="O174" s="89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R174" s="228" t="s">
        <v>96</v>
      </c>
      <c r="AT174" s="228" t="s">
        <v>162</v>
      </c>
      <c r="AU174" s="228" t="s">
        <v>91</v>
      </c>
      <c r="AY174" s="21" t="s">
        <v>159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1" t="s">
        <v>91</v>
      </c>
      <c r="BK174" s="229">
        <f>ROUND(I174*H174,2)</f>
        <v>0</v>
      </c>
      <c r="BL174" s="21" t="s">
        <v>96</v>
      </c>
      <c r="BM174" s="228" t="s">
        <v>4991</v>
      </c>
    </row>
    <row r="175" s="2" customFormat="1">
      <c r="A175" s="43"/>
      <c r="B175" s="44"/>
      <c r="C175" s="45"/>
      <c r="D175" s="230" t="s">
        <v>168</v>
      </c>
      <c r="E175" s="45"/>
      <c r="F175" s="231" t="s">
        <v>4992</v>
      </c>
      <c r="G175" s="45"/>
      <c r="H175" s="45"/>
      <c r="I175" s="232"/>
      <c r="J175" s="45"/>
      <c r="K175" s="45"/>
      <c r="L175" s="49"/>
      <c r="M175" s="233"/>
      <c r="N175" s="234"/>
      <c r="O175" s="89"/>
      <c r="P175" s="89"/>
      <c r="Q175" s="89"/>
      <c r="R175" s="89"/>
      <c r="S175" s="89"/>
      <c r="T175" s="90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T175" s="21" t="s">
        <v>168</v>
      </c>
      <c r="AU175" s="21" t="s">
        <v>91</v>
      </c>
    </row>
    <row r="176" s="2" customFormat="1" ht="33" customHeight="1">
      <c r="A176" s="43"/>
      <c r="B176" s="44"/>
      <c r="C176" s="277" t="s">
        <v>669</v>
      </c>
      <c r="D176" s="277" t="s">
        <v>670</v>
      </c>
      <c r="E176" s="278" t="s">
        <v>4993</v>
      </c>
      <c r="F176" s="279" t="s">
        <v>4994</v>
      </c>
      <c r="G176" s="280" t="s">
        <v>212</v>
      </c>
      <c r="H176" s="281">
        <v>56</v>
      </c>
      <c r="I176" s="282"/>
      <c r="J176" s="283">
        <f>ROUND(I176*H176,2)</f>
        <v>0</v>
      </c>
      <c r="K176" s="279" t="s">
        <v>166</v>
      </c>
      <c r="L176" s="284"/>
      <c r="M176" s="285" t="s">
        <v>32</v>
      </c>
      <c r="N176" s="286" t="s">
        <v>48</v>
      </c>
      <c r="O176" s="89"/>
      <c r="P176" s="226">
        <f>O176*H176</f>
        <v>0</v>
      </c>
      <c r="Q176" s="226">
        <v>0.00022000000000000001</v>
      </c>
      <c r="R176" s="226">
        <f>Q176*H176</f>
        <v>0.012320000000000001</v>
      </c>
      <c r="S176" s="226">
        <v>0</v>
      </c>
      <c r="T176" s="227">
        <f>S176*H176</f>
        <v>0</v>
      </c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R176" s="228" t="s">
        <v>108</v>
      </c>
      <c r="AT176" s="228" t="s">
        <v>670</v>
      </c>
      <c r="AU176" s="228" t="s">
        <v>91</v>
      </c>
      <c r="AY176" s="21" t="s">
        <v>159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1" t="s">
        <v>91</v>
      </c>
      <c r="BK176" s="229">
        <f>ROUND(I176*H176,2)</f>
        <v>0</v>
      </c>
      <c r="BL176" s="21" t="s">
        <v>96</v>
      </c>
      <c r="BM176" s="228" t="s">
        <v>4995</v>
      </c>
    </row>
    <row r="177" s="2" customFormat="1" ht="37.8" customHeight="1">
      <c r="A177" s="43"/>
      <c r="B177" s="44"/>
      <c r="C177" s="217" t="s">
        <v>677</v>
      </c>
      <c r="D177" s="217" t="s">
        <v>162</v>
      </c>
      <c r="E177" s="218" t="s">
        <v>4996</v>
      </c>
      <c r="F177" s="219" t="s">
        <v>4997</v>
      </c>
      <c r="G177" s="220" t="s">
        <v>212</v>
      </c>
      <c r="H177" s="221">
        <v>7</v>
      </c>
      <c r="I177" s="222"/>
      <c r="J177" s="223">
        <f>ROUND(I177*H177,2)</f>
        <v>0</v>
      </c>
      <c r="K177" s="219" t="s">
        <v>166</v>
      </c>
      <c r="L177" s="49"/>
      <c r="M177" s="224" t="s">
        <v>32</v>
      </c>
      <c r="N177" s="225" t="s">
        <v>48</v>
      </c>
      <c r="O177" s="89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R177" s="228" t="s">
        <v>96</v>
      </c>
      <c r="AT177" s="228" t="s">
        <v>162</v>
      </c>
      <c r="AU177" s="228" t="s">
        <v>91</v>
      </c>
      <c r="AY177" s="21" t="s">
        <v>159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1" t="s">
        <v>91</v>
      </c>
      <c r="BK177" s="229">
        <f>ROUND(I177*H177,2)</f>
        <v>0</v>
      </c>
      <c r="BL177" s="21" t="s">
        <v>96</v>
      </c>
      <c r="BM177" s="228" t="s">
        <v>4998</v>
      </c>
    </row>
    <row r="178" s="2" customFormat="1">
      <c r="A178" s="43"/>
      <c r="B178" s="44"/>
      <c r="C178" s="45"/>
      <c r="D178" s="230" t="s">
        <v>168</v>
      </c>
      <c r="E178" s="45"/>
      <c r="F178" s="231" t="s">
        <v>4999</v>
      </c>
      <c r="G178" s="45"/>
      <c r="H178" s="45"/>
      <c r="I178" s="232"/>
      <c r="J178" s="45"/>
      <c r="K178" s="45"/>
      <c r="L178" s="49"/>
      <c r="M178" s="233"/>
      <c r="N178" s="234"/>
      <c r="O178" s="89"/>
      <c r="P178" s="89"/>
      <c r="Q178" s="89"/>
      <c r="R178" s="89"/>
      <c r="S178" s="89"/>
      <c r="T178" s="90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T178" s="21" t="s">
        <v>168</v>
      </c>
      <c r="AU178" s="21" t="s">
        <v>91</v>
      </c>
    </row>
    <row r="179" s="2" customFormat="1" ht="33" customHeight="1">
      <c r="A179" s="43"/>
      <c r="B179" s="44"/>
      <c r="C179" s="277" t="s">
        <v>703</v>
      </c>
      <c r="D179" s="277" t="s">
        <v>670</v>
      </c>
      <c r="E179" s="278" t="s">
        <v>5000</v>
      </c>
      <c r="F179" s="279" t="s">
        <v>5001</v>
      </c>
      <c r="G179" s="280" t="s">
        <v>212</v>
      </c>
      <c r="H179" s="281">
        <v>7</v>
      </c>
      <c r="I179" s="282"/>
      <c r="J179" s="283">
        <f>ROUND(I179*H179,2)</f>
        <v>0</v>
      </c>
      <c r="K179" s="279" t="s">
        <v>166</v>
      </c>
      <c r="L179" s="284"/>
      <c r="M179" s="285" t="s">
        <v>32</v>
      </c>
      <c r="N179" s="286" t="s">
        <v>48</v>
      </c>
      <c r="O179" s="89"/>
      <c r="P179" s="226">
        <f>O179*H179</f>
        <v>0</v>
      </c>
      <c r="Q179" s="226">
        <v>0.00044999999999999999</v>
      </c>
      <c r="R179" s="226">
        <f>Q179*H179</f>
        <v>0.00315</v>
      </c>
      <c r="S179" s="226">
        <v>0</v>
      </c>
      <c r="T179" s="227">
        <f>S179*H179</f>
        <v>0</v>
      </c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R179" s="228" t="s">
        <v>108</v>
      </c>
      <c r="AT179" s="228" t="s">
        <v>670</v>
      </c>
      <c r="AU179" s="228" t="s">
        <v>91</v>
      </c>
      <c r="AY179" s="21" t="s">
        <v>159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1" t="s">
        <v>91</v>
      </c>
      <c r="BK179" s="229">
        <f>ROUND(I179*H179,2)</f>
        <v>0</v>
      </c>
      <c r="BL179" s="21" t="s">
        <v>96</v>
      </c>
      <c r="BM179" s="228" t="s">
        <v>5002</v>
      </c>
    </row>
    <row r="180" s="2" customFormat="1" ht="44.25" customHeight="1">
      <c r="A180" s="43"/>
      <c r="B180" s="44"/>
      <c r="C180" s="217" t="s">
        <v>715</v>
      </c>
      <c r="D180" s="217" t="s">
        <v>162</v>
      </c>
      <c r="E180" s="218" t="s">
        <v>5003</v>
      </c>
      <c r="F180" s="219" t="s">
        <v>5004</v>
      </c>
      <c r="G180" s="220" t="s">
        <v>212</v>
      </c>
      <c r="H180" s="221">
        <v>32</v>
      </c>
      <c r="I180" s="222"/>
      <c r="J180" s="223">
        <f>ROUND(I180*H180,2)</f>
        <v>0</v>
      </c>
      <c r="K180" s="219" t="s">
        <v>166</v>
      </c>
      <c r="L180" s="49"/>
      <c r="M180" s="224" t="s">
        <v>32</v>
      </c>
      <c r="N180" s="225" t="s">
        <v>48</v>
      </c>
      <c r="O180" s="89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R180" s="228" t="s">
        <v>96</v>
      </c>
      <c r="AT180" s="228" t="s">
        <v>162</v>
      </c>
      <c r="AU180" s="228" t="s">
        <v>91</v>
      </c>
      <c r="AY180" s="21" t="s">
        <v>159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1" t="s">
        <v>91</v>
      </c>
      <c r="BK180" s="229">
        <f>ROUND(I180*H180,2)</f>
        <v>0</v>
      </c>
      <c r="BL180" s="21" t="s">
        <v>96</v>
      </c>
      <c r="BM180" s="228" t="s">
        <v>5005</v>
      </c>
    </row>
    <row r="181" s="2" customFormat="1">
      <c r="A181" s="43"/>
      <c r="B181" s="44"/>
      <c r="C181" s="45"/>
      <c r="D181" s="230" t="s">
        <v>168</v>
      </c>
      <c r="E181" s="45"/>
      <c r="F181" s="231" t="s">
        <v>5006</v>
      </c>
      <c r="G181" s="45"/>
      <c r="H181" s="45"/>
      <c r="I181" s="232"/>
      <c r="J181" s="45"/>
      <c r="K181" s="45"/>
      <c r="L181" s="49"/>
      <c r="M181" s="233"/>
      <c r="N181" s="234"/>
      <c r="O181" s="89"/>
      <c r="P181" s="89"/>
      <c r="Q181" s="89"/>
      <c r="R181" s="89"/>
      <c r="S181" s="89"/>
      <c r="T181" s="90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T181" s="21" t="s">
        <v>168</v>
      </c>
      <c r="AU181" s="21" t="s">
        <v>91</v>
      </c>
    </row>
    <row r="182" s="2" customFormat="1" ht="33" customHeight="1">
      <c r="A182" s="43"/>
      <c r="B182" s="44"/>
      <c r="C182" s="277" t="s">
        <v>7</v>
      </c>
      <c r="D182" s="277" t="s">
        <v>670</v>
      </c>
      <c r="E182" s="278" t="s">
        <v>5007</v>
      </c>
      <c r="F182" s="279" t="s">
        <v>5008</v>
      </c>
      <c r="G182" s="280" t="s">
        <v>212</v>
      </c>
      <c r="H182" s="281">
        <v>32</v>
      </c>
      <c r="I182" s="282"/>
      <c r="J182" s="283">
        <f>ROUND(I182*H182,2)</f>
        <v>0</v>
      </c>
      <c r="K182" s="279" t="s">
        <v>166</v>
      </c>
      <c r="L182" s="284"/>
      <c r="M182" s="285" t="s">
        <v>32</v>
      </c>
      <c r="N182" s="286" t="s">
        <v>48</v>
      </c>
      <c r="O182" s="89"/>
      <c r="P182" s="226">
        <f>O182*H182</f>
        <v>0</v>
      </c>
      <c r="Q182" s="226">
        <v>0.00025000000000000001</v>
      </c>
      <c r="R182" s="226">
        <f>Q182*H182</f>
        <v>0.0080000000000000002</v>
      </c>
      <c r="S182" s="226">
        <v>0</v>
      </c>
      <c r="T182" s="227">
        <f>S182*H182</f>
        <v>0</v>
      </c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R182" s="228" t="s">
        <v>108</v>
      </c>
      <c r="AT182" s="228" t="s">
        <v>670</v>
      </c>
      <c r="AU182" s="228" t="s">
        <v>91</v>
      </c>
      <c r="AY182" s="21" t="s">
        <v>159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1" t="s">
        <v>91</v>
      </c>
      <c r="BK182" s="229">
        <f>ROUND(I182*H182,2)</f>
        <v>0</v>
      </c>
      <c r="BL182" s="21" t="s">
        <v>96</v>
      </c>
      <c r="BM182" s="228" t="s">
        <v>5009</v>
      </c>
    </row>
    <row r="183" s="2" customFormat="1" ht="37.8" customHeight="1">
      <c r="A183" s="43"/>
      <c r="B183" s="44"/>
      <c r="C183" s="217" t="s">
        <v>675</v>
      </c>
      <c r="D183" s="217" t="s">
        <v>162</v>
      </c>
      <c r="E183" s="218" t="s">
        <v>5010</v>
      </c>
      <c r="F183" s="219" t="s">
        <v>5011</v>
      </c>
      <c r="G183" s="220" t="s">
        <v>212</v>
      </c>
      <c r="H183" s="221">
        <v>3</v>
      </c>
      <c r="I183" s="222"/>
      <c r="J183" s="223">
        <f>ROUND(I183*H183,2)</f>
        <v>0</v>
      </c>
      <c r="K183" s="219" t="s">
        <v>166</v>
      </c>
      <c r="L183" s="49"/>
      <c r="M183" s="224" t="s">
        <v>32</v>
      </c>
      <c r="N183" s="225" t="s">
        <v>48</v>
      </c>
      <c r="O183" s="89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R183" s="228" t="s">
        <v>96</v>
      </c>
      <c r="AT183" s="228" t="s">
        <v>162</v>
      </c>
      <c r="AU183" s="228" t="s">
        <v>91</v>
      </c>
      <c r="AY183" s="21" t="s">
        <v>159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1" t="s">
        <v>91</v>
      </c>
      <c r="BK183" s="229">
        <f>ROUND(I183*H183,2)</f>
        <v>0</v>
      </c>
      <c r="BL183" s="21" t="s">
        <v>96</v>
      </c>
      <c r="BM183" s="228" t="s">
        <v>5012</v>
      </c>
    </row>
    <row r="184" s="2" customFormat="1">
      <c r="A184" s="43"/>
      <c r="B184" s="44"/>
      <c r="C184" s="45"/>
      <c r="D184" s="230" t="s">
        <v>168</v>
      </c>
      <c r="E184" s="45"/>
      <c r="F184" s="231" t="s">
        <v>5013</v>
      </c>
      <c r="G184" s="45"/>
      <c r="H184" s="45"/>
      <c r="I184" s="232"/>
      <c r="J184" s="45"/>
      <c r="K184" s="45"/>
      <c r="L184" s="49"/>
      <c r="M184" s="233"/>
      <c r="N184" s="234"/>
      <c r="O184" s="89"/>
      <c r="P184" s="89"/>
      <c r="Q184" s="89"/>
      <c r="R184" s="89"/>
      <c r="S184" s="89"/>
      <c r="T184" s="90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T184" s="21" t="s">
        <v>168</v>
      </c>
      <c r="AU184" s="21" t="s">
        <v>91</v>
      </c>
    </row>
    <row r="185" s="2" customFormat="1" ht="33" customHeight="1">
      <c r="A185" s="43"/>
      <c r="B185" s="44"/>
      <c r="C185" s="277" t="s">
        <v>734</v>
      </c>
      <c r="D185" s="277" t="s">
        <v>670</v>
      </c>
      <c r="E185" s="278" t="s">
        <v>5014</v>
      </c>
      <c r="F185" s="279" t="s">
        <v>5015</v>
      </c>
      <c r="G185" s="280" t="s">
        <v>212</v>
      </c>
      <c r="H185" s="281">
        <v>3</v>
      </c>
      <c r="I185" s="282"/>
      <c r="J185" s="283">
        <f>ROUND(I185*H185,2)</f>
        <v>0</v>
      </c>
      <c r="K185" s="279" t="s">
        <v>166</v>
      </c>
      <c r="L185" s="284"/>
      <c r="M185" s="285" t="s">
        <v>32</v>
      </c>
      <c r="N185" s="286" t="s">
        <v>48</v>
      </c>
      <c r="O185" s="89"/>
      <c r="P185" s="226">
        <f>O185*H185</f>
        <v>0</v>
      </c>
      <c r="Q185" s="226">
        <v>0.00050000000000000001</v>
      </c>
      <c r="R185" s="226">
        <f>Q185*H185</f>
        <v>0.0015</v>
      </c>
      <c r="S185" s="226">
        <v>0</v>
      </c>
      <c r="T185" s="227">
        <f>S185*H185</f>
        <v>0</v>
      </c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R185" s="228" t="s">
        <v>108</v>
      </c>
      <c r="AT185" s="228" t="s">
        <v>670</v>
      </c>
      <c r="AU185" s="228" t="s">
        <v>91</v>
      </c>
      <c r="AY185" s="21" t="s">
        <v>159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1" t="s">
        <v>91</v>
      </c>
      <c r="BK185" s="229">
        <f>ROUND(I185*H185,2)</f>
        <v>0</v>
      </c>
      <c r="BL185" s="21" t="s">
        <v>96</v>
      </c>
      <c r="BM185" s="228" t="s">
        <v>5016</v>
      </c>
    </row>
    <row r="186" s="2" customFormat="1" ht="49.05" customHeight="1">
      <c r="A186" s="43"/>
      <c r="B186" s="44"/>
      <c r="C186" s="217" t="s">
        <v>723</v>
      </c>
      <c r="D186" s="217" t="s">
        <v>162</v>
      </c>
      <c r="E186" s="218" t="s">
        <v>5017</v>
      </c>
      <c r="F186" s="219" t="s">
        <v>5018</v>
      </c>
      <c r="G186" s="220" t="s">
        <v>212</v>
      </c>
      <c r="H186" s="221">
        <v>22</v>
      </c>
      <c r="I186" s="222"/>
      <c r="J186" s="223">
        <f>ROUND(I186*H186,2)</f>
        <v>0</v>
      </c>
      <c r="K186" s="219" t="s">
        <v>166</v>
      </c>
      <c r="L186" s="49"/>
      <c r="M186" s="224" t="s">
        <v>32</v>
      </c>
      <c r="N186" s="225" t="s">
        <v>48</v>
      </c>
      <c r="O186" s="89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R186" s="228" t="s">
        <v>96</v>
      </c>
      <c r="AT186" s="228" t="s">
        <v>162</v>
      </c>
      <c r="AU186" s="228" t="s">
        <v>91</v>
      </c>
      <c r="AY186" s="21" t="s">
        <v>159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1" t="s">
        <v>91</v>
      </c>
      <c r="BK186" s="229">
        <f>ROUND(I186*H186,2)</f>
        <v>0</v>
      </c>
      <c r="BL186" s="21" t="s">
        <v>96</v>
      </c>
      <c r="BM186" s="228" t="s">
        <v>5019</v>
      </c>
    </row>
    <row r="187" s="2" customFormat="1">
      <c r="A187" s="43"/>
      <c r="B187" s="44"/>
      <c r="C187" s="45"/>
      <c r="D187" s="230" t="s">
        <v>168</v>
      </c>
      <c r="E187" s="45"/>
      <c r="F187" s="231" t="s">
        <v>5020</v>
      </c>
      <c r="G187" s="45"/>
      <c r="H187" s="45"/>
      <c r="I187" s="232"/>
      <c r="J187" s="45"/>
      <c r="K187" s="45"/>
      <c r="L187" s="49"/>
      <c r="M187" s="233"/>
      <c r="N187" s="234"/>
      <c r="O187" s="89"/>
      <c r="P187" s="89"/>
      <c r="Q187" s="89"/>
      <c r="R187" s="89"/>
      <c r="S187" s="89"/>
      <c r="T187" s="90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T187" s="21" t="s">
        <v>168</v>
      </c>
      <c r="AU187" s="21" t="s">
        <v>91</v>
      </c>
    </row>
    <row r="188" s="2" customFormat="1" ht="37.8" customHeight="1">
      <c r="A188" s="43"/>
      <c r="B188" s="44"/>
      <c r="C188" s="277" t="s">
        <v>744</v>
      </c>
      <c r="D188" s="277" t="s">
        <v>670</v>
      </c>
      <c r="E188" s="278" t="s">
        <v>5021</v>
      </c>
      <c r="F188" s="279" t="s">
        <v>5022</v>
      </c>
      <c r="G188" s="280" t="s">
        <v>212</v>
      </c>
      <c r="H188" s="281">
        <v>22</v>
      </c>
      <c r="I188" s="282"/>
      <c r="J188" s="283">
        <f>ROUND(I188*H188,2)</f>
        <v>0</v>
      </c>
      <c r="K188" s="279" t="s">
        <v>166</v>
      </c>
      <c r="L188" s="284"/>
      <c r="M188" s="285" t="s">
        <v>32</v>
      </c>
      <c r="N188" s="286" t="s">
        <v>48</v>
      </c>
      <c r="O188" s="89"/>
      <c r="P188" s="226">
        <f>O188*H188</f>
        <v>0</v>
      </c>
      <c r="Q188" s="226">
        <v>0.00023000000000000001</v>
      </c>
      <c r="R188" s="226">
        <f>Q188*H188</f>
        <v>0.0050600000000000003</v>
      </c>
      <c r="S188" s="226">
        <v>0</v>
      </c>
      <c r="T188" s="227">
        <f>S188*H188</f>
        <v>0</v>
      </c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R188" s="228" t="s">
        <v>108</v>
      </c>
      <c r="AT188" s="228" t="s">
        <v>670</v>
      </c>
      <c r="AU188" s="228" t="s">
        <v>91</v>
      </c>
      <c r="AY188" s="21" t="s">
        <v>159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1" t="s">
        <v>91</v>
      </c>
      <c r="BK188" s="229">
        <f>ROUND(I188*H188,2)</f>
        <v>0</v>
      </c>
      <c r="BL188" s="21" t="s">
        <v>96</v>
      </c>
      <c r="BM188" s="228" t="s">
        <v>5023</v>
      </c>
    </row>
    <row r="189" s="2" customFormat="1" ht="44.25" customHeight="1">
      <c r="A189" s="43"/>
      <c r="B189" s="44"/>
      <c r="C189" s="217" t="s">
        <v>749</v>
      </c>
      <c r="D189" s="217" t="s">
        <v>162</v>
      </c>
      <c r="E189" s="218" t="s">
        <v>5024</v>
      </c>
      <c r="F189" s="219" t="s">
        <v>5025</v>
      </c>
      <c r="G189" s="220" t="s">
        <v>212</v>
      </c>
      <c r="H189" s="221">
        <v>19</v>
      </c>
      <c r="I189" s="222"/>
      <c r="J189" s="223">
        <f>ROUND(I189*H189,2)</f>
        <v>0</v>
      </c>
      <c r="K189" s="219" t="s">
        <v>166</v>
      </c>
      <c r="L189" s="49"/>
      <c r="M189" s="224" t="s">
        <v>32</v>
      </c>
      <c r="N189" s="225" t="s">
        <v>48</v>
      </c>
      <c r="O189" s="89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R189" s="228" t="s">
        <v>96</v>
      </c>
      <c r="AT189" s="228" t="s">
        <v>162</v>
      </c>
      <c r="AU189" s="228" t="s">
        <v>91</v>
      </c>
      <c r="AY189" s="21" t="s">
        <v>159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1" t="s">
        <v>91</v>
      </c>
      <c r="BK189" s="229">
        <f>ROUND(I189*H189,2)</f>
        <v>0</v>
      </c>
      <c r="BL189" s="21" t="s">
        <v>96</v>
      </c>
      <c r="BM189" s="228" t="s">
        <v>5026</v>
      </c>
    </row>
    <row r="190" s="2" customFormat="1">
      <c r="A190" s="43"/>
      <c r="B190" s="44"/>
      <c r="C190" s="45"/>
      <c r="D190" s="230" t="s">
        <v>168</v>
      </c>
      <c r="E190" s="45"/>
      <c r="F190" s="231" t="s">
        <v>5027</v>
      </c>
      <c r="G190" s="45"/>
      <c r="H190" s="45"/>
      <c r="I190" s="232"/>
      <c r="J190" s="45"/>
      <c r="K190" s="45"/>
      <c r="L190" s="49"/>
      <c r="M190" s="233"/>
      <c r="N190" s="234"/>
      <c r="O190" s="89"/>
      <c r="P190" s="89"/>
      <c r="Q190" s="89"/>
      <c r="R190" s="89"/>
      <c r="S190" s="89"/>
      <c r="T190" s="90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T190" s="21" t="s">
        <v>168</v>
      </c>
      <c r="AU190" s="21" t="s">
        <v>91</v>
      </c>
    </row>
    <row r="191" s="2" customFormat="1" ht="33" customHeight="1">
      <c r="A191" s="43"/>
      <c r="B191" s="44"/>
      <c r="C191" s="277" t="s">
        <v>756</v>
      </c>
      <c r="D191" s="277" t="s">
        <v>670</v>
      </c>
      <c r="E191" s="278" t="s">
        <v>5028</v>
      </c>
      <c r="F191" s="279" t="s">
        <v>5029</v>
      </c>
      <c r="G191" s="280" t="s">
        <v>212</v>
      </c>
      <c r="H191" s="281">
        <v>15</v>
      </c>
      <c r="I191" s="282"/>
      <c r="J191" s="283">
        <f>ROUND(I191*H191,2)</f>
        <v>0</v>
      </c>
      <c r="K191" s="279" t="s">
        <v>166</v>
      </c>
      <c r="L191" s="284"/>
      <c r="M191" s="285" t="s">
        <v>32</v>
      </c>
      <c r="N191" s="286" t="s">
        <v>48</v>
      </c>
      <c r="O191" s="89"/>
      <c r="P191" s="226">
        <f>O191*H191</f>
        <v>0</v>
      </c>
      <c r="Q191" s="226">
        <v>0.00050000000000000001</v>
      </c>
      <c r="R191" s="226">
        <f>Q191*H191</f>
        <v>0.0074999999999999997</v>
      </c>
      <c r="S191" s="226">
        <v>0</v>
      </c>
      <c r="T191" s="227">
        <f>S191*H191</f>
        <v>0</v>
      </c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R191" s="228" t="s">
        <v>108</v>
      </c>
      <c r="AT191" s="228" t="s">
        <v>670</v>
      </c>
      <c r="AU191" s="228" t="s">
        <v>91</v>
      </c>
      <c r="AY191" s="21" t="s">
        <v>159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1" t="s">
        <v>91</v>
      </c>
      <c r="BK191" s="229">
        <f>ROUND(I191*H191,2)</f>
        <v>0</v>
      </c>
      <c r="BL191" s="21" t="s">
        <v>96</v>
      </c>
      <c r="BM191" s="228" t="s">
        <v>5030</v>
      </c>
    </row>
    <row r="192" s="2" customFormat="1" ht="37.8" customHeight="1">
      <c r="A192" s="43"/>
      <c r="B192" s="44"/>
      <c r="C192" s="217" t="s">
        <v>761</v>
      </c>
      <c r="D192" s="217" t="s">
        <v>162</v>
      </c>
      <c r="E192" s="218" t="s">
        <v>5031</v>
      </c>
      <c r="F192" s="219" t="s">
        <v>5032</v>
      </c>
      <c r="G192" s="220" t="s">
        <v>212</v>
      </c>
      <c r="H192" s="221">
        <v>4</v>
      </c>
      <c r="I192" s="222"/>
      <c r="J192" s="223">
        <f>ROUND(I192*H192,2)</f>
        <v>0</v>
      </c>
      <c r="K192" s="219" t="s">
        <v>166</v>
      </c>
      <c r="L192" s="49"/>
      <c r="M192" s="224" t="s">
        <v>32</v>
      </c>
      <c r="N192" s="225" t="s">
        <v>48</v>
      </c>
      <c r="O192" s="89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R192" s="228" t="s">
        <v>96</v>
      </c>
      <c r="AT192" s="228" t="s">
        <v>162</v>
      </c>
      <c r="AU192" s="228" t="s">
        <v>91</v>
      </c>
      <c r="AY192" s="21" t="s">
        <v>159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1" t="s">
        <v>91</v>
      </c>
      <c r="BK192" s="229">
        <f>ROUND(I192*H192,2)</f>
        <v>0</v>
      </c>
      <c r="BL192" s="21" t="s">
        <v>96</v>
      </c>
      <c r="BM192" s="228" t="s">
        <v>5033</v>
      </c>
    </row>
    <row r="193" s="2" customFormat="1">
      <c r="A193" s="43"/>
      <c r="B193" s="44"/>
      <c r="C193" s="45"/>
      <c r="D193" s="230" t="s">
        <v>168</v>
      </c>
      <c r="E193" s="45"/>
      <c r="F193" s="231" t="s">
        <v>5034</v>
      </c>
      <c r="G193" s="45"/>
      <c r="H193" s="45"/>
      <c r="I193" s="232"/>
      <c r="J193" s="45"/>
      <c r="K193" s="45"/>
      <c r="L193" s="49"/>
      <c r="M193" s="233"/>
      <c r="N193" s="234"/>
      <c r="O193" s="89"/>
      <c r="P193" s="89"/>
      <c r="Q193" s="89"/>
      <c r="R193" s="89"/>
      <c r="S193" s="89"/>
      <c r="T193" s="90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T193" s="21" t="s">
        <v>168</v>
      </c>
      <c r="AU193" s="21" t="s">
        <v>91</v>
      </c>
    </row>
    <row r="194" s="2" customFormat="1" ht="33" customHeight="1">
      <c r="A194" s="43"/>
      <c r="B194" s="44"/>
      <c r="C194" s="277" t="s">
        <v>765</v>
      </c>
      <c r="D194" s="277" t="s">
        <v>670</v>
      </c>
      <c r="E194" s="278" t="s">
        <v>5035</v>
      </c>
      <c r="F194" s="279" t="s">
        <v>5036</v>
      </c>
      <c r="G194" s="280" t="s">
        <v>212</v>
      </c>
      <c r="H194" s="281">
        <v>4</v>
      </c>
      <c r="I194" s="282"/>
      <c r="J194" s="283">
        <f>ROUND(I194*H194,2)</f>
        <v>0</v>
      </c>
      <c r="K194" s="279" t="s">
        <v>166</v>
      </c>
      <c r="L194" s="284"/>
      <c r="M194" s="285" t="s">
        <v>32</v>
      </c>
      <c r="N194" s="286" t="s">
        <v>48</v>
      </c>
      <c r="O194" s="89"/>
      <c r="P194" s="226">
        <f>O194*H194</f>
        <v>0</v>
      </c>
      <c r="Q194" s="226">
        <v>0.00069999999999999999</v>
      </c>
      <c r="R194" s="226">
        <f>Q194*H194</f>
        <v>0.0028</v>
      </c>
      <c r="S194" s="226">
        <v>0</v>
      </c>
      <c r="T194" s="227">
        <f>S194*H194</f>
        <v>0</v>
      </c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R194" s="228" t="s">
        <v>108</v>
      </c>
      <c r="AT194" s="228" t="s">
        <v>670</v>
      </c>
      <c r="AU194" s="228" t="s">
        <v>91</v>
      </c>
      <c r="AY194" s="21" t="s">
        <v>159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1" t="s">
        <v>91</v>
      </c>
      <c r="BK194" s="229">
        <f>ROUND(I194*H194,2)</f>
        <v>0</v>
      </c>
      <c r="BL194" s="21" t="s">
        <v>96</v>
      </c>
      <c r="BM194" s="228" t="s">
        <v>5037</v>
      </c>
    </row>
    <row r="195" s="2" customFormat="1" ht="44.25" customHeight="1">
      <c r="A195" s="43"/>
      <c r="B195" s="44"/>
      <c r="C195" s="217" t="s">
        <v>770</v>
      </c>
      <c r="D195" s="217" t="s">
        <v>162</v>
      </c>
      <c r="E195" s="218" t="s">
        <v>5038</v>
      </c>
      <c r="F195" s="219" t="s">
        <v>5039</v>
      </c>
      <c r="G195" s="220" t="s">
        <v>212</v>
      </c>
      <c r="H195" s="221">
        <v>26</v>
      </c>
      <c r="I195" s="222"/>
      <c r="J195" s="223">
        <f>ROUND(I195*H195,2)</f>
        <v>0</v>
      </c>
      <c r="K195" s="219" t="s">
        <v>166</v>
      </c>
      <c r="L195" s="49"/>
      <c r="M195" s="224" t="s">
        <v>32</v>
      </c>
      <c r="N195" s="225" t="s">
        <v>48</v>
      </c>
      <c r="O195" s="89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R195" s="228" t="s">
        <v>96</v>
      </c>
      <c r="AT195" s="228" t="s">
        <v>162</v>
      </c>
      <c r="AU195" s="228" t="s">
        <v>91</v>
      </c>
      <c r="AY195" s="21" t="s">
        <v>159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1" t="s">
        <v>91</v>
      </c>
      <c r="BK195" s="229">
        <f>ROUND(I195*H195,2)</f>
        <v>0</v>
      </c>
      <c r="BL195" s="21" t="s">
        <v>96</v>
      </c>
      <c r="BM195" s="228" t="s">
        <v>5040</v>
      </c>
    </row>
    <row r="196" s="2" customFormat="1">
      <c r="A196" s="43"/>
      <c r="B196" s="44"/>
      <c r="C196" s="45"/>
      <c r="D196" s="230" t="s">
        <v>168</v>
      </c>
      <c r="E196" s="45"/>
      <c r="F196" s="231" t="s">
        <v>5041</v>
      </c>
      <c r="G196" s="45"/>
      <c r="H196" s="45"/>
      <c r="I196" s="232"/>
      <c r="J196" s="45"/>
      <c r="K196" s="45"/>
      <c r="L196" s="49"/>
      <c r="M196" s="233"/>
      <c r="N196" s="234"/>
      <c r="O196" s="89"/>
      <c r="P196" s="89"/>
      <c r="Q196" s="89"/>
      <c r="R196" s="89"/>
      <c r="S196" s="89"/>
      <c r="T196" s="90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T196" s="21" t="s">
        <v>168</v>
      </c>
      <c r="AU196" s="21" t="s">
        <v>91</v>
      </c>
    </row>
    <row r="197" s="2" customFormat="1" ht="33" customHeight="1">
      <c r="A197" s="43"/>
      <c r="B197" s="44"/>
      <c r="C197" s="277" t="s">
        <v>777</v>
      </c>
      <c r="D197" s="277" t="s">
        <v>670</v>
      </c>
      <c r="E197" s="278" t="s">
        <v>5042</v>
      </c>
      <c r="F197" s="279" t="s">
        <v>5043</v>
      </c>
      <c r="G197" s="280" t="s">
        <v>212</v>
      </c>
      <c r="H197" s="281">
        <v>22</v>
      </c>
      <c r="I197" s="282"/>
      <c r="J197" s="283">
        <f>ROUND(I197*H197,2)</f>
        <v>0</v>
      </c>
      <c r="K197" s="279" t="s">
        <v>166</v>
      </c>
      <c r="L197" s="284"/>
      <c r="M197" s="285" t="s">
        <v>32</v>
      </c>
      <c r="N197" s="286" t="s">
        <v>48</v>
      </c>
      <c r="O197" s="89"/>
      <c r="P197" s="226">
        <f>O197*H197</f>
        <v>0</v>
      </c>
      <c r="Q197" s="226">
        <v>0.001</v>
      </c>
      <c r="R197" s="226">
        <f>Q197*H197</f>
        <v>0.021999999999999999</v>
      </c>
      <c r="S197" s="226">
        <v>0</v>
      </c>
      <c r="T197" s="227">
        <f>S197*H197</f>
        <v>0</v>
      </c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R197" s="228" t="s">
        <v>108</v>
      </c>
      <c r="AT197" s="228" t="s">
        <v>670</v>
      </c>
      <c r="AU197" s="228" t="s">
        <v>91</v>
      </c>
      <c r="AY197" s="21" t="s">
        <v>159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1" t="s">
        <v>91</v>
      </c>
      <c r="BK197" s="229">
        <f>ROUND(I197*H197,2)</f>
        <v>0</v>
      </c>
      <c r="BL197" s="21" t="s">
        <v>96</v>
      </c>
      <c r="BM197" s="228" t="s">
        <v>5044</v>
      </c>
    </row>
    <row r="198" s="2" customFormat="1" ht="37.8" customHeight="1">
      <c r="A198" s="43"/>
      <c r="B198" s="44"/>
      <c r="C198" s="217" t="s">
        <v>782</v>
      </c>
      <c r="D198" s="217" t="s">
        <v>162</v>
      </c>
      <c r="E198" s="218" t="s">
        <v>5045</v>
      </c>
      <c r="F198" s="219" t="s">
        <v>5046</v>
      </c>
      <c r="G198" s="220" t="s">
        <v>212</v>
      </c>
      <c r="H198" s="221">
        <v>4</v>
      </c>
      <c r="I198" s="222"/>
      <c r="J198" s="223">
        <f>ROUND(I198*H198,2)</f>
        <v>0</v>
      </c>
      <c r="K198" s="219" t="s">
        <v>166</v>
      </c>
      <c r="L198" s="49"/>
      <c r="M198" s="224" t="s">
        <v>32</v>
      </c>
      <c r="N198" s="225" t="s">
        <v>48</v>
      </c>
      <c r="O198" s="89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R198" s="228" t="s">
        <v>96</v>
      </c>
      <c r="AT198" s="228" t="s">
        <v>162</v>
      </c>
      <c r="AU198" s="228" t="s">
        <v>91</v>
      </c>
      <c r="AY198" s="21" t="s">
        <v>159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1" t="s">
        <v>91</v>
      </c>
      <c r="BK198" s="229">
        <f>ROUND(I198*H198,2)</f>
        <v>0</v>
      </c>
      <c r="BL198" s="21" t="s">
        <v>96</v>
      </c>
      <c r="BM198" s="228" t="s">
        <v>5047</v>
      </c>
    </row>
    <row r="199" s="2" customFormat="1">
      <c r="A199" s="43"/>
      <c r="B199" s="44"/>
      <c r="C199" s="45"/>
      <c r="D199" s="230" t="s">
        <v>168</v>
      </c>
      <c r="E199" s="45"/>
      <c r="F199" s="231" t="s">
        <v>5048</v>
      </c>
      <c r="G199" s="45"/>
      <c r="H199" s="45"/>
      <c r="I199" s="232"/>
      <c r="J199" s="45"/>
      <c r="K199" s="45"/>
      <c r="L199" s="49"/>
      <c r="M199" s="233"/>
      <c r="N199" s="234"/>
      <c r="O199" s="89"/>
      <c r="P199" s="89"/>
      <c r="Q199" s="89"/>
      <c r="R199" s="89"/>
      <c r="S199" s="89"/>
      <c r="T199" s="90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T199" s="21" t="s">
        <v>168</v>
      </c>
      <c r="AU199" s="21" t="s">
        <v>91</v>
      </c>
    </row>
    <row r="200" s="2" customFormat="1" ht="33" customHeight="1">
      <c r="A200" s="43"/>
      <c r="B200" s="44"/>
      <c r="C200" s="277" t="s">
        <v>788</v>
      </c>
      <c r="D200" s="277" t="s">
        <v>670</v>
      </c>
      <c r="E200" s="278" t="s">
        <v>5049</v>
      </c>
      <c r="F200" s="279" t="s">
        <v>5050</v>
      </c>
      <c r="G200" s="280" t="s">
        <v>212</v>
      </c>
      <c r="H200" s="281">
        <v>4</v>
      </c>
      <c r="I200" s="282"/>
      <c r="J200" s="283">
        <f>ROUND(I200*H200,2)</f>
        <v>0</v>
      </c>
      <c r="K200" s="279" t="s">
        <v>166</v>
      </c>
      <c r="L200" s="284"/>
      <c r="M200" s="285" t="s">
        <v>32</v>
      </c>
      <c r="N200" s="286" t="s">
        <v>48</v>
      </c>
      <c r="O200" s="89"/>
      <c r="P200" s="226">
        <f>O200*H200</f>
        <v>0</v>
      </c>
      <c r="Q200" s="226">
        <v>0.0011999999999999999</v>
      </c>
      <c r="R200" s="226">
        <f>Q200*H200</f>
        <v>0.0047999999999999996</v>
      </c>
      <c r="S200" s="226">
        <v>0</v>
      </c>
      <c r="T200" s="227">
        <f>S200*H200</f>
        <v>0</v>
      </c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R200" s="228" t="s">
        <v>108</v>
      </c>
      <c r="AT200" s="228" t="s">
        <v>670</v>
      </c>
      <c r="AU200" s="228" t="s">
        <v>91</v>
      </c>
      <c r="AY200" s="21" t="s">
        <v>159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1" t="s">
        <v>91</v>
      </c>
      <c r="BK200" s="229">
        <f>ROUND(I200*H200,2)</f>
        <v>0</v>
      </c>
      <c r="BL200" s="21" t="s">
        <v>96</v>
      </c>
      <c r="BM200" s="228" t="s">
        <v>5051</v>
      </c>
    </row>
    <row r="201" s="2" customFormat="1" ht="49.05" customHeight="1">
      <c r="A201" s="43"/>
      <c r="B201" s="44"/>
      <c r="C201" s="217" t="s">
        <v>793</v>
      </c>
      <c r="D201" s="217" t="s">
        <v>162</v>
      </c>
      <c r="E201" s="218" t="s">
        <v>5052</v>
      </c>
      <c r="F201" s="219" t="s">
        <v>5053</v>
      </c>
      <c r="G201" s="220" t="s">
        <v>212</v>
      </c>
      <c r="H201" s="221">
        <v>2</v>
      </c>
      <c r="I201" s="222"/>
      <c r="J201" s="223">
        <f>ROUND(I201*H201,2)</f>
        <v>0</v>
      </c>
      <c r="K201" s="219" t="s">
        <v>166</v>
      </c>
      <c r="L201" s="49"/>
      <c r="M201" s="224" t="s">
        <v>32</v>
      </c>
      <c r="N201" s="225" t="s">
        <v>48</v>
      </c>
      <c r="O201" s="89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R201" s="228" t="s">
        <v>96</v>
      </c>
      <c r="AT201" s="228" t="s">
        <v>162</v>
      </c>
      <c r="AU201" s="228" t="s">
        <v>91</v>
      </c>
      <c r="AY201" s="21" t="s">
        <v>159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1" t="s">
        <v>91</v>
      </c>
      <c r="BK201" s="229">
        <f>ROUND(I201*H201,2)</f>
        <v>0</v>
      </c>
      <c r="BL201" s="21" t="s">
        <v>96</v>
      </c>
      <c r="BM201" s="228" t="s">
        <v>5054</v>
      </c>
    </row>
    <row r="202" s="2" customFormat="1">
      <c r="A202" s="43"/>
      <c r="B202" s="44"/>
      <c r="C202" s="45"/>
      <c r="D202" s="230" t="s">
        <v>168</v>
      </c>
      <c r="E202" s="45"/>
      <c r="F202" s="231" t="s">
        <v>5055</v>
      </c>
      <c r="G202" s="45"/>
      <c r="H202" s="45"/>
      <c r="I202" s="232"/>
      <c r="J202" s="45"/>
      <c r="K202" s="45"/>
      <c r="L202" s="49"/>
      <c r="M202" s="233"/>
      <c r="N202" s="234"/>
      <c r="O202" s="89"/>
      <c r="P202" s="89"/>
      <c r="Q202" s="89"/>
      <c r="R202" s="89"/>
      <c r="S202" s="89"/>
      <c r="T202" s="90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T202" s="21" t="s">
        <v>168</v>
      </c>
      <c r="AU202" s="21" t="s">
        <v>91</v>
      </c>
    </row>
    <row r="203" s="2" customFormat="1" ht="37.8" customHeight="1">
      <c r="A203" s="43"/>
      <c r="B203" s="44"/>
      <c r="C203" s="277" t="s">
        <v>800</v>
      </c>
      <c r="D203" s="277" t="s">
        <v>670</v>
      </c>
      <c r="E203" s="278" t="s">
        <v>5056</v>
      </c>
      <c r="F203" s="279" t="s">
        <v>5057</v>
      </c>
      <c r="G203" s="280" t="s">
        <v>212</v>
      </c>
      <c r="H203" s="281">
        <v>2</v>
      </c>
      <c r="I203" s="282"/>
      <c r="J203" s="283">
        <f>ROUND(I203*H203,2)</f>
        <v>0</v>
      </c>
      <c r="K203" s="279" t="s">
        <v>166</v>
      </c>
      <c r="L203" s="284"/>
      <c r="M203" s="285" t="s">
        <v>32</v>
      </c>
      <c r="N203" s="286" t="s">
        <v>48</v>
      </c>
      <c r="O203" s="89"/>
      <c r="P203" s="226">
        <f>O203*H203</f>
        <v>0</v>
      </c>
      <c r="Q203" s="226">
        <v>0.00157</v>
      </c>
      <c r="R203" s="226">
        <f>Q203*H203</f>
        <v>0.00314</v>
      </c>
      <c r="S203" s="226">
        <v>0</v>
      </c>
      <c r="T203" s="227">
        <f>S203*H203</f>
        <v>0</v>
      </c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R203" s="228" t="s">
        <v>108</v>
      </c>
      <c r="AT203" s="228" t="s">
        <v>670</v>
      </c>
      <c r="AU203" s="228" t="s">
        <v>91</v>
      </c>
      <c r="AY203" s="21" t="s">
        <v>159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1" t="s">
        <v>91</v>
      </c>
      <c r="BK203" s="229">
        <f>ROUND(I203*H203,2)</f>
        <v>0</v>
      </c>
      <c r="BL203" s="21" t="s">
        <v>96</v>
      </c>
      <c r="BM203" s="228" t="s">
        <v>5058</v>
      </c>
    </row>
    <row r="204" s="2" customFormat="1" ht="33" customHeight="1">
      <c r="A204" s="43"/>
      <c r="B204" s="44"/>
      <c r="C204" s="277" t="s">
        <v>816</v>
      </c>
      <c r="D204" s="277" t="s">
        <v>670</v>
      </c>
      <c r="E204" s="278" t="s">
        <v>5059</v>
      </c>
      <c r="F204" s="279" t="s">
        <v>5060</v>
      </c>
      <c r="G204" s="280" t="s">
        <v>212</v>
      </c>
      <c r="H204" s="281">
        <v>4</v>
      </c>
      <c r="I204" s="282"/>
      <c r="J204" s="283">
        <f>ROUND(I204*H204,2)</f>
        <v>0</v>
      </c>
      <c r="K204" s="279" t="s">
        <v>166</v>
      </c>
      <c r="L204" s="284"/>
      <c r="M204" s="285" t="s">
        <v>32</v>
      </c>
      <c r="N204" s="286" t="s">
        <v>48</v>
      </c>
      <c r="O204" s="89"/>
      <c r="P204" s="226">
        <f>O204*H204</f>
        <v>0</v>
      </c>
      <c r="Q204" s="226">
        <v>0.00038999999999999999</v>
      </c>
      <c r="R204" s="226">
        <f>Q204*H204</f>
        <v>0.00156</v>
      </c>
      <c r="S204" s="226">
        <v>0</v>
      </c>
      <c r="T204" s="227">
        <f>S204*H204</f>
        <v>0</v>
      </c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R204" s="228" t="s">
        <v>3959</v>
      </c>
      <c r="AT204" s="228" t="s">
        <v>670</v>
      </c>
      <c r="AU204" s="228" t="s">
        <v>91</v>
      </c>
      <c r="AY204" s="21" t="s">
        <v>159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1" t="s">
        <v>91</v>
      </c>
      <c r="BK204" s="229">
        <f>ROUND(I204*H204,2)</f>
        <v>0</v>
      </c>
      <c r="BL204" s="21" t="s">
        <v>3959</v>
      </c>
      <c r="BM204" s="228" t="s">
        <v>5061</v>
      </c>
    </row>
    <row r="205" s="2" customFormat="1" ht="33" customHeight="1">
      <c r="A205" s="43"/>
      <c r="B205" s="44"/>
      <c r="C205" s="277" t="s">
        <v>825</v>
      </c>
      <c r="D205" s="277" t="s">
        <v>670</v>
      </c>
      <c r="E205" s="278" t="s">
        <v>5062</v>
      </c>
      <c r="F205" s="279" t="s">
        <v>5063</v>
      </c>
      <c r="G205" s="280" t="s">
        <v>212</v>
      </c>
      <c r="H205" s="281">
        <v>4</v>
      </c>
      <c r="I205" s="282"/>
      <c r="J205" s="283">
        <f>ROUND(I205*H205,2)</f>
        <v>0</v>
      </c>
      <c r="K205" s="279" t="s">
        <v>166</v>
      </c>
      <c r="L205" s="284"/>
      <c r="M205" s="285" t="s">
        <v>32</v>
      </c>
      <c r="N205" s="286" t="s">
        <v>48</v>
      </c>
      <c r="O205" s="89"/>
      <c r="P205" s="226">
        <f>O205*H205</f>
        <v>0</v>
      </c>
      <c r="Q205" s="226">
        <v>0.00036999999999999999</v>
      </c>
      <c r="R205" s="226">
        <f>Q205*H205</f>
        <v>0.00148</v>
      </c>
      <c r="S205" s="226">
        <v>0</v>
      </c>
      <c r="T205" s="227">
        <f>S205*H205</f>
        <v>0</v>
      </c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R205" s="228" t="s">
        <v>3959</v>
      </c>
      <c r="AT205" s="228" t="s">
        <v>670</v>
      </c>
      <c r="AU205" s="228" t="s">
        <v>91</v>
      </c>
      <c r="AY205" s="21" t="s">
        <v>159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1" t="s">
        <v>91</v>
      </c>
      <c r="BK205" s="229">
        <f>ROUND(I205*H205,2)</f>
        <v>0</v>
      </c>
      <c r="BL205" s="21" t="s">
        <v>3959</v>
      </c>
      <c r="BM205" s="228" t="s">
        <v>5064</v>
      </c>
    </row>
    <row r="206" s="12" customFormat="1" ht="22.8" customHeight="1">
      <c r="A206" s="12"/>
      <c r="B206" s="201"/>
      <c r="C206" s="202"/>
      <c r="D206" s="203" t="s">
        <v>75</v>
      </c>
      <c r="E206" s="215" t="s">
        <v>111</v>
      </c>
      <c r="F206" s="215" t="s">
        <v>2805</v>
      </c>
      <c r="G206" s="202"/>
      <c r="H206" s="202"/>
      <c r="I206" s="205"/>
      <c r="J206" s="216">
        <f>BK206</f>
        <v>0</v>
      </c>
      <c r="K206" s="202"/>
      <c r="L206" s="207"/>
      <c r="M206" s="208"/>
      <c r="N206" s="209"/>
      <c r="O206" s="209"/>
      <c r="P206" s="210">
        <f>SUM(P207:P209)</f>
        <v>0</v>
      </c>
      <c r="Q206" s="209"/>
      <c r="R206" s="210">
        <f>SUM(R207:R209)</f>
        <v>0</v>
      </c>
      <c r="S206" s="209"/>
      <c r="T206" s="211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2" t="s">
        <v>84</v>
      </c>
      <c r="AT206" s="213" t="s">
        <v>75</v>
      </c>
      <c r="AU206" s="213" t="s">
        <v>84</v>
      </c>
      <c r="AY206" s="212" t="s">
        <v>159</v>
      </c>
      <c r="BK206" s="214">
        <f>SUM(BK207:BK209)</f>
        <v>0</v>
      </c>
    </row>
    <row r="207" s="2" customFormat="1" ht="16.5" customHeight="1">
      <c r="A207" s="43"/>
      <c r="B207" s="44"/>
      <c r="C207" s="217" t="s">
        <v>842</v>
      </c>
      <c r="D207" s="217" t="s">
        <v>162</v>
      </c>
      <c r="E207" s="218" t="s">
        <v>4524</v>
      </c>
      <c r="F207" s="219" t="s">
        <v>4525</v>
      </c>
      <c r="G207" s="220" t="s">
        <v>5065</v>
      </c>
      <c r="H207" s="221">
        <v>1</v>
      </c>
      <c r="I207" s="222"/>
      <c r="J207" s="223">
        <f>ROUND(I207*H207,2)</f>
        <v>0</v>
      </c>
      <c r="K207" s="219" t="s">
        <v>3881</v>
      </c>
      <c r="L207" s="49"/>
      <c r="M207" s="224" t="s">
        <v>32</v>
      </c>
      <c r="N207" s="225" t="s">
        <v>48</v>
      </c>
      <c r="O207" s="89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R207" s="228" t="s">
        <v>3959</v>
      </c>
      <c r="AT207" s="228" t="s">
        <v>162</v>
      </c>
      <c r="AU207" s="228" t="s">
        <v>91</v>
      </c>
      <c r="AY207" s="21" t="s">
        <v>159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1" t="s">
        <v>91</v>
      </c>
      <c r="BK207" s="229">
        <f>ROUND(I207*H207,2)</f>
        <v>0</v>
      </c>
      <c r="BL207" s="21" t="s">
        <v>3959</v>
      </c>
      <c r="BM207" s="228" t="s">
        <v>5066</v>
      </c>
    </row>
    <row r="208" s="2" customFormat="1" ht="24.15" customHeight="1">
      <c r="A208" s="43"/>
      <c r="B208" s="44"/>
      <c r="C208" s="217" t="s">
        <v>858</v>
      </c>
      <c r="D208" s="217" t="s">
        <v>162</v>
      </c>
      <c r="E208" s="218" t="s">
        <v>5067</v>
      </c>
      <c r="F208" s="219" t="s">
        <v>5068</v>
      </c>
      <c r="G208" s="220" t="s">
        <v>212</v>
      </c>
      <c r="H208" s="221">
        <v>45</v>
      </c>
      <c r="I208" s="222"/>
      <c r="J208" s="223">
        <f>ROUND(I208*H208,2)</f>
        <v>0</v>
      </c>
      <c r="K208" s="219" t="s">
        <v>166</v>
      </c>
      <c r="L208" s="49"/>
      <c r="M208" s="224" t="s">
        <v>32</v>
      </c>
      <c r="N208" s="225" t="s">
        <v>48</v>
      </c>
      <c r="O208" s="89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R208" s="228" t="s">
        <v>96</v>
      </c>
      <c r="AT208" s="228" t="s">
        <v>162</v>
      </c>
      <c r="AU208" s="228" t="s">
        <v>91</v>
      </c>
      <c r="AY208" s="21" t="s">
        <v>159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1" t="s">
        <v>91</v>
      </c>
      <c r="BK208" s="229">
        <f>ROUND(I208*H208,2)</f>
        <v>0</v>
      </c>
      <c r="BL208" s="21" t="s">
        <v>96</v>
      </c>
      <c r="BM208" s="228" t="s">
        <v>5069</v>
      </c>
    </row>
    <row r="209" s="2" customFormat="1">
      <c r="A209" s="43"/>
      <c r="B209" s="44"/>
      <c r="C209" s="45"/>
      <c r="D209" s="230" t="s">
        <v>168</v>
      </c>
      <c r="E209" s="45"/>
      <c r="F209" s="231" t="s">
        <v>5070</v>
      </c>
      <c r="G209" s="45"/>
      <c r="H209" s="45"/>
      <c r="I209" s="232"/>
      <c r="J209" s="45"/>
      <c r="K209" s="45"/>
      <c r="L209" s="49"/>
      <c r="M209" s="233"/>
      <c r="N209" s="234"/>
      <c r="O209" s="89"/>
      <c r="P209" s="89"/>
      <c r="Q209" s="89"/>
      <c r="R209" s="89"/>
      <c r="S209" s="89"/>
      <c r="T209" s="90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T209" s="21" t="s">
        <v>168</v>
      </c>
      <c r="AU209" s="21" t="s">
        <v>91</v>
      </c>
    </row>
    <row r="210" s="12" customFormat="1" ht="22.8" customHeight="1">
      <c r="A210" s="12"/>
      <c r="B210" s="201"/>
      <c r="C210" s="202"/>
      <c r="D210" s="203" t="s">
        <v>75</v>
      </c>
      <c r="E210" s="215" t="s">
        <v>1261</v>
      </c>
      <c r="F210" s="215" t="s">
        <v>5071</v>
      </c>
      <c r="G210" s="202"/>
      <c r="H210" s="202"/>
      <c r="I210" s="205"/>
      <c r="J210" s="216">
        <f>BK210</f>
        <v>0</v>
      </c>
      <c r="K210" s="202"/>
      <c r="L210" s="207"/>
      <c r="M210" s="208"/>
      <c r="N210" s="209"/>
      <c r="O210" s="209"/>
      <c r="P210" s="210">
        <f>SUM(P211:P220)</f>
        <v>0</v>
      </c>
      <c r="Q210" s="209"/>
      <c r="R210" s="210">
        <f>SUM(R211:R220)</f>
        <v>0</v>
      </c>
      <c r="S210" s="209"/>
      <c r="T210" s="211">
        <f>SUM(T211:T220)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2" t="s">
        <v>84</v>
      </c>
      <c r="AT210" s="213" t="s">
        <v>75</v>
      </c>
      <c r="AU210" s="213" t="s">
        <v>84</v>
      </c>
      <c r="AY210" s="212" t="s">
        <v>159</v>
      </c>
      <c r="BK210" s="214">
        <f>SUM(BK211:BK220)</f>
        <v>0</v>
      </c>
    </row>
    <row r="211" s="2" customFormat="1" ht="24.15" customHeight="1">
      <c r="A211" s="43"/>
      <c r="B211" s="44"/>
      <c r="C211" s="217" t="s">
        <v>866</v>
      </c>
      <c r="D211" s="217" t="s">
        <v>162</v>
      </c>
      <c r="E211" s="218" t="s">
        <v>5072</v>
      </c>
      <c r="F211" s="219" t="s">
        <v>5073</v>
      </c>
      <c r="G211" s="220" t="s">
        <v>165</v>
      </c>
      <c r="H211" s="221">
        <v>9.75</v>
      </c>
      <c r="I211" s="222"/>
      <c r="J211" s="223">
        <f>ROUND(I211*H211,2)</f>
        <v>0</v>
      </c>
      <c r="K211" s="219" t="s">
        <v>166</v>
      </c>
      <c r="L211" s="49"/>
      <c r="M211" s="224" t="s">
        <v>32</v>
      </c>
      <c r="N211" s="225" t="s">
        <v>48</v>
      </c>
      <c r="O211" s="89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R211" s="228" t="s">
        <v>96</v>
      </c>
      <c r="AT211" s="228" t="s">
        <v>162</v>
      </c>
      <c r="AU211" s="228" t="s">
        <v>91</v>
      </c>
      <c r="AY211" s="21" t="s">
        <v>159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1" t="s">
        <v>91</v>
      </c>
      <c r="BK211" s="229">
        <f>ROUND(I211*H211,2)</f>
        <v>0</v>
      </c>
      <c r="BL211" s="21" t="s">
        <v>96</v>
      </c>
      <c r="BM211" s="228" t="s">
        <v>5074</v>
      </c>
    </row>
    <row r="212" s="2" customFormat="1">
      <c r="A212" s="43"/>
      <c r="B212" s="44"/>
      <c r="C212" s="45"/>
      <c r="D212" s="230" t="s">
        <v>168</v>
      </c>
      <c r="E212" s="45"/>
      <c r="F212" s="231" t="s">
        <v>5075</v>
      </c>
      <c r="G212" s="45"/>
      <c r="H212" s="45"/>
      <c r="I212" s="232"/>
      <c r="J212" s="45"/>
      <c r="K212" s="45"/>
      <c r="L212" s="49"/>
      <c r="M212" s="233"/>
      <c r="N212" s="234"/>
      <c r="O212" s="89"/>
      <c r="P212" s="89"/>
      <c r="Q212" s="89"/>
      <c r="R212" s="89"/>
      <c r="S212" s="89"/>
      <c r="T212" s="90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T212" s="21" t="s">
        <v>168</v>
      </c>
      <c r="AU212" s="21" t="s">
        <v>91</v>
      </c>
    </row>
    <row r="213" s="14" customFormat="1">
      <c r="A213" s="14"/>
      <c r="B213" s="246"/>
      <c r="C213" s="247"/>
      <c r="D213" s="237" t="s">
        <v>170</v>
      </c>
      <c r="E213" s="248" t="s">
        <v>32</v>
      </c>
      <c r="F213" s="249" t="s">
        <v>5076</v>
      </c>
      <c r="G213" s="247"/>
      <c r="H213" s="250">
        <v>9.75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170</v>
      </c>
      <c r="AU213" s="256" t="s">
        <v>91</v>
      </c>
      <c r="AV213" s="14" t="s">
        <v>91</v>
      </c>
      <c r="AW213" s="14" t="s">
        <v>38</v>
      </c>
      <c r="AX213" s="14" t="s">
        <v>84</v>
      </c>
      <c r="AY213" s="256" t="s">
        <v>159</v>
      </c>
    </row>
    <row r="214" s="2" customFormat="1" ht="24.15" customHeight="1">
      <c r="A214" s="43"/>
      <c r="B214" s="44"/>
      <c r="C214" s="217" t="s">
        <v>874</v>
      </c>
      <c r="D214" s="217" t="s">
        <v>162</v>
      </c>
      <c r="E214" s="218" t="s">
        <v>5077</v>
      </c>
      <c r="F214" s="219" t="s">
        <v>5078</v>
      </c>
      <c r="G214" s="220" t="s">
        <v>165</v>
      </c>
      <c r="H214" s="221">
        <v>9.75</v>
      </c>
      <c r="I214" s="222"/>
      <c r="J214" s="223">
        <f>ROUND(I214*H214,2)</f>
        <v>0</v>
      </c>
      <c r="K214" s="219" t="s">
        <v>166</v>
      </c>
      <c r="L214" s="49"/>
      <c r="M214" s="224" t="s">
        <v>32</v>
      </c>
      <c r="N214" s="225" t="s">
        <v>48</v>
      </c>
      <c r="O214" s="89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R214" s="228" t="s">
        <v>96</v>
      </c>
      <c r="AT214" s="228" t="s">
        <v>162</v>
      </c>
      <c r="AU214" s="228" t="s">
        <v>91</v>
      </c>
      <c r="AY214" s="21" t="s">
        <v>159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1" t="s">
        <v>91</v>
      </c>
      <c r="BK214" s="229">
        <f>ROUND(I214*H214,2)</f>
        <v>0</v>
      </c>
      <c r="BL214" s="21" t="s">
        <v>96</v>
      </c>
      <c r="BM214" s="228" t="s">
        <v>5079</v>
      </c>
    </row>
    <row r="215" s="2" customFormat="1">
      <c r="A215" s="43"/>
      <c r="B215" s="44"/>
      <c r="C215" s="45"/>
      <c r="D215" s="230" t="s">
        <v>168</v>
      </c>
      <c r="E215" s="45"/>
      <c r="F215" s="231" t="s">
        <v>5080</v>
      </c>
      <c r="G215" s="45"/>
      <c r="H215" s="45"/>
      <c r="I215" s="232"/>
      <c r="J215" s="45"/>
      <c r="K215" s="45"/>
      <c r="L215" s="49"/>
      <c r="M215" s="233"/>
      <c r="N215" s="234"/>
      <c r="O215" s="89"/>
      <c r="P215" s="89"/>
      <c r="Q215" s="89"/>
      <c r="R215" s="89"/>
      <c r="S215" s="89"/>
      <c r="T215" s="90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T215" s="21" t="s">
        <v>168</v>
      </c>
      <c r="AU215" s="21" t="s">
        <v>91</v>
      </c>
    </row>
    <row r="216" s="14" customFormat="1">
      <c r="A216" s="14"/>
      <c r="B216" s="246"/>
      <c r="C216" s="247"/>
      <c r="D216" s="237" t="s">
        <v>170</v>
      </c>
      <c r="E216" s="248" t="s">
        <v>32</v>
      </c>
      <c r="F216" s="249" t="s">
        <v>5076</v>
      </c>
      <c r="G216" s="247"/>
      <c r="H216" s="250">
        <v>9.75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170</v>
      </c>
      <c r="AU216" s="256" t="s">
        <v>91</v>
      </c>
      <c r="AV216" s="14" t="s">
        <v>91</v>
      </c>
      <c r="AW216" s="14" t="s">
        <v>38</v>
      </c>
      <c r="AX216" s="14" t="s">
        <v>84</v>
      </c>
      <c r="AY216" s="256" t="s">
        <v>159</v>
      </c>
    </row>
    <row r="217" s="2" customFormat="1" ht="33" customHeight="1">
      <c r="A217" s="43"/>
      <c r="B217" s="44"/>
      <c r="C217" s="217" t="s">
        <v>879</v>
      </c>
      <c r="D217" s="217" t="s">
        <v>162</v>
      </c>
      <c r="E217" s="218" t="s">
        <v>5081</v>
      </c>
      <c r="F217" s="219" t="s">
        <v>5082</v>
      </c>
      <c r="G217" s="220" t="s">
        <v>785</v>
      </c>
      <c r="H217" s="221">
        <v>65</v>
      </c>
      <c r="I217" s="222"/>
      <c r="J217" s="223">
        <f>ROUND(I217*H217,2)</f>
        <v>0</v>
      </c>
      <c r="K217" s="219" t="s">
        <v>166</v>
      </c>
      <c r="L217" s="49"/>
      <c r="M217" s="224" t="s">
        <v>32</v>
      </c>
      <c r="N217" s="225" t="s">
        <v>48</v>
      </c>
      <c r="O217" s="89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R217" s="228" t="s">
        <v>96</v>
      </c>
      <c r="AT217" s="228" t="s">
        <v>162</v>
      </c>
      <c r="AU217" s="228" t="s">
        <v>91</v>
      </c>
      <c r="AY217" s="21" t="s">
        <v>159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1" t="s">
        <v>91</v>
      </c>
      <c r="BK217" s="229">
        <f>ROUND(I217*H217,2)</f>
        <v>0</v>
      </c>
      <c r="BL217" s="21" t="s">
        <v>96</v>
      </c>
      <c r="BM217" s="228" t="s">
        <v>5083</v>
      </c>
    </row>
    <row r="218" s="2" customFormat="1">
      <c r="A218" s="43"/>
      <c r="B218" s="44"/>
      <c r="C218" s="45"/>
      <c r="D218" s="230" t="s">
        <v>168</v>
      </c>
      <c r="E218" s="45"/>
      <c r="F218" s="231" t="s">
        <v>5084</v>
      </c>
      <c r="G218" s="45"/>
      <c r="H218" s="45"/>
      <c r="I218" s="232"/>
      <c r="J218" s="45"/>
      <c r="K218" s="45"/>
      <c r="L218" s="49"/>
      <c r="M218" s="233"/>
      <c r="N218" s="234"/>
      <c r="O218" s="89"/>
      <c r="P218" s="89"/>
      <c r="Q218" s="89"/>
      <c r="R218" s="89"/>
      <c r="S218" s="89"/>
      <c r="T218" s="90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T218" s="21" t="s">
        <v>168</v>
      </c>
      <c r="AU218" s="21" t="s">
        <v>91</v>
      </c>
    </row>
    <row r="219" s="2" customFormat="1" ht="33" customHeight="1">
      <c r="A219" s="43"/>
      <c r="B219" s="44"/>
      <c r="C219" s="217" t="s">
        <v>889</v>
      </c>
      <c r="D219" s="217" t="s">
        <v>162</v>
      </c>
      <c r="E219" s="218" t="s">
        <v>5085</v>
      </c>
      <c r="F219" s="219" t="s">
        <v>5086</v>
      </c>
      <c r="G219" s="220" t="s">
        <v>785</v>
      </c>
      <c r="H219" s="221">
        <v>5</v>
      </c>
      <c r="I219" s="222"/>
      <c r="J219" s="223">
        <f>ROUND(I219*H219,2)</f>
        <v>0</v>
      </c>
      <c r="K219" s="219" t="s">
        <v>166</v>
      </c>
      <c r="L219" s="49"/>
      <c r="M219" s="224" t="s">
        <v>32</v>
      </c>
      <c r="N219" s="225" t="s">
        <v>48</v>
      </c>
      <c r="O219" s="89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R219" s="228" t="s">
        <v>96</v>
      </c>
      <c r="AT219" s="228" t="s">
        <v>162</v>
      </c>
      <c r="AU219" s="228" t="s">
        <v>91</v>
      </c>
      <c r="AY219" s="21" t="s">
        <v>159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1" t="s">
        <v>91</v>
      </c>
      <c r="BK219" s="229">
        <f>ROUND(I219*H219,2)</f>
        <v>0</v>
      </c>
      <c r="BL219" s="21" t="s">
        <v>96</v>
      </c>
      <c r="BM219" s="228" t="s">
        <v>5087</v>
      </c>
    </row>
    <row r="220" s="2" customFormat="1">
      <c r="A220" s="43"/>
      <c r="B220" s="44"/>
      <c r="C220" s="45"/>
      <c r="D220" s="230" t="s">
        <v>168</v>
      </c>
      <c r="E220" s="45"/>
      <c r="F220" s="231" t="s">
        <v>5088</v>
      </c>
      <c r="G220" s="45"/>
      <c r="H220" s="45"/>
      <c r="I220" s="232"/>
      <c r="J220" s="45"/>
      <c r="K220" s="45"/>
      <c r="L220" s="49"/>
      <c r="M220" s="233"/>
      <c r="N220" s="234"/>
      <c r="O220" s="89"/>
      <c r="P220" s="89"/>
      <c r="Q220" s="89"/>
      <c r="R220" s="89"/>
      <c r="S220" s="89"/>
      <c r="T220" s="90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T220" s="21" t="s">
        <v>168</v>
      </c>
      <c r="AU220" s="21" t="s">
        <v>91</v>
      </c>
    </row>
    <row r="221" s="12" customFormat="1" ht="22.8" customHeight="1">
      <c r="A221" s="12"/>
      <c r="B221" s="201"/>
      <c r="C221" s="202"/>
      <c r="D221" s="203" t="s">
        <v>75</v>
      </c>
      <c r="E221" s="215" t="s">
        <v>5089</v>
      </c>
      <c r="F221" s="215" t="s">
        <v>5090</v>
      </c>
      <c r="G221" s="202"/>
      <c r="H221" s="202"/>
      <c r="I221" s="205"/>
      <c r="J221" s="216">
        <f>BK221</f>
        <v>0</v>
      </c>
      <c r="K221" s="202"/>
      <c r="L221" s="207"/>
      <c r="M221" s="208"/>
      <c r="N221" s="209"/>
      <c r="O221" s="209"/>
      <c r="P221" s="210">
        <f>SUM(P222:P231)</f>
        <v>0</v>
      </c>
      <c r="Q221" s="209"/>
      <c r="R221" s="210">
        <f>SUM(R222:R231)</f>
        <v>0</v>
      </c>
      <c r="S221" s="209"/>
      <c r="T221" s="211">
        <f>SUM(T222:T231)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2" t="s">
        <v>84</v>
      </c>
      <c r="AT221" s="213" t="s">
        <v>75</v>
      </c>
      <c r="AU221" s="213" t="s">
        <v>84</v>
      </c>
      <c r="AY221" s="212" t="s">
        <v>159</v>
      </c>
      <c r="BK221" s="214">
        <f>SUM(BK222:BK231)</f>
        <v>0</v>
      </c>
    </row>
    <row r="222" s="2" customFormat="1" ht="24.15" customHeight="1">
      <c r="A222" s="43"/>
      <c r="B222" s="44"/>
      <c r="C222" s="217" t="s">
        <v>896</v>
      </c>
      <c r="D222" s="217" t="s">
        <v>162</v>
      </c>
      <c r="E222" s="218" t="s">
        <v>5091</v>
      </c>
      <c r="F222" s="219" t="s">
        <v>5092</v>
      </c>
      <c r="G222" s="220" t="s">
        <v>181</v>
      </c>
      <c r="H222" s="221">
        <v>3.992</v>
      </c>
      <c r="I222" s="222"/>
      <c r="J222" s="223">
        <f>ROUND(I222*H222,2)</f>
        <v>0</v>
      </c>
      <c r="K222" s="219" t="s">
        <v>166</v>
      </c>
      <c r="L222" s="49"/>
      <c r="M222" s="224" t="s">
        <v>32</v>
      </c>
      <c r="N222" s="225" t="s">
        <v>48</v>
      </c>
      <c r="O222" s="89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R222" s="228" t="s">
        <v>96</v>
      </c>
      <c r="AT222" s="228" t="s">
        <v>162</v>
      </c>
      <c r="AU222" s="228" t="s">
        <v>91</v>
      </c>
      <c r="AY222" s="21" t="s">
        <v>159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1" t="s">
        <v>91</v>
      </c>
      <c r="BK222" s="229">
        <f>ROUND(I222*H222,2)</f>
        <v>0</v>
      </c>
      <c r="BL222" s="21" t="s">
        <v>96</v>
      </c>
      <c r="BM222" s="228" t="s">
        <v>5093</v>
      </c>
    </row>
    <row r="223" s="2" customFormat="1">
      <c r="A223" s="43"/>
      <c r="B223" s="44"/>
      <c r="C223" s="45"/>
      <c r="D223" s="230" t="s">
        <v>168</v>
      </c>
      <c r="E223" s="45"/>
      <c r="F223" s="231" t="s">
        <v>5094</v>
      </c>
      <c r="G223" s="45"/>
      <c r="H223" s="45"/>
      <c r="I223" s="232"/>
      <c r="J223" s="45"/>
      <c r="K223" s="45"/>
      <c r="L223" s="49"/>
      <c r="M223" s="233"/>
      <c r="N223" s="234"/>
      <c r="O223" s="89"/>
      <c r="P223" s="89"/>
      <c r="Q223" s="89"/>
      <c r="R223" s="89"/>
      <c r="S223" s="89"/>
      <c r="T223" s="90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T223" s="21" t="s">
        <v>168</v>
      </c>
      <c r="AU223" s="21" t="s">
        <v>91</v>
      </c>
    </row>
    <row r="224" s="2" customFormat="1" ht="24.15" customHeight="1">
      <c r="A224" s="43"/>
      <c r="B224" s="44"/>
      <c r="C224" s="217" t="s">
        <v>901</v>
      </c>
      <c r="D224" s="217" t="s">
        <v>162</v>
      </c>
      <c r="E224" s="218" t="s">
        <v>184</v>
      </c>
      <c r="F224" s="219" t="s">
        <v>5095</v>
      </c>
      <c r="G224" s="220" t="s">
        <v>181</v>
      </c>
      <c r="H224" s="221">
        <v>3.992</v>
      </c>
      <c r="I224" s="222"/>
      <c r="J224" s="223">
        <f>ROUND(I224*H224,2)</f>
        <v>0</v>
      </c>
      <c r="K224" s="219" t="s">
        <v>166</v>
      </c>
      <c r="L224" s="49"/>
      <c r="M224" s="224" t="s">
        <v>32</v>
      </c>
      <c r="N224" s="225" t="s">
        <v>48</v>
      </c>
      <c r="O224" s="89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R224" s="228" t="s">
        <v>96</v>
      </c>
      <c r="AT224" s="228" t="s">
        <v>162</v>
      </c>
      <c r="AU224" s="228" t="s">
        <v>91</v>
      </c>
      <c r="AY224" s="21" t="s">
        <v>159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1" t="s">
        <v>91</v>
      </c>
      <c r="BK224" s="229">
        <f>ROUND(I224*H224,2)</f>
        <v>0</v>
      </c>
      <c r="BL224" s="21" t="s">
        <v>96</v>
      </c>
      <c r="BM224" s="228" t="s">
        <v>5096</v>
      </c>
    </row>
    <row r="225" s="2" customFormat="1">
      <c r="A225" s="43"/>
      <c r="B225" s="44"/>
      <c r="C225" s="45"/>
      <c r="D225" s="230" t="s">
        <v>168</v>
      </c>
      <c r="E225" s="45"/>
      <c r="F225" s="231" t="s">
        <v>187</v>
      </c>
      <c r="G225" s="45"/>
      <c r="H225" s="45"/>
      <c r="I225" s="232"/>
      <c r="J225" s="45"/>
      <c r="K225" s="45"/>
      <c r="L225" s="49"/>
      <c r="M225" s="233"/>
      <c r="N225" s="234"/>
      <c r="O225" s="89"/>
      <c r="P225" s="89"/>
      <c r="Q225" s="89"/>
      <c r="R225" s="89"/>
      <c r="S225" s="89"/>
      <c r="T225" s="90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T225" s="21" t="s">
        <v>168</v>
      </c>
      <c r="AU225" s="21" t="s">
        <v>91</v>
      </c>
    </row>
    <row r="226" s="2" customFormat="1" ht="24.15" customHeight="1">
      <c r="A226" s="43"/>
      <c r="B226" s="44"/>
      <c r="C226" s="217" t="s">
        <v>907</v>
      </c>
      <c r="D226" s="217" t="s">
        <v>162</v>
      </c>
      <c r="E226" s="218" t="s">
        <v>188</v>
      </c>
      <c r="F226" s="219" t="s">
        <v>5097</v>
      </c>
      <c r="G226" s="220" t="s">
        <v>181</v>
      </c>
      <c r="H226" s="221">
        <v>59.82</v>
      </c>
      <c r="I226" s="222"/>
      <c r="J226" s="223">
        <f>ROUND(I226*H226,2)</f>
        <v>0</v>
      </c>
      <c r="K226" s="219" t="s">
        <v>166</v>
      </c>
      <c r="L226" s="49"/>
      <c r="M226" s="224" t="s">
        <v>32</v>
      </c>
      <c r="N226" s="225" t="s">
        <v>48</v>
      </c>
      <c r="O226" s="89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R226" s="228" t="s">
        <v>96</v>
      </c>
      <c r="AT226" s="228" t="s">
        <v>162</v>
      </c>
      <c r="AU226" s="228" t="s">
        <v>91</v>
      </c>
      <c r="AY226" s="21" t="s">
        <v>159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1" t="s">
        <v>91</v>
      </c>
      <c r="BK226" s="229">
        <f>ROUND(I226*H226,2)</f>
        <v>0</v>
      </c>
      <c r="BL226" s="21" t="s">
        <v>96</v>
      </c>
      <c r="BM226" s="228" t="s">
        <v>5098</v>
      </c>
    </row>
    <row r="227" s="2" customFormat="1">
      <c r="A227" s="43"/>
      <c r="B227" s="44"/>
      <c r="C227" s="45"/>
      <c r="D227" s="230" t="s">
        <v>168</v>
      </c>
      <c r="E227" s="45"/>
      <c r="F227" s="231" t="s">
        <v>191</v>
      </c>
      <c r="G227" s="45"/>
      <c r="H227" s="45"/>
      <c r="I227" s="232"/>
      <c r="J227" s="45"/>
      <c r="K227" s="45"/>
      <c r="L227" s="49"/>
      <c r="M227" s="233"/>
      <c r="N227" s="234"/>
      <c r="O227" s="89"/>
      <c r="P227" s="89"/>
      <c r="Q227" s="89"/>
      <c r="R227" s="89"/>
      <c r="S227" s="89"/>
      <c r="T227" s="90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T227" s="21" t="s">
        <v>168</v>
      </c>
      <c r="AU227" s="21" t="s">
        <v>91</v>
      </c>
    </row>
    <row r="228" s="14" customFormat="1">
      <c r="A228" s="14"/>
      <c r="B228" s="246"/>
      <c r="C228" s="247"/>
      <c r="D228" s="237" t="s">
        <v>170</v>
      </c>
      <c r="E228" s="248" t="s">
        <v>32</v>
      </c>
      <c r="F228" s="249" t="s">
        <v>5099</v>
      </c>
      <c r="G228" s="247"/>
      <c r="H228" s="250">
        <v>59.82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170</v>
      </c>
      <c r="AU228" s="256" t="s">
        <v>91</v>
      </c>
      <c r="AV228" s="14" t="s">
        <v>91</v>
      </c>
      <c r="AW228" s="14" t="s">
        <v>38</v>
      </c>
      <c r="AX228" s="14" t="s">
        <v>76</v>
      </c>
      <c r="AY228" s="256" t="s">
        <v>159</v>
      </c>
    </row>
    <row r="229" s="15" customFormat="1">
      <c r="A229" s="15"/>
      <c r="B229" s="266"/>
      <c r="C229" s="267"/>
      <c r="D229" s="237" t="s">
        <v>170</v>
      </c>
      <c r="E229" s="268" t="s">
        <v>32</v>
      </c>
      <c r="F229" s="269" t="s">
        <v>583</v>
      </c>
      <c r="G229" s="267"/>
      <c r="H229" s="270">
        <v>59.82</v>
      </c>
      <c r="I229" s="271"/>
      <c r="J229" s="267"/>
      <c r="K229" s="267"/>
      <c r="L229" s="272"/>
      <c r="M229" s="273"/>
      <c r="N229" s="274"/>
      <c r="O229" s="274"/>
      <c r="P229" s="274"/>
      <c r="Q229" s="274"/>
      <c r="R229" s="274"/>
      <c r="S229" s="274"/>
      <c r="T229" s="27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6" t="s">
        <v>170</v>
      </c>
      <c r="AU229" s="276" t="s">
        <v>91</v>
      </c>
      <c r="AV229" s="15" t="s">
        <v>96</v>
      </c>
      <c r="AW229" s="15" t="s">
        <v>38</v>
      </c>
      <c r="AX229" s="15" t="s">
        <v>84</v>
      </c>
      <c r="AY229" s="276" t="s">
        <v>159</v>
      </c>
    </row>
    <row r="230" s="2" customFormat="1" ht="44.25" customHeight="1">
      <c r="A230" s="43"/>
      <c r="B230" s="44"/>
      <c r="C230" s="217" t="s">
        <v>911</v>
      </c>
      <c r="D230" s="217" t="s">
        <v>162</v>
      </c>
      <c r="E230" s="218" t="s">
        <v>5100</v>
      </c>
      <c r="F230" s="219" t="s">
        <v>5101</v>
      </c>
      <c r="G230" s="220" t="s">
        <v>181</v>
      </c>
      <c r="H230" s="221">
        <v>3.992</v>
      </c>
      <c r="I230" s="222"/>
      <c r="J230" s="223">
        <f>ROUND(I230*H230,2)</f>
        <v>0</v>
      </c>
      <c r="K230" s="219" t="s">
        <v>166</v>
      </c>
      <c r="L230" s="49"/>
      <c r="M230" s="224" t="s">
        <v>32</v>
      </c>
      <c r="N230" s="225" t="s">
        <v>48</v>
      </c>
      <c r="O230" s="89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R230" s="228" t="s">
        <v>96</v>
      </c>
      <c r="AT230" s="228" t="s">
        <v>162</v>
      </c>
      <c r="AU230" s="228" t="s">
        <v>91</v>
      </c>
      <c r="AY230" s="21" t="s">
        <v>159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1" t="s">
        <v>91</v>
      </c>
      <c r="BK230" s="229">
        <f>ROUND(I230*H230,2)</f>
        <v>0</v>
      </c>
      <c r="BL230" s="21" t="s">
        <v>96</v>
      </c>
      <c r="BM230" s="228" t="s">
        <v>5102</v>
      </c>
    </row>
    <row r="231" s="2" customFormat="1">
      <c r="A231" s="43"/>
      <c r="B231" s="44"/>
      <c r="C231" s="45"/>
      <c r="D231" s="230" t="s">
        <v>168</v>
      </c>
      <c r="E231" s="45"/>
      <c r="F231" s="231" t="s">
        <v>5103</v>
      </c>
      <c r="G231" s="45"/>
      <c r="H231" s="45"/>
      <c r="I231" s="232"/>
      <c r="J231" s="45"/>
      <c r="K231" s="45"/>
      <c r="L231" s="49"/>
      <c r="M231" s="233"/>
      <c r="N231" s="234"/>
      <c r="O231" s="89"/>
      <c r="P231" s="89"/>
      <c r="Q231" s="89"/>
      <c r="R231" s="89"/>
      <c r="S231" s="89"/>
      <c r="T231" s="90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T231" s="21" t="s">
        <v>168</v>
      </c>
      <c r="AU231" s="21" t="s">
        <v>91</v>
      </c>
    </row>
    <row r="232" s="12" customFormat="1" ht="22.8" customHeight="1">
      <c r="A232" s="12"/>
      <c r="B232" s="201"/>
      <c r="C232" s="202"/>
      <c r="D232" s="203" t="s">
        <v>75</v>
      </c>
      <c r="E232" s="215" t="s">
        <v>229</v>
      </c>
      <c r="F232" s="215" t="s">
        <v>230</v>
      </c>
      <c r="G232" s="202"/>
      <c r="H232" s="202"/>
      <c r="I232" s="205"/>
      <c r="J232" s="216">
        <f>BK232</f>
        <v>0</v>
      </c>
      <c r="K232" s="202"/>
      <c r="L232" s="207"/>
      <c r="M232" s="208"/>
      <c r="N232" s="209"/>
      <c r="O232" s="209"/>
      <c r="P232" s="210">
        <f>SUM(P233:P234)</f>
        <v>0</v>
      </c>
      <c r="Q232" s="209"/>
      <c r="R232" s="210">
        <f>SUM(R233:R234)</f>
        <v>0</v>
      </c>
      <c r="S232" s="209"/>
      <c r="T232" s="211">
        <f>SUM(T233:T234)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2" t="s">
        <v>84</v>
      </c>
      <c r="AT232" s="213" t="s">
        <v>75</v>
      </c>
      <c r="AU232" s="213" t="s">
        <v>84</v>
      </c>
      <c r="AY232" s="212" t="s">
        <v>159</v>
      </c>
      <c r="BK232" s="214">
        <f>SUM(BK233:BK234)</f>
        <v>0</v>
      </c>
    </row>
    <row r="233" s="2" customFormat="1" ht="16.5" customHeight="1">
      <c r="A233" s="43"/>
      <c r="B233" s="44"/>
      <c r="C233" s="217" t="s">
        <v>915</v>
      </c>
      <c r="D233" s="217" t="s">
        <v>162</v>
      </c>
      <c r="E233" s="218" t="s">
        <v>5104</v>
      </c>
      <c r="F233" s="219" t="s">
        <v>5105</v>
      </c>
      <c r="G233" s="220" t="s">
        <v>181</v>
      </c>
      <c r="H233" s="221">
        <v>3.992</v>
      </c>
      <c r="I233" s="222"/>
      <c r="J233" s="223">
        <f>ROUND(I233*H233,2)</f>
        <v>0</v>
      </c>
      <c r="K233" s="219" t="s">
        <v>166</v>
      </c>
      <c r="L233" s="49"/>
      <c r="M233" s="224" t="s">
        <v>32</v>
      </c>
      <c r="N233" s="225" t="s">
        <v>48</v>
      </c>
      <c r="O233" s="89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R233" s="228" t="s">
        <v>96</v>
      </c>
      <c r="AT233" s="228" t="s">
        <v>162</v>
      </c>
      <c r="AU233" s="228" t="s">
        <v>91</v>
      </c>
      <c r="AY233" s="21" t="s">
        <v>159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1" t="s">
        <v>91</v>
      </c>
      <c r="BK233" s="229">
        <f>ROUND(I233*H233,2)</f>
        <v>0</v>
      </c>
      <c r="BL233" s="21" t="s">
        <v>96</v>
      </c>
      <c r="BM233" s="228" t="s">
        <v>5106</v>
      </c>
    </row>
    <row r="234" s="2" customFormat="1">
      <c r="A234" s="43"/>
      <c r="B234" s="44"/>
      <c r="C234" s="45"/>
      <c r="D234" s="230" t="s">
        <v>168</v>
      </c>
      <c r="E234" s="45"/>
      <c r="F234" s="231" t="s">
        <v>5107</v>
      </c>
      <c r="G234" s="45"/>
      <c r="H234" s="45"/>
      <c r="I234" s="232"/>
      <c r="J234" s="45"/>
      <c r="K234" s="45"/>
      <c r="L234" s="49"/>
      <c r="M234" s="233"/>
      <c r="N234" s="234"/>
      <c r="O234" s="89"/>
      <c r="P234" s="89"/>
      <c r="Q234" s="89"/>
      <c r="R234" s="89"/>
      <c r="S234" s="89"/>
      <c r="T234" s="90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T234" s="21" t="s">
        <v>168</v>
      </c>
      <c r="AU234" s="21" t="s">
        <v>91</v>
      </c>
    </row>
    <row r="235" s="12" customFormat="1" ht="25.92" customHeight="1">
      <c r="A235" s="12"/>
      <c r="B235" s="201"/>
      <c r="C235" s="202"/>
      <c r="D235" s="203" t="s">
        <v>75</v>
      </c>
      <c r="E235" s="204" t="s">
        <v>1838</v>
      </c>
      <c r="F235" s="204" t="s">
        <v>1839</v>
      </c>
      <c r="G235" s="202"/>
      <c r="H235" s="202"/>
      <c r="I235" s="205"/>
      <c r="J235" s="206">
        <f>BK235</f>
        <v>0</v>
      </c>
      <c r="K235" s="202"/>
      <c r="L235" s="207"/>
      <c r="M235" s="208"/>
      <c r="N235" s="209"/>
      <c r="O235" s="209"/>
      <c r="P235" s="210">
        <f>P236+P265+P334+P402+P409+P475+P491</f>
        <v>0</v>
      </c>
      <c r="Q235" s="209"/>
      <c r="R235" s="210">
        <f>R236+R265+R334+R402+R409+R475+R491</f>
        <v>3.5785580000000006</v>
      </c>
      <c r="S235" s="209"/>
      <c r="T235" s="211">
        <f>T236+T265+T334+T402+T409+T475+T491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2" t="s">
        <v>91</v>
      </c>
      <c r="AT235" s="213" t="s">
        <v>75</v>
      </c>
      <c r="AU235" s="213" t="s">
        <v>76</v>
      </c>
      <c r="AY235" s="212" t="s">
        <v>159</v>
      </c>
      <c r="BK235" s="214">
        <f>BK236+BK265+BK334+BK402+BK409+BK475+BK491</f>
        <v>0</v>
      </c>
    </row>
    <row r="236" s="12" customFormat="1" ht="22.8" customHeight="1">
      <c r="A236" s="12"/>
      <c r="B236" s="201"/>
      <c r="C236" s="202"/>
      <c r="D236" s="203" t="s">
        <v>75</v>
      </c>
      <c r="E236" s="215" t="s">
        <v>2256</v>
      </c>
      <c r="F236" s="215" t="s">
        <v>2257</v>
      </c>
      <c r="G236" s="202"/>
      <c r="H236" s="202"/>
      <c r="I236" s="205"/>
      <c r="J236" s="216">
        <f>BK236</f>
        <v>0</v>
      </c>
      <c r="K236" s="202"/>
      <c r="L236" s="207"/>
      <c r="M236" s="208"/>
      <c r="N236" s="209"/>
      <c r="O236" s="209"/>
      <c r="P236" s="210">
        <f>SUM(P237:P264)</f>
        <v>0</v>
      </c>
      <c r="Q236" s="209"/>
      <c r="R236" s="210">
        <f>SUM(R237:R264)</f>
        <v>0.25910900000000003</v>
      </c>
      <c r="S236" s="209"/>
      <c r="T236" s="211">
        <f>SUM(T237:T264)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2" t="s">
        <v>91</v>
      </c>
      <c r="AT236" s="213" t="s">
        <v>75</v>
      </c>
      <c r="AU236" s="213" t="s">
        <v>84</v>
      </c>
      <c r="AY236" s="212" t="s">
        <v>159</v>
      </c>
      <c r="BK236" s="214">
        <f>SUM(BK237:BK264)</f>
        <v>0</v>
      </c>
    </row>
    <row r="237" s="2" customFormat="1" ht="49.05" customHeight="1">
      <c r="A237" s="43"/>
      <c r="B237" s="44"/>
      <c r="C237" s="217" t="s">
        <v>919</v>
      </c>
      <c r="D237" s="217" t="s">
        <v>162</v>
      </c>
      <c r="E237" s="218" t="s">
        <v>5108</v>
      </c>
      <c r="F237" s="219" t="s">
        <v>5109</v>
      </c>
      <c r="G237" s="220" t="s">
        <v>785</v>
      </c>
      <c r="H237" s="221">
        <v>605</v>
      </c>
      <c r="I237" s="222"/>
      <c r="J237" s="223">
        <f>ROUND(I237*H237,2)</f>
        <v>0</v>
      </c>
      <c r="K237" s="219" t="s">
        <v>166</v>
      </c>
      <c r="L237" s="49"/>
      <c r="M237" s="224" t="s">
        <v>32</v>
      </c>
      <c r="N237" s="225" t="s">
        <v>48</v>
      </c>
      <c r="O237" s="89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R237" s="228" t="s">
        <v>663</v>
      </c>
      <c r="AT237" s="228" t="s">
        <v>162</v>
      </c>
      <c r="AU237" s="228" t="s">
        <v>91</v>
      </c>
      <c r="AY237" s="21" t="s">
        <v>159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1" t="s">
        <v>91</v>
      </c>
      <c r="BK237" s="229">
        <f>ROUND(I237*H237,2)</f>
        <v>0</v>
      </c>
      <c r="BL237" s="21" t="s">
        <v>663</v>
      </c>
      <c r="BM237" s="228" t="s">
        <v>5110</v>
      </c>
    </row>
    <row r="238" s="2" customFormat="1">
      <c r="A238" s="43"/>
      <c r="B238" s="44"/>
      <c r="C238" s="45"/>
      <c r="D238" s="230" t="s">
        <v>168</v>
      </c>
      <c r="E238" s="45"/>
      <c r="F238" s="231" t="s">
        <v>5111</v>
      </c>
      <c r="G238" s="45"/>
      <c r="H238" s="45"/>
      <c r="I238" s="232"/>
      <c r="J238" s="45"/>
      <c r="K238" s="45"/>
      <c r="L238" s="49"/>
      <c r="M238" s="233"/>
      <c r="N238" s="234"/>
      <c r="O238" s="89"/>
      <c r="P238" s="89"/>
      <c r="Q238" s="89"/>
      <c r="R238" s="89"/>
      <c r="S238" s="89"/>
      <c r="T238" s="90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T238" s="21" t="s">
        <v>168</v>
      </c>
      <c r="AU238" s="21" t="s">
        <v>91</v>
      </c>
    </row>
    <row r="239" s="14" customFormat="1">
      <c r="A239" s="14"/>
      <c r="B239" s="246"/>
      <c r="C239" s="247"/>
      <c r="D239" s="237" t="s">
        <v>170</v>
      </c>
      <c r="E239" s="248" t="s">
        <v>32</v>
      </c>
      <c r="F239" s="249" t="s">
        <v>5112</v>
      </c>
      <c r="G239" s="247"/>
      <c r="H239" s="250">
        <v>605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170</v>
      </c>
      <c r="AU239" s="256" t="s">
        <v>91</v>
      </c>
      <c r="AV239" s="14" t="s">
        <v>91</v>
      </c>
      <c r="AW239" s="14" t="s">
        <v>38</v>
      </c>
      <c r="AX239" s="14" t="s">
        <v>84</v>
      </c>
      <c r="AY239" s="256" t="s">
        <v>159</v>
      </c>
    </row>
    <row r="240" s="2" customFormat="1" ht="24.15" customHeight="1">
      <c r="A240" s="43"/>
      <c r="B240" s="44"/>
      <c r="C240" s="277" t="s">
        <v>172</v>
      </c>
      <c r="D240" s="277" t="s">
        <v>670</v>
      </c>
      <c r="E240" s="278" t="s">
        <v>5113</v>
      </c>
      <c r="F240" s="279" t="s">
        <v>5114</v>
      </c>
      <c r="G240" s="280" t="s">
        <v>785</v>
      </c>
      <c r="H240" s="281">
        <v>351.89999999999998</v>
      </c>
      <c r="I240" s="282"/>
      <c r="J240" s="283">
        <f>ROUND(I240*H240,2)</f>
        <v>0</v>
      </c>
      <c r="K240" s="279" t="s">
        <v>166</v>
      </c>
      <c r="L240" s="284"/>
      <c r="M240" s="285" t="s">
        <v>32</v>
      </c>
      <c r="N240" s="286" t="s">
        <v>48</v>
      </c>
      <c r="O240" s="89"/>
      <c r="P240" s="226">
        <f>O240*H240</f>
        <v>0</v>
      </c>
      <c r="Q240" s="226">
        <v>0.00035</v>
      </c>
      <c r="R240" s="226">
        <f>Q240*H240</f>
        <v>0.123165</v>
      </c>
      <c r="S240" s="226">
        <v>0</v>
      </c>
      <c r="T240" s="227">
        <f>S240*H240</f>
        <v>0</v>
      </c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R240" s="228" t="s">
        <v>782</v>
      </c>
      <c r="AT240" s="228" t="s">
        <v>670</v>
      </c>
      <c r="AU240" s="228" t="s">
        <v>91</v>
      </c>
      <c r="AY240" s="21" t="s">
        <v>159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21" t="s">
        <v>91</v>
      </c>
      <c r="BK240" s="229">
        <f>ROUND(I240*H240,2)</f>
        <v>0</v>
      </c>
      <c r="BL240" s="21" t="s">
        <v>663</v>
      </c>
      <c r="BM240" s="228" t="s">
        <v>5115</v>
      </c>
    </row>
    <row r="241" s="14" customFormat="1">
      <c r="A241" s="14"/>
      <c r="B241" s="246"/>
      <c r="C241" s="247"/>
      <c r="D241" s="237" t="s">
        <v>170</v>
      </c>
      <c r="E241" s="248" t="s">
        <v>32</v>
      </c>
      <c r="F241" s="249" t="s">
        <v>5116</v>
      </c>
      <c r="G241" s="247"/>
      <c r="H241" s="250">
        <v>351.89999999999998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170</v>
      </c>
      <c r="AU241" s="256" t="s">
        <v>91</v>
      </c>
      <c r="AV241" s="14" t="s">
        <v>91</v>
      </c>
      <c r="AW241" s="14" t="s">
        <v>38</v>
      </c>
      <c r="AX241" s="14" t="s">
        <v>84</v>
      </c>
      <c r="AY241" s="256" t="s">
        <v>159</v>
      </c>
    </row>
    <row r="242" s="2" customFormat="1" ht="24.15" customHeight="1">
      <c r="A242" s="43"/>
      <c r="B242" s="44"/>
      <c r="C242" s="277" t="s">
        <v>926</v>
      </c>
      <c r="D242" s="277" t="s">
        <v>670</v>
      </c>
      <c r="E242" s="278" t="s">
        <v>5117</v>
      </c>
      <c r="F242" s="279" t="s">
        <v>5118</v>
      </c>
      <c r="G242" s="280" t="s">
        <v>785</v>
      </c>
      <c r="H242" s="281">
        <v>112.2</v>
      </c>
      <c r="I242" s="282"/>
      <c r="J242" s="283">
        <f>ROUND(I242*H242,2)</f>
        <v>0</v>
      </c>
      <c r="K242" s="279" t="s">
        <v>166</v>
      </c>
      <c r="L242" s="284"/>
      <c r="M242" s="285" t="s">
        <v>32</v>
      </c>
      <c r="N242" s="286" t="s">
        <v>48</v>
      </c>
      <c r="O242" s="89"/>
      <c r="P242" s="226">
        <f>O242*H242</f>
        <v>0</v>
      </c>
      <c r="Q242" s="226">
        <v>0.00011</v>
      </c>
      <c r="R242" s="226">
        <f>Q242*H242</f>
        <v>0.012342000000000001</v>
      </c>
      <c r="S242" s="226">
        <v>0</v>
      </c>
      <c r="T242" s="227">
        <f>S242*H242</f>
        <v>0</v>
      </c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R242" s="228" t="s">
        <v>782</v>
      </c>
      <c r="AT242" s="228" t="s">
        <v>670</v>
      </c>
      <c r="AU242" s="228" t="s">
        <v>91</v>
      </c>
      <c r="AY242" s="21" t="s">
        <v>159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21" t="s">
        <v>91</v>
      </c>
      <c r="BK242" s="229">
        <f>ROUND(I242*H242,2)</f>
        <v>0</v>
      </c>
      <c r="BL242" s="21" t="s">
        <v>663</v>
      </c>
      <c r="BM242" s="228" t="s">
        <v>5119</v>
      </c>
    </row>
    <row r="243" s="14" customFormat="1">
      <c r="A243" s="14"/>
      <c r="B243" s="246"/>
      <c r="C243" s="247"/>
      <c r="D243" s="237" t="s">
        <v>170</v>
      </c>
      <c r="E243" s="248" t="s">
        <v>32</v>
      </c>
      <c r="F243" s="249" t="s">
        <v>5120</v>
      </c>
      <c r="G243" s="247"/>
      <c r="H243" s="250">
        <v>112.2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170</v>
      </c>
      <c r="AU243" s="256" t="s">
        <v>91</v>
      </c>
      <c r="AV243" s="14" t="s">
        <v>91</v>
      </c>
      <c r="AW243" s="14" t="s">
        <v>38</v>
      </c>
      <c r="AX243" s="14" t="s">
        <v>84</v>
      </c>
      <c r="AY243" s="256" t="s">
        <v>159</v>
      </c>
    </row>
    <row r="244" s="2" customFormat="1" ht="24.15" customHeight="1">
      <c r="A244" s="43"/>
      <c r="B244" s="44"/>
      <c r="C244" s="277" t="s">
        <v>930</v>
      </c>
      <c r="D244" s="277" t="s">
        <v>670</v>
      </c>
      <c r="E244" s="278" t="s">
        <v>5121</v>
      </c>
      <c r="F244" s="279" t="s">
        <v>5122</v>
      </c>
      <c r="G244" s="280" t="s">
        <v>785</v>
      </c>
      <c r="H244" s="281">
        <v>91.799999999999997</v>
      </c>
      <c r="I244" s="282"/>
      <c r="J244" s="283">
        <f>ROUND(I244*H244,2)</f>
        <v>0</v>
      </c>
      <c r="K244" s="279" t="s">
        <v>166</v>
      </c>
      <c r="L244" s="284"/>
      <c r="M244" s="285" t="s">
        <v>32</v>
      </c>
      <c r="N244" s="286" t="s">
        <v>48</v>
      </c>
      <c r="O244" s="89"/>
      <c r="P244" s="226">
        <f>O244*H244</f>
        <v>0</v>
      </c>
      <c r="Q244" s="226">
        <v>6.9999999999999994E-05</v>
      </c>
      <c r="R244" s="226">
        <f>Q244*H244</f>
        <v>0.0064259999999999994</v>
      </c>
      <c r="S244" s="226">
        <v>0</v>
      </c>
      <c r="T244" s="227">
        <f>S244*H244</f>
        <v>0</v>
      </c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R244" s="228" t="s">
        <v>782</v>
      </c>
      <c r="AT244" s="228" t="s">
        <v>670</v>
      </c>
      <c r="AU244" s="228" t="s">
        <v>91</v>
      </c>
      <c r="AY244" s="21" t="s">
        <v>159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1" t="s">
        <v>91</v>
      </c>
      <c r="BK244" s="229">
        <f>ROUND(I244*H244,2)</f>
        <v>0</v>
      </c>
      <c r="BL244" s="21" t="s">
        <v>663</v>
      </c>
      <c r="BM244" s="228" t="s">
        <v>5123</v>
      </c>
    </row>
    <row r="245" s="14" customFormat="1">
      <c r="A245" s="14"/>
      <c r="B245" s="246"/>
      <c r="C245" s="247"/>
      <c r="D245" s="237" t="s">
        <v>170</v>
      </c>
      <c r="E245" s="248" t="s">
        <v>32</v>
      </c>
      <c r="F245" s="249" t="s">
        <v>5124</v>
      </c>
      <c r="G245" s="247"/>
      <c r="H245" s="250">
        <v>91.799999999999997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170</v>
      </c>
      <c r="AU245" s="256" t="s">
        <v>91</v>
      </c>
      <c r="AV245" s="14" t="s">
        <v>91</v>
      </c>
      <c r="AW245" s="14" t="s">
        <v>38</v>
      </c>
      <c r="AX245" s="14" t="s">
        <v>84</v>
      </c>
      <c r="AY245" s="256" t="s">
        <v>159</v>
      </c>
    </row>
    <row r="246" s="2" customFormat="1" ht="24.15" customHeight="1">
      <c r="A246" s="43"/>
      <c r="B246" s="44"/>
      <c r="C246" s="277" t="s">
        <v>934</v>
      </c>
      <c r="D246" s="277" t="s">
        <v>670</v>
      </c>
      <c r="E246" s="278" t="s">
        <v>5125</v>
      </c>
      <c r="F246" s="279" t="s">
        <v>5126</v>
      </c>
      <c r="G246" s="280" t="s">
        <v>785</v>
      </c>
      <c r="H246" s="281">
        <v>29.579999999999998</v>
      </c>
      <c r="I246" s="282"/>
      <c r="J246" s="283">
        <f>ROUND(I246*H246,2)</f>
        <v>0</v>
      </c>
      <c r="K246" s="279" t="s">
        <v>166</v>
      </c>
      <c r="L246" s="284"/>
      <c r="M246" s="285" t="s">
        <v>32</v>
      </c>
      <c r="N246" s="286" t="s">
        <v>48</v>
      </c>
      <c r="O246" s="89"/>
      <c r="P246" s="226">
        <f>O246*H246</f>
        <v>0</v>
      </c>
      <c r="Q246" s="226">
        <v>0.00097999999999999997</v>
      </c>
      <c r="R246" s="226">
        <f>Q246*H246</f>
        <v>0.028988399999999998</v>
      </c>
      <c r="S246" s="226">
        <v>0</v>
      </c>
      <c r="T246" s="227">
        <f>S246*H246</f>
        <v>0</v>
      </c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R246" s="228" t="s">
        <v>782</v>
      </c>
      <c r="AT246" s="228" t="s">
        <v>670</v>
      </c>
      <c r="AU246" s="228" t="s">
        <v>91</v>
      </c>
      <c r="AY246" s="21" t="s">
        <v>159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21" t="s">
        <v>91</v>
      </c>
      <c r="BK246" s="229">
        <f>ROUND(I246*H246,2)</f>
        <v>0</v>
      </c>
      <c r="BL246" s="21" t="s">
        <v>663</v>
      </c>
      <c r="BM246" s="228" t="s">
        <v>5127</v>
      </c>
    </row>
    <row r="247" s="14" customFormat="1">
      <c r="A247" s="14"/>
      <c r="B247" s="246"/>
      <c r="C247" s="247"/>
      <c r="D247" s="237" t="s">
        <v>170</v>
      </c>
      <c r="E247" s="248" t="s">
        <v>32</v>
      </c>
      <c r="F247" s="249" t="s">
        <v>5128</v>
      </c>
      <c r="G247" s="247"/>
      <c r="H247" s="250">
        <v>29.579999999999998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170</v>
      </c>
      <c r="AU247" s="256" t="s">
        <v>91</v>
      </c>
      <c r="AV247" s="14" t="s">
        <v>91</v>
      </c>
      <c r="AW247" s="14" t="s">
        <v>38</v>
      </c>
      <c r="AX247" s="14" t="s">
        <v>84</v>
      </c>
      <c r="AY247" s="256" t="s">
        <v>159</v>
      </c>
    </row>
    <row r="248" s="2" customFormat="1" ht="24.15" customHeight="1">
      <c r="A248" s="43"/>
      <c r="B248" s="44"/>
      <c r="C248" s="277" t="s">
        <v>938</v>
      </c>
      <c r="D248" s="277" t="s">
        <v>670</v>
      </c>
      <c r="E248" s="278" t="s">
        <v>5129</v>
      </c>
      <c r="F248" s="279" t="s">
        <v>5130</v>
      </c>
      <c r="G248" s="280" t="s">
        <v>785</v>
      </c>
      <c r="H248" s="281">
        <v>24.48</v>
      </c>
      <c r="I248" s="282"/>
      <c r="J248" s="283">
        <f>ROUND(I248*H248,2)</f>
        <v>0</v>
      </c>
      <c r="K248" s="279" t="s">
        <v>166</v>
      </c>
      <c r="L248" s="284"/>
      <c r="M248" s="285" t="s">
        <v>32</v>
      </c>
      <c r="N248" s="286" t="s">
        <v>48</v>
      </c>
      <c r="O248" s="89"/>
      <c r="P248" s="226">
        <f>O248*H248</f>
        <v>0</v>
      </c>
      <c r="Q248" s="226">
        <v>0.00011</v>
      </c>
      <c r="R248" s="226">
        <f>Q248*H248</f>
        <v>0.0026928</v>
      </c>
      <c r="S248" s="226">
        <v>0</v>
      </c>
      <c r="T248" s="227">
        <f>S248*H248</f>
        <v>0</v>
      </c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R248" s="228" t="s">
        <v>782</v>
      </c>
      <c r="AT248" s="228" t="s">
        <v>670</v>
      </c>
      <c r="AU248" s="228" t="s">
        <v>91</v>
      </c>
      <c r="AY248" s="21" t="s">
        <v>159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1" t="s">
        <v>91</v>
      </c>
      <c r="BK248" s="229">
        <f>ROUND(I248*H248,2)</f>
        <v>0</v>
      </c>
      <c r="BL248" s="21" t="s">
        <v>663</v>
      </c>
      <c r="BM248" s="228" t="s">
        <v>5131</v>
      </c>
    </row>
    <row r="249" s="14" customFormat="1">
      <c r="A249" s="14"/>
      <c r="B249" s="246"/>
      <c r="C249" s="247"/>
      <c r="D249" s="237" t="s">
        <v>170</v>
      </c>
      <c r="E249" s="248" t="s">
        <v>32</v>
      </c>
      <c r="F249" s="249" t="s">
        <v>5132</v>
      </c>
      <c r="G249" s="247"/>
      <c r="H249" s="250">
        <v>24.48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170</v>
      </c>
      <c r="AU249" s="256" t="s">
        <v>91</v>
      </c>
      <c r="AV249" s="14" t="s">
        <v>91</v>
      </c>
      <c r="AW249" s="14" t="s">
        <v>38</v>
      </c>
      <c r="AX249" s="14" t="s">
        <v>84</v>
      </c>
      <c r="AY249" s="256" t="s">
        <v>159</v>
      </c>
    </row>
    <row r="250" s="2" customFormat="1" ht="24.15" customHeight="1">
      <c r="A250" s="43"/>
      <c r="B250" s="44"/>
      <c r="C250" s="277" t="s">
        <v>942</v>
      </c>
      <c r="D250" s="277" t="s">
        <v>670</v>
      </c>
      <c r="E250" s="278" t="s">
        <v>5133</v>
      </c>
      <c r="F250" s="279" t="s">
        <v>5134</v>
      </c>
      <c r="G250" s="280" t="s">
        <v>785</v>
      </c>
      <c r="H250" s="281">
        <v>7.1399999999999997</v>
      </c>
      <c r="I250" s="282"/>
      <c r="J250" s="283">
        <f>ROUND(I250*H250,2)</f>
        <v>0</v>
      </c>
      <c r="K250" s="279" t="s">
        <v>166</v>
      </c>
      <c r="L250" s="284"/>
      <c r="M250" s="285" t="s">
        <v>32</v>
      </c>
      <c r="N250" s="286" t="s">
        <v>48</v>
      </c>
      <c r="O250" s="89"/>
      <c r="P250" s="226">
        <f>O250*H250</f>
        <v>0</v>
      </c>
      <c r="Q250" s="226">
        <v>0.00014999999999999999</v>
      </c>
      <c r="R250" s="226">
        <f>Q250*H250</f>
        <v>0.0010709999999999999</v>
      </c>
      <c r="S250" s="226">
        <v>0</v>
      </c>
      <c r="T250" s="227">
        <f>S250*H250</f>
        <v>0</v>
      </c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R250" s="228" t="s">
        <v>782</v>
      </c>
      <c r="AT250" s="228" t="s">
        <v>670</v>
      </c>
      <c r="AU250" s="228" t="s">
        <v>91</v>
      </c>
      <c r="AY250" s="21" t="s">
        <v>159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1" t="s">
        <v>91</v>
      </c>
      <c r="BK250" s="229">
        <f>ROUND(I250*H250,2)</f>
        <v>0</v>
      </c>
      <c r="BL250" s="21" t="s">
        <v>663</v>
      </c>
      <c r="BM250" s="228" t="s">
        <v>5135</v>
      </c>
    </row>
    <row r="251" s="14" customFormat="1">
      <c r="A251" s="14"/>
      <c r="B251" s="246"/>
      <c r="C251" s="247"/>
      <c r="D251" s="237" t="s">
        <v>170</v>
      </c>
      <c r="E251" s="248" t="s">
        <v>32</v>
      </c>
      <c r="F251" s="249" t="s">
        <v>5136</v>
      </c>
      <c r="G251" s="247"/>
      <c r="H251" s="250">
        <v>7.1399999999999997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170</v>
      </c>
      <c r="AU251" s="256" t="s">
        <v>91</v>
      </c>
      <c r="AV251" s="14" t="s">
        <v>91</v>
      </c>
      <c r="AW251" s="14" t="s">
        <v>38</v>
      </c>
      <c r="AX251" s="14" t="s">
        <v>84</v>
      </c>
      <c r="AY251" s="256" t="s">
        <v>159</v>
      </c>
    </row>
    <row r="252" s="2" customFormat="1" ht="66.75" customHeight="1">
      <c r="A252" s="43"/>
      <c r="B252" s="44"/>
      <c r="C252" s="217" t="s">
        <v>947</v>
      </c>
      <c r="D252" s="217" t="s">
        <v>162</v>
      </c>
      <c r="E252" s="218" t="s">
        <v>5137</v>
      </c>
      <c r="F252" s="219" t="s">
        <v>5138</v>
      </c>
      <c r="G252" s="220" t="s">
        <v>785</v>
      </c>
      <c r="H252" s="221">
        <v>140</v>
      </c>
      <c r="I252" s="222"/>
      <c r="J252" s="223">
        <f>ROUND(I252*H252,2)</f>
        <v>0</v>
      </c>
      <c r="K252" s="219" t="s">
        <v>166</v>
      </c>
      <c r="L252" s="49"/>
      <c r="M252" s="224" t="s">
        <v>32</v>
      </c>
      <c r="N252" s="225" t="s">
        <v>48</v>
      </c>
      <c r="O252" s="89"/>
      <c r="P252" s="226">
        <f>O252*H252</f>
        <v>0</v>
      </c>
      <c r="Q252" s="226">
        <v>0.00019000000000000001</v>
      </c>
      <c r="R252" s="226">
        <f>Q252*H252</f>
        <v>0.026600000000000002</v>
      </c>
      <c r="S252" s="226">
        <v>0</v>
      </c>
      <c r="T252" s="227">
        <f>S252*H252</f>
        <v>0</v>
      </c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R252" s="228" t="s">
        <v>663</v>
      </c>
      <c r="AT252" s="228" t="s">
        <v>162</v>
      </c>
      <c r="AU252" s="228" t="s">
        <v>91</v>
      </c>
      <c r="AY252" s="21" t="s">
        <v>159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1" t="s">
        <v>91</v>
      </c>
      <c r="BK252" s="229">
        <f>ROUND(I252*H252,2)</f>
        <v>0</v>
      </c>
      <c r="BL252" s="21" t="s">
        <v>663</v>
      </c>
      <c r="BM252" s="228" t="s">
        <v>5139</v>
      </c>
    </row>
    <row r="253" s="2" customFormat="1">
      <c r="A253" s="43"/>
      <c r="B253" s="44"/>
      <c r="C253" s="45"/>
      <c r="D253" s="230" t="s">
        <v>168</v>
      </c>
      <c r="E253" s="45"/>
      <c r="F253" s="231" t="s">
        <v>5140</v>
      </c>
      <c r="G253" s="45"/>
      <c r="H253" s="45"/>
      <c r="I253" s="232"/>
      <c r="J253" s="45"/>
      <c r="K253" s="45"/>
      <c r="L253" s="49"/>
      <c r="M253" s="233"/>
      <c r="N253" s="234"/>
      <c r="O253" s="89"/>
      <c r="P253" s="89"/>
      <c r="Q253" s="89"/>
      <c r="R253" s="89"/>
      <c r="S253" s="89"/>
      <c r="T253" s="90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T253" s="21" t="s">
        <v>168</v>
      </c>
      <c r="AU253" s="21" t="s">
        <v>91</v>
      </c>
    </row>
    <row r="254" s="14" customFormat="1">
      <c r="A254" s="14"/>
      <c r="B254" s="246"/>
      <c r="C254" s="247"/>
      <c r="D254" s="237" t="s">
        <v>170</v>
      </c>
      <c r="E254" s="248" t="s">
        <v>32</v>
      </c>
      <c r="F254" s="249" t="s">
        <v>5141</v>
      </c>
      <c r="G254" s="247"/>
      <c r="H254" s="250">
        <v>140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170</v>
      </c>
      <c r="AU254" s="256" t="s">
        <v>91</v>
      </c>
      <c r="AV254" s="14" t="s">
        <v>91</v>
      </c>
      <c r="AW254" s="14" t="s">
        <v>38</v>
      </c>
      <c r="AX254" s="14" t="s">
        <v>84</v>
      </c>
      <c r="AY254" s="256" t="s">
        <v>159</v>
      </c>
    </row>
    <row r="255" s="2" customFormat="1" ht="24.15" customHeight="1">
      <c r="A255" s="43"/>
      <c r="B255" s="44"/>
      <c r="C255" s="277" t="s">
        <v>985</v>
      </c>
      <c r="D255" s="277" t="s">
        <v>670</v>
      </c>
      <c r="E255" s="278" t="s">
        <v>5142</v>
      </c>
      <c r="F255" s="279" t="s">
        <v>5143</v>
      </c>
      <c r="G255" s="280" t="s">
        <v>785</v>
      </c>
      <c r="H255" s="281">
        <v>100.98</v>
      </c>
      <c r="I255" s="282"/>
      <c r="J255" s="283">
        <f>ROUND(I255*H255,2)</f>
        <v>0</v>
      </c>
      <c r="K255" s="279" t="s">
        <v>166</v>
      </c>
      <c r="L255" s="284"/>
      <c r="M255" s="285" t="s">
        <v>32</v>
      </c>
      <c r="N255" s="286" t="s">
        <v>48</v>
      </c>
      <c r="O255" s="89"/>
      <c r="P255" s="226">
        <f>O255*H255</f>
        <v>0</v>
      </c>
      <c r="Q255" s="226">
        <v>0.00029</v>
      </c>
      <c r="R255" s="226">
        <f>Q255*H255</f>
        <v>0.0292842</v>
      </c>
      <c r="S255" s="226">
        <v>0</v>
      </c>
      <c r="T255" s="227">
        <f>S255*H255</f>
        <v>0</v>
      </c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R255" s="228" t="s">
        <v>782</v>
      </c>
      <c r="AT255" s="228" t="s">
        <v>670</v>
      </c>
      <c r="AU255" s="228" t="s">
        <v>91</v>
      </c>
      <c r="AY255" s="21" t="s">
        <v>159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1" t="s">
        <v>91</v>
      </c>
      <c r="BK255" s="229">
        <f>ROUND(I255*H255,2)</f>
        <v>0</v>
      </c>
      <c r="BL255" s="21" t="s">
        <v>663</v>
      </c>
      <c r="BM255" s="228" t="s">
        <v>5144</v>
      </c>
    </row>
    <row r="256" s="14" customFormat="1">
      <c r="A256" s="14"/>
      <c r="B256" s="246"/>
      <c r="C256" s="247"/>
      <c r="D256" s="237" t="s">
        <v>170</v>
      </c>
      <c r="E256" s="248" t="s">
        <v>32</v>
      </c>
      <c r="F256" s="249" t="s">
        <v>5145</v>
      </c>
      <c r="G256" s="247"/>
      <c r="H256" s="250">
        <v>100.98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170</v>
      </c>
      <c r="AU256" s="256" t="s">
        <v>91</v>
      </c>
      <c r="AV256" s="14" t="s">
        <v>91</v>
      </c>
      <c r="AW256" s="14" t="s">
        <v>38</v>
      </c>
      <c r="AX256" s="14" t="s">
        <v>84</v>
      </c>
      <c r="AY256" s="256" t="s">
        <v>159</v>
      </c>
    </row>
    <row r="257" s="2" customFormat="1" ht="24.15" customHeight="1">
      <c r="A257" s="43"/>
      <c r="B257" s="44"/>
      <c r="C257" s="277" t="s">
        <v>1001</v>
      </c>
      <c r="D257" s="277" t="s">
        <v>670</v>
      </c>
      <c r="E257" s="278" t="s">
        <v>5146</v>
      </c>
      <c r="F257" s="279" t="s">
        <v>5147</v>
      </c>
      <c r="G257" s="280" t="s">
        <v>785</v>
      </c>
      <c r="H257" s="281">
        <v>22.440000000000001</v>
      </c>
      <c r="I257" s="282"/>
      <c r="J257" s="283">
        <f>ROUND(I257*H257,2)</f>
        <v>0</v>
      </c>
      <c r="K257" s="279" t="s">
        <v>166</v>
      </c>
      <c r="L257" s="284"/>
      <c r="M257" s="285" t="s">
        <v>32</v>
      </c>
      <c r="N257" s="286" t="s">
        <v>48</v>
      </c>
      <c r="O257" s="89"/>
      <c r="P257" s="226">
        <f>O257*H257</f>
        <v>0</v>
      </c>
      <c r="Q257" s="226">
        <v>0.00064999999999999997</v>
      </c>
      <c r="R257" s="226">
        <f>Q257*H257</f>
        <v>0.014586</v>
      </c>
      <c r="S257" s="226">
        <v>0</v>
      </c>
      <c r="T257" s="227">
        <f>S257*H257</f>
        <v>0</v>
      </c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R257" s="228" t="s">
        <v>782</v>
      </c>
      <c r="AT257" s="228" t="s">
        <v>670</v>
      </c>
      <c r="AU257" s="228" t="s">
        <v>91</v>
      </c>
      <c r="AY257" s="21" t="s">
        <v>159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1" t="s">
        <v>91</v>
      </c>
      <c r="BK257" s="229">
        <f>ROUND(I257*H257,2)</f>
        <v>0</v>
      </c>
      <c r="BL257" s="21" t="s">
        <v>663</v>
      </c>
      <c r="BM257" s="228" t="s">
        <v>5148</v>
      </c>
    </row>
    <row r="258" s="14" customFormat="1">
      <c r="A258" s="14"/>
      <c r="B258" s="246"/>
      <c r="C258" s="247"/>
      <c r="D258" s="237" t="s">
        <v>170</v>
      </c>
      <c r="E258" s="248" t="s">
        <v>32</v>
      </c>
      <c r="F258" s="249" t="s">
        <v>5149</v>
      </c>
      <c r="G258" s="247"/>
      <c r="H258" s="250">
        <v>22.440000000000001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170</v>
      </c>
      <c r="AU258" s="256" t="s">
        <v>91</v>
      </c>
      <c r="AV258" s="14" t="s">
        <v>91</v>
      </c>
      <c r="AW258" s="14" t="s">
        <v>38</v>
      </c>
      <c r="AX258" s="14" t="s">
        <v>84</v>
      </c>
      <c r="AY258" s="256" t="s">
        <v>159</v>
      </c>
    </row>
    <row r="259" s="2" customFormat="1" ht="24.15" customHeight="1">
      <c r="A259" s="43"/>
      <c r="B259" s="44"/>
      <c r="C259" s="277" t="s">
        <v>1010</v>
      </c>
      <c r="D259" s="277" t="s">
        <v>670</v>
      </c>
      <c r="E259" s="278" t="s">
        <v>5150</v>
      </c>
      <c r="F259" s="279" t="s">
        <v>5151</v>
      </c>
      <c r="G259" s="280" t="s">
        <v>785</v>
      </c>
      <c r="H259" s="281">
        <v>19.379999999999999</v>
      </c>
      <c r="I259" s="282"/>
      <c r="J259" s="283">
        <f>ROUND(I259*H259,2)</f>
        <v>0</v>
      </c>
      <c r="K259" s="279" t="s">
        <v>166</v>
      </c>
      <c r="L259" s="284"/>
      <c r="M259" s="285" t="s">
        <v>32</v>
      </c>
      <c r="N259" s="286" t="s">
        <v>48</v>
      </c>
      <c r="O259" s="89"/>
      <c r="P259" s="226">
        <f>O259*H259</f>
        <v>0</v>
      </c>
      <c r="Q259" s="226">
        <v>0.00072000000000000005</v>
      </c>
      <c r="R259" s="226">
        <f>Q259*H259</f>
        <v>0.0139536</v>
      </c>
      <c r="S259" s="226">
        <v>0</v>
      </c>
      <c r="T259" s="227">
        <f>S259*H259</f>
        <v>0</v>
      </c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R259" s="228" t="s">
        <v>782</v>
      </c>
      <c r="AT259" s="228" t="s">
        <v>670</v>
      </c>
      <c r="AU259" s="228" t="s">
        <v>91</v>
      </c>
      <c r="AY259" s="21" t="s">
        <v>159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1" t="s">
        <v>91</v>
      </c>
      <c r="BK259" s="229">
        <f>ROUND(I259*H259,2)</f>
        <v>0</v>
      </c>
      <c r="BL259" s="21" t="s">
        <v>663</v>
      </c>
      <c r="BM259" s="228" t="s">
        <v>5152</v>
      </c>
    </row>
    <row r="260" s="14" customFormat="1">
      <c r="A260" s="14"/>
      <c r="B260" s="246"/>
      <c r="C260" s="247"/>
      <c r="D260" s="237" t="s">
        <v>170</v>
      </c>
      <c r="E260" s="248" t="s">
        <v>32</v>
      </c>
      <c r="F260" s="249" t="s">
        <v>5153</v>
      </c>
      <c r="G260" s="247"/>
      <c r="H260" s="250">
        <v>19.379999999999999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170</v>
      </c>
      <c r="AU260" s="256" t="s">
        <v>91</v>
      </c>
      <c r="AV260" s="14" t="s">
        <v>91</v>
      </c>
      <c r="AW260" s="14" t="s">
        <v>38</v>
      </c>
      <c r="AX260" s="14" t="s">
        <v>84</v>
      </c>
      <c r="AY260" s="256" t="s">
        <v>159</v>
      </c>
    </row>
    <row r="261" s="2" customFormat="1" ht="49.05" customHeight="1">
      <c r="A261" s="43"/>
      <c r="B261" s="44"/>
      <c r="C261" s="217" t="s">
        <v>1018</v>
      </c>
      <c r="D261" s="217" t="s">
        <v>162</v>
      </c>
      <c r="E261" s="218" t="s">
        <v>5154</v>
      </c>
      <c r="F261" s="219" t="s">
        <v>5155</v>
      </c>
      <c r="G261" s="220" t="s">
        <v>181</v>
      </c>
      <c r="H261" s="221">
        <v>0.25900000000000001</v>
      </c>
      <c r="I261" s="222"/>
      <c r="J261" s="223">
        <f>ROUND(I261*H261,2)</f>
        <v>0</v>
      </c>
      <c r="K261" s="219" t="s">
        <v>166</v>
      </c>
      <c r="L261" s="49"/>
      <c r="M261" s="224" t="s">
        <v>32</v>
      </c>
      <c r="N261" s="225" t="s">
        <v>48</v>
      </c>
      <c r="O261" s="89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R261" s="228" t="s">
        <v>663</v>
      </c>
      <c r="AT261" s="228" t="s">
        <v>162</v>
      </c>
      <c r="AU261" s="228" t="s">
        <v>91</v>
      </c>
      <c r="AY261" s="21" t="s">
        <v>159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1" t="s">
        <v>91</v>
      </c>
      <c r="BK261" s="229">
        <f>ROUND(I261*H261,2)</f>
        <v>0</v>
      </c>
      <c r="BL261" s="21" t="s">
        <v>663</v>
      </c>
      <c r="BM261" s="228" t="s">
        <v>5156</v>
      </c>
    </row>
    <row r="262" s="2" customFormat="1">
      <c r="A262" s="43"/>
      <c r="B262" s="44"/>
      <c r="C262" s="45"/>
      <c r="D262" s="230" t="s">
        <v>168</v>
      </c>
      <c r="E262" s="45"/>
      <c r="F262" s="231" t="s">
        <v>5157</v>
      </c>
      <c r="G262" s="45"/>
      <c r="H262" s="45"/>
      <c r="I262" s="232"/>
      <c r="J262" s="45"/>
      <c r="K262" s="45"/>
      <c r="L262" s="49"/>
      <c r="M262" s="233"/>
      <c r="N262" s="234"/>
      <c r="O262" s="89"/>
      <c r="P262" s="89"/>
      <c r="Q262" s="89"/>
      <c r="R262" s="89"/>
      <c r="S262" s="89"/>
      <c r="T262" s="90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T262" s="21" t="s">
        <v>168</v>
      </c>
      <c r="AU262" s="21" t="s">
        <v>91</v>
      </c>
    </row>
    <row r="263" s="2" customFormat="1" ht="49.05" customHeight="1">
      <c r="A263" s="43"/>
      <c r="B263" s="44"/>
      <c r="C263" s="217" t="s">
        <v>386</v>
      </c>
      <c r="D263" s="217" t="s">
        <v>162</v>
      </c>
      <c r="E263" s="218" t="s">
        <v>5158</v>
      </c>
      <c r="F263" s="219" t="s">
        <v>5159</v>
      </c>
      <c r="G263" s="220" t="s">
        <v>181</v>
      </c>
      <c r="H263" s="221">
        <v>0.25900000000000001</v>
      </c>
      <c r="I263" s="222"/>
      <c r="J263" s="223">
        <f>ROUND(I263*H263,2)</f>
        <v>0</v>
      </c>
      <c r="K263" s="219" t="s">
        <v>166</v>
      </c>
      <c r="L263" s="49"/>
      <c r="M263" s="224" t="s">
        <v>32</v>
      </c>
      <c r="N263" s="225" t="s">
        <v>48</v>
      </c>
      <c r="O263" s="89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R263" s="228" t="s">
        <v>663</v>
      </c>
      <c r="AT263" s="228" t="s">
        <v>162</v>
      </c>
      <c r="AU263" s="228" t="s">
        <v>91</v>
      </c>
      <c r="AY263" s="21" t="s">
        <v>159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21" t="s">
        <v>91</v>
      </c>
      <c r="BK263" s="229">
        <f>ROUND(I263*H263,2)</f>
        <v>0</v>
      </c>
      <c r="BL263" s="21" t="s">
        <v>663</v>
      </c>
      <c r="BM263" s="228" t="s">
        <v>5160</v>
      </c>
    </row>
    <row r="264" s="2" customFormat="1">
      <c r="A264" s="43"/>
      <c r="B264" s="44"/>
      <c r="C264" s="45"/>
      <c r="D264" s="230" t="s">
        <v>168</v>
      </c>
      <c r="E264" s="45"/>
      <c r="F264" s="231" t="s">
        <v>5161</v>
      </c>
      <c r="G264" s="45"/>
      <c r="H264" s="45"/>
      <c r="I264" s="232"/>
      <c r="J264" s="45"/>
      <c r="K264" s="45"/>
      <c r="L264" s="49"/>
      <c r="M264" s="233"/>
      <c r="N264" s="234"/>
      <c r="O264" s="89"/>
      <c r="P264" s="89"/>
      <c r="Q264" s="89"/>
      <c r="R264" s="89"/>
      <c r="S264" s="89"/>
      <c r="T264" s="90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T264" s="21" t="s">
        <v>168</v>
      </c>
      <c r="AU264" s="21" t="s">
        <v>91</v>
      </c>
    </row>
    <row r="265" s="12" customFormat="1" ht="22.8" customHeight="1">
      <c r="A265" s="12"/>
      <c r="B265" s="201"/>
      <c r="C265" s="202"/>
      <c r="D265" s="203" t="s">
        <v>75</v>
      </c>
      <c r="E265" s="215" t="s">
        <v>2385</v>
      </c>
      <c r="F265" s="215" t="s">
        <v>2386</v>
      </c>
      <c r="G265" s="202"/>
      <c r="H265" s="202"/>
      <c r="I265" s="205"/>
      <c r="J265" s="216">
        <f>BK265</f>
        <v>0</v>
      </c>
      <c r="K265" s="202"/>
      <c r="L265" s="207"/>
      <c r="M265" s="208"/>
      <c r="N265" s="209"/>
      <c r="O265" s="209"/>
      <c r="P265" s="210">
        <f>SUM(P266:P333)</f>
        <v>0</v>
      </c>
      <c r="Q265" s="209"/>
      <c r="R265" s="210">
        <f>SUM(R266:R333)</f>
        <v>1.0149800000000002</v>
      </c>
      <c r="S265" s="209"/>
      <c r="T265" s="211">
        <f>SUM(T266:T333)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2" t="s">
        <v>91</v>
      </c>
      <c r="AT265" s="213" t="s">
        <v>75</v>
      </c>
      <c r="AU265" s="213" t="s">
        <v>84</v>
      </c>
      <c r="AY265" s="212" t="s">
        <v>159</v>
      </c>
      <c r="BK265" s="214">
        <f>SUM(BK266:BK333)</f>
        <v>0</v>
      </c>
    </row>
    <row r="266" s="2" customFormat="1" ht="16.5" customHeight="1">
      <c r="A266" s="43"/>
      <c r="B266" s="44"/>
      <c r="C266" s="217" t="s">
        <v>1030</v>
      </c>
      <c r="D266" s="217" t="s">
        <v>162</v>
      </c>
      <c r="E266" s="218" t="s">
        <v>5162</v>
      </c>
      <c r="F266" s="219" t="s">
        <v>5163</v>
      </c>
      <c r="G266" s="220" t="s">
        <v>785</v>
      </c>
      <c r="H266" s="221">
        <v>53</v>
      </c>
      <c r="I266" s="222"/>
      <c r="J266" s="223">
        <f>ROUND(I266*H266,2)</f>
        <v>0</v>
      </c>
      <c r="K266" s="219" t="s">
        <v>166</v>
      </c>
      <c r="L266" s="49"/>
      <c r="M266" s="224" t="s">
        <v>32</v>
      </c>
      <c r="N266" s="225" t="s">
        <v>48</v>
      </c>
      <c r="O266" s="89"/>
      <c r="P266" s="226">
        <f>O266*H266</f>
        <v>0</v>
      </c>
      <c r="Q266" s="226">
        <v>0.00191</v>
      </c>
      <c r="R266" s="226">
        <f>Q266*H266</f>
        <v>0.10123</v>
      </c>
      <c r="S266" s="226">
        <v>0</v>
      </c>
      <c r="T266" s="227">
        <f>S266*H266</f>
        <v>0</v>
      </c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R266" s="228" t="s">
        <v>663</v>
      </c>
      <c r="AT266" s="228" t="s">
        <v>162</v>
      </c>
      <c r="AU266" s="228" t="s">
        <v>91</v>
      </c>
      <c r="AY266" s="21" t="s">
        <v>159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21" t="s">
        <v>91</v>
      </c>
      <c r="BK266" s="229">
        <f>ROUND(I266*H266,2)</f>
        <v>0</v>
      </c>
      <c r="BL266" s="21" t="s">
        <v>663</v>
      </c>
      <c r="BM266" s="228" t="s">
        <v>5164</v>
      </c>
    </row>
    <row r="267" s="2" customFormat="1">
      <c r="A267" s="43"/>
      <c r="B267" s="44"/>
      <c r="C267" s="45"/>
      <c r="D267" s="230" t="s">
        <v>168</v>
      </c>
      <c r="E267" s="45"/>
      <c r="F267" s="231" t="s">
        <v>5165</v>
      </c>
      <c r="G267" s="45"/>
      <c r="H267" s="45"/>
      <c r="I267" s="232"/>
      <c r="J267" s="45"/>
      <c r="K267" s="45"/>
      <c r="L267" s="49"/>
      <c r="M267" s="233"/>
      <c r="N267" s="234"/>
      <c r="O267" s="89"/>
      <c r="P267" s="89"/>
      <c r="Q267" s="89"/>
      <c r="R267" s="89"/>
      <c r="S267" s="89"/>
      <c r="T267" s="90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T267" s="21" t="s">
        <v>168</v>
      </c>
      <c r="AU267" s="21" t="s">
        <v>91</v>
      </c>
    </row>
    <row r="268" s="2" customFormat="1" ht="16.5" customHeight="1">
      <c r="A268" s="43"/>
      <c r="B268" s="44"/>
      <c r="C268" s="217" t="s">
        <v>1035</v>
      </c>
      <c r="D268" s="217" t="s">
        <v>162</v>
      </c>
      <c r="E268" s="218" t="s">
        <v>5166</v>
      </c>
      <c r="F268" s="219" t="s">
        <v>5167</v>
      </c>
      <c r="G268" s="220" t="s">
        <v>785</v>
      </c>
      <c r="H268" s="221">
        <v>6</v>
      </c>
      <c r="I268" s="222"/>
      <c r="J268" s="223">
        <f>ROUND(I268*H268,2)</f>
        <v>0</v>
      </c>
      <c r="K268" s="219" t="s">
        <v>166</v>
      </c>
      <c r="L268" s="49"/>
      <c r="M268" s="224" t="s">
        <v>32</v>
      </c>
      <c r="N268" s="225" t="s">
        <v>48</v>
      </c>
      <c r="O268" s="89"/>
      <c r="P268" s="226">
        <f>O268*H268</f>
        <v>0</v>
      </c>
      <c r="Q268" s="226">
        <v>0.0030799999999999998</v>
      </c>
      <c r="R268" s="226">
        <f>Q268*H268</f>
        <v>0.01848</v>
      </c>
      <c r="S268" s="226">
        <v>0</v>
      </c>
      <c r="T268" s="227">
        <f>S268*H268</f>
        <v>0</v>
      </c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R268" s="228" t="s">
        <v>663</v>
      </c>
      <c r="AT268" s="228" t="s">
        <v>162</v>
      </c>
      <c r="AU268" s="228" t="s">
        <v>91</v>
      </c>
      <c r="AY268" s="21" t="s">
        <v>159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21" t="s">
        <v>91</v>
      </c>
      <c r="BK268" s="229">
        <f>ROUND(I268*H268,2)</f>
        <v>0</v>
      </c>
      <c r="BL268" s="21" t="s">
        <v>663</v>
      </c>
      <c r="BM268" s="228" t="s">
        <v>5168</v>
      </c>
    </row>
    <row r="269" s="2" customFormat="1">
      <c r="A269" s="43"/>
      <c r="B269" s="44"/>
      <c r="C269" s="45"/>
      <c r="D269" s="230" t="s">
        <v>168</v>
      </c>
      <c r="E269" s="45"/>
      <c r="F269" s="231" t="s">
        <v>5169</v>
      </c>
      <c r="G269" s="45"/>
      <c r="H269" s="45"/>
      <c r="I269" s="232"/>
      <c r="J269" s="45"/>
      <c r="K269" s="45"/>
      <c r="L269" s="49"/>
      <c r="M269" s="233"/>
      <c r="N269" s="234"/>
      <c r="O269" s="89"/>
      <c r="P269" s="89"/>
      <c r="Q269" s="89"/>
      <c r="R269" s="89"/>
      <c r="S269" s="89"/>
      <c r="T269" s="90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T269" s="21" t="s">
        <v>168</v>
      </c>
      <c r="AU269" s="21" t="s">
        <v>91</v>
      </c>
    </row>
    <row r="270" s="2" customFormat="1" ht="21.75" customHeight="1">
      <c r="A270" s="43"/>
      <c r="B270" s="44"/>
      <c r="C270" s="217" t="s">
        <v>1045</v>
      </c>
      <c r="D270" s="217" t="s">
        <v>162</v>
      </c>
      <c r="E270" s="218" t="s">
        <v>5170</v>
      </c>
      <c r="F270" s="219" t="s">
        <v>5171</v>
      </c>
      <c r="G270" s="220" t="s">
        <v>785</v>
      </c>
      <c r="H270" s="221">
        <v>127</v>
      </c>
      <c r="I270" s="222"/>
      <c r="J270" s="223">
        <f>ROUND(I270*H270,2)</f>
        <v>0</v>
      </c>
      <c r="K270" s="219" t="s">
        <v>166</v>
      </c>
      <c r="L270" s="49"/>
      <c r="M270" s="224" t="s">
        <v>32</v>
      </c>
      <c r="N270" s="225" t="s">
        <v>48</v>
      </c>
      <c r="O270" s="89"/>
      <c r="P270" s="226">
        <f>O270*H270</f>
        <v>0</v>
      </c>
      <c r="Q270" s="226">
        <v>0.00197</v>
      </c>
      <c r="R270" s="226">
        <f>Q270*H270</f>
        <v>0.25018999999999997</v>
      </c>
      <c r="S270" s="226">
        <v>0</v>
      </c>
      <c r="T270" s="227">
        <f>S270*H270</f>
        <v>0</v>
      </c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R270" s="228" t="s">
        <v>663</v>
      </c>
      <c r="AT270" s="228" t="s">
        <v>162</v>
      </c>
      <c r="AU270" s="228" t="s">
        <v>91</v>
      </c>
      <c r="AY270" s="21" t="s">
        <v>159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21" t="s">
        <v>91</v>
      </c>
      <c r="BK270" s="229">
        <f>ROUND(I270*H270,2)</f>
        <v>0</v>
      </c>
      <c r="BL270" s="21" t="s">
        <v>663</v>
      </c>
      <c r="BM270" s="228" t="s">
        <v>5172</v>
      </c>
    </row>
    <row r="271" s="2" customFormat="1">
      <c r="A271" s="43"/>
      <c r="B271" s="44"/>
      <c r="C271" s="45"/>
      <c r="D271" s="230" t="s">
        <v>168</v>
      </c>
      <c r="E271" s="45"/>
      <c r="F271" s="231" t="s">
        <v>5173</v>
      </c>
      <c r="G271" s="45"/>
      <c r="H271" s="45"/>
      <c r="I271" s="232"/>
      <c r="J271" s="45"/>
      <c r="K271" s="45"/>
      <c r="L271" s="49"/>
      <c r="M271" s="233"/>
      <c r="N271" s="234"/>
      <c r="O271" s="89"/>
      <c r="P271" s="89"/>
      <c r="Q271" s="89"/>
      <c r="R271" s="89"/>
      <c r="S271" s="89"/>
      <c r="T271" s="90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T271" s="21" t="s">
        <v>168</v>
      </c>
      <c r="AU271" s="21" t="s">
        <v>91</v>
      </c>
    </row>
    <row r="272" s="2" customFormat="1" ht="21.75" customHeight="1">
      <c r="A272" s="43"/>
      <c r="B272" s="44"/>
      <c r="C272" s="217" t="s">
        <v>1060</v>
      </c>
      <c r="D272" s="217" t="s">
        <v>162</v>
      </c>
      <c r="E272" s="218" t="s">
        <v>5174</v>
      </c>
      <c r="F272" s="219" t="s">
        <v>5175</v>
      </c>
      <c r="G272" s="220" t="s">
        <v>785</v>
      </c>
      <c r="H272" s="221">
        <v>31</v>
      </c>
      <c r="I272" s="222"/>
      <c r="J272" s="223">
        <f>ROUND(I272*H272,2)</f>
        <v>0</v>
      </c>
      <c r="K272" s="219" t="s">
        <v>166</v>
      </c>
      <c r="L272" s="49"/>
      <c r="M272" s="224" t="s">
        <v>32</v>
      </c>
      <c r="N272" s="225" t="s">
        <v>48</v>
      </c>
      <c r="O272" s="89"/>
      <c r="P272" s="226">
        <f>O272*H272</f>
        <v>0</v>
      </c>
      <c r="Q272" s="226">
        <v>0.0030400000000000002</v>
      </c>
      <c r="R272" s="226">
        <f>Q272*H272</f>
        <v>0.094240000000000004</v>
      </c>
      <c r="S272" s="226">
        <v>0</v>
      </c>
      <c r="T272" s="227">
        <f>S272*H272</f>
        <v>0</v>
      </c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R272" s="228" t="s">
        <v>663</v>
      </c>
      <c r="AT272" s="228" t="s">
        <v>162</v>
      </c>
      <c r="AU272" s="228" t="s">
        <v>91</v>
      </c>
      <c r="AY272" s="21" t="s">
        <v>159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21" t="s">
        <v>91</v>
      </c>
      <c r="BK272" s="229">
        <f>ROUND(I272*H272,2)</f>
        <v>0</v>
      </c>
      <c r="BL272" s="21" t="s">
        <v>663</v>
      </c>
      <c r="BM272" s="228" t="s">
        <v>5176</v>
      </c>
    </row>
    <row r="273" s="2" customFormat="1">
      <c r="A273" s="43"/>
      <c r="B273" s="44"/>
      <c r="C273" s="45"/>
      <c r="D273" s="230" t="s">
        <v>168</v>
      </c>
      <c r="E273" s="45"/>
      <c r="F273" s="231" t="s">
        <v>5177</v>
      </c>
      <c r="G273" s="45"/>
      <c r="H273" s="45"/>
      <c r="I273" s="232"/>
      <c r="J273" s="45"/>
      <c r="K273" s="45"/>
      <c r="L273" s="49"/>
      <c r="M273" s="233"/>
      <c r="N273" s="234"/>
      <c r="O273" s="89"/>
      <c r="P273" s="89"/>
      <c r="Q273" s="89"/>
      <c r="R273" s="89"/>
      <c r="S273" s="89"/>
      <c r="T273" s="90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T273" s="21" t="s">
        <v>168</v>
      </c>
      <c r="AU273" s="21" t="s">
        <v>91</v>
      </c>
    </row>
    <row r="274" s="2" customFormat="1" ht="16.5" customHeight="1">
      <c r="A274" s="43"/>
      <c r="B274" s="44"/>
      <c r="C274" s="277" t="s">
        <v>1068</v>
      </c>
      <c r="D274" s="277" t="s">
        <v>670</v>
      </c>
      <c r="E274" s="278" t="s">
        <v>5178</v>
      </c>
      <c r="F274" s="279" t="s">
        <v>5179</v>
      </c>
      <c r="G274" s="280" t="s">
        <v>212</v>
      </c>
      <c r="H274" s="281">
        <v>182</v>
      </c>
      <c r="I274" s="282"/>
      <c r="J274" s="283">
        <f>ROUND(I274*H274,2)</f>
        <v>0</v>
      </c>
      <c r="K274" s="279" t="s">
        <v>166</v>
      </c>
      <c r="L274" s="284"/>
      <c r="M274" s="285" t="s">
        <v>32</v>
      </c>
      <c r="N274" s="286" t="s">
        <v>48</v>
      </c>
      <c r="O274" s="89"/>
      <c r="P274" s="226">
        <f>O274*H274</f>
        <v>0</v>
      </c>
      <c r="Q274" s="226">
        <v>0.00035</v>
      </c>
      <c r="R274" s="226">
        <f>Q274*H274</f>
        <v>0.063699999999999993</v>
      </c>
      <c r="S274" s="226">
        <v>0</v>
      </c>
      <c r="T274" s="227">
        <f>S274*H274</f>
        <v>0</v>
      </c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R274" s="228" t="s">
        <v>782</v>
      </c>
      <c r="AT274" s="228" t="s">
        <v>670</v>
      </c>
      <c r="AU274" s="228" t="s">
        <v>91</v>
      </c>
      <c r="AY274" s="21" t="s">
        <v>159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21" t="s">
        <v>91</v>
      </c>
      <c r="BK274" s="229">
        <f>ROUND(I274*H274,2)</f>
        <v>0</v>
      </c>
      <c r="BL274" s="21" t="s">
        <v>663</v>
      </c>
      <c r="BM274" s="228" t="s">
        <v>5180</v>
      </c>
    </row>
    <row r="275" s="14" customFormat="1">
      <c r="A275" s="14"/>
      <c r="B275" s="246"/>
      <c r="C275" s="247"/>
      <c r="D275" s="237" t="s">
        <v>170</v>
      </c>
      <c r="E275" s="248" t="s">
        <v>32</v>
      </c>
      <c r="F275" s="249" t="s">
        <v>5181</v>
      </c>
      <c r="G275" s="247"/>
      <c r="H275" s="250">
        <v>182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170</v>
      </c>
      <c r="AU275" s="256" t="s">
        <v>91</v>
      </c>
      <c r="AV275" s="14" t="s">
        <v>91</v>
      </c>
      <c r="AW275" s="14" t="s">
        <v>38</v>
      </c>
      <c r="AX275" s="14" t="s">
        <v>84</v>
      </c>
      <c r="AY275" s="256" t="s">
        <v>159</v>
      </c>
    </row>
    <row r="276" s="2" customFormat="1" ht="16.5" customHeight="1">
      <c r="A276" s="43"/>
      <c r="B276" s="44"/>
      <c r="C276" s="277" t="s">
        <v>1101</v>
      </c>
      <c r="D276" s="277" t="s">
        <v>670</v>
      </c>
      <c r="E276" s="278" t="s">
        <v>5182</v>
      </c>
      <c r="F276" s="279" t="s">
        <v>5183</v>
      </c>
      <c r="G276" s="280" t="s">
        <v>212</v>
      </c>
      <c r="H276" s="281">
        <v>3</v>
      </c>
      <c r="I276" s="282"/>
      <c r="J276" s="283">
        <f>ROUND(I276*H276,2)</f>
        <v>0</v>
      </c>
      <c r="K276" s="279" t="s">
        <v>166</v>
      </c>
      <c r="L276" s="284"/>
      <c r="M276" s="285" t="s">
        <v>32</v>
      </c>
      <c r="N276" s="286" t="s">
        <v>48</v>
      </c>
      <c r="O276" s="89"/>
      <c r="P276" s="226">
        <f>O276*H276</f>
        <v>0</v>
      </c>
      <c r="Q276" s="226">
        <v>0.00064999999999999997</v>
      </c>
      <c r="R276" s="226">
        <f>Q276*H276</f>
        <v>0.0019499999999999999</v>
      </c>
      <c r="S276" s="226">
        <v>0</v>
      </c>
      <c r="T276" s="227">
        <f>S276*H276</f>
        <v>0</v>
      </c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R276" s="228" t="s">
        <v>782</v>
      </c>
      <c r="AT276" s="228" t="s">
        <v>670</v>
      </c>
      <c r="AU276" s="228" t="s">
        <v>91</v>
      </c>
      <c r="AY276" s="21" t="s">
        <v>159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21" t="s">
        <v>91</v>
      </c>
      <c r="BK276" s="229">
        <f>ROUND(I276*H276,2)</f>
        <v>0</v>
      </c>
      <c r="BL276" s="21" t="s">
        <v>663</v>
      </c>
      <c r="BM276" s="228" t="s">
        <v>5184</v>
      </c>
    </row>
    <row r="277" s="14" customFormat="1">
      <c r="A277" s="14"/>
      <c r="B277" s="246"/>
      <c r="C277" s="247"/>
      <c r="D277" s="237" t="s">
        <v>170</v>
      </c>
      <c r="E277" s="248" t="s">
        <v>32</v>
      </c>
      <c r="F277" s="249" t="s">
        <v>5185</v>
      </c>
      <c r="G277" s="247"/>
      <c r="H277" s="250">
        <v>3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170</v>
      </c>
      <c r="AU277" s="256" t="s">
        <v>91</v>
      </c>
      <c r="AV277" s="14" t="s">
        <v>91</v>
      </c>
      <c r="AW277" s="14" t="s">
        <v>38</v>
      </c>
      <c r="AX277" s="14" t="s">
        <v>84</v>
      </c>
      <c r="AY277" s="256" t="s">
        <v>159</v>
      </c>
    </row>
    <row r="278" s="2" customFormat="1" ht="16.5" customHeight="1">
      <c r="A278" s="43"/>
      <c r="B278" s="44"/>
      <c r="C278" s="277" t="s">
        <v>1106</v>
      </c>
      <c r="D278" s="277" t="s">
        <v>670</v>
      </c>
      <c r="E278" s="278" t="s">
        <v>5186</v>
      </c>
      <c r="F278" s="279" t="s">
        <v>5187</v>
      </c>
      <c r="G278" s="280" t="s">
        <v>212</v>
      </c>
      <c r="H278" s="281">
        <v>2</v>
      </c>
      <c r="I278" s="282"/>
      <c r="J278" s="283">
        <f>ROUND(I278*H278,2)</f>
        <v>0</v>
      </c>
      <c r="K278" s="279" t="s">
        <v>166</v>
      </c>
      <c r="L278" s="284"/>
      <c r="M278" s="285" t="s">
        <v>32</v>
      </c>
      <c r="N278" s="286" t="s">
        <v>48</v>
      </c>
      <c r="O278" s="89"/>
      <c r="P278" s="226">
        <f>O278*H278</f>
        <v>0</v>
      </c>
      <c r="Q278" s="226">
        <v>0.0014</v>
      </c>
      <c r="R278" s="226">
        <f>Q278*H278</f>
        <v>0.0028</v>
      </c>
      <c r="S278" s="226">
        <v>0</v>
      </c>
      <c r="T278" s="227">
        <f>S278*H278</f>
        <v>0</v>
      </c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R278" s="228" t="s">
        <v>782</v>
      </c>
      <c r="AT278" s="228" t="s">
        <v>670</v>
      </c>
      <c r="AU278" s="228" t="s">
        <v>91</v>
      </c>
      <c r="AY278" s="21" t="s">
        <v>159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21" t="s">
        <v>91</v>
      </c>
      <c r="BK278" s="229">
        <f>ROUND(I278*H278,2)</f>
        <v>0</v>
      </c>
      <c r="BL278" s="21" t="s">
        <v>663</v>
      </c>
      <c r="BM278" s="228" t="s">
        <v>5188</v>
      </c>
    </row>
    <row r="279" s="2" customFormat="1" ht="16.5" customHeight="1">
      <c r="A279" s="43"/>
      <c r="B279" s="44"/>
      <c r="C279" s="277" t="s">
        <v>1111</v>
      </c>
      <c r="D279" s="277" t="s">
        <v>670</v>
      </c>
      <c r="E279" s="278" t="s">
        <v>5189</v>
      </c>
      <c r="F279" s="279" t="s">
        <v>5190</v>
      </c>
      <c r="G279" s="280" t="s">
        <v>212</v>
      </c>
      <c r="H279" s="281">
        <v>4</v>
      </c>
      <c r="I279" s="282"/>
      <c r="J279" s="283">
        <f>ROUND(I279*H279,2)</f>
        <v>0</v>
      </c>
      <c r="K279" s="279" t="s">
        <v>166</v>
      </c>
      <c r="L279" s="284"/>
      <c r="M279" s="285" t="s">
        <v>32</v>
      </c>
      <c r="N279" s="286" t="s">
        <v>48</v>
      </c>
      <c r="O279" s="89"/>
      <c r="P279" s="226">
        <f>O279*H279</f>
        <v>0</v>
      </c>
      <c r="Q279" s="226">
        <v>0.00040999999999999999</v>
      </c>
      <c r="R279" s="226">
        <f>Q279*H279</f>
        <v>0.00164</v>
      </c>
      <c r="S279" s="226">
        <v>0</v>
      </c>
      <c r="T279" s="227">
        <f>S279*H279</f>
        <v>0</v>
      </c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R279" s="228" t="s">
        <v>782</v>
      </c>
      <c r="AT279" s="228" t="s">
        <v>670</v>
      </c>
      <c r="AU279" s="228" t="s">
        <v>91</v>
      </c>
      <c r="AY279" s="21" t="s">
        <v>159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21" t="s">
        <v>91</v>
      </c>
      <c r="BK279" s="229">
        <f>ROUND(I279*H279,2)</f>
        <v>0</v>
      </c>
      <c r="BL279" s="21" t="s">
        <v>663</v>
      </c>
      <c r="BM279" s="228" t="s">
        <v>5191</v>
      </c>
    </row>
    <row r="280" s="14" customFormat="1">
      <c r="A280" s="14"/>
      <c r="B280" s="246"/>
      <c r="C280" s="247"/>
      <c r="D280" s="237" t="s">
        <v>170</v>
      </c>
      <c r="E280" s="248" t="s">
        <v>32</v>
      </c>
      <c r="F280" s="249" t="s">
        <v>5192</v>
      </c>
      <c r="G280" s="247"/>
      <c r="H280" s="250">
        <v>4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6" t="s">
        <v>170</v>
      </c>
      <c r="AU280" s="256" t="s">
        <v>91</v>
      </c>
      <c r="AV280" s="14" t="s">
        <v>91</v>
      </c>
      <c r="AW280" s="14" t="s">
        <v>38</v>
      </c>
      <c r="AX280" s="14" t="s">
        <v>84</v>
      </c>
      <c r="AY280" s="256" t="s">
        <v>159</v>
      </c>
    </row>
    <row r="281" s="2" customFormat="1" ht="16.5" customHeight="1">
      <c r="A281" s="43"/>
      <c r="B281" s="44"/>
      <c r="C281" s="277" t="s">
        <v>1116</v>
      </c>
      <c r="D281" s="277" t="s">
        <v>670</v>
      </c>
      <c r="E281" s="278" t="s">
        <v>5193</v>
      </c>
      <c r="F281" s="279" t="s">
        <v>5194</v>
      </c>
      <c r="G281" s="280" t="s">
        <v>212</v>
      </c>
      <c r="H281" s="281">
        <v>1</v>
      </c>
      <c r="I281" s="282"/>
      <c r="J281" s="283">
        <f>ROUND(I281*H281,2)</f>
        <v>0</v>
      </c>
      <c r="K281" s="279" t="s">
        <v>166</v>
      </c>
      <c r="L281" s="284"/>
      <c r="M281" s="285" t="s">
        <v>32</v>
      </c>
      <c r="N281" s="286" t="s">
        <v>48</v>
      </c>
      <c r="O281" s="89"/>
      <c r="P281" s="226">
        <f>O281*H281</f>
        <v>0</v>
      </c>
      <c r="Q281" s="226">
        <v>0.00079000000000000001</v>
      </c>
      <c r="R281" s="226">
        <f>Q281*H281</f>
        <v>0.00079000000000000001</v>
      </c>
      <c r="S281" s="226">
        <v>0</v>
      </c>
      <c r="T281" s="227">
        <f>S281*H281</f>
        <v>0</v>
      </c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R281" s="228" t="s">
        <v>782</v>
      </c>
      <c r="AT281" s="228" t="s">
        <v>670</v>
      </c>
      <c r="AU281" s="228" t="s">
        <v>91</v>
      </c>
      <c r="AY281" s="21" t="s">
        <v>159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21" t="s">
        <v>91</v>
      </c>
      <c r="BK281" s="229">
        <f>ROUND(I281*H281,2)</f>
        <v>0</v>
      </c>
      <c r="BL281" s="21" t="s">
        <v>663</v>
      </c>
      <c r="BM281" s="228" t="s">
        <v>5195</v>
      </c>
    </row>
    <row r="282" s="2" customFormat="1" ht="16.5" customHeight="1">
      <c r="A282" s="43"/>
      <c r="B282" s="44"/>
      <c r="C282" s="277" t="s">
        <v>1120</v>
      </c>
      <c r="D282" s="277" t="s">
        <v>670</v>
      </c>
      <c r="E282" s="278" t="s">
        <v>5196</v>
      </c>
      <c r="F282" s="279" t="s">
        <v>5197</v>
      </c>
      <c r="G282" s="280" t="s">
        <v>212</v>
      </c>
      <c r="H282" s="281">
        <v>1</v>
      </c>
      <c r="I282" s="282"/>
      <c r="J282" s="283">
        <f>ROUND(I282*H282,2)</f>
        <v>0</v>
      </c>
      <c r="K282" s="279" t="s">
        <v>166</v>
      </c>
      <c r="L282" s="284"/>
      <c r="M282" s="285" t="s">
        <v>32</v>
      </c>
      <c r="N282" s="286" t="s">
        <v>48</v>
      </c>
      <c r="O282" s="89"/>
      <c r="P282" s="226">
        <f>O282*H282</f>
        <v>0</v>
      </c>
      <c r="Q282" s="226">
        <v>0.0022000000000000001</v>
      </c>
      <c r="R282" s="226">
        <f>Q282*H282</f>
        <v>0.0022000000000000001</v>
      </c>
      <c r="S282" s="226">
        <v>0</v>
      </c>
      <c r="T282" s="227">
        <f>S282*H282</f>
        <v>0</v>
      </c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R282" s="228" t="s">
        <v>782</v>
      </c>
      <c r="AT282" s="228" t="s">
        <v>670</v>
      </c>
      <c r="AU282" s="228" t="s">
        <v>91</v>
      </c>
      <c r="AY282" s="21" t="s">
        <v>159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21" t="s">
        <v>91</v>
      </c>
      <c r="BK282" s="229">
        <f>ROUND(I282*H282,2)</f>
        <v>0</v>
      </c>
      <c r="BL282" s="21" t="s">
        <v>663</v>
      </c>
      <c r="BM282" s="228" t="s">
        <v>5198</v>
      </c>
    </row>
    <row r="283" s="2" customFormat="1" ht="24.15" customHeight="1">
      <c r="A283" s="43"/>
      <c r="B283" s="44"/>
      <c r="C283" s="277" t="s">
        <v>1124</v>
      </c>
      <c r="D283" s="277" t="s">
        <v>670</v>
      </c>
      <c r="E283" s="278" t="s">
        <v>5199</v>
      </c>
      <c r="F283" s="279" t="s">
        <v>5200</v>
      </c>
      <c r="G283" s="280" t="s">
        <v>212</v>
      </c>
      <c r="H283" s="281">
        <v>12</v>
      </c>
      <c r="I283" s="282"/>
      <c r="J283" s="283">
        <f>ROUND(I283*H283,2)</f>
        <v>0</v>
      </c>
      <c r="K283" s="279" t="s">
        <v>166</v>
      </c>
      <c r="L283" s="284"/>
      <c r="M283" s="285" t="s">
        <v>32</v>
      </c>
      <c r="N283" s="286" t="s">
        <v>48</v>
      </c>
      <c r="O283" s="89"/>
      <c r="P283" s="226">
        <f>O283*H283</f>
        <v>0</v>
      </c>
      <c r="Q283" s="226">
        <v>0.0014300000000000001</v>
      </c>
      <c r="R283" s="226">
        <f>Q283*H283</f>
        <v>0.017160000000000002</v>
      </c>
      <c r="S283" s="226">
        <v>0</v>
      </c>
      <c r="T283" s="227">
        <f>S283*H283</f>
        <v>0</v>
      </c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R283" s="228" t="s">
        <v>782</v>
      </c>
      <c r="AT283" s="228" t="s">
        <v>670</v>
      </c>
      <c r="AU283" s="228" t="s">
        <v>91</v>
      </c>
      <c r="AY283" s="21" t="s">
        <v>159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21" t="s">
        <v>91</v>
      </c>
      <c r="BK283" s="229">
        <f>ROUND(I283*H283,2)</f>
        <v>0</v>
      </c>
      <c r="BL283" s="21" t="s">
        <v>663</v>
      </c>
      <c r="BM283" s="228" t="s">
        <v>5201</v>
      </c>
    </row>
    <row r="284" s="14" customFormat="1">
      <c r="A284" s="14"/>
      <c r="B284" s="246"/>
      <c r="C284" s="247"/>
      <c r="D284" s="237" t="s">
        <v>170</v>
      </c>
      <c r="E284" s="248" t="s">
        <v>32</v>
      </c>
      <c r="F284" s="249" t="s">
        <v>5202</v>
      </c>
      <c r="G284" s="247"/>
      <c r="H284" s="250">
        <v>12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170</v>
      </c>
      <c r="AU284" s="256" t="s">
        <v>91</v>
      </c>
      <c r="AV284" s="14" t="s">
        <v>91</v>
      </c>
      <c r="AW284" s="14" t="s">
        <v>38</v>
      </c>
      <c r="AX284" s="14" t="s">
        <v>84</v>
      </c>
      <c r="AY284" s="256" t="s">
        <v>159</v>
      </c>
    </row>
    <row r="285" s="2" customFormat="1" ht="24.15" customHeight="1">
      <c r="A285" s="43"/>
      <c r="B285" s="44"/>
      <c r="C285" s="277" t="s">
        <v>1128</v>
      </c>
      <c r="D285" s="277" t="s">
        <v>670</v>
      </c>
      <c r="E285" s="278" t="s">
        <v>5203</v>
      </c>
      <c r="F285" s="279" t="s">
        <v>5204</v>
      </c>
      <c r="G285" s="280" t="s">
        <v>212</v>
      </c>
      <c r="H285" s="281">
        <v>32</v>
      </c>
      <c r="I285" s="282"/>
      <c r="J285" s="283">
        <f>ROUND(I285*H285,2)</f>
        <v>0</v>
      </c>
      <c r="K285" s="279" t="s">
        <v>166</v>
      </c>
      <c r="L285" s="284"/>
      <c r="M285" s="285" t="s">
        <v>32</v>
      </c>
      <c r="N285" s="286" t="s">
        <v>48</v>
      </c>
      <c r="O285" s="89"/>
      <c r="P285" s="226">
        <f>O285*H285</f>
        <v>0</v>
      </c>
      <c r="Q285" s="226">
        <v>0.00088000000000000003</v>
      </c>
      <c r="R285" s="226">
        <f>Q285*H285</f>
        <v>0.028160000000000001</v>
      </c>
      <c r="S285" s="226">
        <v>0</v>
      </c>
      <c r="T285" s="227">
        <f>S285*H285</f>
        <v>0</v>
      </c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R285" s="228" t="s">
        <v>782</v>
      </c>
      <c r="AT285" s="228" t="s">
        <v>670</v>
      </c>
      <c r="AU285" s="228" t="s">
        <v>91</v>
      </c>
      <c r="AY285" s="21" t="s">
        <v>159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1" t="s">
        <v>91</v>
      </c>
      <c r="BK285" s="229">
        <f>ROUND(I285*H285,2)</f>
        <v>0</v>
      </c>
      <c r="BL285" s="21" t="s">
        <v>663</v>
      </c>
      <c r="BM285" s="228" t="s">
        <v>5205</v>
      </c>
    </row>
    <row r="286" s="2" customFormat="1" ht="24.15" customHeight="1">
      <c r="A286" s="43"/>
      <c r="B286" s="44"/>
      <c r="C286" s="277" t="s">
        <v>1137</v>
      </c>
      <c r="D286" s="277" t="s">
        <v>670</v>
      </c>
      <c r="E286" s="278" t="s">
        <v>5206</v>
      </c>
      <c r="F286" s="279" t="s">
        <v>5207</v>
      </c>
      <c r="G286" s="280" t="s">
        <v>212</v>
      </c>
      <c r="H286" s="281">
        <v>1</v>
      </c>
      <c r="I286" s="282"/>
      <c r="J286" s="283">
        <f>ROUND(I286*H286,2)</f>
        <v>0</v>
      </c>
      <c r="K286" s="279" t="s">
        <v>166</v>
      </c>
      <c r="L286" s="284"/>
      <c r="M286" s="285" t="s">
        <v>32</v>
      </c>
      <c r="N286" s="286" t="s">
        <v>48</v>
      </c>
      <c r="O286" s="89"/>
      <c r="P286" s="226">
        <f>O286*H286</f>
        <v>0</v>
      </c>
      <c r="Q286" s="226">
        <v>0.00247</v>
      </c>
      <c r="R286" s="226">
        <f>Q286*H286</f>
        <v>0.00247</v>
      </c>
      <c r="S286" s="226">
        <v>0</v>
      </c>
      <c r="T286" s="227">
        <f>S286*H286</f>
        <v>0</v>
      </c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R286" s="228" t="s">
        <v>782</v>
      </c>
      <c r="AT286" s="228" t="s">
        <v>670</v>
      </c>
      <c r="AU286" s="228" t="s">
        <v>91</v>
      </c>
      <c r="AY286" s="21" t="s">
        <v>159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21" t="s">
        <v>91</v>
      </c>
      <c r="BK286" s="229">
        <f>ROUND(I286*H286,2)</f>
        <v>0</v>
      </c>
      <c r="BL286" s="21" t="s">
        <v>663</v>
      </c>
      <c r="BM286" s="228" t="s">
        <v>5208</v>
      </c>
    </row>
    <row r="287" s="2" customFormat="1" ht="24.15" customHeight="1">
      <c r="A287" s="43"/>
      <c r="B287" s="44"/>
      <c r="C287" s="277" t="s">
        <v>1146</v>
      </c>
      <c r="D287" s="277" t="s">
        <v>670</v>
      </c>
      <c r="E287" s="278" t="s">
        <v>5209</v>
      </c>
      <c r="F287" s="279" t="s">
        <v>5210</v>
      </c>
      <c r="G287" s="280" t="s">
        <v>212</v>
      </c>
      <c r="H287" s="281">
        <v>1</v>
      </c>
      <c r="I287" s="282"/>
      <c r="J287" s="283">
        <f>ROUND(I287*H287,2)</f>
        <v>0</v>
      </c>
      <c r="K287" s="279" t="s">
        <v>166</v>
      </c>
      <c r="L287" s="284"/>
      <c r="M287" s="285" t="s">
        <v>32</v>
      </c>
      <c r="N287" s="286" t="s">
        <v>48</v>
      </c>
      <c r="O287" s="89"/>
      <c r="P287" s="226">
        <f>O287*H287</f>
        <v>0</v>
      </c>
      <c r="Q287" s="226">
        <v>0.0036700000000000001</v>
      </c>
      <c r="R287" s="226">
        <f>Q287*H287</f>
        <v>0.0036700000000000001</v>
      </c>
      <c r="S287" s="226">
        <v>0</v>
      </c>
      <c r="T287" s="227">
        <f>S287*H287</f>
        <v>0</v>
      </c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R287" s="228" t="s">
        <v>782</v>
      </c>
      <c r="AT287" s="228" t="s">
        <v>670</v>
      </c>
      <c r="AU287" s="228" t="s">
        <v>91</v>
      </c>
      <c r="AY287" s="21" t="s">
        <v>159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21" t="s">
        <v>91</v>
      </c>
      <c r="BK287" s="229">
        <f>ROUND(I287*H287,2)</f>
        <v>0</v>
      </c>
      <c r="BL287" s="21" t="s">
        <v>663</v>
      </c>
      <c r="BM287" s="228" t="s">
        <v>5211</v>
      </c>
    </row>
    <row r="288" s="2" customFormat="1" ht="24.15" customHeight="1">
      <c r="A288" s="43"/>
      <c r="B288" s="44"/>
      <c r="C288" s="277" t="s">
        <v>1151</v>
      </c>
      <c r="D288" s="277" t="s">
        <v>670</v>
      </c>
      <c r="E288" s="278" t="s">
        <v>5212</v>
      </c>
      <c r="F288" s="279" t="s">
        <v>5213</v>
      </c>
      <c r="G288" s="280" t="s">
        <v>212</v>
      </c>
      <c r="H288" s="281">
        <v>1</v>
      </c>
      <c r="I288" s="282"/>
      <c r="J288" s="283">
        <f>ROUND(I288*H288,2)</f>
        <v>0</v>
      </c>
      <c r="K288" s="279" t="s">
        <v>166</v>
      </c>
      <c r="L288" s="284"/>
      <c r="M288" s="285" t="s">
        <v>32</v>
      </c>
      <c r="N288" s="286" t="s">
        <v>48</v>
      </c>
      <c r="O288" s="89"/>
      <c r="P288" s="226">
        <f>O288*H288</f>
        <v>0</v>
      </c>
      <c r="Q288" s="226">
        <v>0.0042599999999999999</v>
      </c>
      <c r="R288" s="226">
        <f>Q288*H288</f>
        <v>0.0042599999999999999</v>
      </c>
      <c r="S288" s="226">
        <v>0</v>
      </c>
      <c r="T288" s="227">
        <f>S288*H288</f>
        <v>0</v>
      </c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R288" s="228" t="s">
        <v>782</v>
      </c>
      <c r="AT288" s="228" t="s">
        <v>670</v>
      </c>
      <c r="AU288" s="228" t="s">
        <v>91</v>
      </c>
      <c r="AY288" s="21" t="s">
        <v>159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21" t="s">
        <v>91</v>
      </c>
      <c r="BK288" s="229">
        <f>ROUND(I288*H288,2)</f>
        <v>0</v>
      </c>
      <c r="BL288" s="21" t="s">
        <v>663</v>
      </c>
      <c r="BM288" s="228" t="s">
        <v>5214</v>
      </c>
    </row>
    <row r="289" s="2" customFormat="1" ht="21.75" customHeight="1">
      <c r="A289" s="43"/>
      <c r="B289" s="44"/>
      <c r="C289" s="217" t="s">
        <v>1157</v>
      </c>
      <c r="D289" s="217" t="s">
        <v>162</v>
      </c>
      <c r="E289" s="218" t="s">
        <v>5215</v>
      </c>
      <c r="F289" s="219" t="s">
        <v>5216</v>
      </c>
      <c r="G289" s="220" t="s">
        <v>785</v>
      </c>
      <c r="H289" s="221">
        <v>16</v>
      </c>
      <c r="I289" s="222"/>
      <c r="J289" s="223">
        <f>ROUND(I289*H289,2)</f>
        <v>0</v>
      </c>
      <c r="K289" s="219" t="s">
        <v>166</v>
      </c>
      <c r="L289" s="49"/>
      <c r="M289" s="224" t="s">
        <v>32</v>
      </c>
      <c r="N289" s="225" t="s">
        <v>48</v>
      </c>
      <c r="O289" s="89"/>
      <c r="P289" s="226">
        <f>O289*H289</f>
        <v>0</v>
      </c>
      <c r="Q289" s="226">
        <v>0.0049199999999999999</v>
      </c>
      <c r="R289" s="226">
        <f>Q289*H289</f>
        <v>0.078719999999999998</v>
      </c>
      <c r="S289" s="226">
        <v>0</v>
      </c>
      <c r="T289" s="227">
        <f>S289*H289</f>
        <v>0</v>
      </c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R289" s="228" t="s">
        <v>663</v>
      </c>
      <c r="AT289" s="228" t="s">
        <v>162</v>
      </c>
      <c r="AU289" s="228" t="s">
        <v>91</v>
      </c>
      <c r="AY289" s="21" t="s">
        <v>159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21" t="s">
        <v>91</v>
      </c>
      <c r="BK289" s="229">
        <f>ROUND(I289*H289,2)</f>
        <v>0</v>
      </c>
      <c r="BL289" s="21" t="s">
        <v>663</v>
      </c>
      <c r="BM289" s="228" t="s">
        <v>5217</v>
      </c>
    </row>
    <row r="290" s="2" customFormat="1">
      <c r="A290" s="43"/>
      <c r="B290" s="44"/>
      <c r="C290" s="45"/>
      <c r="D290" s="230" t="s">
        <v>168</v>
      </c>
      <c r="E290" s="45"/>
      <c r="F290" s="231" t="s">
        <v>5218</v>
      </c>
      <c r="G290" s="45"/>
      <c r="H290" s="45"/>
      <c r="I290" s="232"/>
      <c r="J290" s="45"/>
      <c r="K290" s="45"/>
      <c r="L290" s="49"/>
      <c r="M290" s="233"/>
      <c r="N290" s="234"/>
      <c r="O290" s="89"/>
      <c r="P290" s="89"/>
      <c r="Q290" s="89"/>
      <c r="R290" s="89"/>
      <c r="S290" s="89"/>
      <c r="T290" s="90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T290" s="21" t="s">
        <v>168</v>
      </c>
      <c r="AU290" s="21" t="s">
        <v>91</v>
      </c>
    </row>
    <row r="291" s="2" customFormat="1" ht="21.75" customHeight="1">
      <c r="A291" s="43"/>
      <c r="B291" s="44"/>
      <c r="C291" s="217" t="s">
        <v>1163</v>
      </c>
      <c r="D291" s="217" t="s">
        <v>162</v>
      </c>
      <c r="E291" s="218" t="s">
        <v>5219</v>
      </c>
      <c r="F291" s="219" t="s">
        <v>5220</v>
      </c>
      <c r="G291" s="220" t="s">
        <v>785</v>
      </c>
      <c r="H291" s="221">
        <v>7</v>
      </c>
      <c r="I291" s="222"/>
      <c r="J291" s="223">
        <f>ROUND(I291*H291,2)</f>
        <v>0</v>
      </c>
      <c r="K291" s="219" t="s">
        <v>166</v>
      </c>
      <c r="L291" s="49"/>
      <c r="M291" s="224" t="s">
        <v>32</v>
      </c>
      <c r="N291" s="225" t="s">
        <v>48</v>
      </c>
      <c r="O291" s="89"/>
      <c r="P291" s="226">
        <f>O291*H291</f>
        <v>0</v>
      </c>
      <c r="Q291" s="226">
        <v>0.0084799999999999997</v>
      </c>
      <c r="R291" s="226">
        <f>Q291*H291</f>
        <v>0.059359999999999996</v>
      </c>
      <c r="S291" s="226">
        <v>0</v>
      </c>
      <c r="T291" s="227">
        <f>S291*H291</f>
        <v>0</v>
      </c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R291" s="228" t="s">
        <v>663</v>
      </c>
      <c r="AT291" s="228" t="s">
        <v>162</v>
      </c>
      <c r="AU291" s="228" t="s">
        <v>91</v>
      </c>
      <c r="AY291" s="21" t="s">
        <v>159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21" t="s">
        <v>91</v>
      </c>
      <c r="BK291" s="229">
        <f>ROUND(I291*H291,2)</f>
        <v>0</v>
      </c>
      <c r="BL291" s="21" t="s">
        <v>663</v>
      </c>
      <c r="BM291" s="228" t="s">
        <v>5221</v>
      </c>
    </row>
    <row r="292" s="2" customFormat="1">
      <c r="A292" s="43"/>
      <c r="B292" s="44"/>
      <c r="C292" s="45"/>
      <c r="D292" s="230" t="s">
        <v>168</v>
      </c>
      <c r="E292" s="45"/>
      <c r="F292" s="231" t="s">
        <v>5222</v>
      </c>
      <c r="G292" s="45"/>
      <c r="H292" s="45"/>
      <c r="I292" s="232"/>
      <c r="J292" s="45"/>
      <c r="K292" s="45"/>
      <c r="L292" s="49"/>
      <c r="M292" s="233"/>
      <c r="N292" s="234"/>
      <c r="O292" s="89"/>
      <c r="P292" s="89"/>
      <c r="Q292" s="89"/>
      <c r="R292" s="89"/>
      <c r="S292" s="89"/>
      <c r="T292" s="90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T292" s="21" t="s">
        <v>168</v>
      </c>
      <c r="AU292" s="21" t="s">
        <v>91</v>
      </c>
    </row>
    <row r="293" s="2" customFormat="1" ht="21.75" customHeight="1">
      <c r="A293" s="43"/>
      <c r="B293" s="44"/>
      <c r="C293" s="217" t="s">
        <v>1168</v>
      </c>
      <c r="D293" s="217" t="s">
        <v>162</v>
      </c>
      <c r="E293" s="218" t="s">
        <v>5223</v>
      </c>
      <c r="F293" s="219" t="s">
        <v>5224</v>
      </c>
      <c r="G293" s="220" t="s">
        <v>785</v>
      </c>
      <c r="H293" s="221">
        <v>82</v>
      </c>
      <c r="I293" s="222"/>
      <c r="J293" s="223">
        <f>ROUND(I293*H293,2)</f>
        <v>0</v>
      </c>
      <c r="K293" s="219" t="s">
        <v>166</v>
      </c>
      <c r="L293" s="49"/>
      <c r="M293" s="224" t="s">
        <v>32</v>
      </c>
      <c r="N293" s="225" t="s">
        <v>48</v>
      </c>
      <c r="O293" s="89"/>
      <c r="P293" s="226">
        <f>O293*H293</f>
        <v>0</v>
      </c>
      <c r="Q293" s="226">
        <v>0.00050000000000000001</v>
      </c>
      <c r="R293" s="226">
        <f>Q293*H293</f>
        <v>0.041000000000000002</v>
      </c>
      <c r="S293" s="226">
        <v>0</v>
      </c>
      <c r="T293" s="227">
        <f>S293*H293</f>
        <v>0</v>
      </c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R293" s="228" t="s">
        <v>663</v>
      </c>
      <c r="AT293" s="228" t="s">
        <v>162</v>
      </c>
      <c r="AU293" s="228" t="s">
        <v>91</v>
      </c>
      <c r="AY293" s="21" t="s">
        <v>159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21" t="s">
        <v>91</v>
      </c>
      <c r="BK293" s="229">
        <f>ROUND(I293*H293,2)</f>
        <v>0</v>
      </c>
      <c r="BL293" s="21" t="s">
        <v>663</v>
      </c>
      <c r="BM293" s="228" t="s">
        <v>5225</v>
      </c>
    </row>
    <row r="294" s="2" customFormat="1">
      <c r="A294" s="43"/>
      <c r="B294" s="44"/>
      <c r="C294" s="45"/>
      <c r="D294" s="230" t="s">
        <v>168</v>
      </c>
      <c r="E294" s="45"/>
      <c r="F294" s="231" t="s">
        <v>5226</v>
      </c>
      <c r="G294" s="45"/>
      <c r="H294" s="45"/>
      <c r="I294" s="232"/>
      <c r="J294" s="45"/>
      <c r="K294" s="45"/>
      <c r="L294" s="49"/>
      <c r="M294" s="233"/>
      <c r="N294" s="234"/>
      <c r="O294" s="89"/>
      <c r="P294" s="89"/>
      <c r="Q294" s="89"/>
      <c r="R294" s="89"/>
      <c r="S294" s="89"/>
      <c r="T294" s="90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T294" s="21" t="s">
        <v>168</v>
      </c>
      <c r="AU294" s="21" t="s">
        <v>91</v>
      </c>
    </row>
    <row r="295" s="13" customFormat="1">
      <c r="A295" s="13"/>
      <c r="B295" s="235"/>
      <c r="C295" s="236"/>
      <c r="D295" s="237" t="s">
        <v>170</v>
      </c>
      <c r="E295" s="238" t="s">
        <v>32</v>
      </c>
      <c r="F295" s="239" t="s">
        <v>5227</v>
      </c>
      <c r="G295" s="236"/>
      <c r="H295" s="238" t="s">
        <v>32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170</v>
      </c>
      <c r="AU295" s="245" t="s">
        <v>91</v>
      </c>
      <c r="AV295" s="13" t="s">
        <v>84</v>
      </c>
      <c r="AW295" s="13" t="s">
        <v>38</v>
      </c>
      <c r="AX295" s="13" t="s">
        <v>76</v>
      </c>
      <c r="AY295" s="245" t="s">
        <v>159</v>
      </c>
    </row>
    <row r="296" s="14" customFormat="1">
      <c r="A296" s="14"/>
      <c r="B296" s="246"/>
      <c r="C296" s="247"/>
      <c r="D296" s="237" t="s">
        <v>170</v>
      </c>
      <c r="E296" s="248" t="s">
        <v>32</v>
      </c>
      <c r="F296" s="249" t="s">
        <v>1185</v>
      </c>
      <c r="G296" s="247"/>
      <c r="H296" s="250">
        <v>82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170</v>
      </c>
      <c r="AU296" s="256" t="s">
        <v>91</v>
      </c>
      <c r="AV296" s="14" t="s">
        <v>91</v>
      </c>
      <c r="AW296" s="14" t="s">
        <v>38</v>
      </c>
      <c r="AX296" s="14" t="s">
        <v>84</v>
      </c>
      <c r="AY296" s="256" t="s">
        <v>159</v>
      </c>
    </row>
    <row r="297" s="2" customFormat="1" ht="21.75" customHeight="1">
      <c r="A297" s="43"/>
      <c r="B297" s="44"/>
      <c r="C297" s="217" t="s">
        <v>1173</v>
      </c>
      <c r="D297" s="217" t="s">
        <v>162</v>
      </c>
      <c r="E297" s="218" t="s">
        <v>5228</v>
      </c>
      <c r="F297" s="219" t="s">
        <v>5229</v>
      </c>
      <c r="G297" s="220" t="s">
        <v>785</v>
      </c>
      <c r="H297" s="221">
        <v>98</v>
      </c>
      <c r="I297" s="222"/>
      <c r="J297" s="223">
        <f>ROUND(I297*H297,2)</f>
        <v>0</v>
      </c>
      <c r="K297" s="219" t="s">
        <v>166</v>
      </c>
      <c r="L297" s="49"/>
      <c r="M297" s="224" t="s">
        <v>32</v>
      </c>
      <c r="N297" s="225" t="s">
        <v>48</v>
      </c>
      <c r="O297" s="89"/>
      <c r="P297" s="226">
        <f>O297*H297</f>
        <v>0</v>
      </c>
      <c r="Q297" s="226">
        <v>0.0015299999999999999</v>
      </c>
      <c r="R297" s="226">
        <f>Q297*H297</f>
        <v>0.14993999999999999</v>
      </c>
      <c r="S297" s="226">
        <v>0</v>
      </c>
      <c r="T297" s="227">
        <f>S297*H297</f>
        <v>0</v>
      </c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R297" s="228" t="s">
        <v>663</v>
      </c>
      <c r="AT297" s="228" t="s">
        <v>162</v>
      </c>
      <c r="AU297" s="228" t="s">
        <v>91</v>
      </c>
      <c r="AY297" s="21" t="s">
        <v>159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21" t="s">
        <v>91</v>
      </c>
      <c r="BK297" s="229">
        <f>ROUND(I297*H297,2)</f>
        <v>0</v>
      </c>
      <c r="BL297" s="21" t="s">
        <v>663</v>
      </c>
      <c r="BM297" s="228" t="s">
        <v>5230</v>
      </c>
    </row>
    <row r="298" s="2" customFormat="1">
      <c r="A298" s="43"/>
      <c r="B298" s="44"/>
      <c r="C298" s="45"/>
      <c r="D298" s="230" t="s">
        <v>168</v>
      </c>
      <c r="E298" s="45"/>
      <c r="F298" s="231" t="s">
        <v>5231</v>
      </c>
      <c r="G298" s="45"/>
      <c r="H298" s="45"/>
      <c r="I298" s="232"/>
      <c r="J298" s="45"/>
      <c r="K298" s="45"/>
      <c r="L298" s="49"/>
      <c r="M298" s="233"/>
      <c r="N298" s="234"/>
      <c r="O298" s="89"/>
      <c r="P298" s="89"/>
      <c r="Q298" s="89"/>
      <c r="R298" s="89"/>
      <c r="S298" s="89"/>
      <c r="T298" s="90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T298" s="21" t="s">
        <v>168</v>
      </c>
      <c r="AU298" s="21" t="s">
        <v>91</v>
      </c>
    </row>
    <row r="299" s="13" customFormat="1">
      <c r="A299" s="13"/>
      <c r="B299" s="235"/>
      <c r="C299" s="236"/>
      <c r="D299" s="237" t="s">
        <v>170</v>
      </c>
      <c r="E299" s="238" t="s">
        <v>32</v>
      </c>
      <c r="F299" s="239" t="s">
        <v>5227</v>
      </c>
      <c r="G299" s="236"/>
      <c r="H299" s="238" t="s">
        <v>32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170</v>
      </c>
      <c r="AU299" s="245" t="s">
        <v>91</v>
      </c>
      <c r="AV299" s="13" t="s">
        <v>84</v>
      </c>
      <c r="AW299" s="13" t="s">
        <v>38</v>
      </c>
      <c r="AX299" s="13" t="s">
        <v>76</v>
      </c>
      <c r="AY299" s="245" t="s">
        <v>159</v>
      </c>
    </row>
    <row r="300" s="14" customFormat="1">
      <c r="A300" s="14"/>
      <c r="B300" s="246"/>
      <c r="C300" s="247"/>
      <c r="D300" s="237" t="s">
        <v>170</v>
      </c>
      <c r="E300" s="248" t="s">
        <v>32</v>
      </c>
      <c r="F300" s="249" t="s">
        <v>1298</v>
      </c>
      <c r="G300" s="247"/>
      <c r="H300" s="250">
        <v>98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170</v>
      </c>
      <c r="AU300" s="256" t="s">
        <v>91</v>
      </c>
      <c r="AV300" s="14" t="s">
        <v>91</v>
      </c>
      <c r="AW300" s="14" t="s">
        <v>38</v>
      </c>
      <c r="AX300" s="14" t="s">
        <v>84</v>
      </c>
      <c r="AY300" s="256" t="s">
        <v>159</v>
      </c>
    </row>
    <row r="301" s="2" customFormat="1" ht="24.15" customHeight="1">
      <c r="A301" s="43"/>
      <c r="B301" s="44"/>
      <c r="C301" s="217" t="s">
        <v>1181</v>
      </c>
      <c r="D301" s="217" t="s">
        <v>162</v>
      </c>
      <c r="E301" s="218" t="s">
        <v>5232</v>
      </c>
      <c r="F301" s="219" t="s">
        <v>5233</v>
      </c>
      <c r="G301" s="220" t="s">
        <v>212</v>
      </c>
      <c r="H301" s="221">
        <v>1</v>
      </c>
      <c r="I301" s="222"/>
      <c r="J301" s="223">
        <f>ROUND(I301*H301,2)</f>
        <v>0</v>
      </c>
      <c r="K301" s="219" t="s">
        <v>166</v>
      </c>
      <c r="L301" s="49"/>
      <c r="M301" s="224" t="s">
        <v>32</v>
      </c>
      <c r="N301" s="225" t="s">
        <v>48</v>
      </c>
      <c r="O301" s="89"/>
      <c r="P301" s="226">
        <f>O301*H301</f>
        <v>0</v>
      </c>
      <c r="Q301" s="226">
        <v>0.00479</v>
      </c>
      <c r="R301" s="226">
        <f>Q301*H301</f>
        <v>0.00479</v>
      </c>
      <c r="S301" s="226">
        <v>0</v>
      </c>
      <c r="T301" s="227">
        <f>S301*H301</f>
        <v>0</v>
      </c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R301" s="228" t="s">
        <v>663</v>
      </c>
      <c r="AT301" s="228" t="s">
        <v>162</v>
      </c>
      <c r="AU301" s="228" t="s">
        <v>91</v>
      </c>
      <c r="AY301" s="21" t="s">
        <v>159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21" t="s">
        <v>91</v>
      </c>
      <c r="BK301" s="229">
        <f>ROUND(I301*H301,2)</f>
        <v>0</v>
      </c>
      <c r="BL301" s="21" t="s">
        <v>663</v>
      </c>
      <c r="BM301" s="228" t="s">
        <v>5234</v>
      </c>
    </row>
    <row r="302" s="2" customFormat="1">
      <c r="A302" s="43"/>
      <c r="B302" s="44"/>
      <c r="C302" s="45"/>
      <c r="D302" s="230" t="s">
        <v>168</v>
      </c>
      <c r="E302" s="45"/>
      <c r="F302" s="231" t="s">
        <v>5235</v>
      </c>
      <c r="G302" s="45"/>
      <c r="H302" s="45"/>
      <c r="I302" s="232"/>
      <c r="J302" s="45"/>
      <c r="K302" s="45"/>
      <c r="L302" s="49"/>
      <c r="M302" s="233"/>
      <c r="N302" s="234"/>
      <c r="O302" s="89"/>
      <c r="P302" s="89"/>
      <c r="Q302" s="89"/>
      <c r="R302" s="89"/>
      <c r="S302" s="89"/>
      <c r="T302" s="90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T302" s="21" t="s">
        <v>168</v>
      </c>
      <c r="AU302" s="21" t="s">
        <v>91</v>
      </c>
    </row>
    <row r="303" s="13" customFormat="1">
      <c r="A303" s="13"/>
      <c r="B303" s="235"/>
      <c r="C303" s="236"/>
      <c r="D303" s="237" t="s">
        <v>170</v>
      </c>
      <c r="E303" s="238" t="s">
        <v>32</v>
      </c>
      <c r="F303" s="239" t="s">
        <v>5236</v>
      </c>
      <c r="G303" s="236"/>
      <c r="H303" s="238" t="s">
        <v>32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170</v>
      </c>
      <c r="AU303" s="245" t="s">
        <v>91</v>
      </c>
      <c r="AV303" s="13" t="s">
        <v>84</v>
      </c>
      <c r="AW303" s="13" t="s">
        <v>38</v>
      </c>
      <c r="AX303" s="13" t="s">
        <v>76</v>
      </c>
      <c r="AY303" s="245" t="s">
        <v>159</v>
      </c>
    </row>
    <row r="304" s="14" customFormat="1">
      <c r="A304" s="14"/>
      <c r="B304" s="246"/>
      <c r="C304" s="247"/>
      <c r="D304" s="237" t="s">
        <v>170</v>
      </c>
      <c r="E304" s="248" t="s">
        <v>32</v>
      </c>
      <c r="F304" s="249" t="s">
        <v>84</v>
      </c>
      <c r="G304" s="247"/>
      <c r="H304" s="250">
        <v>1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170</v>
      </c>
      <c r="AU304" s="256" t="s">
        <v>91</v>
      </c>
      <c r="AV304" s="14" t="s">
        <v>91</v>
      </c>
      <c r="AW304" s="14" t="s">
        <v>38</v>
      </c>
      <c r="AX304" s="14" t="s">
        <v>84</v>
      </c>
      <c r="AY304" s="256" t="s">
        <v>159</v>
      </c>
    </row>
    <row r="305" s="2" customFormat="1" ht="24.15" customHeight="1">
      <c r="A305" s="43"/>
      <c r="B305" s="44"/>
      <c r="C305" s="217" t="s">
        <v>1185</v>
      </c>
      <c r="D305" s="217" t="s">
        <v>162</v>
      </c>
      <c r="E305" s="218" t="s">
        <v>5237</v>
      </c>
      <c r="F305" s="219" t="s">
        <v>5238</v>
      </c>
      <c r="G305" s="220" t="s">
        <v>212</v>
      </c>
      <c r="H305" s="221">
        <v>8</v>
      </c>
      <c r="I305" s="222"/>
      <c r="J305" s="223">
        <f>ROUND(I305*H305,2)</f>
        <v>0</v>
      </c>
      <c r="K305" s="219" t="s">
        <v>166</v>
      </c>
      <c r="L305" s="49"/>
      <c r="M305" s="224" t="s">
        <v>32</v>
      </c>
      <c r="N305" s="225" t="s">
        <v>48</v>
      </c>
      <c r="O305" s="89"/>
      <c r="P305" s="226">
        <f>O305*H305</f>
        <v>0</v>
      </c>
      <c r="Q305" s="226">
        <v>0.0050400000000000002</v>
      </c>
      <c r="R305" s="226">
        <f>Q305*H305</f>
        <v>0.040320000000000002</v>
      </c>
      <c r="S305" s="226">
        <v>0</v>
      </c>
      <c r="T305" s="227">
        <f>S305*H305</f>
        <v>0</v>
      </c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R305" s="228" t="s">
        <v>663</v>
      </c>
      <c r="AT305" s="228" t="s">
        <v>162</v>
      </c>
      <c r="AU305" s="228" t="s">
        <v>91</v>
      </c>
      <c r="AY305" s="21" t="s">
        <v>159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21" t="s">
        <v>91</v>
      </c>
      <c r="BK305" s="229">
        <f>ROUND(I305*H305,2)</f>
        <v>0</v>
      </c>
      <c r="BL305" s="21" t="s">
        <v>663</v>
      </c>
      <c r="BM305" s="228" t="s">
        <v>5239</v>
      </c>
    </row>
    <row r="306" s="2" customFormat="1">
      <c r="A306" s="43"/>
      <c r="B306" s="44"/>
      <c r="C306" s="45"/>
      <c r="D306" s="230" t="s">
        <v>168</v>
      </c>
      <c r="E306" s="45"/>
      <c r="F306" s="231" t="s">
        <v>5240</v>
      </c>
      <c r="G306" s="45"/>
      <c r="H306" s="45"/>
      <c r="I306" s="232"/>
      <c r="J306" s="45"/>
      <c r="K306" s="45"/>
      <c r="L306" s="49"/>
      <c r="M306" s="233"/>
      <c r="N306" s="234"/>
      <c r="O306" s="89"/>
      <c r="P306" s="89"/>
      <c r="Q306" s="89"/>
      <c r="R306" s="89"/>
      <c r="S306" s="89"/>
      <c r="T306" s="90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T306" s="21" t="s">
        <v>168</v>
      </c>
      <c r="AU306" s="21" t="s">
        <v>91</v>
      </c>
    </row>
    <row r="307" s="13" customFormat="1">
      <c r="A307" s="13"/>
      <c r="B307" s="235"/>
      <c r="C307" s="236"/>
      <c r="D307" s="237" t="s">
        <v>170</v>
      </c>
      <c r="E307" s="238" t="s">
        <v>32</v>
      </c>
      <c r="F307" s="239" t="s">
        <v>5236</v>
      </c>
      <c r="G307" s="236"/>
      <c r="H307" s="238" t="s">
        <v>32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170</v>
      </c>
      <c r="AU307" s="245" t="s">
        <v>91</v>
      </c>
      <c r="AV307" s="13" t="s">
        <v>84</v>
      </c>
      <c r="AW307" s="13" t="s">
        <v>38</v>
      </c>
      <c r="AX307" s="13" t="s">
        <v>76</v>
      </c>
      <c r="AY307" s="245" t="s">
        <v>159</v>
      </c>
    </row>
    <row r="308" s="14" customFormat="1">
      <c r="A308" s="14"/>
      <c r="B308" s="246"/>
      <c r="C308" s="247"/>
      <c r="D308" s="237" t="s">
        <v>170</v>
      </c>
      <c r="E308" s="248" t="s">
        <v>32</v>
      </c>
      <c r="F308" s="249" t="s">
        <v>108</v>
      </c>
      <c r="G308" s="247"/>
      <c r="H308" s="250">
        <v>8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170</v>
      </c>
      <c r="AU308" s="256" t="s">
        <v>91</v>
      </c>
      <c r="AV308" s="14" t="s">
        <v>91</v>
      </c>
      <c r="AW308" s="14" t="s">
        <v>38</v>
      </c>
      <c r="AX308" s="14" t="s">
        <v>84</v>
      </c>
      <c r="AY308" s="256" t="s">
        <v>159</v>
      </c>
    </row>
    <row r="309" s="2" customFormat="1" ht="24.15" customHeight="1">
      <c r="A309" s="43"/>
      <c r="B309" s="44"/>
      <c r="C309" s="217" t="s">
        <v>1191</v>
      </c>
      <c r="D309" s="217" t="s">
        <v>162</v>
      </c>
      <c r="E309" s="218" t="s">
        <v>5241</v>
      </c>
      <c r="F309" s="219" t="s">
        <v>5238</v>
      </c>
      <c r="G309" s="220" t="s">
        <v>212</v>
      </c>
      <c r="H309" s="221">
        <v>2</v>
      </c>
      <c r="I309" s="222"/>
      <c r="J309" s="223">
        <f>ROUND(I309*H309,2)</f>
        <v>0</v>
      </c>
      <c r="K309" s="219" t="s">
        <v>166</v>
      </c>
      <c r="L309" s="49"/>
      <c r="M309" s="224" t="s">
        <v>32</v>
      </c>
      <c r="N309" s="225" t="s">
        <v>48</v>
      </c>
      <c r="O309" s="89"/>
      <c r="P309" s="226">
        <f>O309*H309</f>
        <v>0</v>
      </c>
      <c r="Q309" s="226">
        <v>0.0050400000000000002</v>
      </c>
      <c r="R309" s="226">
        <f>Q309*H309</f>
        <v>0.01008</v>
      </c>
      <c r="S309" s="226">
        <v>0</v>
      </c>
      <c r="T309" s="227">
        <f>S309*H309</f>
        <v>0</v>
      </c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R309" s="228" t="s">
        <v>663</v>
      </c>
      <c r="AT309" s="228" t="s">
        <v>162</v>
      </c>
      <c r="AU309" s="228" t="s">
        <v>91</v>
      </c>
      <c r="AY309" s="21" t="s">
        <v>159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21" t="s">
        <v>91</v>
      </c>
      <c r="BK309" s="229">
        <f>ROUND(I309*H309,2)</f>
        <v>0</v>
      </c>
      <c r="BL309" s="21" t="s">
        <v>663</v>
      </c>
      <c r="BM309" s="228" t="s">
        <v>5242</v>
      </c>
    </row>
    <row r="310" s="2" customFormat="1">
      <c r="A310" s="43"/>
      <c r="B310" s="44"/>
      <c r="C310" s="45"/>
      <c r="D310" s="230" t="s">
        <v>168</v>
      </c>
      <c r="E310" s="45"/>
      <c r="F310" s="231" t="s">
        <v>5243</v>
      </c>
      <c r="G310" s="45"/>
      <c r="H310" s="45"/>
      <c r="I310" s="232"/>
      <c r="J310" s="45"/>
      <c r="K310" s="45"/>
      <c r="L310" s="49"/>
      <c r="M310" s="233"/>
      <c r="N310" s="234"/>
      <c r="O310" s="89"/>
      <c r="P310" s="89"/>
      <c r="Q310" s="89"/>
      <c r="R310" s="89"/>
      <c r="S310" s="89"/>
      <c r="T310" s="90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T310" s="21" t="s">
        <v>168</v>
      </c>
      <c r="AU310" s="21" t="s">
        <v>91</v>
      </c>
    </row>
    <row r="311" s="13" customFormat="1">
      <c r="A311" s="13"/>
      <c r="B311" s="235"/>
      <c r="C311" s="236"/>
      <c r="D311" s="237" t="s">
        <v>170</v>
      </c>
      <c r="E311" s="238" t="s">
        <v>32</v>
      </c>
      <c r="F311" s="239" t="s">
        <v>5236</v>
      </c>
      <c r="G311" s="236"/>
      <c r="H311" s="238" t="s">
        <v>32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170</v>
      </c>
      <c r="AU311" s="245" t="s">
        <v>91</v>
      </c>
      <c r="AV311" s="13" t="s">
        <v>84</v>
      </c>
      <c r="AW311" s="13" t="s">
        <v>38</v>
      </c>
      <c r="AX311" s="13" t="s">
        <v>76</v>
      </c>
      <c r="AY311" s="245" t="s">
        <v>159</v>
      </c>
    </row>
    <row r="312" s="14" customFormat="1">
      <c r="A312" s="14"/>
      <c r="B312" s="246"/>
      <c r="C312" s="247"/>
      <c r="D312" s="237" t="s">
        <v>170</v>
      </c>
      <c r="E312" s="248" t="s">
        <v>32</v>
      </c>
      <c r="F312" s="249" t="s">
        <v>91</v>
      </c>
      <c r="G312" s="247"/>
      <c r="H312" s="250">
        <v>2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170</v>
      </c>
      <c r="AU312" s="256" t="s">
        <v>91</v>
      </c>
      <c r="AV312" s="14" t="s">
        <v>91</v>
      </c>
      <c r="AW312" s="14" t="s">
        <v>38</v>
      </c>
      <c r="AX312" s="14" t="s">
        <v>84</v>
      </c>
      <c r="AY312" s="256" t="s">
        <v>159</v>
      </c>
    </row>
    <row r="313" s="2" customFormat="1" ht="37.8" customHeight="1">
      <c r="A313" s="43"/>
      <c r="B313" s="44"/>
      <c r="C313" s="217" t="s">
        <v>1195</v>
      </c>
      <c r="D313" s="217" t="s">
        <v>162</v>
      </c>
      <c r="E313" s="218" t="s">
        <v>5244</v>
      </c>
      <c r="F313" s="219" t="s">
        <v>5245</v>
      </c>
      <c r="G313" s="220" t="s">
        <v>212</v>
      </c>
      <c r="H313" s="221">
        <v>7</v>
      </c>
      <c r="I313" s="222"/>
      <c r="J313" s="223">
        <f>ROUND(I313*H313,2)</f>
        <v>0</v>
      </c>
      <c r="K313" s="219" t="s">
        <v>166</v>
      </c>
      <c r="L313" s="49"/>
      <c r="M313" s="224" t="s">
        <v>32</v>
      </c>
      <c r="N313" s="225" t="s">
        <v>48</v>
      </c>
      <c r="O313" s="89"/>
      <c r="P313" s="226">
        <f>O313*H313</f>
        <v>0</v>
      </c>
      <c r="Q313" s="226">
        <v>0.0047499999999999999</v>
      </c>
      <c r="R313" s="226">
        <f>Q313*H313</f>
        <v>0.033250000000000002</v>
      </c>
      <c r="S313" s="226">
        <v>0</v>
      </c>
      <c r="T313" s="227">
        <f>S313*H313</f>
        <v>0</v>
      </c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R313" s="228" t="s">
        <v>663</v>
      </c>
      <c r="AT313" s="228" t="s">
        <v>162</v>
      </c>
      <c r="AU313" s="228" t="s">
        <v>91</v>
      </c>
      <c r="AY313" s="21" t="s">
        <v>159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21" t="s">
        <v>91</v>
      </c>
      <c r="BK313" s="229">
        <f>ROUND(I313*H313,2)</f>
        <v>0</v>
      </c>
      <c r="BL313" s="21" t="s">
        <v>663</v>
      </c>
      <c r="BM313" s="228" t="s">
        <v>5246</v>
      </c>
    </row>
    <row r="314" s="2" customFormat="1">
      <c r="A314" s="43"/>
      <c r="B314" s="44"/>
      <c r="C314" s="45"/>
      <c r="D314" s="230" t="s">
        <v>168</v>
      </c>
      <c r="E314" s="45"/>
      <c r="F314" s="231" t="s">
        <v>5247</v>
      </c>
      <c r="G314" s="45"/>
      <c r="H314" s="45"/>
      <c r="I314" s="232"/>
      <c r="J314" s="45"/>
      <c r="K314" s="45"/>
      <c r="L314" s="49"/>
      <c r="M314" s="233"/>
      <c r="N314" s="234"/>
      <c r="O314" s="89"/>
      <c r="P314" s="89"/>
      <c r="Q314" s="89"/>
      <c r="R314" s="89"/>
      <c r="S314" s="89"/>
      <c r="T314" s="90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T314" s="21" t="s">
        <v>168</v>
      </c>
      <c r="AU314" s="21" t="s">
        <v>91</v>
      </c>
    </row>
    <row r="315" s="2" customFormat="1" ht="16.5" customHeight="1">
      <c r="A315" s="43"/>
      <c r="B315" s="44"/>
      <c r="C315" s="217" t="s">
        <v>1213</v>
      </c>
      <c r="D315" s="217" t="s">
        <v>162</v>
      </c>
      <c r="E315" s="218" t="s">
        <v>5248</v>
      </c>
      <c r="F315" s="219" t="s">
        <v>5249</v>
      </c>
      <c r="G315" s="220" t="s">
        <v>212</v>
      </c>
      <c r="H315" s="221">
        <v>9</v>
      </c>
      <c r="I315" s="222"/>
      <c r="J315" s="223">
        <f>ROUND(I315*H315,2)</f>
        <v>0</v>
      </c>
      <c r="K315" s="219" t="s">
        <v>166</v>
      </c>
      <c r="L315" s="49"/>
      <c r="M315" s="224" t="s">
        <v>32</v>
      </c>
      <c r="N315" s="225" t="s">
        <v>48</v>
      </c>
      <c r="O315" s="89"/>
      <c r="P315" s="226">
        <f>O315*H315</f>
        <v>0</v>
      </c>
      <c r="Q315" s="226">
        <v>0.00029</v>
      </c>
      <c r="R315" s="226">
        <f>Q315*H315</f>
        <v>0.0026099999999999999</v>
      </c>
      <c r="S315" s="226">
        <v>0</v>
      </c>
      <c r="T315" s="227">
        <f>S315*H315</f>
        <v>0</v>
      </c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R315" s="228" t="s">
        <v>663</v>
      </c>
      <c r="AT315" s="228" t="s">
        <v>162</v>
      </c>
      <c r="AU315" s="228" t="s">
        <v>91</v>
      </c>
      <c r="AY315" s="21" t="s">
        <v>159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21" t="s">
        <v>91</v>
      </c>
      <c r="BK315" s="229">
        <f>ROUND(I315*H315,2)</f>
        <v>0</v>
      </c>
      <c r="BL315" s="21" t="s">
        <v>663</v>
      </c>
      <c r="BM315" s="228" t="s">
        <v>5250</v>
      </c>
    </row>
    <row r="316" s="2" customFormat="1">
      <c r="A316" s="43"/>
      <c r="B316" s="44"/>
      <c r="C316" s="45"/>
      <c r="D316" s="230" t="s">
        <v>168</v>
      </c>
      <c r="E316" s="45"/>
      <c r="F316" s="231" t="s">
        <v>5251</v>
      </c>
      <c r="G316" s="45"/>
      <c r="H316" s="45"/>
      <c r="I316" s="232"/>
      <c r="J316" s="45"/>
      <c r="K316" s="45"/>
      <c r="L316" s="49"/>
      <c r="M316" s="233"/>
      <c r="N316" s="234"/>
      <c r="O316" s="89"/>
      <c r="P316" s="89"/>
      <c r="Q316" s="89"/>
      <c r="R316" s="89"/>
      <c r="S316" s="89"/>
      <c r="T316" s="90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T316" s="21" t="s">
        <v>168</v>
      </c>
      <c r="AU316" s="21" t="s">
        <v>91</v>
      </c>
    </row>
    <row r="317" s="2" customFormat="1" ht="24.15" customHeight="1">
      <c r="A317" s="43"/>
      <c r="B317" s="44"/>
      <c r="C317" s="217" t="s">
        <v>1215</v>
      </c>
      <c r="D317" s="217" t="s">
        <v>162</v>
      </c>
      <c r="E317" s="218" t="s">
        <v>5252</v>
      </c>
      <c r="F317" s="219" t="s">
        <v>5253</v>
      </c>
      <c r="G317" s="220" t="s">
        <v>212</v>
      </c>
      <c r="H317" s="221">
        <v>26</v>
      </c>
      <c r="I317" s="222"/>
      <c r="J317" s="223">
        <f>ROUND(I317*H317,2)</f>
        <v>0</v>
      </c>
      <c r="K317" s="219" t="s">
        <v>166</v>
      </c>
      <c r="L317" s="49"/>
      <c r="M317" s="224" t="s">
        <v>32</v>
      </c>
      <c r="N317" s="225" t="s">
        <v>48</v>
      </c>
      <c r="O317" s="89"/>
      <c r="P317" s="226">
        <f>O317*H317</f>
        <v>0</v>
      </c>
      <c r="Q317" s="226">
        <v>6.9999999999999994E-05</v>
      </c>
      <c r="R317" s="226">
        <f>Q317*H317</f>
        <v>0.0018199999999999998</v>
      </c>
      <c r="S317" s="226">
        <v>0</v>
      </c>
      <c r="T317" s="227">
        <f>S317*H317</f>
        <v>0</v>
      </c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R317" s="228" t="s">
        <v>663</v>
      </c>
      <c r="AT317" s="228" t="s">
        <v>162</v>
      </c>
      <c r="AU317" s="228" t="s">
        <v>91</v>
      </c>
      <c r="AY317" s="21" t="s">
        <v>159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21" t="s">
        <v>91</v>
      </c>
      <c r="BK317" s="229">
        <f>ROUND(I317*H317,2)</f>
        <v>0</v>
      </c>
      <c r="BL317" s="21" t="s">
        <v>663</v>
      </c>
      <c r="BM317" s="228" t="s">
        <v>5254</v>
      </c>
    </row>
    <row r="318" s="2" customFormat="1">
      <c r="A318" s="43"/>
      <c r="B318" s="44"/>
      <c r="C318" s="45"/>
      <c r="D318" s="230" t="s">
        <v>168</v>
      </c>
      <c r="E318" s="45"/>
      <c r="F318" s="231" t="s">
        <v>5255</v>
      </c>
      <c r="G318" s="45"/>
      <c r="H318" s="45"/>
      <c r="I318" s="232"/>
      <c r="J318" s="45"/>
      <c r="K318" s="45"/>
      <c r="L318" s="49"/>
      <c r="M318" s="233"/>
      <c r="N318" s="234"/>
      <c r="O318" s="89"/>
      <c r="P318" s="89"/>
      <c r="Q318" s="89"/>
      <c r="R318" s="89"/>
      <c r="S318" s="89"/>
      <c r="T318" s="90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T318" s="21" t="s">
        <v>168</v>
      </c>
      <c r="AU318" s="21" t="s">
        <v>91</v>
      </c>
    </row>
    <row r="319" s="2" customFormat="1" ht="21.75" customHeight="1">
      <c r="A319" s="43"/>
      <c r="B319" s="44"/>
      <c r="C319" s="217" t="s">
        <v>1222</v>
      </c>
      <c r="D319" s="217" t="s">
        <v>162</v>
      </c>
      <c r="E319" s="218" t="s">
        <v>5256</v>
      </c>
      <c r="F319" s="219" t="s">
        <v>5257</v>
      </c>
      <c r="G319" s="220" t="s">
        <v>212</v>
      </c>
      <c r="H319" s="221">
        <v>1</v>
      </c>
      <c r="I319" s="222"/>
      <c r="J319" s="223">
        <f>ROUND(I319*H319,2)</f>
        <v>0</v>
      </c>
      <c r="K319" s="219" t="s">
        <v>166</v>
      </c>
      <c r="L319" s="49"/>
      <c r="M319" s="224" t="s">
        <v>32</v>
      </c>
      <c r="N319" s="225" t="s">
        <v>48</v>
      </c>
      <c r="O319" s="89"/>
      <c r="P319" s="226">
        <f>O319*H319</f>
        <v>0</v>
      </c>
      <c r="Q319" s="226">
        <v>0.00014999999999999999</v>
      </c>
      <c r="R319" s="226">
        <f>Q319*H319</f>
        <v>0.00014999999999999999</v>
      </c>
      <c r="S319" s="226">
        <v>0</v>
      </c>
      <c r="T319" s="227">
        <f>S319*H319</f>
        <v>0</v>
      </c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R319" s="228" t="s">
        <v>663</v>
      </c>
      <c r="AT319" s="228" t="s">
        <v>162</v>
      </c>
      <c r="AU319" s="228" t="s">
        <v>91</v>
      </c>
      <c r="AY319" s="21" t="s">
        <v>159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21" t="s">
        <v>91</v>
      </c>
      <c r="BK319" s="229">
        <f>ROUND(I319*H319,2)</f>
        <v>0</v>
      </c>
      <c r="BL319" s="21" t="s">
        <v>663</v>
      </c>
      <c r="BM319" s="228" t="s">
        <v>5258</v>
      </c>
    </row>
    <row r="320" s="2" customFormat="1">
      <c r="A320" s="43"/>
      <c r="B320" s="44"/>
      <c r="C320" s="45"/>
      <c r="D320" s="230" t="s">
        <v>168</v>
      </c>
      <c r="E320" s="45"/>
      <c r="F320" s="231" t="s">
        <v>5259</v>
      </c>
      <c r="G320" s="45"/>
      <c r="H320" s="45"/>
      <c r="I320" s="232"/>
      <c r="J320" s="45"/>
      <c r="K320" s="45"/>
      <c r="L320" s="49"/>
      <c r="M320" s="233"/>
      <c r="N320" s="234"/>
      <c r="O320" s="89"/>
      <c r="P320" s="89"/>
      <c r="Q320" s="89"/>
      <c r="R320" s="89"/>
      <c r="S320" s="89"/>
      <c r="T320" s="90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T320" s="21" t="s">
        <v>168</v>
      </c>
      <c r="AU320" s="21" t="s">
        <v>91</v>
      </c>
    </row>
    <row r="321" s="2" customFormat="1" ht="24.15" customHeight="1">
      <c r="A321" s="43"/>
      <c r="B321" s="44"/>
      <c r="C321" s="217" t="s">
        <v>1236</v>
      </c>
      <c r="D321" s="217" t="s">
        <v>162</v>
      </c>
      <c r="E321" s="218" t="s">
        <v>5260</v>
      </c>
      <c r="F321" s="219" t="s">
        <v>5261</v>
      </c>
      <c r="G321" s="220" t="s">
        <v>785</v>
      </c>
      <c r="H321" s="221">
        <v>278</v>
      </c>
      <c r="I321" s="222"/>
      <c r="J321" s="223">
        <f>ROUND(I321*H321,2)</f>
        <v>0</v>
      </c>
      <c r="K321" s="219" t="s">
        <v>166</v>
      </c>
      <c r="L321" s="49"/>
      <c r="M321" s="224" t="s">
        <v>32</v>
      </c>
      <c r="N321" s="225" t="s">
        <v>48</v>
      </c>
      <c r="O321" s="89"/>
      <c r="P321" s="226">
        <f>O321*H321</f>
        <v>0</v>
      </c>
      <c r="Q321" s="226">
        <v>0</v>
      </c>
      <c r="R321" s="226">
        <f>Q321*H321</f>
        <v>0</v>
      </c>
      <c r="S321" s="226">
        <v>0</v>
      </c>
      <c r="T321" s="227">
        <f>S321*H321</f>
        <v>0</v>
      </c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R321" s="228" t="s">
        <v>663</v>
      </c>
      <c r="AT321" s="228" t="s">
        <v>162</v>
      </c>
      <c r="AU321" s="228" t="s">
        <v>91</v>
      </c>
      <c r="AY321" s="21" t="s">
        <v>159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21" t="s">
        <v>91</v>
      </c>
      <c r="BK321" s="229">
        <f>ROUND(I321*H321,2)</f>
        <v>0</v>
      </c>
      <c r="BL321" s="21" t="s">
        <v>663</v>
      </c>
      <c r="BM321" s="228" t="s">
        <v>5262</v>
      </c>
    </row>
    <row r="322" s="2" customFormat="1">
      <c r="A322" s="43"/>
      <c r="B322" s="44"/>
      <c r="C322" s="45"/>
      <c r="D322" s="230" t="s">
        <v>168</v>
      </c>
      <c r="E322" s="45"/>
      <c r="F322" s="231" t="s">
        <v>5263</v>
      </c>
      <c r="G322" s="45"/>
      <c r="H322" s="45"/>
      <c r="I322" s="232"/>
      <c r="J322" s="45"/>
      <c r="K322" s="45"/>
      <c r="L322" s="49"/>
      <c r="M322" s="233"/>
      <c r="N322" s="234"/>
      <c r="O322" s="89"/>
      <c r="P322" s="89"/>
      <c r="Q322" s="89"/>
      <c r="R322" s="89"/>
      <c r="S322" s="89"/>
      <c r="T322" s="90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T322" s="21" t="s">
        <v>168</v>
      </c>
      <c r="AU322" s="21" t="s">
        <v>91</v>
      </c>
    </row>
    <row r="323" s="14" customFormat="1">
      <c r="A323" s="14"/>
      <c r="B323" s="246"/>
      <c r="C323" s="247"/>
      <c r="D323" s="237" t="s">
        <v>170</v>
      </c>
      <c r="E323" s="248" t="s">
        <v>32</v>
      </c>
      <c r="F323" s="249" t="s">
        <v>5264</v>
      </c>
      <c r="G323" s="247"/>
      <c r="H323" s="250">
        <v>278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170</v>
      </c>
      <c r="AU323" s="256" t="s">
        <v>91</v>
      </c>
      <c r="AV323" s="14" t="s">
        <v>91</v>
      </c>
      <c r="AW323" s="14" t="s">
        <v>38</v>
      </c>
      <c r="AX323" s="14" t="s">
        <v>84</v>
      </c>
      <c r="AY323" s="256" t="s">
        <v>159</v>
      </c>
    </row>
    <row r="324" s="2" customFormat="1" ht="24.15" customHeight="1">
      <c r="A324" s="43"/>
      <c r="B324" s="44"/>
      <c r="C324" s="217" t="s">
        <v>1245</v>
      </c>
      <c r="D324" s="217" t="s">
        <v>162</v>
      </c>
      <c r="E324" s="218" t="s">
        <v>5265</v>
      </c>
      <c r="F324" s="219" t="s">
        <v>5266</v>
      </c>
      <c r="G324" s="220" t="s">
        <v>785</v>
      </c>
      <c r="H324" s="221">
        <v>53</v>
      </c>
      <c r="I324" s="222"/>
      <c r="J324" s="223">
        <f>ROUND(I324*H324,2)</f>
        <v>0</v>
      </c>
      <c r="K324" s="219" t="s">
        <v>166</v>
      </c>
      <c r="L324" s="49"/>
      <c r="M324" s="224" t="s">
        <v>32</v>
      </c>
      <c r="N324" s="225" t="s">
        <v>48</v>
      </c>
      <c r="O324" s="89"/>
      <c r="P324" s="226">
        <f>O324*H324</f>
        <v>0</v>
      </c>
      <c r="Q324" s="226">
        <v>0</v>
      </c>
      <c r="R324" s="226">
        <f>Q324*H324</f>
        <v>0</v>
      </c>
      <c r="S324" s="226">
        <v>0</v>
      </c>
      <c r="T324" s="227">
        <f>S324*H324</f>
        <v>0</v>
      </c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R324" s="228" t="s">
        <v>663</v>
      </c>
      <c r="AT324" s="228" t="s">
        <v>162</v>
      </c>
      <c r="AU324" s="228" t="s">
        <v>91</v>
      </c>
      <c r="AY324" s="21" t="s">
        <v>159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21" t="s">
        <v>91</v>
      </c>
      <c r="BK324" s="229">
        <f>ROUND(I324*H324,2)</f>
        <v>0</v>
      </c>
      <c r="BL324" s="21" t="s">
        <v>663</v>
      </c>
      <c r="BM324" s="228" t="s">
        <v>5267</v>
      </c>
    </row>
    <row r="325" s="2" customFormat="1">
      <c r="A325" s="43"/>
      <c r="B325" s="44"/>
      <c r="C325" s="45"/>
      <c r="D325" s="230" t="s">
        <v>168</v>
      </c>
      <c r="E325" s="45"/>
      <c r="F325" s="231" t="s">
        <v>5268</v>
      </c>
      <c r="G325" s="45"/>
      <c r="H325" s="45"/>
      <c r="I325" s="232"/>
      <c r="J325" s="45"/>
      <c r="K325" s="45"/>
      <c r="L325" s="49"/>
      <c r="M325" s="233"/>
      <c r="N325" s="234"/>
      <c r="O325" s="89"/>
      <c r="P325" s="89"/>
      <c r="Q325" s="89"/>
      <c r="R325" s="89"/>
      <c r="S325" s="89"/>
      <c r="T325" s="90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T325" s="21" t="s">
        <v>168</v>
      </c>
      <c r="AU325" s="21" t="s">
        <v>91</v>
      </c>
    </row>
    <row r="326" s="14" customFormat="1">
      <c r="A326" s="14"/>
      <c r="B326" s="246"/>
      <c r="C326" s="247"/>
      <c r="D326" s="237" t="s">
        <v>170</v>
      </c>
      <c r="E326" s="248" t="s">
        <v>32</v>
      </c>
      <c r="F326" s="249" t="s">
        <v>5269</v>
      </c>
      <c r="G326" s="247"/>
      <c r="H326" s="250">
        <v>53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6" t="s">
        <v>170</v>
      </c>
      <c r="AU326" s="256" t="s">
        <v>91</v>
      </c>
      <c r="AV326" s="14" t="s">
        <v>91</v>
      </c>
      <c r="AW326" s="14" t="s">
        <v>38</v>
      </c>
      <c r="AX326" s="14" t="s">
        <v>84</v>
      </c>
      <c r="AY326" s="256" t="s">
        <v>159</v>
      </c>
    </row>
    <row r="327" s="2" customFormat="1" ht="24.15" customHeight="1">
      <c r="A327" s="43"/>
      <c r="B327" s="44"/>
      <c r="C327" s="217" t="s">
        <v>1250</v>
      </c>
      <c r="D327" s="217" t="s">
        <v>162</v>
      </c>
      <c r="E327" s="218" t="s">
        <v>5270</v>
      </c>
      <c r="F327" s="219" t="s">
        <v>5271</v>
      </c>
      <c r="G327" s="220" t="s">
        <v>785</v>
      </c>
      <c r="H327" s="221">
        <v>7</v>
      </c>
      <c r="I327" s="222"/>
      <c r="J327" s="223">
        <f>ROUND(I327*H327,2)</f>
        <v>0</v>
      </c>
      <c r="K327" s="219" t="s">
        <v>166</v>
      </c>
      <c r="L327" s="49"/>
      <c r="M327" s="224" t="s">
        <v>32</v>
      </c>
      <c r="N327" s="225" t="s">
        <v>48</v>
      </c>
      <c r="O327" s="89"/>
      <c r="P327" s="226">
        <f>O327*H327</f>
        <v>0</v>
      </c>
      <c r="Q327" s="226">
        <v>0</v>
      </c>
      <c r="R327" s="226">
        <f>Q327*H327</f>
        <v>0</v>
      </c>
      <c r="S327" s="226">
        <v>0</v>
      </c>
      <c r="T327" s="227">
        <f>S327*H327</f>
        <v>0</v>
      </c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R327" s="228" t="s">
        <v>663</v>
      </c>
      <c r="AT327" s="228" t="s">
        <v>162</v>
      </c>
      <c r="AU327" s="228" t="s">
        <v>91</v>
      </c>
      <c r="AY327" s="21" t="s">
        <v>159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21" t="s">
        <v>91</v>
      </c>
      <c r="BK327" s="229">
        <f>ROUND(I327*H327,2)</f>
        <v>0</v>
      </c>
      <c r="BL327" s="21" t="s">
        <v>663</v>
      </c>
      <c r="BM327" s="228" t="s">
        <v>5272</v>
      </c>
    </row>
    <row r="328" s="2" customFormat="1">
      <c r="A328" s="43"/>
      <c r="B328" s="44"/>
      <c r="C328" s="45"/>
      <c r="D328" s="230" t="s">
        <v>168</v>
      </c>
      <c r="E328" s="45"/>
      <c r="F328" s="231" t="s">
        <v>5273</v>
      </c>
      <c r="G328" s="45"/>
      <c r="H328" s="45"/>
      <c r="I328" s="232"/>
      <c r="J328" s="45"/>
      <c r="K328" s="45"/>
      <c r="L328" s="49"/>
      <c r="M328" s="233"/>
      <c r="N328" s="234"/>
      <c r="O328" s="89"/>
      <c r="P328" s="89"/>
      <c r="Q328" s="89"/>
      <c r="R328" s="89"/>
      <c r="S328" s="89"/>
      <c r="T328" s="90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T328" s="21" t="s">
        <v>168</v>
      </c>
      <c r="AU328" s="21" t="s">
        <v>91</v>
      </c>
    </row>
    <row r="329" s="14" customFormat="1">
      <c r="A329" s="14"/>
      <c r="B329" s="246"/>
      <c r="C329" s="247"/>
      <c r="D329" s="237" t="s">
        <v>170</v>
      </c>
      <c r="E329" s="248" t="s">
        <v>32</v>
      </c>
      <c r="F329" s="249" t="s">
        <v>105</v>
      </c>
      <c r="G329" s="247"/>
      <c r="H329" s="250">
        <v>7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170</v>
      </c>
      <c r="AU329" s="256" t="s">
        <v>91</v>
      </c>
      <c r="AV329" s="14" t="s">
        <v>91</v>
      </c>
      <c r="AW329" s="14" t="s">
        <v>38</v>
      </c>
      <c r="AX329" s="14" t="s">
        <v>84</v>
      </c>
      <c r="AY329" s="256" t="s">
        <v>159</v>
      </c>
    </row>
    <row r="330" s="2" customFormat="1" ht="49.05" customHeight="1">
      <c r="A330" s="43"/>
      <c r="B330" s="44"/>
      <c r="C330" s="217" t="s">
        <v>1256</v>
      </c>
      <c r="D330" s="217" t="s">
        <v>162</v>
      </c>
      <c r="E330" s="218" t="s">
        <v>5274</v>
      </c>
      <c r="F330" s="219" t="s">
        <v>5275</v>
      </c>
      <c r="G330" s="220" t="s">
        <v>181</v>
      </c>
      <c r="H330" s="221">
        <v>1.0149999999999999</v>
      </c>
      <c r="I330" s="222"/>
      <c r="J330" s="223">
        <f>ROUND(I330*H330,2)</f>
        <v>0</v>
      </c>
      <c r="K330" s="219" t="s">
        <v>166</v>
      </c>
      <c r="L330" s="49"/>
      <c r="M330" s="224" t="s">
        <v>32</v>
      </c>
      <c r="N330" s="225" t="s">
        <v>48</v>
      </c>
      <c r="O330" s="89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R330" s="228" t="s">
        <v>663</v>
      </c>
      <c r="AT330" s="228" t="s">
        <v>162</v>
      </c>
      <c r="AU330" s="228" t="s">
        <v>91</v>
      </c>
      <c r="AY330" s="21" t="s">
        <v>159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21" t="s">
        <v>91</v>
      </c>
      <c r="BK330" s="229">
        <f>ROUND(I330*H330,2)</f>
        <v>0</v>
      </c>
      <c r="BL330" s="21" t="s">
        <v>663</v>
      </c>
      <c r="BM330" s="228" t="s">
        <v>5276</v>
      </c>
    </row>
    <row r="331" s="2" customFormat="1">
      <c r="A331" s="43"/>
      <c r="B331" s="44"/>
      <c r="C331" s="45"/>
      <c r="D331" s="230" t="s">
        <v>168</v>
      </c>
      <c r="E331" s="45"/>
      <c r="F331" s="231" t="s">
        <v>5277</v>
      </c>
      <c r="G331" s="45"/>
      <c r="H331" s="45"/>
      <c r="I331" s="232"/>
      <c r="J331" s="45"/>
      <c r="K331" s="45"/>
      <c r="L331" s="49"/>
      <c r="M331" s="233"/>
      <c r="N331" s="234"/>
      <c r="O331" s="89"/>
      <c r="P331" s="89"/>
      <c r="Q331" s="89"/>
      <c r="R331" s="89"/>
      <c r="S331" s="89"/>
      <c r="T331" s="90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T331" s="21" t="s">
        <v>168</v>
      </c>
      <c r="AU331" s="21" t="s">
        <v>91</v>
      </c>
    </row>
    <row r="332" s="2" customFormat="1" ht="49.05" customHeight="1">
      <c r="A332" s="43"/>
      <c r="B332" s="44"/>
      <c r="C332" s="217" t="s">
        <v>1261</v>
      </c>
      <c r="D332" s="217" t="s">
        <v>162</v>
      </c>
      <c r="E332" s="218" t="s">
        <v>5278</v>
      </c>
      <c r="F332" s="219" t="s">
        <v>5279</v>
      </c>
      <c r="G332" s="220" t="s">
        <v>181</v>
      </c>
      <c r="H332" s="221">
        <v>1.0149999999999999</v>
      </c>
      <c r="I332" s="222"/>
      <c r="J332" s="223">
        <f>ROUND(I332*H332,2)</f>
        <v>0</v>
      </c>
      <c r="K332" s="219" t="s">
        <v>166</v>
      </c>
      <c r="L332" s="49"/>
      <c r="M332" s="224" t="s">
        <v>32</v>
      </c>
      <c r="N332" s="225" t="s">
        <v>48</v>
      </c>
      <c r="O332" s="89"/>
      <c r="P332" s="226">
        <f>O332*H332</f>
        <v>0</v>
      </c>
      <c r="Q332" s="226">
        <v>0</v>
      </c>
      <c r="R332" s="226">
        <f>Q332*H332</f>
        <v>0</v>
      </c>
      <c r="S332" s="226">
        <v>0</v>
      </c>
      <c r="T332" s="227">
        <f>S332*H332</f>
        <v>0</v>
      </c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R332" s="228" t="s">
        <v>663</v>
      </c>
      <c r="AT332" s="228" t="s">
        <v>162</v>
      </c>
      <c r="AU332" s="228" t="s">
        <v>91</v>
      </c>
      <c r="AY332" s="21" t="s">
        <v>159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21" t="s">
        <v>91</v>
      </c>
      <c r="BK332" s="229">
        <f>ROUND(I332*H332,2)</f>
        <v>0</v>
      </c>
      <c r="BL332" s="21" t="s">
        <v>663</v>
      </c>
      <c r="BM332" s="228" t="s">
        <v>5280</v>
      </c>
    </row>
    <row r="333" s="2" customFormat="1">
      <c r="A333" s="43"/>
      <c r="B333" s="44"/>
      <c r="C333" s="45"/>
      <c r="D333" s="230" t="s">
        <v>168</v>
      </c>
      <c r="E333" s="45"/>
      <c r="F333" s="231" t="s">
        <v>5281</v>
      </c>
      <c r="G333" s="45"/>
      <c r="H333" s="45"/>
      <c r="I333" s="232"/>
      <c r="J333" s="45"/>
      <c r="K333" s="45"/>
      <c r="L333" s="49"/>
      <c r="M333" s="233"/>
      <c r="N333" s="234"/>
      <c r="O333" s="89"/>
      <c r="P333" s="89"/>
      <c r="Q333" s="89"/>
      <c r="R333" s="89"/>
      <c r="S333" s="89"/>
      <c r="T333" s="90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T333" s="21" t="s">
        <v>168</v>
      </c>
      <c r="AU333" s="21" t="s">
        <v>91</v>
      </c>
    </row>
    <row r="334" s="12" customFormat="1" ht="22.8" customHeight="1">
      <c r="A334" s="12"/>
      <c r="B334" s="201"/>
      <c r="C334" s="202"/>
      <c r="D334" s="203" t="s">
        <v>75</v>
      </c>
      <c r="E334" s="215" t="s">
        <v>5282</v>
      </c>
      <c r="F334" s="215" t="s">
        <v>5283</v>
      </c>
      <c r="G334" s="202"/>
      <c r="H334" s="202"/>
      <c r="I334" s="205"/>
      <c r="J334" s="216">
        <f>BK334</f>
        <v>0</v>
      </c>
      <c r="K334" s="202"/>
      <c r="L334" s="207"/>
      <c r="M334" s="208"/>
      <c r="N334" s="209"/>
      <c r="O334" s="209"/>
      <c r="P334" s="210">
        <f>SUM(P335:P401)</f>
        <v>0</v>
      </c>
      <c r="Q334" s="209"/>
      <c r="R334" s="210">
        <f>SUM(R335:R401)</f>
        <v>0.91185900000000009</v>
      </c>
      <c r="S334" s="209"/>
      <c r="T334" s="211">
        <f>SUM(T335:T401)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2" t="s">
        <v>91</v>
      </c>
      <c r="AT334" s="213" t="s">
        <v>75</v>
      </c>
      <c r="AU334" s="213" t="s">
        <v>84</v>
      </c>
      <c r="AY334" s="212" t="s">
        <v>159</v>
      </c>
      <c r="BK334" s="214">
        <f>SUM(BK335:BK401)</f>
        <v>0</v>
      </c>
    </row>
    <row r="335" s="2" customFormat="1" ht="24.15" customHeight="1">
      <c r="A335" s="43"/>
      <c r="B335" s="44"/>
      <c r="C335" s="217" t="s">
        <v>1266</v>
      </c>
      <c r="D335" s="217" t="s">
        <v>162</v>
      </c>
      <c r="E335" s="218" t="s">
        <v>5284</v>
      </c>
      <c r="F335" s="219" t="s">
        <v>5285</v>
      </c>
      <c r="G335" s="220" t="s">
        <v>785</v>
      </c>
      <c r="H335" s="221">
        <v>657.70000000000005</v>
      </c>
      <c r="I335" s="222"/>
      <c r="J335" s="223">
        <f>ROUND(I335*H335,2)</f>
        <v>0</v>
      </c>
      <c r="K335" s="219" t="s">
        <v>166</v>
      </c>
      <c r="L335" s="49"/>
      <c r="M335" s="224" t="s">
        <v>32</v>
      </c>
      <c r="N335" s="225" t="s">
        <v>48</v>
      </c>
      <c r="O335" s="89"/>
      <c r="P335" s="226">
        <f>O335*H335</f>
        <v>0</v>
      </c>
      <c r="Q335" s="226">
        <v>0.00064000000000000005</v>
      </c>
      <c r="R335" s="226">
        <f>Q335*H335</f>
        <v>0.42092800000000008</v>
      </c>
      <c r="S335" s="226">
        <v>0</v>
      </c>
      <c r="T335" s="227">
        <f>S335*H335</f>
        <v>0</v>
      </c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R335" s="228" t="s">
        <v>663</v>
      </c>
      <c r="AT335" s="228" t="s">
        <v>162</v>
      </c>
      <c r="AU335" s="228" t="s">
        <v>91</v>
      </c>
      <c r="AY335" s="21" t="s">
        <v>159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21" t="s">
        <v>91</v>
      </c>
      <c r="BK335" s="229">
        <f>ROUND(I335*H335,2)</f>
        <v>0</v>
      </c>
      <c r="BL335" s="21" t="s">
        <v>663</v>
      </c>
      <c r="BM335" s="228" t="s">
        <v>5286</v>
      </c>
    </row>
    <row r="336" s="2" customFormat="1">
      <c r="A336" s="43"/>
      <c r="B336" s="44"/>
      <c r="C336" s="45"/>
      <c r="D336" s="230" t="s">
        <v>168</v>
      </c>
      <c r="E336" s="45"/>
      <c r="F336" s="231" t="s">
        <v>5287</v>
      </c>
      <c r="G336" s="45"/>
      <c r="H336" s="45"/>
      <c r="I336" s="232"/>
      <c r="J336" s="45"/>
      <c r="K336" s="45"/>
      <c r="L336" s="49"/>
      <c r="M336" s="233"/>
      <c r="N336" s="234"/>
      <c r="O336" s="89"/>
      <c r="P336" s="89"/>
      <c r="Q336" s="89"/>
      <c r="R336" s="89"/>
      <c r="S336" s="89"/>
      <c r="T336" s="90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T336" s="21" t="s">
        <v>168</v>
      </c>
      <c r="AU336" s="21" t="s">
        <v>91</v>
      </c>
    </row>
    <row r="337" s="14" customFormat="1">
      <c r="A337" s="14"/>
      <c r="B337" s="246"/>
      <c r="C337" s="247"/>
      <c r="D337" s="237" t="s">
        <v>170</v>
      </c>
      <c r="E337" s="248" t="s">
        <v>32</v>
      </c>
      <c r="F337" s="249" t="s">
        <v>5288</v>
      </c>
      <c r="G337" s="247"/>
      <c r="H337" s="250">
        <v>344.69999999999999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6" t="s">
        <v>170</v>
      </c>
      <c r="AU337" s="256" t="s">
        <v>91</v>
      </c>
      <c r="AV337" s="14" t="s">
        <v>91</v>
      </c>
      <c r="AW337" s="14" t="s">
        <v>38</v>
      </c>
      <c r="AX337" s="14" t="s">
        <v>76</v>
      </c>
      <c r="AY337" s="256" t="s">
        <v>159</v>
      </c>
    </row>
    <row r="338" s="14" customFormat="1">
      <c r="A338" s="14"/>
      <c r="B338" s="246"/>
      <c r="C338" s="247"/>
      <c r="D338" s="237" t="s">
        <v>170</v>
      </c>
      <c r="E338" s="248" t="s">
        <v>32</v>
      </c>
      <c r="F338" s="249" t="s">
        <v>5289</v>
      </c>
      <c r="G338" s="247"/>
      <c r="H338" s="250">
        <v>107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170</v>
      </c>
      <c r="AU338" s="256" t="s">
        <v>91</v>
      </c>
      <c r="AV338" s="14" t="s">
        <v>91</v>
      </c>
      <c r="AW338" s="14" t="s">
        <v>38</v>
      </c>
      <c r="AX338" s="14" t="s">
        <v>76</v>
      </c>
      <c r="AY338" s="256" t="s">
        <v>159</v>
      </c>
    </row>
    <row r="339" s="14" customFormat="1">
      <c r="A339" s="14"/>
      <c r="B339" s="246"/>
      <c r="C339" s="247"/>
      <c r="D339" s="237" t="s">
        <v>170</v>
      </c>
      <c r="E339" s="248" t="s">
        <v>32</v>
      </c>
      <c r="F339" s="249" t="s">
        <v>5290</v>
      </c>
      <c r="G339" s="247"/>
      <c r="H339" s="250">
        <v>206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170</v>
      </c>
      <c r="AU339" s="256" t="s">
        <v>91</v>
      </c>
      <c r="AV339" s="14" t="s">
        <v>91</v>
      </c>
      <c r="AW339" s="14" t="s">
        <v>38</v>
      </c>
      <c r="AX339" s="14" t="s">
        <v>76</v>
      </c>
      <c r="AY339" s="256" t="s">
        <v>159</v>
      </c>
    </row>
    <row r="340" s="15" customFormat="1">
      <c r="A340" s="15"/>
      <c r="B340" s="266"/>
      <c r="C340" s="267"/>
      <c r="D340" s="237" t="s">
        <v>170</v>
      </c>
      <c r="E340" s="268" t="s">
        <v>32</v>
      </c>
      <c r="F340" s="269" t="s">
        <v>583</v>
      </c>
      <c r="G340" s="267"/>
      <c r="H340" s="270">
        <v>657.70000000000005</v>
      </c>
      <c r="I340" s="271"/>
      <c r="J340" s="267"/>
      <c r="K340" s="267"/>
      <c r="L340" s="272"/>
      <c r="M340" s="273"/>
      <c r="N340" s="274"/>
      <c r="O340" s="274"/>
      <c r="P340" s="274"/>
      <c r="Q340" s="274"/>
      <c r="R340" s="274"/>
      <c r="S340" s="274"/>
      <c r="T340" s="27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6" t="s">
        <v>170</v>
      </c>
      <c r="AU340" s="276" t="s">
        <v>91</v>
      </c>
      <c r="AV340" s="15" t="s">
        <v>96</v>
      </c>
      <c r="AW340" s="15" t="s">
        <v>38</v>
      </c>
      <c r="AX340" s="15" t="s">
        <v>84</v>
      </c>
      <c r="AY340" s="276" t="s">
        <v>159</v>
      </c>
    </row>
    <row r="341" s="2" customFormat="1" ht="24.15" customHeight="1">
      <c r="A341" s="43"/>
      <c r="B341" s="44"/>
      <c r="C341" s="217" t="s">
        <v>1272</v>
      </c>
      <c r="D341" s="217" t="s">
        <v>162</v>
      </c>
      <c r="E341" s="218" t="s">
        <v>5291</v>
      </c>
      <c r="F341" s="219" t="s">
        <v>5292</v>
      </c>
      <c r="G341" s="220" t="s">
        <v>785</v>
      </c>
      <c r="H341" s="221">
        <v>188.80000000000001</v>
      </c>
      <c r="I341" s="222"/>
      <c r="J341" s="223">
        <f>ROUND(I341*H341,2)</f>
        <v>0</v>
      </c>
      <c r="K341" s="219" t="s">
        <v>166</v>
      </c>
      <c r="L341" s="49"/>
      <c r="M341" s="224" t="s">
        <v>32</v>
      </c>
      <c r="N341" s="225" t="s">
        <v>48</v>
      </c>
      <c r="O341" s="89"/>
      <c r="P341" s="226">
        <f>O341*H341</f>
        <v>0</v>
      </c>
      <c r="Q341" s="226">
        <v>0.00097999999999999997</v>
      </c>
      <c r="R341" s="226">
        <f>Q341*H341</f>
        <v>0.18502399999999999</v>
      </c>
      <c r="S341" s="226">
        <v>0</v>
      </c>
      <c r="T341" s="227">
        <f>S341*H341</f>
        <v>0</v>
      </c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R341" s="228" t="s">
        <v>663</v>
      </c>
      <c r="AT341" s="228" t="s">
        <v>162</v>
      </c>
      <c r="AU341" s="228" t="s">
        <v>91</v>
      </c>
      <c r="AY341" s="21" t="s">
        <v>159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21" t="s">
        <v>91</v>
      </c>
      <c r="BK341" s="229">
        <f>ROUND(I341*H341,2)</f>
        <v>0</v>
      </c>
      <c r="BL341" s="21" t="s">
        <v>663</v>
      </c>
      <c r="BM341" s="228" t="s">
        <v>5293</v>
      </c>
    </row>
    <row r="342" s="2" customFormat="1">
      <c r="A342" s="43"/>
      <c r="B342" s="44"/>
      <c r="C342" s="45"/>
      <c r="D342" s="230" t="s">
        <v>168</v>
      </c>
      <c r="E342" s="45"/>
      <c r="F342" s="231" t="s">
        <v>5294</v>
      </c>
      <c r="G342" s="45"/>
      <c r="H342" s="45"/>
      <c r="I342" s="232"/>
      <c r="J342" s="45"/>
      <c r="K342" s="45"/>
      <c r="L342" s="49"/>
      <c r="M342" s="233"/>
      <c r="N342" s="234"/>
      <c r="O342" s="89"/>
      <c r="P342" s="89"/>
      <c r="Q342" s="89"/>
      <c r="R342" s="89"/>
      <c r="S342" s="89"/>
      <c r="T342" s="90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T342" s="21" t="s">
        <v>168</v>
      </c>
      <c r="AU342" s="21" t="s">
        <v>91</v>
      </c>
    </row>
    <row r="343" s="14" customFormat="1">
      <c r="A343" s="14"/>
      <c r="B343" s="246"/>
      <c r="C343" s="247"/>
      <c r="D343" s="237" t="s">
        <v>170</v>
      </c>
      <c r="E343" s="248" t="s">
        <v>32</v>
      </c>
      <c r="F343" s="249" t="s">
        <v>5295</v>
      </c>
      <c r="G343" s="247"/>
      <c r="H343" s="250">
        <v>89.900000000000006</v>
      </c>
      <c r="I343" s="251"/>
      <c r="J343" s="247"/>
      <c r="K343" s="247"/>
      <c r="L343" s="252"/>
      <c r="M343" s="253"/>
      <c r="N343" s="254"/>
      <c r="O343" s="254"/>
      <c r="P343" s="254"/>
      <c r="Q343" s="254"/>
      <c r="R343" s="254"/>
      <c r="S343" s="254"/>
      <c r="T343" s="25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6" t="s">
        <v>170</v>
      </c>
      <c r="AU343" s="256" t="s">
        <v>91</v>
      </c>
      <c r="AV343" s="14" t="s">
        <v>91</v>
      </c>
      <c r="AW343" s="14" t="s">
        <v>38</v>
      </c>
      <c r="AX343" s="14" t="s">
        <v>76</v>
      </c>
      <c r="AY343" s="256" t="s">
        <v>159</v>
      </c>
    </row>
    <row r="344" s="14" customFormat="1">
      <c r="A344" s="14"/>
      <c r="B344" s="246"/>
      <c r="C344" s="247"/>
      <c r="D344" s="237" t="s">
        <v>170</v>
      </c>
      <c r="E344" s="248" t="s">
        <v>32</v>
      </c>
      <c r="F344" s="249" t="s">
        <v>5296</v>
      </c>
      <c r="G344" s="247"/>
      <c r="H344" s="250">
        <v>98.900000000000006</v>
      </c>
      <c r="I344" s="251"/>
      <c r="J344" s="247"/>
      <c r="K344" s="247"/>
      <c r="L344" s="252"/>
      <c r="M344" s="253"/>
      <c r="N344" s="254"/>
      <c r="O344" s="254"/>
      <c r="P344" s="254"/>
      <c r="Q344" s="254"/>
      <c r="R344" s="254"/>
      <c r="S344" s="254"/>
      <c r="T344" s="25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6" t="s">
        <v>170</v>
      </c>
      <c r="AU344" s="256" t="s">
        <v>91</v>
      </c>
      <c r="AV344" s="14" t="s">
        <v>91</v>
      </c>
      <c r="AW344" s="14" t="s">
        <v>38</v>
      </c>
      <c r="AX344" s="14" t="s">
        <v>76</v>
      </c>
      <c r="AY344" s="256" t="s">
        <v>159</v>
      </c>
    </row>
    <row r="345" s="15" customFormat="1">
      <c r="A345" s="15"/>
      <c r="B345" s="266"/>
      <c r="C345" s="267"/>
      <c r="D345" s="237" t="s">
        <v>170</v>
      </c>
      <c r="E345" s="268" t="s">
        <v>32</v>
      </c>
      <c r="F345" s="269" t="s">
        <v>583</v>
      </c>
      <c r="G345" s="267"/>
      <c r="H345" s="270">
        <v>188.80000000000001</v>
      </c>
      <c r="I345" s="271"/>
      <c r="J345" s="267"/>
      <c r="K345" s="267"/>
      <c r="L345" s="272"/>
      <c r="M345" s="273"/>
      <c r="N345" s="274"/>
      <c r="O345" s="274"/>
      <c r="P345" s="274"/>
      <c r="Q345" s="274"/>
      <c r="R345" s="274"/>
      <c r="S345" s="274"/>
      <c r="T345" s="27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6" t="s">
        <v>170</v>
      </c>
      <c r="AU345" s="276" t="s">
        <v>91</v>
      </c>
      <c r="AV345" s="15" t="s">
        <v>96</v>
      </c>
      <c r="AW345" s="15" t="s">
        <v>38</v>
      </c>
      <c r="AX345" s="15" t="s">
        <v>84</v>
      </c>
      <c r="AY345" s="276" t="s">
        <v>159</v>
      </c>
    </row>
    <row r="346" s="2" customFormat="1" ht="24.15" customHeight="1">
      <c r="A346" s="43"/>
      <c r="B346" s="44"/>
      <c r="C346" s="217" t="s">
        <v>1279</v>
      </c>
      <c r="D346" s="217" t="s">
        <v>162</v>
      </c>
      <c r="E346" s="218" t="s">
        <v>5297</v>
      </c>
      <c r="F346" s="219" t="s">
        <v>5298</v>
      </c>
      <c r="G346" s="220" t="s">
        <v>785</v>
      </c>
      <c r="H346" s="221">
        <v>49.899999999999999</v>
      </c>
      <c r="I346" s="222"/>
      <c r="J346" s="223">
        <f>ROUND(I346*H346,2)</f>
        <v>0</v>
      </c>
      <c r="K346" s="219" t="s">
        <v>166</v>
      </c>
      <c r="L346" s="49"/>
      <c r="M346" s="224" t="s">
        <v>32</v>
      </c>
      <c r="N346" s="225" t="s">
        <v>48</v>
      </c>
      <c r="O346" s="89"/>
      <c r="P346" s="226">
        <f>O346*H346</f>
        <v>0</v>
      </c>
      <c r="Q346" s="226">
        <v>0.00115</v>
      </c>
      <c r="R346" s="226">
        <f>Q346*H346</f>
        <v>0.057384999999999999</v>
      </c>
      <c r="S346" s="226">
        <v>0</v>
      </c>
      <c r="T346" s="227">
        <f>S346*H346</f>
        <v>0</v>
      </c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R346" s="228" t="s">
        <v>663</v>
      </c>
      <c r="AT346" s="228" t="s">
        <v>162</v>
      </c>
      <c r="AU346" s="228" t="s">
        <v>91</v>
      </c>
      <c r="AY346" s="21" t="s">
        <v>159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21" t="s">
        <v>91</v>
      </c>
      <c r="BK346" s="229">
        <f>ROUND(I346*H346,2)</f>
        <v>0</v>
      </c>
      <c r="BL346" s="21" t="s">
        <v>663</v>
      </c>
      <c r="BM346" s="228" t="s">
        <v>5299</v>
      </c>
    </row>
    <row r="347" s="2" customFormat="1">
      <c r="A347" s="43"/>
      <c r="B347" s="44"/>
      <c r="C347" s="45"/>
      <c r="D347" s="230" t="s">
        <v>168</v>
      </c>
      <c r="E347" s="45"/>
      <c r="F347" s="231" t="s">
        <v>5300</v>
      </c>
      <c r="G347" s="45"/>
      <c r="H347" s="45"/>
      <c r="I347" s="232"/>
      <c r="J347" s="45"/>
      <c r="K347" s="45"/>
      <c r="L347" s="49"/>
      <c r="M347" s="233"/>
      <c r="N347" s="234"/>
      <c r="O347" s="89"/>
      <c r="P347" s="89"/>
      <c r="Q347" s="89"/>
      <c r="R347" s="89"/>
      <c r="S347" s="89"/>
      <c r="T347" s="90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T347" s="21" t="s">
        <v>168</v>
      </c>
      <c r="AU347" s="21" t="s">
        <v>91</v>
      </c>
    </row>
    <row r="348" s="14" customFormat="1">
      <c r="A348" s="14"/>
      <c r="B348" s="246"/>
      <c r="C348" s="247"/>
      <c r="D348" s="237" t="s">
        <v>170</v>
      </c>
      <c r="E348" s="248" t="s">
        <v>32</v>
      </c>
      <c r="F348" s="249" t="s">
        <v>5301</v>
      </c>
      <c r="G348" s="247"/>
      <c r="H348" s="250">
        <v>28.199999999999999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6" t="s">
        <v>170</v>
      </c>
      <c r="AU348" s="256" t="s">
        <v>91</v>
      </c>
      <c r="AV348" s="14" t="s">
        <v>91</v>
      </c>
      <c r="AW348" s="14" t="s">
        <v>38</v>
      </c>
      <c r="AX348" s="14" t="s">
        <v>76</v>
      </c>
      <c r="AY348" s="256" t="s">
        <v>159</v>
      </c>
    </row>
    <row r="349" s="14" customFormat="1">
      <c r="A349" s="14"/>
      <c r="B349" s="246"/>
      <c r="C349" s="247"/>
      <c r="D349" s="237" t="s">
        <v>170</v>
      </c>
      <c r="E349" s="248" t="s">
        <v>32</v>
      </c>
      <c r="F349" s="249" t="s">
        <v>5302</v>
      </c>
      <c r="G349" s="247"/>
      <c r="H349" s="250">
        <v>21.699999999999999</v>
      </c>
      <c r="I349" s="251"/>
      <c r="J349" s="247"/>
      <c r="K349" s="247"/>
      <c r="L349" s="252"/>
      <c r="M349" s="253"/>
      <c r="N349" s="254"/>
      <c r="O349" s="254"/>
      <c r="P349" s="254"/>
      <c r="Q349" s="254"/>
      <c r="R349" s="254"/>
      <c r="S349" s="254"/>
      <c r="T349" s="25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6" t="s">
        <v>170</v>
      </c>
      <c r="AU349" s="256" t="s">
        <v>91</v>
      </c>
      <c r="AV349" s="14" t="s">
        <v>91</v>
      </c>
      <c r="AW349" s="14" t="s">
        <v>38</v>
      </c>
      <c r="AX349" s="14" t="s">
        <v>76</v>
      </c>
      <c r="AY349" s="256" t="s">
        <v>159</v>
      </c>
    </row>
    <row r="350" s="15" customFormat="1">
      <c r="A350" s="15"/>
      <c r="B350" s="266"/>
      <c r="C350" s="267"/>
      <c r="D350" s="237" t="s">
        <v>170</v>
      </c>
      <c r="E350" s="268" t="s">
        <v>32</v>
      </c>
      <c r="F350" s="269" t="s">
        <v>583</v>
      </c>
      <c r="G350" s="267"/>
      <c r="H350" s="270">
        <v>49.899999999999999</v>
      </c>
      <c r="I350" s="271"/>
      <c r="J350" s="267"/>
      <c r="K350" s="267"/>
      <c r="L350" s="272"/>
      <c r="M350" s="273"/>
      <c r="N350" s="274"/>
      <c r="O350" s="274"/>
      <c r="P350" s="274"/>
      <c r="Q350" s="274"/>
      <c r="R350" s="274"/>
      <c r="S350" s="274"/>
      <c r="T350" s="27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6" t="s">
        <v>170</v>
      </c>
      <c r="AU350" s="276" t="s">
        <v>91</v>
      </c>
      <c r="AV350" s="15" t="s">
        <v>96</v>
      </c>
      <c r="AW350" s="15" t="s">
        <v>38</v>
      </c>
      <c r="AX350" s="15" t="s">
        <v>84</v>
      </c>
      <c r="AY350" s="276" t="s">
        <v>159</v>
      </c>
    </row>
    <row r="351" s="2" customFormat="1" ht="24.15" customHeight="1">
      <c r="A351" s="43"/>
      <c r="B351" s="44"/>
      <c r="C351" s="217" t="s">
        <v>1286</v>
      </c>
      <c r="D351" s="217" t="s">
        <v>162</v>
      </c>
      <c r="E351" s="218" t="s">
        <v>5303</v>
      </c>
      <c r="F351" s="219" t="s">
        <v>5304</v>
      </c>
      <c r="G351" s="220" t="s">
        <v>785</v>
      </c>
      <c r="H351" s="221">
        <v>41.600000000000001</v>
      </c>
      <c r="I351" s="222"/>
      <c r="J351" s="223">
        <f>ROUND(I351*H351,2)</f>
        <v>0</v>
      </c>
      <c r="K351" s="219" t="s">
        <v>166</v>
      </c>
      <c r="L351" s="49"/>
      <c r="M351" s="224" t="s">
        <v>32</v>
      </c>
      <c r="N351" s="225" t="s">
        <v>48</v>
      </c>
      <c r="O351" s="89"/>
      <c r="P351" s="226">
        <f>O351*H351</f>
        <v>0</v>
      </c>
      <c r="Q351" s="226">
        <v>0.0023700000000000001</v>
      </c>
      <c r="R351" s="226">
        <f>Q351*H351</f>
        <v>0.098592000000000013</v>
      </c>
      <c r="S351" s="226">
        <v>0</v>
      </c>
      <c r="T351" s="227">
        <f>S351*H351</f>
        <v>0</v>
      </c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R351" s="228" t="s">
        <v>663</v>
      </c>
      <c r="AT351" s="228" t="s">
        <v>162</v>
      </c>
      <c r="AU351" s="228" t="s">
        <v>91</v>
      </c>
      <c r="AY351" s="21" t="s">
        <v>159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21" t="s">
        <v>91</v>
      </c>
      <c r="BK351" s="229">
        <f>ROUND(I351*H351,2)</f>
        <v>0</v>
      </c>
      <c r="BL351" s="21" t="s">
        <v>663</v>
      </c>
      <c r="BM351" s="228" t="s">
        <v>5305</v>
      </c>
    </row>
    <row r="352" s="2" customFormat="1">
      <c r="A352" s="43"/>
      <c r="B352" s="44"/>
      <c r="C352" s="45"/>
      <c r="D352" s="230" t="s">
        <v>168</v>
      </c>
      <c r="E352" s="45"/>
      <c r="F352" s="231" t="s">
        <v>5306</v>
      </c>
      <c r="G352" s="45"/>
      <c r="H352" s="45"/>
      <c r="I352" s="232"/>
      <c r="J352" s="45"/>
      <c r="K352" s="45"/>
      <c r="L352" s="49"/>
      <c r="M352" s="233"/>
      <c r="N352" s="234"/>
      <c r="O352" s="89"/>
      <c r="P352" s="89"/>
      <c r="Q352" s="89"/>
      <c r="R352" s="89"/>
      <c r="S352" s="89"/>
      <c r="T352" s="90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T352" s="21" t="s">
        <v>168</v>
      </c>
      <c r="AU352" s="21" t="s">
        <v>91</v>
      </c>
    </row>
    <row r="353" s="14" customFormat="1">
      <c r="A353" s="14"/>
      <c r="B353" s="246"/>
      <c r="C353" s="247"/>
      <c r="D353" s="237" t="s">
        <v>170</v>
      </c>
      <c r="E353" s="248" t="s">
        <v>32</v>
      </c>
      <c r="F353" s="249" t="s">
        <v>5307</v>
      </c>
      <c r="G353" s="247"/>
      <c r="H353" s="250">
        <v>23.300000000000001</v>
      </c>
      <c r="I353" s="251"/>
      <c r="J353" s="247"/>
      <c r="K353" s="247"/>
      <c r="L353" s="252"/>
      <c r="M353" s="253"/>
      <c r="N353" s="254"/>
      <c r="O353" s="254"/>
      <c r="P353" s="254"/>
      <c r="Q353" s="254"/>
      <c r="R353" s="254"/>
      <c r="S353" s="254"/>
      <c r="T353" s="25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6" t="s">
        <v>170</v>
      </c>
      <c r="AU353" s="256" t="s">
        <v>91</v>
      </c>
      <c r="AV353" s="14" t="s">
        <v>91</v>
      </c>
      <c r="AW353" s="14" t="s">
        <v>38</v>
      </c>
      <c r="AX353" s="14" t="s">
        <v>76</v>
      </c>
      <c r="AY353" s="256" t="s">
        <v>159</v>
      </c>
    </row>
    <row r="354" s="14" customFormat="1">
      <c r="A354" s="14"/>
      <c r="B354" s="246"/>
      <c r="C354" s="247"/>
      <c r="D354" s="237" t="s">
        <v>170</v>
      </c>
      <c r="E354" s="248" t="s">
        <v>32</v>
      </c>
      <c r="F354" s="249" t="s">
        <v>5308</v>
      </c>
      <c r="G354" s="247"/>
      <c r="H354" s="250">
        <v>18.300000000000001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170</v>
      </c>
      <c r="AU354" s="256" t="s">
        <v>91</v>
      </c>
      <c r="AV354" s="14" t="s">
        <v>91</v>
      </c>
      <c r="AW354" s="14" t="s">
        <v>38</v>
      </c>
      <c r="AX354" s="14" t="s">
        <v>76</v>
      </c>
      <c r="AY354" s="256" t="s">
        <v>159</v>
      </c>
    </row>
    <row r="355" s="15" customFormat="1">
      <c r="A355" s="15"/>
      <c r="B355" s="266"/>
      <c r="C355" s="267"/>
      <c r="D355" s="237" t="s">
        <v>170</v>
      </c>
      <c r="E355" s="268" t="s">
        <v>32</v>
      </c>
      <c r="F355" s="269" t="s">
        <v>583</v>
      </c>
      <c r="G355" s="267"/>
      <c r="H355" s="270">
        <v>41.600000000000001</v>
      </c>
      <c r="I355" s="271"/>
      <c r="J355" s="267"/>
      <c r="K355" s="267"/>
      <c r="L355" s="272"/>
      <c r="M355" s="273"/>
      <c r="N355" s="274"/>
      <c r="O355" s="274"/>
      <c r="P355" s="274"/>
      <c r="Q355" s="274"/>
      <c r="R355" s="274"/>
      <c r="S355" s="274"/>
      <c r="T355" s="27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6" t="s">
        <v>170</v>
      </c>
      <c r="AU355" s="276" t="s">
        <v>91</v>
      </c>
      <c r="AV355" s="15" t="s">
        <v>96</v>
      </c>
      <c r="AW355" s="15" t="s">
        <v>38</v>
      </c>
      <c r="AX355" s="15" t="s">
        <v>84</v>
      </c>
      <c r="AY355" s="276" t="s">
        <v>159</v>
      </c>
    </row>
    <row r="356" s="2" customFormat="1" ht="24.15" customHeight="1">
      <c r="A356" s="43"/>
      <c r="B356" s="44"/>
      <c r="C356" s="217" t="s">
        <v>1293</v>
      </c>
      <c r="D356" s="217" t="s">
        <v>162</v>
      </c>
      <c r="E356" s="218" t="s">
        <v>5309</v>
      </c>
      <c r="F356" s="219" t="s">
        <v>5310</v>
      </c>
      <c r="G356" s="220" t="s">
        <v>785</v>
      </c>
      <c r="H356" s="221">
        <v>7</v>
      </c>
      <c r="I356" s="222"/>
      <c r="J356" s="223">
        <f>ROUND(I356*H356,2)</f>
        <v>0</v>
      </c>
      <c r="K356" s="219" t="s">
        <v>166</v>
      </c>
      <c r="L356" s="49"/>
      <c r="M356" s="224" t="s">
        <v>32</v>
      </c>
      <c r="N356" s="225" t="s">
        <v>48</v>
      </c>
      <c r="O356" s="89"/>
      <c r="P356" s="226">
        <f>O356*H356</f>
        <v>0</v>
      </c>
      <c r="Q356" s="226">
        <v>0.00364</v>
      </c>
      <c r="R356" s="226">
        <f>Q356*H356</f>
        <v>0.025479999999999999</v>
      </c>
      <c r="S356" s="226">
        <v>0</v>
      </c>
      <c r="T356" s="227">
        <f>S356*H356</f>
        <v>0</v>
      </c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R356" s="228" t="s">
        <v>663</v>
      </c>
      <c r="AT356" s="228" t="s">
        <v>162</v>
      </c>
      <c r="AU356" s="228" t="s">
        <v>91</v>
      </c>
      <c r="AY356" s="21" t="s">
        <v>159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21" t="s">
        <v>91</v>
      </c>
      <c r="BK356" s="229">
        <f>ROUND(I356*H356,2)</f>
        <v>0</v>
      </c>
      <c r="BL356" s="21" t="s">
        <v>663</v>
      </c>
      <c r="BM356" s="228" t="s">
        <v>5311</v>
      </c>
    </row>
    <row r="357" s="2" customFormat="1">
      <c r="A357" s="43"/>
      <c r="B357" s="44"/>
      <c r="C357" s="45"/>
      <c r="D357" s="230" t="s">
        <v>168</v>
      </c>
      <c r="E357" s="45"/>
      <c r="F357" s="231" t="s">
        <v>5312</v>
      </c>
      <c r="G357" s="45"/>
      <c r="H357" s="45"/>
      <c r="I357" s="232"/>
      <c r="J357" s="45"/>
      <c r="K357" s="45"/>
      <c r="L357" s="49"/>
      <c r="M357" s="233"/>
      <c r="N357" s="234"/>
      <c r="O357" s="89"/>
      <c r="P357" s="89"/>
      <c r="Q357" s="89"/>
      <c r="R357" s="89"/>
      <c r="S357" s="89"/>
      <c r="T357" s="90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T357" s="21" t="s">
        <v>168</v>
      </c>
      <c r="AU357" s="21" t="s">
        <v>91</v>
      </c>
    </row>
    <row r="358" s="14" customFormat="1">
      <c r="A358" s="14"/>
      <c r="B358" s="246"/>
      <c r="C358" s="247"/>
      <c r="D358" s="237" t="s">
        <v>170</v>
      </c>
      <c r="E358" s="248" t="s">
        <v>32</v>
      </c>
      <c r="F358" s="249" t="s">
        <v>5313</v>
      </c>
      <c r="G358" s="247"/>
      <c r="H358" s="250">
        <v>7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170</v>
      </c>
      <c r="AU358" s="256" t="s">
        <v>91</v>
      </c>
      <c r="AV358" s="14" t="s">
        <v>91</v>
      </c>
      <c r="AW358" s="14" t="s">
        <v>38</v>
      </c>
      <c r="AX358" s="14" t="s">
        <v>84</v>
      </c>
      <c r="AY358" s="256" t="s">
        <v>159</v>
      </c>
    </row>
    <row r="359" s="2" customFormat="1" ht="24.15" customHeight="1">
      <c r="A359" s="43"/>
      <c r="B359" s="44"/>
      <c r="C359" s="217" t="s">
        <v>1298</v>
      </c>
      <c r="D359" s="217" t="s">
        <v>162</v>
      </c>
      <c r="E359" s="218" t="s">
        <v>5314</v>
      </c>
      <c r="F359" s="219" t="s">
        <v>5315</v>
      </c>
      <c r="G359" s="220" t="s">
        <v>212</v>
      </c>
      <c r="H359" s="221">
        <v>35</v>
      </c>
      <c r="I359" s="222"/>
      <c r="J359" s="223">
        <f>ROUND(I359*H359,2)</f>
        <v>0</v>
      </c>
      <c r="K359" s="219" t="s">
        <v>166</v>
      </c>
      <c r="L359" s="49"/>
      <c r="M359" s="224" t="s">
        <v>32</v>
      </c>
      <c r="N359" s="225" t="s">
        <v>48</v>
      </c>
      <c r="O359" s="89"/>
      <c r="P359" s="226">
        <f>O359*H359</f>
        <v>0</v>
      </c>
      <c r="Q359" s="226">
        <v>0.00012999999999999999</v>
      </c>
      <c r="R359" s="226">
        <f>Q359*H359</f>
        <v>0.0045499999999999994</v>
      </c>
      <c r="S359" s="226">
        <v>0</v>
      </c>
      <c r="T359" s="227">
        <f>S359*H359</f>
        <v>0</v>
      </c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R359" s="228" t="s">
        <v>663</v>
      </c>
      <c r="AT359" s="228" t="s">
        <v>162</v>
      </c>
      <c r="AU359" s="228" t="s">
        <v>91</v>
      </c>
      <c r="AY359" s="21" t="s">
        <v>159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21" t="s">
        <v>91</v>
      </c>
      <c r="BK359" s="229">
        <f>ROUND(I359*H359,2)</f>
        <v>0</v>
      </c>
      <c r="BL359" s="21" t="s">
        <v>663</v>
      </c>
      <c r="BM359" s="228" t="s">
        <v>5316</v>
      </c>
    </row>
    <row r="360" s="2" customFormat="1">
      <c r="A360" s="43"/>
      <c r="B360" s="44"/>
      <c r="C360" s="45"/>
      <c r="D360" s="230" t="s">
        <v>168</v>
      </c>
      <c r="E360" s="45"/>
      <c r="F360" s="231" t="s">
        <v>5317</v>
      </c>
      <c r="G360" s="45"/>
      <c r="H360" s="45"/>
      <c r="I360" s="232"/>
      <c r="J360" s="45"/>
      <c r="K360" s="45"/>
      <c r="L360" s="49"/>
      <c r="M360" s="233"/>
      <c r="N360" s="234"/>
      <c r="O360" s="89"/>
      <c r="P360" s="89"/>
      <c r="Q360" s="89"/>
      <c r="R360" s="89"/>
      <c r="S360" s="89"/>
      <c r="T360" s="90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T360" s="21" t="s">
        <v>168</v>
      </c>
      <c r="AU360" s="21" t="s">
        <v>91</v>
      </c>
    </row>
    <row r="361" s="2" customFormat="1" ht="21.75" customHeight="1">
      <c r="A361" s="43"/>
      <c r="B361" s="44"/>
      <c r="C361" s="217" t="s">
        <v>1303</v>
      </c>
      <c r="D361" s="217" t="s">
        <v>162</v>
      </c>
      <c r="E361" s="218" t="s">
        <v>5318</v>
      </c>
      <c r="F361" s="219" t="s">
        <v>5319</v>
      </c>
      <c r="G361" s="220" t="s">
        <v>5320</v>
      </c>
      <c r="H361" s="221">
        <v>42</v>
      </c>
      <c r="I361" s="222"/>
      <c r="J361" s="223">
        <f>ROUND(I361*H361,2)</f>
        <v>0</v>
      </c>
      <c r="K361" s="219" t="s">
        <v>166</v>
      </c>
      <c r="L361" s="49"/>
      <c r="M361" s="224" t="s">
        <v>32</v>
      </c>
      <c r="N361" s="225" t="s">
        <v>48</v>
      </c>
      <c r="O361" s="89"/>
      <c r="P361" s="226">
        <f>O361*H361</f>
        <v>0</v>
      </c>
      <c r="Q361" s="226">
        <v>0.00025000000000000001</v>
      </c>
      <c r="R361" s="226">
        <f>Q361*H361</f>
        <v>0.010500000000000001</v>
      </c>
      <c r="S361" s="226">
        <v>0</v>
      </c>
      <c r="T361" s="227">
        <f>S361*H361</f>
        <v>0</v>
      </c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R361" s="228" t="s">
        <v>663</v>
      </c>
      <c r="AT361" s="228" t="s">
        <v>162</v>
      </c>
      <c r="AU361" s="228" t="s">
        <v>91</v>
      </c>
      <c r="AY361" s="21" t="s">
        <v>159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21" t="s">
        <v>91</v>
      </c>
      <c r="BK361" s="229">
        <f>ROUND(I361*H361,2)</f>
        <v>0</v>
      </c>
      <c r="BL361" s="21" t="s">
        <v>663</v>
      </c>
      <c r="BM361" s="228" t="s">
        <v>5321</v>
      </c>
    </row>
    <row r="362" s="2" customFormat="1">
      <c r="A362" s="43"/>
      <c r="B362" s="44"/>
      <c r="C362" s="45"/>
      <c r="D362" s="230" t="s">
        <v>168</v>
      </c>
      <c r="E362" s="45"/>
      <c r="F362" s="231" t="s">
        <v>5322</v>
      </c>
      <c r="G362" s="45"/>
      <c r="H362" s="45"/>
      <c r="I362" s="232"/>
      <c r="J362" s="45"/>
      <c r="K362" s="45"/>
      <c r="L362" s="49"/>
      <c r="M362" s="233"/>
      <c r="N362" s="234"/>
      <c r="O362" s="89"/>
      <c r="P362" s="89"/>
      <c r="Q362" s="89"/>
      <c r="R362" s="89"/>
      <c r="S362" s="89"/>
      <c r="T362" s="90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T362" s="21" t="s">
        <v>168</v>
      </c>
      <c r="AU362" s="21" t="s">
        <v>91</v>
      </c>
    </row>
    <row r="363" s="2" customFormat="1" ht="24.15" customHeight="1">
      <c r="A363" s="43"/>
      <c r="B363" s="44"/>
      <c r="C363" s="217" t="s">
        <v>1311</v>
      </c>
      <c r="D363" s="217" t="s">
        <v>162</v>
      </c>
      <c r="E363" s="218" t="s">
        <v>5323</v>
      </c>
      <c r="F363" s="219" t="s">
        <v>5324</v>
      </c>
      <c r="G363" s="220" t="s">
        <v>212</v>
      </c>
      <c r="H363" s="221">
        <v>2</v>
      </c>
      <c r="I363" s="222"/>
      <c r="J363" s="223">
        <f>ROUND(I363*H363,2)</f>
        <v>0</v>
      </c>
      <c r="K363" s="219" t="s">
        <v>166</v>
      </c>
      <c r="L363" s="49"/>
      <c r="M363" s="224" t="s">
        <v>32</v>
      </c>
      <c r="N363" s="225" t="s">
        <v>48</v>
      </c>
      <c r="O363" s="89"/>
      <c r="P363" s="226">
        <f>O363*H363</f>
        <v>0</v>
      </c>
      <c r="Q363" s="226">
        <v>0.00022000000000000001</v>
      </c>
      <c r="R363" s="226">
        <f>Q363*H363</f>
        <v>0.00044000000000000002</v>
      </c>
      <c r="S363" s="226">
        <v>0</v>
      </c>
      <c r="T363" s="227">
        <f>S363*H363</f>
        <v>0</v>
      </c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R363" s="228" t="s">
        <v>663</v>
      </c>
      <c r="AT363" s="228" t="s">
        <v>162</v>
      </c>
      <c r="AU363" s="228" t="s">
        <v>91</v>
      </c>
      <c r="AY363" s="21" t="s">
        <v>159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21" t="s">
        <v>91</v>
      </c>
      <c r="BK363" s="229">
        <f>ROUND(I363*H363,2)</f>
        <v>0</v>
      </c>
      <c r="BL363" s="21" t="s">
        <v>663</v>
      </c>
      <c r="BM363" s="228" t="s">
        <v>5325</v>
      </c>
    </row>
    <row r="364" s="2" customFormat="1">
      <c r="A364" s="43"/>
      <c r="B364" s="44"/>
      <c r="C364" s="45"/>
      <c r="D364" s="230" t="s">
        <v>168</v>
      </c>
      <c r="E364" s="45"/>
      <c r="F364" s="231" t="s">
        <v>5326</v>
      </c>
      <c r="G364" s="45"/>
      <c r="H364" s="45"/>
      <c r="I364" s="232"/>
      <c r="J364" s="45"/>
      <c r="K364" s="45"/>
      <c r="L364" s="49"/>
      <c r="M364" s="233"/>
      <c r="N364" s="234"/>
      <c r="O364" s="89"/>
      <c r="P364" s="89"/>
      <c r="Q364" s="89"/>
      <c r="R364" s="89"/>
      <c r="S364" s="89"/>
      <c r="T364" s="90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T364" s="21" t="s">
        <v>168</v>
      </c>
      <c r="AU364" s="21" t="s">
        <v>91</v>
      </c>
    </row>
    <row r="365" s="2" customFormat="1" ht="16.5" customHeight="1">
      <c r="A365" s="43"/>
      <c r="B365" s="44"/>
      <c r="C365" s="217" t="s">
        <v>1319</v>
      </c>
      <c r="D365" s="217" t="s">
        <v>162</v>
      </c>
      <c r="E365" s="218" t="s">
        <v>5327</v>
      </c>
      <c r="F365" s="219" t="s">
        <v>5328</v>
      </c>
      <c r="G365" s="220" t="s">
        <v>212</v>
      </c>
      <c r="H365" s="221">
        <v>42</v>
      </c>
      <c r="I365" s="222"/>
      <c r="J365" s="223">
        <f>ROUND(I365*H365,2)</f>
        <v>0</v>
      </c>
      <c r="K365" s="219" t="s">
        <v>166</v>
      </c>
      <c r="L365" s="49"/>
      <c r="M365" s="224" t="s">
        <v>32</v>
      </c>
      <c r="N365" s="225" t="s">
        <v>48</v>
      </c>
      <c r="O365" s="89"/>
      <c r="P365" s="226">
        <f>O365*H365</f>
        <v>0</v>
      </c>
      <c r="Q365" s="226">
        <v>0.00035</v>
      </c>
      <c r="R365" s="226">
        <f>Q365*H365</f>
        <v>0.0147</v>
      </c>
      <c r="S365" s="226">
        <v>0</v>
      </c>
      <c r="T365" s="227">
        <f>S365*H365</f>
        <v>0</v>
      </c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R365" s="228" t="s">
        <v>663</v>
      </c>
      <c r="AT365" s="228" t="s">
        <v>162</v>
      </c>
      <c r="AU365" s="228" t="s">
        <v>91</v>
      </c>
      <c r="AY365" s="21" t="s">
        <v>159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21" t="s">
        <v>91</v>
      </c>
      <c r="BK365" s="229">
        <f>ROUND(I365*H365,2)</f>
        <v>0</v>
      </c>
      <c r="BL365" s="21" t="s">
        <v>663</v>
      </c>
      <c r="BM365" s="228" t="s">
        <v>5329</v>
      </c>
    </row>
    <row r="366" s="2" customFormat="1">
      <c r="A366" s="43"/>
      <c r="B366" s="44"/>
      <c r="C366" s="45"/>
      <c r="D366" s="230" t="s">
        <v>168</v>
      </c>
      <c r="E366" s="45"/>
      <c r="F366" s="231" t="s">
        <v>5330</v>
      </c>
      <c r="G366" s="45"/>
      <c r="H366" s="45"/>
      <c r="I366" s="232"/>
      <c r="J366" s="45"/>
      <c r="K366" s="45"/>
      <c r="L366" s="49"/>
      <c r="M366" s="233"/>
      <c r="N366" s="234"/>
      <c r="O366" s="89"/>
      <c r="P366" s="89"/>
      <c r="Q366" s="89"/>
      <c r="R366" s="89"/>
      <c r="S366" s="89"/>
      <c r="T366" s="90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T366" s="21" t="s">
        <v>168</v>
      </c>
      <c r="AU366" s="21" t="s">
        <v>91</v>
      </c>
    </row>
    <row r="367" s="2" customFormat="1" ht="16.5" customHeight="1">
      <c r="A367" s="43"/>
      <c r="B367" s="44"/>
      <c r="C367" s="217" t="s">
        <v>1327</v>
      </c>
      <c r="D367" s="217" t="s">
        <v>162</v>
      </c>
      <c r="E367" s="218" t="s">
        <v>5331</v>
      </c>
      <c r="F367" s="219" t="s">
        <v>5332</v>
      </c>
      <c r="G367" s="220" t="s">
        <v>212</v>
      </c>
      <c r="H367" s="221">
        <v>4</v>
      </c>
      <c r="I367" s="222"/>
      <c r="J367" s="223">
        <f>ROUND(I367*H367,2)</f>
        <v>0</v>
      </c>
      <c r="K367" s="219" t="s">
        <v>166</v>
      </c>
      <c r="L367" s="49"/>
      <c r="M367" s="224" t="s">
        <v>32</v>
      </c>
      <c r="N367" s="225" t="s">
        <v>48</v>
      </c>
      <c r="O367" s="89"/>
      <c r="P367" s="226">
        <f>O367*H367</f>
        <v>0</v>
      </c>
      <c r="Q367" s="226">
        <v>0.00132</v>
      </c>
      <c r="R367" s="226">
        <f>Q367*H367</f>
        <v>0.00528</v>
      </c>
      <c r="S367" s="226">
        <v>0</v>
      </c>
      <c r="T367" s="227">
        <f>S367*H367</f>
        <v>0</v>
      </c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R367" s="228" t="s">
        <v>663</v>
      </c>
      <c r="AT367" s="228" t="s">
        <v>162</v>
      </c>
      <c r="AU367" s="228" t="s">
        <v>91</v>
      </c>
      <c r="AY367" s="21" t="s">
        <v>159</v>
      </c>
      <c r="BE367" s="229">
        <f>IF(N367="základní",J367,0)</f>
        <v>0</v>
      </c>
      <c r="BF367" s="229">
        <f>IF(N367="snížená",J367,0)</f>
        <v>0</v>
      </c>
      <c r="BG367" s="229">
        <f>IF(N367="zákl. přenesená",J367,0)</f>
        <v>0</v>
      </c>
      <c r="BH367" s="229">
        <f>IF(N367="sníž. přenesená",J367,0)</f>
        <v>0</v>
      </c>
      <c r="BI367" s="229">
        <f>IF(N367="nulová",J367,0)</f>
        <v>0</v>
      </c>
      <c r="BJ367" s="21" t="s">
        <v>91</v>
      </c>
      <c r="BK367" s="229">
        <f>ROUND(I367*H367,2)</f>
        <v>0</v>
      </c>
      <c r="BL367" s="21" t="s">
        <v>663</v>
      </c>
      <c r="BM367" s="228" t="s">
        <v>5333</v>
      </c>
    </row>
    <row r="368" s="2" customFormat="1">
      <c r="A368" s="43"/>
      <c r="B368" s="44"/>
      <c r="C368" s="45"/>
      <c r="D368" s="230" t="s">
        <v>168</v>
      </c>
      <c r="E368" s="45"/>
      <c r="F368" s="231" t="s">
        <v>5334</v>
      </c>
      <c r="G368" s="45"/>
      <c r="H368" s="45"/>
      <c r="I368" s="232"/>
      <c r="J368" s="45"/>
      <c r="K368" s="45"/>
      <c r="L368" s="49"/>
      <c r="M368" s="233"/>
      <c r="N368" s="234"/>
      <c r="O368" s="89"/>
      <c r="P368" s="89"/>
      <c r="Q368" s="89"/>
      <c r="R368" s="89"/>
      <c r="S368" s="89"/>
      <c r="T368" s="90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T368" s="21" t="s">
        <v>168</v>
      </c>
      <c r="AU368" s="21" t="s">
        <v>91</v>
      </c>
    </row>
    <row r="369" s="2" customFormat="1" ht="16.5" customHeight="1">
      <c r="A369" s="43"/>
      <c r="B369" s="44"/>
      <c r="C369" s="217" t="s">
        <v>1332</v>
      </c>
      <c r="D369" s="217" t="s">
        <v>162</v>
      </c>
      <c r="E369" s="218" t="s">
        <v>5335</v>
      </c>
      <c r="F369" s="219" t="s">
        <v>5336</v>
      </c>
      <c r="G369" s="220" t="s">
        <v>212</v>
      </c>
      <c r="H369" s="221">
        <v>1</v>
      </c>
      <c r="I369" s="222"/>
      <c r="J369" s="223">
        <f>ROUND(I369*H369,2)</f>
        <v>0</v>
      </c>
      <c r="K369" s="219" t="s">
        <v>166</v>
      </c>
      <c r="L369" s="49"/>
      <c r="M369" s="224" t="s">
        <v>32</v>
      </c>
      <c r="N369" s="225" t="s">
        <v>48</v>
      </c>
      <c r="O369" s="89"/>
      <c r="P369" s="226">
        <f>O369*H369</f>
        <v>0</v>
      </c>
      <c r="Q369" s="226">
        <v>0.0015200000000000001</v>
      </c>
      <c r="R369" s="226">
        <f>Q369*H369</f>
        <v>0.0015200000000000001</v>
      </c>
      <c r="S369" s="226">
        <v>0</v>
      </c>
      <c r="T369" s="227">
        <f>S369*H369</f>
        <v>0</v>
      </c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R369" s="228" t="s">
        <v>663</v>
      </c>
      <c r="AT369" s="228" t="s">
        <v>162</v>
      </c>
      <c r="AU369" s="228" t="s">
        <v>91</v>
      </c>
      <c r="AY369" s="21" t="s">
        <v>159</v>
      </c>
      <c r="BE369" s="229">
        <f>IF(N369="základní",J369,0)</f>
        <v>0</v>
      </c>
      <c r="BF369" s="229">
        <f>IF(N369="snížená",J369,0)</f>
        <v>0</v>
      </c>
      <c r="BG369" s="229">
        <f>IF(N369="zákl. přenesená",J369,0)</f>
        <v>0</v>
      </c>
      <c r="BH369" s="229">
        <f>IF(N369="sníž. přenesená",J369,0)</f>
        <v>0</v>
      </c>
      <c r="BI369" s="229">
        <f>IF(N369="nulová",J369,0)</f>
        <v>0</v>
      </c>
      <c r="BJ369" s="21" t="s">
        <v>91</v>
      </c>
      <c r="BK369" s="229">
        <f>ROUND(I369*H369,2)</f>
        <v>0</v>
      </c>
      <c r="BL369" s="21" t="s">
        <v>663</v>
      </c>
      <c r="BM369" s="228" t="s">
        <v>5337</v>
      </c>
    </row>
    <row r="370" s="2" customFormat="1">
      <c r="A370" s="43"/>
      <c r="B370" s="44"/>
      <c r="C370" s="45"/>
      <c r="D370" s="230" t="s">
        <v>168</v>
      </c>
      <c r="E370" s="45"/>
      <c r="F370" s="231" t="s">
        <v>5338</v>
      </c>
      <c r="G370" s="45"/>
      <c r="H370" s="45"/>
      <c r="I370" s="232"/>
      <c r="J370" s="45"/>
      <c r="K370" s="45"/>
      <c r="L370" s="49"/>
      <c r="M370" s="233"/>
      <c r="N370" s="234"/>
      <c r="O370" s="89"/>
      <c r="P370" s="89"/>
      <c r="Q370" s="89"/>
      <c r="R370" s="89"/>
      <c r="S370" s="89"/>
      <c r="T370" s="90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T370" s="21" t="s">
        <v>168</v>
      </c>
      <c r="AU370" s="21" t="s">
        <v>91</v>
      </c>
    </row>
    <row r="371" s="2" customFormat="1" ht="24.15" customHeight="1">
      <c r="A371" s="43"/>
      <c r="B371" s="44"/>
      <c r="C371" s="217" t="s">
        <v>1341</v>
      </c>
      <c r="D371" s="217" t="s">
        <v>162</v>
      </c>
      <c r="E371" s="218" t="s">
        <v>5339</v>
      </c>
      <c r="F371" s="219" t="s">
        <v>5340</v>
      </c>
      <c r="G371" s="220" t="s">
        <v>212</v>
      </c>
      <c r="H371" s="221">
        <v>6</v>
      </c>
      <c r="I371" s="222"/>
      <c r="J371" s="223">
        <f>ROUND(I371*H371,2)</f>
        <v>0</v>
      </c>
      <c r="K371" s="219" t="s">
        <v>166</v>
      </c>
      <c r="L371" s="49"/>
      <c r="M371" s="224" t="s">
        <v>32</v>
      </c>
      <c r="N371" s="225" t="s">
        <v>48</v>
      </c>
      <c r="O371" s="89"/>
      <c r="P371" s="226">
        <f>O371*H371</f>
        <v>0</v>
      </c>
      <c r="Q371" s="226">
        <v>0.00072000000000000005</v>
      </c>
      <c r="R371" s="226">
        <f>Q371*H371</f>
        <v>0.0043200000000000001</v>
      </c>
      <c r="S371" s="226">
        <v>0</v>
      </c>
      <c r="T371" s="227">
        <f>S371*H371</f>
        <v>0</v>
      </c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R371" s="228" t="s">
        <v>663</v>
      </c>
      <c r="AT371" s="228" t="s">
        <v>162</v>
      </c>
      <c r="AU371" s="228" t="s">
        <v>91</v>
      </c>
      <c r="AY371" s="21" t="s">
        <v>159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21" t="s">
        <v>91</v>
      </c>
      <c r="BK371" s="229">
        <f>ROUND(I371*H371,2)</f>
        <v>0</v>
      </c>
      <c r="BL371" s="21" t="s">
        <v>663</v>
      </c>
      <c r="BM371" s="228" t="s">
        <v>5341</v>
      </c>
    </row>
    <row r="372" s="2" customFormat="1">
      <c r="A372" s="43"/>
      <c r="B372" s="44"/>
      <c r="C372" s="45"/>
      <c r="D372" s="230" t="s">
        <v>168</v>
      </c>
      <c r="E372" s="45"/>
      <c r="F372" s="231" t="s">
        <v>5342</v>
      </c>
      <c r="G372" s="45"/>
      <c r="H372" s="45"/>
      <c r="I372" s="232"/>
      <c r="J372" s="45"/>
      <c r="K372" s="45"/>
      <c r="L372" s="49"/>
      <c r="M372" s="233"/>
      <c r="N372" s="234"/>
      <c r="O372" s="89"/>
      <c r="P372" s="89"/>
      <c r="Q372" s="89"/>
      <c r="R372" s="89"/>
      <c r="S372" s="89"/>
      <c r="T372" s="90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T372" s="21" t="s">
        <v>168</v>
      </c>
      <c r="AU372" s="21" t="s">
        <v>91</v>
      </c>
    </row>
    <row r="373" s="2" customFormat="1" ht="24.15" customHeight="1">
      <c r="A373" s="43"/>
      <c r="B373" s="44"/>
      <c r="C373" s="217" t="s">
        <v>1347</v>
      </c>
      <c r="D373" s="217" t="s">
        <v>162</v>
      </c>
      <c r="E373" s="218" t="s">
        <v>5343</v>
      </c>
      <c r="F373" s="219" t="s">
        <v>5344</v>
      </c>
      <c r="G373" s="220" t="s">
        <v>212</v>
      </c>
      <c r="H373" s="221">
        <v>1</v>
      </c>
      <c r="I373" s="222"/>
      <c r="J373" s="223">
        <f>ROUND(I373*H373,2)</f>
        <v>0</v>
      </c>
      <c r="K373" s="219" t="s">
        <v>166</v>
      </c>
      <c r="L373" s="49"/>
      <c r="M373" s="224" t="s">
        <v>32</v>
      </c>
      <c r="N373" s="225" t="s">
        <v>48</v>
      </c>
      <c r="O373" s="89"/>
      <c r="P373" s="226">
        <f>O373*H373</f>
        <v>0</v>
      </c>
      <c r="Q373" s="226">
        <v>0.00012</v>
      </c>
      <c r="R373" s="226">
        <f>Q373*H373</f>
        <v>0.00012</v>
      </c>
      <c r="S373" s="226">
        <v>0</v>
      </c>
      <c r="T373" s="227">
        <f>S373*H373</f>
        <v>0</v>
      </c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R373" s="228" t="s">
        <v>663</v>
      </c>
      <c r="AT373" s="228" t="s">
        <v>162</v>
      </c>
      <c r="AU373" s="228" t="s">
        <v>91</v>
      </c>
      <c r="AY373" s="21" t="s">
        <v>159</v>
      </c>
      <c r="BE373" s="229">
        <f>IF(N373="základní",J373,0)</f>
        <v>0</v>
      </c>
      <c r="BF373" s="229">
        <f>IF(N373="snížená",J373,0)</f>
        <v>0</v>
      </c>
      <c r="BG373" s="229">
        <f>IF(N373="zákl. přenesená",J373,0)</f>
        <v>0</v>
      </c>
      <c r="BH373" s="229">
        <f>IF(N373="sníž. přenesená",J373,0)</f>
        <v>0</v>
      </c>
      <c r="BI373" s="229">
        <f>IF(N373="nulová",J373,0)</f>
        <v>0</v>
      </c>
      <c r="BJ373" s="21" t="s">
        <v>91</v>
      </c>
      <c r="BK373" s="229">
        <f>ROUND(I373*H373,2)</f>
        <v>0</v>
      </c>
      <c r="BL373" s="21" t="s">
        <v>663</v>
      </c>
      <c r="BM373" s="228" t="s">
        <v>5345</v>
      </c>
    </row>
    <row r="374" s="2" customFormat="1">
      <c r="A374" s="43"/>
      <c r="B374" s="44"/>
      <c r="C374" s="45"/>
      <c r="D374" s="230" t="s">
        <v>168</v>
      </c>
      <c r="E374" s="45"/>
      <c r="F374" s="231" t="s">
        <v>5346</v>
      </c>
      <c r="G374" s="45"/>
      <c r="H374" s="45"/>
      <c r="I374" s="232"/>
      <c r="J374" s="45"/>
      <c r="K374" s="45"/>
      <c r="L374" s="49"/>
      <c r="M374" s="233"/>
      <c r="N374" s="234"/>
      <c r="O374" s="89"/>
      <c r="P374" s="89"/>
      <c r="Q374" s="89"/>
      <c r="R374" s="89"/>
      <c r="S374" s="89"/>
      <c r="T374" s="90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T374" s="21" t="s">
        <v>168</v>
      </c>
      <c r="AU374" s="21" t="s">
        <v>91</v>
      </c>
    </row>
    <row r="375" s="2" customFormat="1" ht="24.15" customHeight="1">
      <c r="A375" s="43"/>
      <c r="B375" s="44"/>
      <c r="C375" s="217" t="s">
        <v>1354</v>
      </c>
      <c r="D375" s="217" t="s">
        <v>162</v>
      </c>
      <c r="E375" s="218" t="s">
        <v>5347</v>
      </c>
      <c r="F375" s="219" t="s">
        <v>5348</v>
      </c>
      <c r="G375" s="220" t="s">
        <v>212</v>
      </c>
      <c r="H375" s="221">
        <v>2</v>
      </c>
      <c r="I375" s="222"/>
      <c r="J375" s="223">
        <f>ROUND(I375*H375,2)</f>
        <v>0</v>
      </c>
      <c r="K375" s="219" t="s">
        <v>166</v>
      </c>
      <c r="L375" s="49"/>
      <c r="M375" s="224" t="s">
        <v>32</v>
      </c>
      <c r="N375" s="225" t="s">
        <v>48</v>
      </c>
      <c r="O375" s="89"/>
      <c r="P375" s="226">
        <f>O375*H375</f>
        <v>0</v>
      </c>
      <c r="Q375" s="226">
        <v>0.00051999999999999995</v>
      </c>
      <c r="R375" s="226">
        <f>Q375*H375</f>
        <v>0.0010399999999999999</v>
      </c>
      <c r="S375" s="226">
        <v>0</v>
      </c>
      <c r="T375" s="227">
        <f>S375*H375</f>
        <v>0</v>
      </c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R375" s="228" t="s">
        <v>663</v>
      </c>
      <c r="AT375" s="228" t="s">
        <v>162</v>
      </c>
      <c r="AU375" s="228" t="s">
        <v>91</v>
      </c>
      <c r="AY375" s="21" t="s">
        <v>159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21" t="s">
        <v>91</v>
      </c>
      <c r="BK375" s="229">
        <f>ROUND(I375*H375,2)</f>
        <v>0</v>
      </c>
      <c r="BL375" s="21" t="s">
        <v>663</v>
      </c>
      <c r="BM375" s="228" t="s">
        <v>5349</v>
      </c>
    </row>
    <row r="376" s="2" customFormat="1">
      <c r="A376" s="43"/>
      <c r="B376" s="44"/>
      <c r="C376" s="45"/>
      <c r="D376" s="230" t="s">
        <v>168</v>
      </c>
      <c r="E376" s="45"/>
      <c r="F376" s="231" t="s">
        <v>5350</v>
      </c>
      <c r="G376" s="45"/>
      <c r="H376" s="45"/>
      <c r="I376" s="232"/>
      <c r="J376" s="45"/>
      <c r="K376" s="45"/>
      <c r="L376" s="49"/>
      <c r="M376" s="233"/>
      <c r="N376" s="234"/>
      <c r="O376" s="89"/>
      <c r="P376" s="89"/>
      <c r="Q376" s="89"/>
      <c r="R376" s="89"/>
      <c r="S376" s="89"/>
      <c r="T376" s="90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T376" s="21" t="s">
        <v>168</v>
      </c>
      <c r="AU376" s="21" t="s">
        <v>91</v>
      </c>
    </row>
    <row r="377" s="2" customFormat="1" ht="24.15" customHeight="1">
      <c r="A377" s="43"/>
      <c r="B377" s="44"/>
      <c r="C377" s="217" t="s">
        <v>1360</v>
      </c>
      <c r="D377" s="217" t="s">
        <v>162</v>
      </c>
      <c r="E377" s="218" t="s">
        <v>5351</v>
      </c>
      <c r="F377" s="219" t="s">
        <v>5352</v>
      </c>
      <c r="G377" s="220" t="s">
        <v>212</v>
      </c>
      <c r="H377" s="221">
        <v>1</v>
      </c>
      <c r="I377" s="222"/>
      <c r="J377" s="223">
        <f>ROUND(I377*H377,2)</f>
        <v>0</v>
      </c>
      <c r="K377" s="219" t="s">
        <v>166</v>
      </c>
      <c r="L377" s="49"/>
      <c r="M377" s="224" t="s">
        <v>32</v>
      </c>
      <c r="N377" s="225" t="s">
        <v>48</v>
      </c>
      <c r="O377" s="89"/>
      <c r="P377" s="226">
        <f>O377*H377</f>
        <v>0</v>
      </c>
      <c r="Q377" s="226">
        <v>0.00055999999999999995</v>
      </c>
      <c r="R377" s="226">
        <f>Q377*H377</f>
        <v>0.00055999999999999995</v>
      </c>
      <c r="S377" s="226">
        <v>0</v>
      </c>
      <c r="T377" s="227">
        <f>S377*H377</f>
        <v>0</v>
      </c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R377" s="228" t="s">
        <v>663</v>
      </c>
      <c r="AT377" s="228" t="s">
        <v>162</v>
      </c>
      <c r="AU377" s="228" t="s">
        <v>91</v>
      </c>
      <c r="AY377" s="21" t="s">
        <v>159</v>
      </c>
      <c r="BE377" s="229">
        <f>IF(N377="základní",J377,0)</f>
        <v>0</v>
      </c>
      <c r="BF377" s="229">
        <f>IF(N377="snížená",J377,0)</f>
        <v>0</v>
      </c>
      <c r="BG377" s="229">
        <f>IF(N377="zákl. přenesená",J377,0)</f>
        <v>0</v>
      </c>
      <c r="BH377" s="229">
        <f>IF(N377="sníž. přenesená",J377,0)</f>
        <v>0</v>
      </c>
      <c r="BI377" s="229">
        <f>IF(N377="nulová",J377,0)</f>
        <v>0</v>
      </c>
      <c r="BJ377" s="21" t="s">
        <v>91</v>
      </c>
      <c r="BK377" s="229">
        <f>ROUND(I377*H377,2)</f>
        <v>0</v>
      </c>
      <c r="BL377" s="21" t="s">
        <v>663</v>
      </c>
      <c r="BM377" s="228" t="s">
        <v>5353</v>
      </c>
    </row>
    <row r="378" s="2" customFormat="1">
      <c r="A378" s="43"/>
      <c r="B378" s="44"/>
      <c r="C378" s="45"/>
      <c r="D378" s="230" t="s">
        <v>168</v>
      </c>
      <c r="E378" s="45"/>
      <c r="F378" s="231" t="s">
        <v>5354</v>
      </c>
      <c r="G378" s="45"/>
      <c r="H378" s="45"/>
      <c r="I378" s="232"/>
      <c r="J378" s="45"/>
      <c r="K378" s="45"/>
      <c r="L378" s="49"/>
      <c r="M378" s="233"/>
      <c r="N378" s="234"/>
      <c r="O378" s="89"/>
      <c r="P378" s="89"/>
      <c r="Q378" s="89"/>
      <c r="R378" s="89"/>
      <c r="S378" s="89"/>
      <c r="T378" s="90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T378" s="21" t="s">
        <v>168</v>
      </c>
      <c r="AU378" s="21" t="s">
        <v>91</v>
      </c>
    </row>
    <row r="379" s="2" customFormat="1" ht="24.15" customHeight="1">
      <c r="A379" s="43"/>
      <c r="B379" s="44"/>
      <c r="C379" s="217" t="s">
        <v>1366</v>
      </c>
      <c r="D379" s="217" t="s">
        <v>162</v>
      </c>
      <c r="E379" s="218" t="s">
        <v>5355</v>
      </c>
      <c r="F379" s="219" t="s">
        <v>5356</v>
      </c>
      <c r="G379" s="220" t="s">
        <v>212</v>
      </c>
      <c r="H379" s="221">
        <v>2</v>
      </c>
      <c r="I379" s="222"/>
      <c r="J379" s="223">
        <f>ROUND(I379*H379,2)</f>
        <v>0</v>
      </c>
      <c r="K379" s="219" t="s">
        <v>166</v>
      </c>
      <c r="L379" s="49"/>
      <c r="M379" s="224" t="s">
        <v>32</v>
      </c>
      <c r="N379" s="225" t="s">
        <v>48</v>
      </c>
      <c r="O379" s="89"/>
      <c r="P379" s="226">
        <f>O379*H379</f>
        <v>0</v>
      </c>
      <c r="Q379" s="226">
        <v>0.00012</v>
      </c>
      <c r="R379" s="226">
        <f>Q379*H379</f>
        <v>0.00024000000000000001</v>
      </c>
      <c r="S379" s="226">
        <v>0</v>
      </c>
      <c r="T379" s="227">
        <f>S379*H379</f>
        <v>0</v>
      </c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R379" s="228" t="s">
        <v>663</v>
      </c>
      <c r="AT379" s="228" t="s">
        <v>162</v>
      </c>
      <c r="AU379" s="228" t="s">
        <v>91</v>
      </c>
      <c r="AY379" s="21" t="s">
        <v>159</v>
      </c>
      <c r="BE379" s="229">
        <f>IF(N379="základní",J379,0)</f>
        <v>0</v>
      </c>
      <c r="BF379" s="229">
        <f>IF(N379="snížená",J379,0)</f>
        <v>0</v>
      </c>
      <c r="BG379" s="229">
        <f>IF(N379="zákl. přenesená",J379,0)</f>
        <v>0</v>
      </c>
      <c r="BH379" s="229">
        <f>IF(N379="sníž. přenesená",J379,0)</f>
        <v>0</v>
      </c>
      <c r="BI379" s="229">
        <f>IF(N379="nulová",J379,0)</f>
        <v>0</v>
      </c>
      <c r="BJ379" s="21" t="s">
        <v>91</v>
      </c>
      <c r="BK379" s="229">
        <f>ROUND(I379*H379,2)</f>
        <v>0</v>
      </c>
      <c r="BL379" s="21" t="s">
        <v>663</v>
      </c>
      <c r="BM379" s="228" t="s">
        <v>5357</v>
      </c>
    </row>
    <row r="380" s="2" customFormat="1">
      <c r="A380" s="43"/>
      <c r="B380" s="44"/>
      <c r="C380" s="45"/>
      <c r="D380" s="230" t="s">
        <v>168</v>
      </c>
      <c r="E380" s="45"/>
      <c r="F380" s="231" t="s">
        <v>5358</v>
      </c>
      <c r="G380" s="45"/>
      <c r="H380" s="45"/>
      <c r="I380" s="232"/>
      <c r="J380" s="45"/>
      <c r="K380" s="45"/>
      <c r="L380" s="49"/>
      <c r="M380" s="233"/>
      <c r="N380" s="234"/>
      <c r="O380" s="89"/>
      <c r="P380" s="89"/>
      <c r="Q380" s="89"/>
      <c r="R380" s="89"/>
      <c r="S380" s="89"/>
      <c r="T380" s="90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T380" s="21" t="s">
        <v>168</v>
      </c>
      <c r="AU380" s="21" t="s">
        <v>91</v>
      </c>
    </row>
    <row r="381" s="2" customFormat="1" ht="24.15" customHeight="1">
      <c r="A381" s="43"/>
      <c r="B381" s="44"/>
      <c r="C381" s="217" t="s">
        <v>1371</v>
      </c>
      <c r="D381" s="217" t="s">
        <v>162</v>
      </c>
      <c r="E381" s="218" t="s">
        <v>5359</v>
      </c>
      <c r="F381" s="219" t="s">
        <v>5360</v>
      </c>
      <c r="G381" s="220" t="s">
        <v>212</v>
      </c>
      <c r="H381" s="221">
        <v>1</v>
      </c>
      <c r="I381" s="222"/>
      <c r="J381" s="223">
        <f>ROUND(I381*H381,2)</f>
        <v>0</v>
      </c>
      <c r="K381" s="219" t="s">
        <v>166</v>
      </c>
      <c r="L381" s="49"/>
      <c r="M381" s="224" t="s">
        <v>32</v>
      </c>
      <c r="N381" s="225" t="s">
        <v>48</v>
      </c>
      <c r="O381" s="89"/>
      <c r="P381" s="226">
        <f>O381*H381</f>
        <v>0</v>
      </c>
      <c r="Q381" s="226">
        <v>0.00022000000000000001</v>
      </c>
      <c r="R381" s="226">
        <f>Q381*H381</f>
        <v>0.00022000000000000001</v>
      </c>
      <c r="S381" s="226">
        <v>0</v>
      </c>
      <c r="T381" s="227">
        <f>S381*H381</f>
        <v>0</v>
      </c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R381" s="228" t="s">
        <v>663</v>
      </c>
      <c r="AT381" s="228" t="s">
        <v>162</v>
      </c>
      <c r="AU381" s="228" t="s">
        <v>91</v>
      </c>
      <c r="AY381" s="21" t="s">
        <v>159</v>
      </c>
      <c r="BE381" s="229">
        <f>IF(N381="základní",J381,0)</f>
        <v>0</v>
      </c>
      <c r="BF381" s="229">
        <f>IF(N381="snížená",J381,0)</f>
        <v>0</v>
      </c>
      <c r="BG381" s="229">
        <f>IF(N381="zákl. přenesená",J381,0)</f>
        <v>0</v>
      </c>
      <c r="BH381" s="229">
        <f>IF(N381="sníž. přenesená",J381,0)</f>
        <v>0</v>
      </c>
      <c r="BI381" s="229">
        <f>IF(N381="nulová",J381,0)</f>
        <v>0</v>
      </c>
      <c r="BJ381" s="21" t="s">
        <v>91</v>
      </c>
      <c r="BK381" s="229">
        <f>ROUND(I381*H381,2)</f>
        <v>0</v>
      </c>
      <c r="BL381" s="21" t="s">
        <v>663</v>
      </c>
      <c r="BM381" s="228" t="s">
        <v>5361</v>
      </c>
    </row>
    <row r="382" s="2" customFormat="1">
      <c r="A382" s="43"/>
      <c r="B382" s="44"/>
      <c r="C382" s="45"/>
      <c r="D382" s="230" t="s">
        <v>168</v>
      </c>
      <c r="E382" s="45"/>
      <c r="F382" s="231" t="s">
        <v>5362</v>
      </c>
      <c r="G382" s="45"/>
      <c r="H382" s="45"/>
      <c r="I382" s="232"/>
      <c r="J382" s="45"/>
      <c r="K382" s="45"/>
      <c r="L382" s="49"/>
      <c r="M382" s="233"/>
      <c r="N382" s="234"/>
      <c r="O382" s="89"/>
      <c r="P382" s="89"/>
      <c r="Q382" s="89"/>
      <c r="R382" s="89"/>
      <c r="S382" s="89"/>
      <c r="T382" s="90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T382" s="21" t="s">
        <v>168</v>
      </c>
      <c r="AU382" s="21" t="s">
        <v>91</v>
      </c>
    </row>
    <row r="383" s="2" customFormat="1" ht="33" customHeight="1">
      <c r="A383" s="43"/>
      <c r="B383" s="44"/>
      <c r="C383" s="217" t="s">
        <v>1376</v>
      </c>
      <c r="D383" s="217" t="s">
        <v>162</v>
      </c>
      <c r="E383" s="218" t="s">
        <v>5363</v>
      </c>
      <c r="F383" s="219" t="s">
        <v>5364</v>
      </c>
      <c r="G383" s="220" t="s">
        <v>5365</v>
      </c>
      <c r="H383" s="221">
        <v>1</v>
      </c>
      <c r="I383" s="222"/>
      <c r="J383" s="223">
        <f>ROUND(I383*H383,2)</f>
        <v>0</v>
      </c>
      <c r="K383" s="219" t="s">
        <v>166</v>
      </c>
      <c r="L383" s="49"/>
      <c r="M383" s="224" t="s">
        <v>32</v>
      </c>
      <c r="N383" s="225" t="s">
        <v>48</v>
      </c>
      <c r="O383" s="89"/>
      <c r="P383" s="226">
        <f>O383*H383</f>
        <v>0</v>
      </c>
      <c r="Q383" s="226">
        <v>0.02913</v>
      </c>
      <c r="R383" s="226">
        <f>Q383*H383</f>
        <v>0.02913</v>
      </c>
      <c r="S383" s="226">
        <v>0</v>
      </c>
      <c r="T383" s="227">
        <f>S383*H383</f>
        <v>0</v>
      </c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R383" s="228" t="s">
        <v>663</v>
      </c>
      <c r="AT383" s="228" t="s">
        <v>162</v>
      </c>
      <c r="AU383" s="228" t="s">
        <v>91</v>
      </c>
      <c r="AY383" s="21" t="s">
        <v>159</v>
      </c>
      <c r="BE383" s="229">
        <f>IF(N383="základní",J383,0)</f>
        <v>0</v>
      </c>
      <c r="BF383" s="229">
        <f>IF(N383="snížená",J383,0)</f>
        <v>0</v>
      </c>
      <c r="BG383" s="229">
        <f>IF(N383="zákl. přenesená",J383,0)</f>
        <v>0</v>
      </c>
      <c r="BH383" s="229">
        <f>IF(N383="sníž. přenesená",J383,0)</f>
        <v>0</v>
      </c>
      <c r="BI383" s="229">
        <f>IF(N383="nulová",J383,0)</f>
        <v>0</v>
      </c>
      <c r="BJ383" s="21" t="s">
        <v>91</v>
      </c>
      <c r="BK383" s="229">
        <f>ROUND(I383*H383,2)</f>
        <v>0</v>
      </c>
      <c r="BL383" s="21" t="s">
        <v>663</v>
      </c>
      <c r="BM383" s="228" t="s">
        <v>5366</v>
      </c>
    </row>
    <row r="384" s="2" customFormat="1">
      <c r="A384" s="43"/>
      <c r="B384" s="44"/>
      <c r="C384" s="45"/>
      <c r="D384" s="230" t="s">
        <v>168</v>
      </c>
      <c r="E384" s="45"/>
      <c r="F384" s="231" t="s">
        <v>5367</v>
      </c>
      <c r="G384" s="45"/>
      <c r="H384" s="45"/>
      <c r="I384" s="232"/>
      <c r="J384" s="45"/>
      <c r="K384" s="45"/>
      <c r="L384" s="49"/>
      <c r="M384" s="233"/>
      <c r="N384" s="234"/>
      <c r="O384" s="89"/>
      <c r="P384" s="89"/>
      <c r="Q384" s="89"/>
      <c r="R384" s="89"/>
      <c r="S384" s="89"/>
      <c r="T384" s="90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T384" s="21" t="s">
        <v>168</v>
      </c>
      <c r="AU384" s="21" t="s">
        <v>91</v>
      </c>
    </row>
    <row r="385" s="2" customFormat="1" ht="33" customHeight="1">
      <c r="A385" s="43"/>
      <c r="B385" s="44"/>
      <c r="C385" s="217" t="s">
        <v>1381</v>
      </c>
      <c r="D385" s="217" t="s">
        <v>162</v>
      </c>
      <c r="E385" s="218" t="s">
        <v>5368</v>
      </c>
      <c r="F385" s="219" t="s">
        <v>5369</v>
      </c>
      <c r="G385" s="220" t="s">
        <v>212</v>
      </c>
      <c r="H385" s="221">
        <v>20</v>
      </c>
      <c r="I385" s="222"/>
      <c r="J385" s="223">
        <f>ROUND(I385*H385,2)</f>
        <v>0</v>
      </c>
      <c r="K385" s="219" t="s">
        <v>166</v>
      </c>
      <c r="L385" s="49"/>
      <c r="M385" s="224" t="s">
        <v>32</v>
      </c>
      <c r="N385" s="225" t="s">
        <v>48</v>
      </c>
      <c r="O385" s="89"/>
      <c r="P385" s="226">
        <f>O385*H385</f>
        <v>0</v>
      </c>
      <c r="Q385" s="226">
        <v>0.00116</v>
      </c>
      <c r="R385" s="226">
        <f>Q385*H385</f>
        <v>0.023199999999999998</v>
      </c>
      <c r="S385" s="226">
        <v>0</v>
      </c>
      <c r="T385" s="227">
        <f>S385*H385</f>
        <v>0</v>
      </c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R385" s="228" t="s">
        <v>663</v>
      </c>
      <c r="AT385" s="228" t="s">
        <v>162</v>
      </c>
      <c r="AU385" s="228" t="s">
        <v>91</v>
      </c>
      <c r="AY385" s="21" t="s">
        <v>159</v>
      </c>
      <c r="BE385" s="229">
        <f>IF(N385="základní",J385,0)</f>
        <v>0</v>
      </c>
      <c r="BF385" s="229">
        <f>IF(N385="snížená",J385,0)</f>
        <v>0</v>
      </c>
      <c r="BG385" s="229">
        <f>IF(N385="zákl. přenesená",J385,0)</f>
        <v>0</v>
      </c>
      <c r="BH385" s="229">
        <f>IF(N385="sníž. přenesená",J385,0)</f>
        <v>0</v>
      </c>
      <c r="BI385" s="229">
        <f>IF(N385="nulová",J385,0)</f>
        <v>0</v>
      </c>
      <c r="BJ385" s="21" t="s">
        <v>91</v>
      </c>
      <c r="BK385" s="229">
        <f>ROUND(I385*H385,2)</f>
        <v>0</v>
      </c>
      <c r="BL385" s="21" t="s">
        <v>663</v>
      </c>
      <c r="BM385" s="228" t="s">
        <v>5370</v>
      </c>
    </row>
    <row r="386" s="2" customFormat="1">
      <c r="A386" s="43"/>
      <c r="B386" s="44"/>
      <c r="C386" s="45"/>
      <c r="D386" s="230" t="s">
        <v>168</v>
      </c>
      <c r="E386" s="45"/>
      <c r="F386" s="231" t="s">
        <v>5371</v>
      </c>
      <c r="G386" s="45"/>
      <c r="H386" s="45"/>
      <c r="I386" s="232"/>
      <c r="J386" s="45"/>
      <c r="K386" s="45"/>
      <c r="L386" s="49"/>
      <c r="M386" s="233"/>
      <c r="N386" s="234"/>
      <c r="O386" s="89"/>
      <c r="P386" s="89"/>
      <c r="Q386" s="89"/>
      <c r="R386" s="89"/>
      <c r="S386" s="89"/>
      <c r="T386" s="90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T386" s="21" t="s">
        <v>168</v>
      </c>
      <c r="AU386" s="21" t="s">
        <v>91</v>
      </c>
    </row>
    <row r="387" s="13" customFormat="1">
      <c r="A387" s="13"/>
      <c r="B387" s="235"/>
      <c r="C387" s="236"/>
      <c r="D387" s="237" t="s">
        <v>170</v>
      </c>
      <c r="E387" s="238" t="s">
        <v>32</v>
      </c>
      <c r="F387" s="239" t="s">
        <v>5372</v>
      </c>
      <c r="G387" s="236"/>
      <c r="H387" s="238" t="s">
        <v>32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170</v>
      </c>
      <c r="AU387" s="245" t="s">
        <v>91</v>
      </c>
      <c r="AV387" s="13" t="s">
        <v>84</v>
      </c>
      <c r="AW387" s="13" t="s">
        <v>38</v>
      </c>
      <c r="AX387" s="13" t="s">
        <v>76</v>
      </c>
      <c r="AY387" s="245" t="s">
        <v>159</v>
      </c>
    </row>
    <row r="388" s="14" customFormat="1">
      <c r="A388" s="14"/>
      <c r="B388" s="246"/>
      <c r="C388" s="247"/>
      <c r="D388" s="237" t="s">
        <v>170</v>
      </c>
      <c r="E388" s="248" t="s">
        <v>32</v>
      </c>
      <c r="F388" s="249" t="s">
        <v>715</v>
      </c>
      <c r="G388" s="247"/>
      <c r="H388" s="250">
        <v>20</v>
      </c>
      <c r="I388" s="251"/>
      <c r="J388" s="247"/>
      <c r="K388" s="247"/>
      <c r="L388" s="252"/>
      <c r="M388" s="253"/>
      <c r="N388" s="254"/>
      <c r="O388" s="254"/>
      <c r="P388" s="254"/>
      <c r="Q388" s="254"/>
      <c r="R388" s="254"/>
      <c r="S388" s="254"/>
      <c r="T388" s="25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6" t="s">
        <v>170</v>
      </c>
      <c r="AU388" s="256" t="s">
        <v>91</v>
      </c>
      <c r="AV388" s="14" t="s">
        <v>91</v>
      </c>
      <c r="AW388" s="14" t="s">
        <v>38</v>
      </c>
      <c r="AX388" s="14" t="s">
        <v>84</v>
      </c>
      <c r="AY388" s="256" t="s">
        <v>159</v>
      </c>
    </row>
    <row r="389" s="2" customFormat="1" ht="33" customHeight="1">
      <c r="A389" s="43"/>
      <c r="B389" s="44"/>
      <c r="C389" s="217" t="s">
        <v>1386</v>
      </c>
      <c r="D389" s="217" t="s">
        <v>162</v>
      </c>
      <c r="E389" s="218" t="s">
        <v>5373</v>
      </c>
      <c r="F389" s="219" t="s">
        <v>5374</v>
      </c>
      <c r="G389" s="220" t="s">
        <v>785</v>
      </c>
      <c r="H389" s="221">
        <v>945</v>
      </c>
      <c r="I389" s="222"/>
      <c r="J389" s="223">
        <f>ROUND(I389*H389,2)</f>
        <v>0</v>
      </c>
      <c r="K389" s="219" t="s">
        <v>166</v>
      </c>
      <c r="L389" s="49"/>
      <c r="M389" s="224" t="s">
        <v>32</v>
      </c>
      <c r="N389" s="225" t="s">
        <v>48</v>
      </c>
      <c r="O389" s="89"/>
      <c r="P389" s="226">
        <f>O389*H389</f>
        <v>0</v>
      </c>
      <c r="Q389" s="226">
        <v>1.0000000000000001E-05</v>
      </c>
      <c r="R389" s="226">
        <f>Q389*H389</f>
        <v>0.0094500000000000001</v>
      </c>
      <c r="S389" s="226">
        <v>0</v>
      </c>
      <c r="T389" s="227">
        <f>S389*H389</f>
        <v>0</v>
      </c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R389" s="228" t="s">
        <v>663</v>
      </c>
      <c r="AT389" s="228" t="s">
        <v>162</v>
      </c>
      <c r="AU389" s="228" t="s">
        <v>91</v>
      </c>
      <c r="AY389" s="21" t="s">
        <v>159</v>
      </c>
      <c r="BE389" s="229">
        <f>IF(N389="základní",J389,0)</f>
        <v>0</v>
      </c>
      <c r="BF389" s="229">
        <f>IF(N389="snížená",J389,0)</f>
        <v>0</v>
      </c>
      <c r="BG389" s="229">
        <f>IF(N389="zákl. přenesená",J389,0)</f>
        <v>0</v>
      </c>
      <c r="BH389" s="229">
        <f>IF(N389="sníž. přenesená",J389,0)</f>
        <v>0</v>
      </c>
      <c r="BI389" s="229">
        <f>IF(N389="nulová",J389,0)</f>
        <v>0</v>
      </c>
      <c r="BJ389" s="21" t="s">
        <v>91</v>
      </c>
      <c r="BK389" s="229">
        <f>ROUND(I389*H389,2)</f>
        <v>0</v>
      </c>
      <c r="BL389" s="21" t="s">
        <v>663</v>
      </c>
      <c r="BM389" s="228" t="s">
        <v>5375</v>
      </c>
    </row>
    <row r="390" s="2" customFormat="1">
      <c r="A390" s="43"/>
      <c r="B390" s="44"/>
      <c r="C390" s="45"/>
      <c r="D390" s="230" t="s">
        <v>168</v>
      </c>
      <c r="E390" s="45"/>
      <c r="F390" s="231" t="s">
        <v>5376</v>
      </c>
      <c r="G390" s="45"/>
      <c r="H390" s="45"/>
      <c r="I390" s="232"/>
      <c r="J390" s="45"/>
      <c r="K390" s="45"/>
      <c r="L390" s="49"/>
      <c r="M390" s="233"/>
      <c r="N390" s="234"/>
      <c r="O390" s="89"/>
      <c r="P390" s="89"/>
      <c r="Q390" s="89"/>
      <c r="R390" s="89"/>
      <c r="S390" s="89"/>
      <c r="T390" s="90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T390" s="21" t="s">
        <v>168</v>
      </c>
      <c r="AU390" s="21" t="s">
        <v>91</v>
      </c>
    </row>
    <row r="391" s="14" customFormat="1">
      <c r="A391" s="14"/>
      <c r="B391" s="246"/>
      <c r="C391" s="247"/>
      <c r="D391" s="237" t="s">
        <v>170</v>
      </c>
      <c r="E391" s="248" t="s">
        <v>32</v>
      </c>
      <c r="F391" s="249" t="s">
        <v>5377</v>
      </c>
      <c r="G391" s="247"/>
      <c r="H391" s="250">
        <v>945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170</v>
      </c>
      <c r="AU391" s="256" t="s">
        <v>91</v>
      </c>
      <c r="AV391" s="14" t="s">
        <v>91</v>
      </c>
      <c r="AW391" s="14" t="s">
        <v>38</v>
      </c>
      <c r="AX391" s="14" t="s">
        <v>84</v>
      </c>
      <c r="AY391" s="256" t="s">
        <v>159</v>
      </c>
    </row>
    <row r="392" s="2" customFormat="1" ht="37.8" customHeight="1">
      <c r="A392" s="43"/>
      <c r="B392" s="44"/>
      <c r="C392" s="217" t="s">
        <v>1391</v>
      </c>
      <c r="D392" s="217" t="s">
        <v>162</v>
      </c>
      <c r="E392" s="218" t="s">
        <v>5378</v>
      </c>
      <c r="F392" s="219" t="s">
        <v>5379</v>
      </c>
      <c r="G392" s="220" t="s">
        <v>785</v>
      </c>
      <c r="H392" s="221">
        <v>938</v>
      </c>
      <c r="I392" s="222"/>
      <c r="J392" s="223">
        <f>ROUND(I392*H392,2)</f>
        <v>0</v>
      </c>
      <c r="K392" s="219" t="s">
        <v>166</v>
      </c>
      <c r="L392" s="49"/>
      <c r="M392" s="224" t="s">
        <v>32</v>
      </c>
      <c r="N392" s="225" t="s">
        <v>48</v>
      </c>
      <c r="O392" s="89"/>
      <c r="P392" s="226">
        <f>O392*H392</f>
        <v>0</v>
      </c>
      <c r="Q392" s="226">
        <v>2.0000000000000002E-05</v>
      </c>
      <c r="R392" s="226">
        <f>Q392*H392</f>
        <v>0.018760000000000002</v>
      </c>
      <c r="S392" s="226">
        <v>0</v>
      </c>
      <c r="T392" s="227">
        <f>S392*H392</f>
        <v>0</v>
      </c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R392" s="228" t="s">
        <v>663</v>
      </c>
      <c r="AT392" s="228" t="s">
        <v>162</v>
      </c>
      <c r="AU392" s="228" t="s">
        <v>91</v>
      </c>
      <c r="AY392" s="21" t="s">
        <v>159</v>
      </c>
      <c r="BE392" s="229">
        <f>IF(N392="základní",J392,0)</f>
        <v>0</v>
      </c>
      <c r="BF392" s="229">
        <f>IF(N392="snížená",J392,0)</f>
        <v>0</v>
      </c>
      <c r="BG392" s="229">
        <f>IF(N392="zákl. přenesená",J392,0)</f>
        <v>0</v>
      </c>
      <c r="BH392" s="229">
        <f>IF(N392="sníž. přenesená",J392,0)</f>
        <v>0</v>
      </c>
      <c r="BI392" s="229">
        <f>IF(N392="nulová",J392,0)</f>
        <v>0</v>
      </c>
      <c r="BJ392" s="21" t="s">
        <v>91</v>
      </c>
      <c r="BK392" s="229">
        <f>ROUND(I392*H392,2)</f>
        <v>0</v>
      </c>
      <c r="BL392" s="21" t="s">
        <v>663</v>
      </c>
      <c r="BM392" s="228" t="s">
        <v>5380</v>
      </c>
    </row>
    <row r="393" s="2" customFormat="1">
      <c r="A393" s="43"/>
      <c r="B393" s="44"/>
      <c r="C393" s="45"/>
      <c r="D393" s="230" t="s">
        <v>168</v>
      </c>
      <c r="E393" s="45"/>
      <c r="F393" s="231" t="s">
        <v>5381</v>
      </c>
      <c r="G393" s="45"/>
      <c r="H393" s="45"/>
      <c r="I393" s="232"/>
      <c r="J393" s="45"/>
      <c r="K393" s="45"/>
      <c r="L393" s="49"/>
      <c r="M393" s="233"/>
      <c r="N393" s="234"/>
      <c r="O393" s="89"/>
      <c r="P393" s="89"/>
      <c r="Q393" s="89"/>
      <c r="R393" s="89"/>
      <c r="S393" s="89"/>
      <c r="T393" s="90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T393" s="21" t="s">
        <v>168</v>
      </c>
      <c r="AU393" s="21" t="s">
        <v>91</v>
      </c>
    </row>
    <row r="394" s="14" customFormat="1">
      <c r="A394" s="14"/>
      <c r="B394" s="246"/>
      <c r="C394" s="247"/>
      <c r="D394" s="237" t="s">
        <v>170</v>
      </c>
      <c r="E394" s="248" t="s">
        <v>32</v>
      </c>
      <c r="F394" s="249" t="s">
        <v>5382</v>
      </c>
      <c r="G394" s="247"/>
      <c r="H394" s="250">
        <v>938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6" t="s">
        <v>170</v>
      </c>
      <c r="AU394" s="256" t="s">
        <v>91</v>
      </c>
      <c r="AV394" s="14" t="s">
        <v>91</v>
      </c>
      <c r="AW394" s="14" t="s">
        <v>38</v>
      </c>
      <c r="AX394" s="14" t="s">
        <v>84</v>
      </c>
      <c r="AY394" s="256" t="s">
        <v>159</v>
      </c>
    </row>
    <row r="395" s="2" customFormat="1" ht="37.8" customHeight="1">
      <c r="A395" s="43"/>
      <c r="B395" s="44"/>
      <c r="C395" s="217" t="s">
        <v>1397</v>
      </c>
      <c r="D395" s="217" t="s">
        <v>162</v>
      </c>
      <c r="E395" s="218" t="s">
        <v>5383</v>
      </c>
      <c r="F395" s="219" t="s">
        <v>5384</v>
      </c>
      <c r="G395" s="220" t="s">
        <v>785</v>
      </c>
      <c r="H395" s="221">
        <v>7</v>
      </c>
      <c r="I395" s="222"/>
      <c r="J395" s="223">
        <f>ROUND(I395*H395,2)</f>
        <v>0</v>
      </c>
      <c r="K395" s="219" t="s">
        <v>166</v>
      </c>
      <c r="L395" s="49"/>
      <c r="M395" s="224" t="s">
        <v>32</v>
      </c>
      <c r="N395" s="225" t="s">
        <v>48</v>
      </c>
      <c r="O395" s="89"/>
      <c r="P395" s="226">
        <f>O395*H395</f>
        <v>0</v>
      </c>
      <c r="Q395" s="226">
        <v>6.0000000000000002E-05</v>
      </c>
      <c r="R395" s="226">
        <f>Q395*H395</f>
        <v>0.00042000000000000002</v>
      </c>
      <c r="S395" s="226">
        <v>0</v>
      </c>
      <c r="T395" s="227">
        <f>S395*H395</f>
        <v>0</v>
      </c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R395" s="228" t="s">
        <v>663</v>
      </c>
      <c r="AT395" s="228" t="s">
        <v>162</v>
      </c>
      <c r="AU395" s="228" t="s">
        <v>91</v>
      </c>
      <c r="AY395" s="21" t="s">
        <v>159</v>
      </c>
      <c r="BE395" s="229">
        <f>IF(N395="základní",J395,0)</f>
        <v>0</v>
      </c>
      <c r="BF395" s="229">
        <f>IF(N395="snížená",J395,0)</f>
        <v>0</v>
      </c>
      <c r="BG395" s="229">
        <f>IF(N395="zákl. přenesená",J395,0)</f>
        <v>0</v>
      </c>
      <c r="BH395" s="229">
        <f>IF(N395="sníž. přenesená",J395,0)</f>
        <v>0</v>
      </c>
      <c r="BI395" s="229">
        <f>IF(N395="nulová",J395,0)</f>
        <v>0</v>
      </c>
      <c r="BJ395" s="21" t="s">
        <v>91</v>
      </c>
      <c r="BK395" s="229">
        <f>ROUND(I395*H395,2)</f>
        <v>0</v>
      </c>
      <c r="BL395" s="21" t="s">
        <v>663</v>
      </c>
      <c r="BM395" s="228" t="s">
        <v>5385</v>
      </c>
    </row>
    <row r="396" s="2" customFormat="1">
      <c r="A396" s="43"/>
      <c r="B396" s="44"/>
      <c r="C396" s="45"/>
      <c r="D396" s="230" t="s">
        <v>168</v>
      </c>
      <c r="E396" s="45"/>
      <c r="F396" s="231" t="s">
        <v>5386</v>
      </c>
      <c r="G396" s="45"/>
      <c r="H396" s="45"/>
      <c r="I396" s="232"/>
      <c r="J396" s="45"/>
      <c r="K396" s="45"/>
      <c r="L396" s="49"/>
      <c r="M396" s="233"/>
      <c r="N396" s="234"/>
      <c r="O396" s="89"/>
      <c r="P396" s="89"/>
      <c r="Q396" s="89"/>
      <c r="R396" s="89"/>
      <c r="S396" s="89"/>
      <c r="T396" s="90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T396" s="21" t="s">
        <v>168</v>
      </c>
      <c r="AU396" s="21" t="s">
        <v>91</v>
      </c>
    </row>
    <row r="397" s="14" customFormat="1">
      <c r="A397" s="14"/>
      <c r="B397" s="246"/>
      <c r="C397" s="247"/>
      <c r="D397" s="237" t="s">
        <v>170</v>
      </c>
      <c r="E397" s="248" t="s">
        <v>32</v>
      </c>
      <c r="F397" s="249" t="s">
        <v>105</v>
      </c>
      <c r="G397" s="247"/>
      <c r="H397" s="250">
        <v>7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6" t="s">
        <v>170</v>
      </c>
      <c r="AU397" s="256" t="s">
        <v>91</v>
      </c>
      <c r="AV397" s="14" t="s">
        <v>91</v>
      </c>
      <c r="AW397" s="14" t="s">
        <v>38</v>
      </c>
      <c r="AX397" s="14" t="s">
        <v>84</v>
      </c>
      <c r="AY397" s="256" t="s">
        <v>159</v>
      </c>
    </row>
    <row r="398" s="2" customFormat="1" ht="44.25" customHeight="1">
      <c r="A398" s="43"/>
      <c r="B398" s="44"/>
      <c r="C398" s="217" t="s">
        <v>1404</v>
      </c>
      <c r="D398" s="217" t="s">
        <v>162</v>
      </c>
      <c r="E398" s="218" t="s">
        <v>5387</v>
      </c>
      <c r="F398" s="219" t="s">
        <v>5388</v>
      </c>
      <c r="G398" s="220" t="s">
        <v>181</v>
      </c>
      <c r="H398" s="221">
        <v>0.91200000000000003</v>
      </c>
      <c r="I398" s="222"/>
      <c r="J398" s="223">
        <f>ROUND(I398*H398,2)</f>
        <v>0</v>
      </c>
      <c r="K398" s="219" t="s">
        <v>166</v>
      </c>
      <c r="L398" s="49"/>
      <c r="M398" s="224" t="s">
        <v>32</v>
      </c>
      <c r="N398" s="225" t="s">
        <v>48</v>
      </c>
      <c r="O398" s="89"/>
      <c r="P398" s="226">
        <f>O398*H398</f>
        <v>0</v>
      </c>
      <c r="Q398" s="226">
        <v>0</v>
      </c>
      <c r="R398" s="226">
        <f>Q398*H398</f>
        <v>0</v>
      </c>
      <c r="S398" s="226">
        <v>0</v>
      </c>
      <c r="T398" s="227">
        <f>S398*H398</f>
        <v>0</v>
      </c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R398" s="228" t="s">
        <v>663</v>
      </c>
      <c r="AT398" s="228" t="s">
        <v>162</v>
      </c>
      <c r="AU398" s="228" t="s">
        <v>91</v>
      </c>
      <c r="AY398" s="21" t="s">
        <v>159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21" t="s">
        <v>91</v>
      </c>
      <c r="BK398" s="229">
        <f>ROUND(I398*H398,2)</f>
        <v>0</v>
      </c>
      <c r="BL398" s="21" t="s">
        <v>663</v>
      </c>
      <c r="BM398" s="228" t="s">
        <v>5389</v>
      </c>
    </row>
    <row r="399" s="2" customFormat="1">
      <c r="A399" s="43"/>
      <c r="B399" s="44"/>
      <c r="C399" s="45"/>
      <c r="D399" s="230" t="s">
        <v>168</v>
      </c>
      <c r="E399" s="45"/>
      <c r="F399" s="231" t="s">
        <v>5390</v>
      </c>
      <c r="G399" s="45"/>
      <c r="H399" s="45"/>
      <c r="I399" s="232"/>
      <c r="J399" s="45"/>
      <c r="K399" s="45"/>
      <c r="L399" s="49"/>
      <c r="M399" s="233"/>
      <c r="N399" s="234"/>
      <c r="O399" s="89"/>
      <c r="P399" s="89"/>
      <c r="Q399" s="89"/>
      <c r="R399" s="89"/>
      <c r="S399" s="89"/>
      <c r="T399" s="90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T399" s="21" t="s">
        <v>168</v>
      </c>
      <c r="AU399" s="21" t="s">
        <v>91</v>
      </c>
    </row>
    <row r="400" s="2" customFormat="1" ht="49.05" customHeight="1">
      <c r="A400" s="43"/>
      <c r="B400" s="44"/>
      <c r="C400" s="217" t="s">
        <v>1407</v>
      </c>
      <c r="D400" s="217" t="s">
        <v>162</v>
      </c>
      <c r="E400" s="218" t="s">
        <v>5391</v>
      </c>
      <c r="F400" s="219" t="s">
        <v>5392</v>
      </c>
      <c r="G400" s="220" t="s">
        <v>181</v>
      </c>
      <c r="H400" s="221">
        <v>0.91200000000000003</v>
      </c>
      <c r="I400" s="222"/>
      <c r="J400" s="223">
        <f>ROUND(I400*H400,2)</f>
        <v>0</v>
      </c>
      <c r="K400" s="219" t="s">
        <v>166</v>
      </c>
      <c r="L400" s="49"/>
      <c r="M400" s="224" t="s">
        <v>32</v>
      </c>
      <c r="N400" s="225" t="s">
        <v>48</v>
      </c>
      <c r="O400" s="89"/>
      <c r="P400" s="226">
        <f>O400*H400</f>
        <v>0</v>
      </c>
      <c r="Q400" s="226">
        <v>0</v>
      </c>
      <c r="R400" s="226">
        <f>Q400*H400</f>
        <v>0</v>
      </c>
      <c r="S400" s="226">
        <v>0</v>
      </c>
      <c r="T400" s="227">
        <f>S400*H400</f>
        <v>0</v>
      </c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R400" s="228" t="s">
        <v>663</v>
      </c>
      <c r="AT400" s="228" t="s">
        <v>162</v>
      </c>
      <c r="AU400" s="228" t="s">
        <v>91</v>
      </c>
      <c r="AY400" s="21" t="s">
        <v>159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21" t="s">
        <v>91</v>
      </c>
      <c r="BK400" s="229">
        <f>ROUND(I400*H400,2)</f>
        <v>0</v>
      </c>
      <c r="BL400" s="21" t="s">
        <v>663</v>
      </c>
      <c r="BM400" s="228" t="s">
        <v>5393</v>
      </c>
    </row>
    <row r="401" s="2" customFormat="1">
      <c r="A401" s="43"/>
      <c r="B401" s="44"/>
      <c r="C401" s="45"/>
      <c r="D401" s="230" t="s">
        <v>168</v>
      </c>
      <c r="E401" s="45"/>
      <c r="F401" s="231" t="s">
        <v>5394</v>
      </c>
      <c r="G401" s="45"/>
      <c r="H401" s="45"/>
      <c r="I401" s="232"/>
      <c r="J401" s="45"/>
      <c r="K401" s="45"/>
      <c r="L401" s="49"/>
      <c r="M401" s="233"/>
      <c r="N401" s="234"/>
      <c r="O401" s="89"/>
      <c r="P401" s="89"/>
      <c r="Q401" s="89"/>
      <c r="R401" s="89"/>
      <c r="S401" s="89"/>
      <c r="T401" s="90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T401" s="21" t="s">
        <v>168</v>
      </c>
      <c r="AU401" s="21" t="s">
        <v>91</v>
      </c>
    </row>
    <row r="402" s="12" customFormat="1" ht="22.8" customHeight="1">
      <c r="A402" s="12"/>
      <c r="B402" s="201"/>
      <c r="C402" s="202"/>
      <c r="D402" s="203" t="s">
        <v>75</v>
      </c>
      <c r="E402" s="215" t="s">
        <v>5395</v>
      </c>
      <c r="F402" s="215" t="s">
        <v>5396</v>
      </c>
      <c r="G402" s="202"/>
      <c r="H402" s="202"/>
      <c r="I402" s="205"/>
      <c r="J402" s="216">
        <f>BK402</f>
        <v>0</v>
      </c>
      <c r="K402" s="202"/>
      <c r="L402" s="207"/>
      <c r="M402" s="208"/>
      <c r="N402" s="209"/>
      <c r="O402" s="209"/>
      <c r="P402" s="210">
        <f>SUM(P403:P408)</f>
        <v>0</v>
      </c>
      <c r="Q402" s="209"/>
      <c r="R402" s="210">
        <f>SUM(R403:R408)</f>
        <v>0.0044900000000000001</v>
      </c>
      <c r="S402" s="209"/>
      <c r="T402" s="211">
        <f>SUM(T403:T408)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2" t="s">
        <v>91</v>
      </c>
      <c r="AT402" s="213" t="s">
        <v>75</v>
      </c>
      <c r="AU402" s="213" t="s">
        <v>84</v>
      </c>
      <c r="AY402" s="212" t="s">
        <v>159</v>
      </c>
      <c r="BK402" s="214">
        <f>SUM(BK403:BK408)</f>
        <v>0</v>
      </c>
    </row>
    <row r="403" s="2" customFormat="1" ht="44.25" customHeight="1">
      <c r="A403" s="43"/>
      <c r="B403" s="44"/>
      <c r="C403" s="217" t="s">
        <v>1412</v>
      </c>
      <c r="D403" s="217" t="s">
        <v>162</v>
      </c>
      <c r="E403" s="218" t="s">
        <v>5397</v>
      </c>
      <c r="F403" s="219" t="s">
        <v>5398</v>
      </c>
      <c r="G403" s="220" t="s">
        <v>5365</v>
      </c>
      <c r="H403" s="221">
        <v>1</v>
      </c>
      <c r="I403" s="222"/>
      <c r="J403" s="223">
        <f>ROUND(I403*H403,2)</f>
        <v>0</v>
      </c>
      <c r="K403" s="219" t="s">
        <v>166</v>
      </c>
      <c r="L403" s="49"/>
      <c r="M403" s="224" t="s">
        <v>32</v>
      </c>
      <c r="N403" s="225" t="s">
        <v>48</v>
      </c>
      <c r="O403" s="89"/>
      <c r="P403" s="226">
        <f>O403*H403</f>
        <v>0</v>
      </c>
      <c r="Q403" s="226">
        <v>0.0044900000000000001</v>
      </c>
      <c r="R403" s="226">
        <f>Q403*H403</f>
        <v>0.0044900000000000001</v>
      </c>
      <c r="S403" s="226">
        <v>0</v>
      </c>
      <c r="T403" s="227">
        <f>S403*H403</f>
        <v>0</v>
      </c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R403" s="228" t="s">
        <v>663</v>
      </c>
      <c r="AT403" s="228" t="s">
        <v>162</v>
      </c>
      <c r="AU403" s="228" t="s">
        <v>91</v>
      </c>
      <c r="AY403" s="21" t="s">
        <v>159</v>
      </c>
      <c r="BE403" s="229">
        <f>IF(N403="základní",J403,0)</f>
        <v>0</v>
      </c>
      <c r="BF403" s="229">
        <f>IF(N403="snížená",J403,0)</f>
        <v>0</v>
      </c>
      <c r="BG403" s="229">
        <f>IF(N403="zákl. přenesená",J403,0)</f>
        <v>0</v>
      </c>
      <c r="BH403" s="229">
        <f>IF(N403="sníž. přenesená",J403,0)</f>
        <v>0</v>
      </c>
      <c r="BI403" s="229">
        <f>IF(N403="nulová",J403,0)</f>
        <v>0</v>
      </c>
      <c r="BJ403" s="21" t="s">
        <v>91</v>
      </c>
      <c r="BK403" s="229">
        <f>ROUND(I403*H403,2)</f>
        <v>0</v>
      </c>
      <c r="BL403" s="21" t="s">
        <v>663</v>
      </c>
      <c r="BM403" s="228" t="s">
        <v>5399</v>
      </c>
    </row>
    <row r="404" s="2" customFormat="1">
      <c r="A404" s="43"/>
      <c r="B404" s="44"/>
      <c r="C404" s="45"/>
      <c r="D404" s="230" t="s">
        <v>168</v>
      </c>
      <c r="E404" s="45"/>
      <c r="F404" s="231" t="s">
        <v>5400</v>
      </c>
      <c r="G404" s="45"/>
      <c r="H404" s="45"/>
      <c r="I404" s="232"/>
      <c r="J404" s="45"/>
      <c r="K404" s="45"/>
      <c r="L404" s="49"/>
      <c r="M404" s="233"/>
      <c r="N404" s="234"/>
      <c r="O404" s="89"/>
      <c r="P404" s="89"/>
      <c r="Q404" s="89"/>
      <c r="R404" s="89"/>
      <c r="S404" s="89"/>
      <c r="T404" s="90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T404" s="21" t="s">
        <v>168</v>
      </c>
      <c r="AU404" s="21" t="s">
        <v>91</v>
      </c>
    </row>
    <row r="405" s="2" customFormat="1" ht="44.25" customHeight="1">
      <c r="A405" s="43"/>
      <c r="B405" s="44"/>
      <c r="C405" s="217" t="s">
        <v>1420</v>
      </c>
      <c r="D405" s="217" t="s">
        <v>162</v>
      </c>
      <c r="E405" s="218" t="s">
        <v>5401</v>
      </c>
      <c r="F405" s="219" t="s">
        <v>5402</v>
      </c>
      <c r="G405" s="220" t="s">
        <v>181</v>
      </c>
      <c r="H405" s="221">
        <v>0.0080000000000000002</v>
      </c>
      <c r="I405" s="222"/>
      <c r="J405" s="223">
        <f>ROUND(I405*H405,2)</f>
        <v>0</v>
      </c>
      <c r="K405" s="219" t="s">
        <v>166</v>
      </c>
      <c r="L405" s="49"/>
      <c r="M405" s="224" t="s">
        <v>32</v>
      </c>
      <c r="N405" s="225" t="s">
        <v>48</v>
      </c>
      <c r="O405" s="89"/>
      <c r="P405" s="226">
        <f>O405*H405</f>
        <v>0</v>
      </c>
      <c r="Q405" s="226">
        <v>0</v>
      </c>
      <c r="R405" s="226">
        <f>Q405*H405</f>
        <v>0</v>
      </c>
      <c r="S405" s="226">
        <v>0</v>
      </c>
      <c r="T405" s="227">
        <f>S405*H405</f>
        <v>0</v>
      </c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R405" s="228" t="s">
        <v>663</v>
      </c>
      <c r="AT405" s="228" t="s">
        <v>162</v>
      </c>
      <c r="AU405" s="228" t="s">
        <v>91</v>
      </c>
      <c r="AY405" s="21" t="s">
        <v>159</v>
      </c>
      <c r="BE405" s="229">
        <f>IF(N405="základní",J405,0)</f>
        <v>0</v>
      </c>
      <c r="BF405" s="229">
        <f>IF(N405="snížená",J405,0)</f>
        <v>0</v>
      </c>
      <c r="BG405" s="229">
        <f>IF(N405="zákl. přenesená",J405,0)</f>
        <v>0</v>
      </c>
      <c r="BH405" s="229">
        <f>IF(N405="sníž. přenesená",J405,0)</f>
        <v>0</v>
      </c>
      <c r="BI405" s="229">
        <f>IF(N405="nulová",J405,0)</f>
        <v>0</v>
      </c>
      <c r="BJ405" s="21" t="s">
        <v>91</v>
      </c>
      <c r="BK405" s="229">
        <f>ROUND(I405*H405,2)</f>
        <v>0</v>
      </c>
      <c r="BL405" s="21" t="s">
        <v>663</v>
      </c>
      <c r="BM405" s="228" t="s">
        <v>5403</v>
      </c>
    </row>
    <row r="406" s="2" customFormat="1">
      <c r="A406" s="43"/>
      <c r="B406" s="44"/>
      <c r="C406" s="45"/>
      <c r="D406" s="230" t="s">
        <v>168</v>
      </c>
      <c r="E406" s="45"/>
      <c r="F406" s="231" t="s">
        <v>5404</v>
      </c>
      <c r="G406" s="45"/>
      <c r="H406" s="45"/>
      <c r="I406" s="232"/>
      <c r="J406" s="45"/>
      <c r="K406" s="45"/>
      <c r="L406" s="49"/>
      <c r="M406" s="233"/>
      <c r="N406" s="234"/>
      <c r="O406" s="89"/>
      <c r="P406" s="89"/>
      <c r="Q406" s="89"/>
      <c r="R406" s="89"/>
      <c r="S406" s="89"/>
      <c r="T406" s="90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T406" s="21" t="s">
        <v>168</v>
      </c>
      <c r="AU406" s="21" t="s">
        <v>91</v>
      </c>
    </row>
    <row r="407" s="2" customFormat="1" ht="49.05" customHeight="1">
      <c r="A407" s="43"/>
      <c r="B407" s="44"/>
      <c r="C407" s="217" t="s">
        <v>1425</v>
      </c>
      <c r="D407" s="217" t="s">
        <v>162</v>
      </c>
      <c r="E407" s="218" t="s">
        <v>5405</v>
      </c>
      <c r="F407" s="219" t="s">
        <v>5406</v>
      </c>
      <c r="G407" s="220" t="s">
        <v>181</v>
      </c>
      <c r="H407" s="221">
        <v>0.0080000000000000002</v>
      </c>
      <c r="I407" s="222"/>
      <c r="J407" s="223">
        <f>ROUND(I407*H407,2)</f>
        <v>0</v>
      </c>
      <c r="K407" s="219" t="s">
        <v>166</v>
      </c>
      <c r="L407" s="49"/>
      <c r="M407" s="224" t="s">
        <v>32</v>
      </c>
      <c r="N407" s="225" t="s">
        <v>48</v>
      </c>
      <c r="O407" s="89"/>
      <c r="P407" s="226">
        <f>O407*H407</f>
        <v>0</v>
      </c>
      <c r="Q407" s="226">
        <v>0</v>
      </c>
      <c r="R407" s="226">
        <f>Q407*H407</f>
        <v>0</v>
      </c>
      <c r="S407" s="226">
        <v>0</v>
      </c>
      <c r="T407" s="227">
        <f>S407*H407</f>
        <v>0</v>
      </c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R407" s="228" t="s">
        <v>663</v>
      </c>
      <c r="AT407" s="228" t="s">
        <v>162</v>
      </c>
      <c r="AU407" s="228" t="s">
        <v>91</v>
      </c>
      <c r="AY407" s="21" t="s">
        <v>159</v>
      </c>
      <c r="BE407" s="229">
        <f>IF(N407="základní",J407,0)</f>
        <v>0</v>
      </c>
      <c r="BF407" s="229">
        <f>IF(N407="snížená",J407,0)</f>
        <v>0</v>
      </c>
      <c r="BG407" s="229">
        <f>IF(N407="zákl. přenesená",J407,0)</f>
        <v>0</v>
      </c>
      <c r="BH407" s="229">
        <f>IF(N407="sníž. přenesená",J407,0)</f>
        <v>0</v>
      </c>
      <c r="BI407" s="229">
        <f>IF(N407="nulová",J407,0)</f>
        <v>0</v>
      </c>
      <c r="BJ407" s="21" t="s">
        <v>91</v>
      </c>
      <c r="BK407" s="229">
        <f>ROUND(I407*H407,2)</f>
        <v>0</v>
      </c>
      <c r="BL407" s="21" t="s">
        <v>663</v>
      </c>
      <c r="BM407" s="228" t="s">
        <v>5407</v>
      </c>
    </row>
    <row r="408" s="2" customFormat="1">
      <c r="A408" s="43"/>
      <c r="B408" s="44"/>
      <c r="C408" s="45"/>
      <c r="D408" s="230" t="s">
        <v>168</v>
      </c>
      <c r="E408" s="45"/>
      <c r="F408" s="231" t="s">
        <v>5408</v>
      </c>
      <c r="G408" s="45"/>
      <c r="H408" s="45"/>
      <c r="I408" s="232"/>
      <c r="J408" s="45"/>
      <c r="K408" s="45"/>
      <c r="L408" s="49"/>
      <c r="M408" s="233"/>
      <c r="N408" s="234"/>
      <c r="O408" s="89"/>
      <c r="P408" s="89"/>
      <c r="Q408" s="89"/>
      <c r="R408" s="89"/>
      <c r="S408" s="89"/>
      <c r="T408" s="90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T408" s="21" t="s">
        <v>168</v>
      </c>
      <c r="AU408" s="21" t="s">
        <v>91</v>
      </c>
    </row>
    <row r="409" s="12" customFormat="1" ht="22.8" customHeight="1">
      <c r="A409" s="12"/>
      <c r="B409" s="201"/>
      <c r="C409" s="202"/>
      <c r="D409" s="203" t="s">
        <v>75</v>
      </c>
      <c r="E409" s="215" t="s">
        <v>2392</v>
      </c>
      <c r="F409" s="215" t="s">
        <v>2393</v>
      </c>
      <c r="G409" s="202"/>
      <c r="H409" s="202"/>
      <c r="I409" s="205"/>
      <c r="J409" s="216">
        <f>BK409</f>
        <v>0</v>
      </c>
      <c r="K409" s="202"/>
      <c r="L409" s="207"/>
      <c r="M409" s="208"/>
      <c r="N409" s="209"/>
      <c r="O409" s="209"/>
      <c r="P409" s="210">
        <f>SUM(P410:P474)</f>
        <v>0</v>
      </c>
      <c r="Q409" s="209"/>
      <c r="R409" s="210">
        <f>SUM(R410:R474)</f>
        <v>1.23099</v>
      </c>
      <c r="S409" s="209"/>
      <c r="T409" s="211">
        <f>SUM(T410:T474)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2" t="s">
        <v>91</v>
      </c>
      <c r="AT409" s="213" t="s">
        <v>75</v>
      </c>
      <c r="AU409" s="213" t="s">
        <v>84</v>
      </c>
      <c r="AY409" s="212" t="s">
        <v>159</v>
      </c>
      <c r="BK409" s="214">
        <f>SUM(BK410:BK474)</f>
        <v>0</v>
      </c>
    </row>
    <row r="410" s="2" customFormat="1" ht="33" customHeight="1">
      <c r="A410" s="43"/>
      <c r="B410" s="44"/>
      <c r="C410" s="217" t="s">
        <v>1427</v>
      </c>
      <c r="D410" s="217" t="s">
        <v>162</v>
      </c>
      <c r="E410" s="218" t="s">
        <v>5409</v>
      </c>
      <c r="F410" s="219" t="s">
        <v>5410</v>
      </c>
      <c r="G410" s="220" t="s">
        <v>5365</v>
      </c>
      <c r="H410" s="221">
        <v>15</v>
      </c>
      <c r="I410" s="222"/>
      <c r="J410" s="223">
        <f>ROUND(I410*H410,2)</f>
        <v>0</v>
      </c>
      <c r="K410" s="219" t="s">
        <v>166</v>
      </c>
      <c r="L410" s="49"/>
      <c r="M410" s="224" t="s">
        <v>32</v>
      </c>
      <c r="N410" s="225" t="s">
        <v>48</v>
      </c>
      <c r="O410" s="89"/>
      <c r="P410" s="226">
        <f>O410*H410</f>
        <v>0</v>
      </c>
      <c r="Q410" s="226">
        <v>0.017469999999999999</v>
      </c>
      <c r="R410" s="226">
        <f>Q410*H410</f>
        <v>0.26205000000000001</v>
      </c>
      <c r="S410" s="226">
        <v>0</v>
      </c>
      <c r="T410" s="227">
        <f>S410*H410</f>
        <v>0</v>
      </c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R410" s="228" t="s">
        <v>663</v>
      </c>
      <c r="AT410" s="228" t="s">
        <v>162</v>
      </c>
      <c r="AU410" s="228" t="s">
        <v>91</v>
      </c>
      <c r="AY410" s="21" t="s">
        <v>159</v>
      </c>
      <c r="BE410" s="229">
        <f>IF(N410="základní",J410,0)</f>
        <v>0</v>
      </c>
      <c r="BF410" s="229">
        <f>IF(N410="snížená",J410,0)</f>
        <v>0</v>
      </c>
      <c r="BG410" s="229">
        <f>IF(N410="zákl. přenesená",J410,0)</f>
        <v>0</v>
      </c>
      <c r="BH410" s="229">
        <f>IF(N410="sníž. přenesená",J410,0)</f>
        <v>0</v>
      </c>
      <c r="BI410" s="229">
        <f>IF(N410="nulová",J410,0)</f>
        <v>0</v>
      </c>
      <c r="BJ410" s="21" t="s">
        <v>91</v>
      </c>
      <c r="BK410" s="229">
        <f>ROUND(I410*H410,2)</f>
        <v>0</v>
      </c>
      <c r="BL410" s="21" t="s">
        <v>663</v>
      </c>
      <c r="BM410" s="228" t="s">
        <v>5411</v>
      </c>
    </row>
    <row r="411" s="2" customFormat="1">
      <c r="A411" s="43"/>
      <c r="B411" s="44"/>
      <c r="C411" s="45"/>
      <c r="D411" s="230" t="s">
        <v>168</v>
      </c>
      <c r="E411" s="45"/>
      <c r="F411" s="231" t="s">
        <v>5412</v>
      </c>
      <c r="G411" s="45"/>
      <c r="H411" s="45"/>
      <c r="I411" s="232"/>
      <c r="J411" s="45"/>
      <c r="K411" s="45"/>
      <c r="L411" s="49"/>
      <c r="M411" s="233"/>
      <c r="N411" s="234"/>
      <c r="O411" s="89"/>
      <c r="P411" s="89"/>
      <c r="Q411" s="89"/>
      <c r="R411" s="89"/>
      <c r="S411" s="89"/>
      <c r="T411" s="90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T411" s="21" t="s">
        <v>168</v>
      </c>
      <c r="AU411" s="21" t="s">
        <v>91</v>
      </c>
    </row>
    <row r="412" s="13" customFormat="1">
      <c r="A412" s="13"/>
      <c r="B412" s="235"/>
      <c r="C412" s="236"/>
      <c r="D412" s="237" t="s">
        <v>170</v>
      </c>
      <c r="E412" s="238" t="s">
        <v>32</v>
      </c>
      <c r="F412" s="239" t="s">
        <v>5236</v>
      </c>
      <c r="G412" s="236"/>
      <c r="H412" s="238" t="s">
        <v>32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170</v>
      </c>
      <c r="AU412" s="245" t="s">
        <v>91</v>
      </c>
      <c r="AV412" s="13" t="s">
        <v>84</v>
      </c>
      <c r="AW412" s="13" t="s">
        <v>38</v>
      </c>
      <c r="AX412" s="13" t="s">
        <v>76</v>
      </c>
      <c r="AY412" s="245" t="s">
        <v>159</v>
      </c>
    </row>
    <row r="413" s="14" customFormat="1">
      <c r="A413" s="14"/>
      <c r="B413" s="246"/>
      <c r="C413" s="247"/>
      <c r="D413" s="237" t="s">
        <v>170</v>
      </c>
      <c r="E413" s="248" t="s">
        <v>32</v>
      </c>
      <c r="F413" s="249" t="s">
        <v>5413</v>
      </c>
      <c r="G413" s="247"/>
      <c r="H413" s="250">
        <v>12</v>
      </c>
      <c r="I413" s="251"/>
      <c r="J413" s="247"/>
      <c r="K413" s="247"/>
      <c r="L413" s="252"/>
      <c r="M413" s="253"/>
      <c r="N413" s="254"/>
      <c r="O413" s="254"/>
      <c r="P413" s="254"/>
      <c r="Q413" s="254"/>
      <c r="R413" s="254"/>
      <c r="S413" s="254"/>
      <c r="T413" s="25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6" t="s">
        <v>170</v>
      </c>
      <c r="AU413" s="256" t="s">
        <v>91</v>
      </c>
      <c r="AV413" s="14" t="s">
        <v>91</v>
      </c>
      <c r="AW413" s="14" t="s">
        <v>38</v>
      </c>
      <c r="AX413" s="14" t="s">
        <v>76</v>
      </c>
      <c r="AY413" s="256" t="s">
        <v>159</v>
      </c>
    </row>
    <row r="414" s="14" customFormat="1">
      <c r="A414" s="14"/>
      <c r="B414" s="246"/>
      <c r="C414" s="247"/>
      <c r="D414" s="237" t="s">
        <v>170</v>
      </c>
      <c r="E414" s="248" t="s">
        <v>32</v>
      </c>
      <c r="F414" s="249" t="s">
        <v>5414</v>
      </c>
      <c r="G414" s="247"/>
      <c r="H414" s="250">
        <v>3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6" t="s">
        <v>170</v>
      </c>
      <c r="AU414" s="256" t="s">
        <v>91</v>
      </c>
      <c r="AV414" s="14" t="s">
        <v>91</v>
      </c>
      <c r="AW414" s="14" t="s">
        <v>38</v>
      </c>
      <c r="AX414" s="14" t="s">
        <v>76</v>
      </c>
      <c r="AY414" s="256" t="s">
        <v>159</v>
      </c>
    </row>
    <row r="415" s="15" customFormat="1">
      <c r="A415" s="15"/>
      <c r="B415" s="266"/>
      <c r="C415" s="267"/>
      <c r="D415" s="237" t="s">
        <v>170</v>
      </c>
      <c r="E415" s="268" t="s">
        <v>32</v>
      </c>
      <c r="F415" s="269" t="s">
        <v>583</v>
      </c>
      <c r="G415" s="267"/>
      <c r="H415" s="270">
        <v>15</v>
      </c>
      <c r="I415" s="271"/>
      <c r="J415" s="267"/>
      <c r="K415" s="267"/>
      <c r="L415" s="272"/>
      <c r="M415" s="273"/>
      <c r="N415" s="274"/>
      <c r="O415" s="274"/>
      <c r="P415" s="274"/>
      <c r="Q415" s="274"/>
      <c r="R415" s="274"/>
      <c r="S415" s="274"/>
      <c r="T415" s="27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6" t="s">
        <v>170</v>
      </c>
      <c r="AU415" s="276" t="s">
        <v>91</v>
      </c>
      <c r="AV415" s="15" t="s">
        <v>96</v>
      </c>
      <c r="AW415" s="15" t="s">
        <v>38</v>
      </c>
      <c r="AX415" s="15" t="s">
        <v>84</v>
      </c>
      <c r="AY415" s="276" t="s">
        <v>159</v>
      </c>
    </row>
    <row r="416" s="2" customFormat="1" ht="21.75" customHeight="1">
      <c r="A416" s="43"/>
      <c r="B416" s="44"/>
      <c r="C416" s="277" t="s">
        <v>1432</v>
      </c>
      <c r="D416" s="277" t="s">
        <v>670</v>
      </c>
      <c r="E416" s="278" t="s">
        <v>5415</v>
      </c>
      <c r="F416" s="279" t="s">
        <v>5416</v>
      </c>
      <c r="G416" s="280" t="s">
        <v>212</v>
      </c>
      <c r="H416" s="281">
        <v>3</v>
      </c>
      <c r="I416" s="282"/>
      <c r="J416" s="283">
        <f>ROUND(I416*H416,2)</f>
        <v>0</v>
      </c>
      <c r="K416" s="279" t="s">
        <v>166</v>
      </c>
      <c r="L416" s="284"/>
      <c r="M416" s="285" t="s">
        <v>32</v>
      </c>
      <c r="N416" s="286" t="s">
        <v>48</v>
      </c>
      <c r="O416" s="89"/>
      <c r="P416" s="226">
        <f>O416*H416</f>
        <v>0</v>
      </c>
      <c r="Q416" s="226">
        <v>0.0019</v>
      </c>
      <c r="R416" s="226">
        <f>Q416*H416</f>
        <v>0.0057000000000000002</v>
      </c>
      <c r="S416" s="226">
        <v>0</v>
      </c>
      <c r="T416" s="227">
        <f>S416*H416</f>
        <v>0</v>
      </c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R416" s="228" t="s">
        <v>782</v>
      </c>
      <c r="AT416" s="228" t="s">
        <v>670</v>
      </c>
      <c r="AU416" s="228" t="s">
        <v>91</v>
      </c>
      <c r="AY416" s="21" t="s">
        <v>159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21" t="s">
        <v>91</v>
      </c>
      <c r="BK416" s="229">
        <f>ROUND(I416*H416,2)</f>
        <v>0</v>
      </c>
      <c r="BL416" s="21" t="s">
        <v>663</v>
      </c>
      <c r="BM416" s="228" t="s">
        <v>5417</v>
      </c>
    </row>
    <row r="417" s="13" customFormat="1">
      <c r="A417" s="13"/>
      <c r="B417" s="235"/>
      <c r="C417" s="236"/>
      <c r="D417" s="237" t="s">
        <v>170</v>
      </c>
      <c r="E417" s="238" t="s">
        <v>32</v>
      </c>
      <c r="F417" s="239" t="s">
        <v>5236</v>
      </c>
      <c r="G417" s="236"/>
      <c r="H417" s="238" t="s">
        <v>32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170</v>
      </c>
      <c r="AU417" s="245" t="s">
        <v>91</v>
      </c>
      <c r="AV417" s="13" t="s">
        <v>84</v>
      </c>
      <c r="AW417" s="13" t="s">
        <v>38</v>
      </c>
      <c r="AX417" s="13" t="s">
        <v>76</v>
      </c>
      <c r="AY417" s="245" t="s">
        <v>159</v>
      </c>
    </row>
    <row r="418" s="14" customFormat="1">
      <c r="A418" s="14"/>
      <c r="B418" s="246"/>
      <c r="C418" s="247"/>
      <c r="D418" s="237" t="s">
        <v>170</v>
      </c>
      <c r="E418" s="248" t="s">
        <v>32</v>
      </c>
      <c r="F418" s="249" t="s">
        <v>93</v>
      </c>
      <c r="G418" s="247"/>
      <c r="H418" s="250">
        <v>3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170</v>
      </c>
      <c r="AU418" s="256" t="s">
        <v>91</v>
      </c>
      <c r="AV418" s="14" t="s">
        <v>91</v>
      </c>
      <c r="AW418" s="14" t="s">
        <v>38</v>
      </c>
      <c r="AX418" s="14" t="s">
        <v>84</v>
      </c>
      <c r="AY418" s="256" t="s">
        <v>159</v>
      </c>
    </row>
    <row r="419" s="2" customFormat="1" ht="16.5" customHeight="1">
      <c r="A419" s="43"/>
      <c r="B419" s="44"/>
      <c r="C419" s="277" t="s">
        <v>1437</v>
      </c>
      <c r="D419" s="277" t="s">
        <v>670</v>
      </c>
      <c r="E419" s="278" t="s">
        <v>5418</v>
      </c>
      <c r="F419" s="279" t="s">
        <v>5419</v>
      </c>
      <c r="G419" s="280" t="s">
        <v>212</v>
      </c>
      <c r="H419" s="281">
        <v>12</v>
      </c>
      <c r="I419" s="282"/>
      <c r="J419" s="283">
        <f>ROUND(I419*H419,2)</f>
        <v>0</v>
      </c>
      <c r="K419" s="279" t="s">
        <v>166</v>
      </c>
      <c r="L419" s="284"/>
      <c r="M419" s="285" t="s">
        <v>32</v>
      </c>
      <c r="N419" s="286" t="s">
        <v>48</v>
      </c>
      <c r="O419" s="89"/>
      <c r="P419" s="226">
        <f>O419*H419</f>
        <v>0</v>
      </c>
      <c r="Q419" s="226">
        <v>0.00125</v>
      </c>
      <c r="R419" s="226">
        <f>Q419*H419</f>
        <v>0.014999999999999999</v>
      </c>
      <c r="S419" s="226">
        <v>0</v>
      </c>
      <c r="T419" s="227">
        <f>S419*H419</f>
        <v>0</v>
      </c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R419" s="228" t="s">
        <v>782</v>
      </c>
      <c r="AT419" s="228" t="s">
        <v>670</v>
      </c>
      <c r="AU419" s="228" t="s">
        <v>91</v>
      </c>
      <c r="AY419" s="21" t="s">
        <v>159</v>
      </c>
      <c r="BE419" s="229">
        <f>IF(N419="základní",J419,0)</f>
        <v>0</v>
      </c>
      <c r="BF419" s="229">
        <f>IF(N419="snížená",J419,0)</f>
        <v>0</v>
      </c>
      <c r="BG419" s="229">
        <f>IF(N419="zákl. přenesená",J419,0)</f>
        <v>0</v>
      </c>
      <c r="BH419" s="229">
        <f>IF(N419="sníž. přenesená",J419,0)</f>
        <v>0</v>
      </c>
      <c r="BI419" s="229">
        <f>IF(N419="nulová",J419,0)</f>
        <v>0</v>
      </c>
      <c r="BJ419" s="21" t="s">
        <v>91</v>
      </c>
      <c r="BK419" s="229">
        <f>ROUND(I419*H419,2)</f>
        <v>0</v>
      </c>
      <c r="BL419" s="21" t="s">
        <v>663</v>
      </c>
      <c r="BM419" s="228" t="s">
        <v>5420</v>
      </c>
    </row>
    <row r="420" s="13" customFormat="1">
      <c r="A420" s="13"/>
      <c r="B420" s="235"/>
      <c r="C420" s="236"/>
      <c r="D420" s="237" t="s">
        <v>170</v>
      </c>
      <c r="E420" s="238" t="s">
        <v>32</v>
      </c>
      <c r="F420" s="239" t="s">
        <v>5236</v>
      </c>
      <c r="G420" s="236"/>
      <c r="H420" s="238" t="s">
        <v>32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170</v>
      </c>
      <c r="AU420" s="245" t="s">
        <v>91</v>
      </c>
      <c r="AV420" s="13" t="s">
        <v>84</v>
      </c>
      <c r="AW420" s="13" t="s">
        <v>38</v>
      </c>
      <c r="AX420" s="13" t="s">
        <v>76</v>
      </c>
      <c r="AY420" s="245" t="s">
        <v>159</v>
      </c>
    </row>
    <row r="421" s="14" customFormat="1">
      <c r="A421" s="14"/>
      <c r="B421" s="246"/>
      <c r="C421" s="247"/>
      <c r="D421" s="237" t="s">
        <v>170</v>
      </c>
      <c r="E421" s="248" t="s">
        <v>32</v>
      </c>
      <c r="F421" s="249" t="s">
        <v>8</v>
      </c>
      <c r="G421" s="247"/>
      <c r="H421" s="250">
        <v>12</v>
      </c>
      <c r="I421" s="251"/>
      <c r="J421" s="247"/>
      <c r="K421" s="247"/>
      <c r="L421" s="252"/>
      <c r="M421" s="253"/>
      <c r="N421" s="254"/>
      <c r="O421" s="254"/>
      <c r="P421" s="254"/>
      <c r="Q421" s="254"/>
      <c r="R421" s="254"/>
      <c r="S421" s="254"/>
      <c r="T421" s="25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6" t="s">
        <v>170</v>
      </c>
      <c r="AU421" s="256" t="s">
        <v>91</v>
      </c>
      <c r="AV421" s="14" t="s">
        <v>91</v>
      </c>
      <c r="AW421" s="14" t="s">
        <v>38</v>
      </c>
      <c r="AX421" s="14" t="s">
        <v>84</v>
      </c>
      <c r="AY421" s="256" t="s">
        <v>159</v>
      </c>
    </row>
    <row r="422" s="2" customFormat="1" ht="37.8" customHeight="1">
      <c r="A422" s="43"/>
      <c r="B422" s="44"/>
      <c r="C422" s="217" t="s">
        <v>1444</v>
      </c>
      <c r="D422" s="217" t="s">
        <v>162</v>
      </c>
      <c r="E422" s="218" t="s">
        <v>5421</v>
      </c>
      <c r="F422" s="219" t="s">
        <v>5422</v>
      </c>
      <c r="G422" s="220" t="s">
        <v>5365</v>
      </c>
      <c r="H422" s="221">
        <v>14</v>
      </c>
      <c r="I422" s="222"/>
      <c r="J422" s="223">
        <f>ROUND(I422*H422,2)</f>
        <v>0</v>
      </c>
      <c r="K422" s="219" t="s">
        <v>166</v>
      </c>
      <c r="L422" s="49"/>
      <c r="M422" s="224" t="s">
        <v>32</v>
      </c>
      <c r="N422" s="225" t="s">
        <v>48</v>
      </c>
      <c r="O422" s="89"/>
      <c r="P422" s="226">
        <f>O422*H422</f>
        <v>0</v>
      </c>
      <c r="Q422" s="226">
        <v>0.016969999999999999</v>
      </c>
      <c r="R422" s="226">
        <f>Q422*H422</f>
        <v>0.23757999999999999</v>
      </c>
      <c r="S422" s="226">
        <v>0</v>
      </c>
      <c r="T422" s="227">
        <f>S422*H422</f>
        <v>0</v>
      </c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R422" s="228" t="s">
        <v>663</v>
      </c>
      <c r="AT422" s="228" t="s">
        <v>162</v>
      </c>
      <c r="AU422" s="228" t="s">
        <v>91</v>
      </c>
      <c r="AY422" s="21" t="s">
        <v>159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21" t="s">
        <v>91</v>
      </c>
      <c r="BK422" s="229">
        <f>ROUND(I422*H422,2)</f>
        <v>0</v>
      </c>
      <c r="BL422" s="21" t="s">
        <v>663</v>
      </c>
      <c r="BM422" s="228" t="s">
        <v>5423</v>
      </c>
    </row>
    <row r="423" s="2" customFormat="1">
      <c r="A423" s="43"/>
      <c r="B423" s="44"/>
      <c r="C423" s="45"/>
      <c r="D423" s="230" t="s">
        <v>168</v>
      </c>
      <c r="E423" s="45"/>
      <c r="F423" s="231" t="s">
        <v>5424</v>
      </c>
      <c r="G423" s="45"/>
      <c r="H423" s="45"/>
      <c r="I423" s="232"/>
      <c r="J423" s="45"/>
      <c r="K423" s="45"/>
      <c r="L423" s="49"/>
      <c r="M423" s="233"/>
      <c r="N423" s="234"/>
      <c r="O423" s="89"/>
      <c r="P423" s="89"/>
      <c r="Q423" s="89"/>
      <c r="R423" s="89"/>
      <c r="S423" s="89"/>
      <c r="T423" s="90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T423" s="21" t="s">
        <v>168</v>
      </c>
      <c r="AU423" s="21" t="s">
        <v>91</v>
      </c>
    </row>
    <row r="424" s="13" customFormat="1">
      <c r="A424" s="13"/>
      <c r="B424" s="235"/>
      <c r="C424" s="236"/>
      <c r="D424" s="237" t="s">
        <v>170</v>
      </c>
      <c r="E424" s="238" t="s">
        <v>32</v>
      </c>
      <c r="F424" s="239" t="s">
        <v>5236</v>
      </c>
      <c r="G424" s="236"/>
      <c r="H424" s="238" t="s">
        <v>32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170</v>
      </c>
      <c r="AU424" s="245" t="s">
        <v>91</v>
      </c>
      <c r="AV424" s="13" t="s">
        <v>84</v>
      </c>
      <c r="AW424" s="13" t="s">
        <v>38</v>
      </c>
      <c r="AX424" s="13" t="s">
        <v>76</v>
      </c>
      <c r="AY424" s="245" t="s">
        <v>159</v>
      </c>
    </row>
    <row r="425" s="14" customFormat="1">
      <c r="A425" s="14"/>
      <c r="B425" s="246"/>
      <c r="C425" s="247"/>
      <c r="D425" s="237" t="s">
        <v>170</v>
      </c>
      <c r="E425" s="248" t="s">
        <v>32</v>
      </c>
      <c r="F425" s="249" t="s">
        <v>643</v>
      </c>
      <c r="G425" s="247"/>
      <c r="H425" s="250">
        <v>14</v>
      </c>
      <c r="I425" s="251"/>
      <c r="J425" s="247"/>
      <c r="K425" s="247"/>
      <c r="L425" s="252"/>
      <c r="M425" s="253"/>
      <c r="N425" s="254"/>
      <c r="O425" s="254"/>
      <c r="P425" s="254"/>
      <c r="Q425" s="254"/>
      <c r="R425" s="254"/>
      <c r="S425" s="254"/>
      <c r="T425" s="25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6" t="s">
        <v>170</v>
      </c>
      <c r="AU425" s="256" t="s">
        <v>91</v>
      </c>
      <c r="AV425" s="14" t="s">
        <v>91</v>
      </c>
      <c r="AW425" s="14" t="s">
        <v>38</v>
      </c>
      <c r="AX425" s="14" t="s">
        <v>84</v>
      </c>
      <c r="AY425" s="256" t="s">
        <v>159</v>
      </c>
    </row>
    <row r="426" s="2" customFormat="1" ht="37.8" customHeight="1">
      <c r="A426" s="43"/>
      <c r="B426" s="44"/>
      <c r="C426" s="217" t="s">
        <v>1454</v>
      </c>
      <c r="D426" s="217" t="s">
        <v>162</v>
      </c>
      <c r="E426" s="218" t="s">
        <v>5425</v>
      </c>
      <c r="F426" s="219" t="s">
        <v>5426</v>
      </c>
      <c r="G426" s="220" t="s">
        <v>5365</v>
      </c>
      <c r="H426" s="221">
        <v>3</v>
      </c>
      <c r="I426" s="222"/>
      <c r="J426" s="223">
        <f>ROUND(I426*H426,2)</f>
        <v>0</v>
      </c>
      <c r="K426" s="219" t="s">
        <v>166</v>
      </c>
      <c r="L426" s="49"/>
      <c r="M426" s="224" t="s">
        <v>32</v>
      </c>
      <c r="N426" s="225" t="s">
        <v>48</v>
      </c>
      <c r="O426" s="89"/>
      <c r="P426" s="226">
        <f>O426*H426</f>
        <v>0</v>
      </c>
      <c r="Q426" s="226">
        <v>0.019709999999999998</v>
      </c>
      <c r="R426" s="226">
        <f>Q426*H426</f>
        <v>0.059129999999999995</v>
      </c>
      <c r="S426" s="226">
        <v>0</v>
      </c>
      <c r="T426" s="227">
        <f>S426*H426</f>
        <v>0</v>
      </c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R426" s="228" t="s">
        <v>663</v>
      </c>
      <c r="AT426" s="228" t="s">
        <v>162</v>
      </c>
      <c r="AU426" s="228" t="s">
        <v>91</v>
      </c>
      <c r="AY426" s="21" t="s">
        <v>159</v>
      </c>
      <c r="BE426" s="229">
        <f>IF(N426="základní",J426,0)</f>
        <v>0</v>
      </c>
      <c r="BF426" s="229">
        <f>IF(N426="snížená",J426,0)</f>
        <v>0</v>
      </c>
      <c r="BG426" s="229">
        <f>IF(N426="zákl. přenesená",J426,0)</f>
        <v>0</v>
      </c>
      <c r="BH426" s="229">
        <f>IF(N426="sníž. přenesená",J426,0)</f>
        <v>0</v>
      </c>
      <c r="BI426" s="229">
        <f>IF(N426="nulová",J426,0)</f>
        <v>0</v>
      </c>
      <c r="BJ426" s="21" t="s">
        <v>91</v>
      </c>
      <c r="BK426" s="229">
        <f>ROUND(I426*H426,2)</f>
        <v>0</v>
      </c>
      <c r="BL426" s="21" t="s">
        <v>663</v>
      </c>
      <c r="BM426" s="228" t="s">
        <v>5427</v>
      </c>
    </row>
    <row r="427" s="2" customFormat="1">
      <c r="A427" s="43"/>
      <c r="B427" s="44"/>
      <c r="C427" s="45"/>
      <c r="D427" s="230" t="s">
        <v>168</v>
      </c>
      <c r="E427" s="45"/>
      <c r="F427" s="231" t="s">
        <v>5428</v>
      </c>
      <c r="G427" s="45"/>
      <c r="H427" s="45"/>
      <c r="I427" s="232"/>
      <c r="J427" s="45"/>
      <c r="K427" s="45"/>
      <c r="L427" s="49"/>
      <c r="M427" s="233"/>
      <c r="N427" s="234"/>
      <c r="O427" s="89"/>
      <c r="P427" s="89"/>
      <c r="Q427" s="89"/>
      <c r="R427" s="89"/>
      <c r="S427" s="89"/>
      <c r="T427" s="90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T427" s="21" t="s">
        <v>168</v>
      </c>
      <c r="AU427" s="21" t="s">
        <v>91</v>
      </c>
    </row>
    <row r="428" s="13" customFormat="1">
      <c r="A428" s="13"/>
      <c r="B428" s="235"/>
      <c r="C428" s="236"/>
      <c r="D428" s="237" t="s">
        <v>170</v>
      </c>
      <c r="E428" s="238" t="s">
        <v>32</v>
      </c>
      <c r="F428" s="239" t="s">
        <v>5236</v>
      </c>
      <c r="G428" s="236"/>
      <c r="H428" s="238" t="s">
        <v>32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170</v>
      </c>
      <c r="AU428" s="245" t="s">
        <v>91</v>
      </c>
      <c r="AV428" s="13" t="s">
        <v>84</v>
      </c>
      <c r="AW428" s="13" t="s">
        <v>38</v>
      </c>
      <c r="AX428" s="13" t="s">
        <v>76</v>
      </c>
      <c r="AY428" s="245" t="s">
        <v>159</v>
      </c>
    </row>
    <row r="429" s="14" customFormat="1">
      <c r="A429" s="14"/>
      <c r="B429" s="246"/>
      <c r="C429" s="247"/>
      <c r="D429" s="237" t="s">
        <v>170</v>
      </c>
      <c r="E429" s="248" t="s">
        <v>32</v>
      </c>
      <c r="F429" s="249" t="s">
        <v>93</v>
      </c>
      <c r="G429" s="247"/>
      <c r="H429" s="250">
        <v>3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170</v>
      </c>
      <c r="AU429" s="256" t="s">
        <v>91</v>
      </c>
      <c r="AV429" s="14" t="s">
        <v>91</v>
      </c>
      <c r="AW429" s="14" t="s">
        <v>38</v>
      </c>
      <c r="AX429" s="14" t="s">
        <v>84</v>
      </c>
      <c r="AY429" s="256" t="s">
        <v>159</v>
      </c>
    </row>
    <row r="430" s="2" customFormat="1" ht="55.5" customHeight="1">
      <c r="A430" s="43"/>
      <c r="B430" s="44"/>
      <c r="C430" s="217" t="s">
        <v>1460</v>
      </c>
      <c r="D430" s="217" t="s">
        <v>162</v>
      </c>
      <c r="E430" s="218" t="s">
        <v>5429</v>
      </c>
      <c r="F430" s="219" t="s">
        <v>5430</v>
      </c>
      <c r="G430" s="220" t="s">
        <v>5365</v>
      </c>
      <c r="H430" s="221">
        <v>1</v>
      </c>
      <c r="I430" s="222"/>
      <c r="J430" s="223">
        <f>ROUND(I430*H430,2)</f>
        <v>0</v>
      </c>
      <c r="K430" s="219" t="s">
        <v>166</v>
      </c>
      <c r="L430" s="49"/>
      <c r="M430" s="224" t="s">
        <v>32</v>
      </c>
      <c r="N430" s="225" t="s">
        <v>48</v>
      </c>
      <c r="O430" s="89"/>
      <c r="P430" s="226">
        <f>O430*H430</f>
        <v>0</v>
      </c>
      <c r="Q430" s="226">
        <v>0.039480000000000001</v>
      </c>
      <c r="R430" s="226">
        <f>Q430*H430</f>
        <v>0.039480000000000001</v>
      </c>
      <c r="S430" s="226">
        <v>0</v>
      </c>
      <c r="T430" s="227">
        <f>S430*H430</f>
        <v>0</v>
      </c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R430" s="228" t="s">
        <v>663</v>
      </c>
      <c r="AT430" s="228" t="s">
        <v>162</v>
      </c>
      <c r="AU430" s="228" t="s">
        <v>91</v>
      </c>
      <c r="AY430" s="21" t="s">
        <v>159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21" t="s">
        <v>91</v>
      </c>
      <c r="BK430" s="229">
        <f>ROUND(I430*H430,2)</f>
        <v>0</v>
      </c>
      <c r="BL430" s="21" t="s">
        <v>663</v>
      </c>
      <c r="BM430" s="228" t="s">
        <v>5431</v>
      </c>
    </row>
    <row r="431" s="2" customFormat="1">
      <c r="A431" s="43"/>
      <c r="B431" s="44"/>
      <c r="C431" s="45"/>
      <c r="D431" s="230" t="s">
        <v>168</v>
      </c>
      <c r="E431" s="45"/>
      <c r="F431" s="231" t="s">
        <v>5432</v>
      </c>
      <c r="G431" s="45"/>
      <c r="H431" s="45"/>
      <c r="I431" s="232"/>
      <c r="J431" s="45"/>
      <c r="K431" s="45"/>
      <c r="L431" s="49"/>
      <c r="M431" s="233"/>
      <c r="N431" s="234"/>
      <c r="O431" s="89"/>
      <c r="P431" s="89"/>
      <c r="Q431" s="89"/>
      <c r="R431" s="89"/>
      <c r="S431" s="89"/>
      <c r="T431" s="90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T431" s="21" t="s">
        <v>168</v>
      </c>
      <c r="AU431" s="21" t="s">
        <v>91</v>
      </c>
    </row>
    <row r="432" s="2" customFormat="1" ht="55.5" customHeight="1">
      <c r="A432" s="43"/>
      <c r="B432" s="44"/>
      <c r="C432" s="217" t="s">
        <v>1467</v>
      </c>
      <c r="D432" s="217" t="s">
        <v>162</v>
      </c>
      <c r="E432" s="218" t="s">
        <v>5433</v>
      </c>
      <c r="F432" s="219" t="s">
        <v>5434</v>
      </c>
      <c r="G432" s="220" t="s">
        <v>5365</v>
      </c>
      <c r="H432" s="221">
        <v>8</v>
      </c>
      <c r="I432" s="222"/>
      <c r="J432" s="223">
        <f>ROUND(I432*H432,2)</f>
        <v>0</v>
      </c>
      <c r="K432" s="219" t="s">
        <v>166</v>
      </c>
      <c r="L432" s="49"/>
      <c r="M432" s="224" t="s">
        <v>32</v>
      </c>
      <c r="N432" s="225" t="s">
        <v>48</v>
      </c>
      <c r="O432" s="89"/>
      <c r="P432" s="226">
        <f>O432*H432</f>
        <v>0</v>
      </c>
      <c r="Q432" s="226">
        <v>0.045580000000000002</v>
      </c>
      <c r="R432" s="226">
        <f>Q432*H432</f>
        <v>0.36464000000000002</v>
      </c>
      <c r="S432" s="226">
        <v>0</v>
      </c>
      <c r="T432" s="227">
        <f>S432*H432</f>
        <v>0</v>
      </c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R432" s="228" t="s">
        <v>663</v>
      </c>
      <c r="AT432" s="228" t="s">
        <v>162</v>
      </c>
      <c r="AU432" s="228" t="s">
        <v>91</v>
      </c>
      <c r="AY432" s="21" t="s">
        <v>159</v>
      </c>
      <c r="BE432" s="229">
        <f>IF(N432="základní",J432,0)</f>
        <v>0</v>
      </c>
      <c r="BF432" s="229">
        <f>IF(N432="snížená",J432,0)</f>
        <v>0</v>
      </c>
      <c r="BG432" s="229">
        <f>IF(N432="zákl. přenesená",J432,0)</f>
        <v>0</v>
      </c>
      <c r="BH432" s="229">
        <f>IF(N432="sníž. přenesená",J432,0)</f>
        <v>0</v>
      </c>
      <c r="BI432" s="229">
        <f>IF(N432="nulová",J432,0)</f>
        <v>0</v>
      </c>
      <c r="BJ432" s="21" t="s">
        <v>91</v>
      </c>
      <c r="BK432" s="229">
        <f>ROUND(I432*H432,2)</f>
        <v>0</v>
      </c>
      <c r="BL432" s="21" t="s">
        <v>663</v>
      </c>
      <c r="BM432" s="228" t="s">
        <v>5435</v>
      </c>
    </row>
    <row r="433" s="2" customFormat="1">
      <c r="A433" s="43"/>
      <c r="B433" s="44"/>
      <c r="C433" s="45"/>
      <c r="D433" s="230" t="s">
        <v>168</v>
      </c>
      <c r="E433" s="45"/>
      <c r="F433" s="231" t="s">
        <v>5436</v>
      </c>
      <c r="G433" s="45"/>
      <c r="H433" s="45"/>
      <c r="I433" s="232"/>
      <c r="J433" s="45"/>
      <c r="K433" s="45"/>
      <c r="L433" s="49"/>
      <c r="M433" s="233"/>
      <c r="N433" s="234"/>
      <c r="O433" s="89"/>
      <c r="P433" s="89"/>
      <c r="Q433" s="89"/>
      <c r="R433" s="89"/>
      <c r="S433" s="89"/>
      <c r="T433" s="90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T433" s="21" t="s">
        <v>168</v>
      </c>
      <c r="AU433" s="21" t="s">
        <v>91</v>
      </c>
    </row>
    <row r="434" s="2" customFormat="1" ht="37.8" customHeight="1">
      <c r="A434" s="43"/>
      <c r="B434" s="44"/>
      <c r="C434" s="217" t="s">
        <v>1474</v>
      </c>
      <c r="D434" s="217" t="s">
        <v>162</v>
      </c>
      <c r="E434" s="218" t="s">
        <v>5437</v>
      </c>
      <c r="F434" s="219" t="s">
        <v>5438</v>
      </c>
      <c r="G434" s="220" t="s">
        <v>5365</v>
      </c>
      <c r="H434" s="221">
        <v>14</v>
      </c>
      <c r="I434" s="222"/>
      <c r="J434" s="223">
        <f>ROUND(I434*H434,2)</f>
        <v>0</v>
      </c>
      <c r="K434" s="219" t="s">
        <v>166</v>
      </c>
      <c r="L434" s="49"/>
      <c r="M434" s="224" t="s">
        <v>32</v>
      </c>
      <c r="N434" s="225" t="s">
        <v>48</v>
      </c>
      <c r="O434" s="89"/>
      <c r="P434" s="226">
        <f>O434*H434</f>
        <v>0</v>
      </c>
      <c r="Q434" s="226">
        <v>0.0050600000000000003</v>
      </c>
      <c r="R434" s="226">
        <f>Q434*H434</f>
        <v>0.07084</v>
      </c>
      <c r="S434" s="226">
        <v>0</v>
      </c>
      <c r="T434" s="227">
        <f>S434*H434</f>
        <v>0</v>
      </c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R434" s="228" t="s">
        <v>663</v>
      </c>
      <c r="AT434" s="228" t="s">
        <v>162</v>
      </c>
      <c r="AU434" s="228" t="s">
        <v>91</v>
      </c>
      <c r="AY434" s="21" t="s">
        <v>159</v>
      </c>
      <c r="BE434" s="229">
        <f>IF(N434="základní",J434,0)</f>
        <v>0</v>
      </c>
      <c r="BF434" s="229">
        <f>IF(N434="snížená",J434,0)</f>
        <v>0</v>
      </c>
      <c r="BG434" s="229">
        <f>IF(N434="zákl. přenesená",J434,0)</f>
        <v>0</v>
      </c>
      <c r="BH434" s="229">
        <f>IF(N434="sníž. přenesená",J434,0)</f>
        <v>0</v>
      </c>
      <c r="BI434" s="229">
        <f>IF(N434="nulová",J434,0)</f>
        <v>0</v>
      </c>
      <c r="BJ434" s="21" t="s">
        <v>91</v>
      </c>
      <c r="BK434" s="229">
        <f>ROUND(I434*H434,2)</f>
        <v>0</v>
      </c>
      <c r="BL434" s="21" t="s">
        <v>663</v>
      </c>
      <c r="BM434" s="228" t="s">
        <v>5439</v>
      </c>
    </row>
    <row r="435" s="2" customFormat="1">
      <c r="A435" s="43"/>
      <c r="B435" s="44"/>
      <c r="C435" s="45"/>
      <c r="D435" s="230" t="s">
        <v>168</v>
      </c>
      <c r="E435" s="45"/>
      <c r="F435" s="231" t="s">
        <v>5440</v>
      </c>
      <c r="G435" s="45"/>
      <c r="H435" s="45"/>
      <c r="I435" s="232"/>
      <c r="J435" s="45"/>
      <c r="K435" s="45"/>
      <c r="L435" s="49"/>
      <c r="M435" s="233"/>
      <c r="N435" s="234"/>
      <c r="O435" s="89"/>
      <c r="P435" s="89"/>
      <c r="Q435" s="89"/>
      <c r="R435" s="89"/>
      <c r="S435" s="89"/>
      <c r="T435" s="90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T435" s="21" t="s">
        <v>168</v>
      </c>
      <c r="AU435" s="21" t="s">
        <v>91</v>
      </c>
    </row>
    <row r="436" s="13" customFormat="1">
      <c r="A436" s="13"/>
      <c r="B436" s="235"/>
      <c r="C436" s="236"/>
      <c r="D436" s="237" t="s">
        <v>170</v>
      </c>
      <c r="E436" s="238" t="s">
        <v>32</v>
      </c>
      <c r="F436" s="239" t="s">
        <v>5236</v>
      </c>
      <c r="G436" s="236"/>
      <c r="H436" s="238" t="s">
        <v>32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170</v>
      </c>
      <c r="AU436" s="245" t="s">
        <v>91</v>
      </c>
      <c r="AV436" s="13" t="s">
        <v>84</v>
      </c>
      <c r="AW436" s="13" t="s">
        <v>38</v>
      </c>
      <c r="AX436" s="13" t="s">
        <v>76</v>
      </c>
      <c r="AY436" s="245" t="s">
        <v>159</v>
      </c>
    </row>
    <row r="437" s="14" customFormat="1">
      <c r="A437" s="14"/>
      <c r="B437" s="246"/>
      <c r="C437" s="247"/>
      <c r="D437" s="237" t="s">
        <v>170</v>
      </c>
      <c r="E437" s="248" t="s">
        <v>32</v>
      </c>
      <c r="F437" s="249" t="s">
        <v>643</v>
      </c>
      <c r="G437" s="247"/>
      <c r="H437" s="250">
        <v>14</v>
      </c>
      <c r="I437" s="251"/>
      <c r="J437" s="247"/>
      <c r="K437" s="247"/>
      <c r="L437" s="252"/>
      <c r="M437" s="253"/>
      <c r="N437" s="254"/>
      <c r="O437" s="254"/>
      <c r="P437" s="254"/>
      <c r="Q437" s="254"/>
      <c r="R437" s="254"/>
      <c r="S437" s="254"/>
      <c r="T437" s="25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6" t="s">
        <v>170</v>
      </c>
      <c r="AU437" s="256" t="s">
        <v>91</v>
      </c>
      <c r="AV437" s="14" t="s">
        <v>91</v>
      </c>
      <c r="AW437" s="14" t="s">
        <v>38</v>
      </c>
      <c r="AX437" s="14" t="s">
        <v>84</v>
      </c>
      <c r="AY437" s="256" t="s">
        <v>159</v>
      </c>
    </row>
    <row r="438" s="2" customFormat="1" ht="37.8" customHeight="1">
      <c r="A438" s="43"/>
      <c r="B438" s="44"/>
      <c r="C438" s="217" t="s">
        <v>1477</v>
      </c>
      <c r="D438" s="217" t="s">
        <v>162</v>
      </c>
      <c r="E438" s="218" t="s">
        <v>5441</v>
      </c>
      <c r="F438" s="219" t="s">
        <v>5442</v>
      </c>
      <c r="G438" s="220" t="s">
        <v>5365</v>
      </c>
      <c r="H438" s="221">
        <v>2</v>
      </c>
      <c r="I438" s="222"/>
      <c r="J438" s="223">
        <f>ROUND(I438*H438,2)</f>
        <v>0</v>
      </c>
      <c r="K438" s="219" t="s">
        <v>166</v>
      </c>
      <c r="L438" s="49"/>
      <c r="M438" s="224" t="s">
        <v>32</v>
      </c>
      <c r="N438" s="225" t="s">
        <v>48</v>
      </c>
      <c r="O438" s="89"/>
      <c r="P438" s="226">
        <f>O438*H438</f>
        <v>0</v>
      </c>
      <c r="Q438" s="226">
        <v>0.01745</v>
      </c>
      <c r="R438" s="226">
        <f>Q438*H438</f>
        <v>0.0349</v>
      </c>
      <c r="S438" s="226">
        <v>0</v>
      </c>
      <c r="T438" s="227">
        <f>S438*H438</f>
        <v>0</v>
      </c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R438" s="228" t="s">
        <v>663</v>
      </c>
      <c r="AT438" s="228" t="s">
        <v>162</v>
      </c>
      <c r="AU438" s="228" t="s">
        <v>91</v>
      </c>
      <c r="AY438" s="21" t="s">
        <v>159</v>
      </c>
      <c r="BE438" s="229">
        <f>IF(N438="základní",J438,0)</f>
        <v>0</v>
      </c>
      <c r="BF438" s="229">
        <f>IF(N438="snížená",J438,0)</f>
        <v>0</v>
      </c>
      <c r="BG438" s="229">
        <f>IF(N438="zákl. přenesená",J438,0)</f>
        <v>0</v>
      </c>
      <c r="BH438" s="229">
        <f>IF(N438="sníž. přenesená",J438,0)</f>
        <v>0</v>
      </c>
      <c r="BI438" s="229">
        <f>IF(N438="nulová",J438,0)</f>
        <v>0</v>
      </c>
      <c r="BJ438" s="21" t="s">
        <v>91</v>
      </c>
      <c r="BK438" s="229">
        <f>ROUND(I438*H438,2)</f>
        <v>0</v>
      </c>
      <c r="BL438" s="21" t="s">
        <v>663</v>
      </c>
      <c r="BM438" s="228" t="s">
        <v>5443</v>
      </c>
    </row>
    <row r="439" s="2" customFormat="1">
      <c r="A439" s="43"/>
      <c r="B439" s="44"/>
      <c r="C439" s="45"/>
      <c r="D439" s="230" t="s">
        <v>168</v>
      </c>
      <c r="E439" s="45"/>
      <c r="F439" s="231" t="s">
        <v>5444</v>
      </c>
      <c r="G439" s="45"/>
      <c r="H439" s="45"/>
      <c r="I439" s="232"/>
      <c r="J439" s="45"/>
      <c r="K439" s="45"/>
      <c r="L439" s="49"/>
      <c r="M439" s="233"/>
      <c r="N439" s="234"/>
      <c r="O439" s="89"/>
      <c r="P439" s="89"/>
      <c r="Q439" s="89"/>
      <c r="R439" s="89"/>
      <c r="S439" s="89"/>
      <c r="T439" s="90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T439" s="21" t="s">
        <v>168</v>
      </c>
      <c r="AU439" s="21" t="s">
        <v>91</v>
      </c>
    </row>
    <row r="440" s="2" customFormat="1" ht="24.15" customHeight="1">
      <c r="A440" s="43"/>
      <c r="B440" s="44"/>
      <c r="C440" s="217" t="s">
        <v>1482</v>
      </c>
      <c r="D440" s="217" t="s">
        <v>162</v>
      </c>
      <c r="E440" s="218" t="s">
        <v>5445</v>
      </c>
      <c r="F440" s="219" t="s">
        <v>5446</v>
      </c>
      <c r="G440" s="220" t="s">
        <v>5365</v>
      </c>
      <c r="H440" s="221">
        <v>97</v>
      </c>
      <c r="I440" s="222"/>
      <c r="J440" s="223">
        <f>ROUND(I440*H440,2)</f>
        <v>0</v>
      </c>
      <c r="K440" s="219" t="s">
        <v>166</v>
      </c>
      <c r="L440" s="49"/>
      <c r="M440" s="224" t="s">
        <v>32</v>
      </c>
      <c r="N440" s="225" t="s">
        <v>48</v>
      </c>
      <c r="O440" s="89"/>
      <c r="P440" s="226">
        <f>O440*H440</f>
        <v>0</v>
      </c>
      <c r="Q440" s="226">
        <v>0.00024000000000000001</v>
      </c>
      <c r="R440" s="226">
        <f>Q440*H440</f>
        <v>0.023280000000000002</v>
      </c>
      <c r="S440" s="226">
        <v>0</v>
      </c>
      <c r="T440" s="227">
        <f>S440*H440</f>
        <v>0</v>
      </c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R440" s="228" t="s">
        <v>663</v>
      </c>
      <c r="AT440" s="228" t="s">
        <v>162</v>
      </c>
      <c r="AU440" s="228" t="s">
        <v>91</v>
      </c>
      <c r="AY440" s="21" t="s">
        <v>159</v>
      </c>
      <c r="BE440" s="229">
        <f>IF(N440="základní",J440,0)</f>
        <v>0</v>
      </c>
      <c r="BF440" s="229">
        <f>IF(N440="snížená",J440,0)</f>
        <v>0</v>
      </c>
      <c r="BG440" s="229">
        <f>IF(N440="zákl. přenesená",J440,0)</f>
        <v>0</v>
      </c>
      <c r="BH440" s="229">
        <f>IF(N440="sníž. přenesená",J440,0)</f>
        <v>0</v>
      </c>
      <c r="BI440" s="229">
        <f>IF(N440="nulová",J440,0)</f>
        <v>0</v>
      </c>
      <c r="BJ440" s="21" t="s">
        <v>91</v>
      </c>
      <c r="BK440" s="229">
        <f>ROUND(I440*H440,2)</f>
        <v>0</v>
      </c>
      <c r="BL440" s="21" t="s">
        <v>663</v>
      </c>
      <c r="BM440" s="228" t="s">
        <v>5447</v>
      </c>
    </row>
    <row r="441" s="2" customFormat="1">
      <c r="A441" s="43"/>
      <c r="B441" s="44"/>
      <c r="C441" s="45"/>
      <c r="D441" s="230" t="s">
        <v>168</v>
      </c>
      <c r="E441" s="45"/>
      <c r="F441" s="231" t="s">
        <v>5448</v>
      </c>
      <c r="G441" s="45"/>
      <c r="H441" s="45"/>
      <c r="I441" s="232"/>
      <c r="J441" s="45"/>
      <c r="K441" s="45"/>
      <c r="L441" s="49"/>
      <c r="M441" s="233"/>
      <c r="N441" s="234"/>
      <c r="O441" s="89"/>
      <c r="P441" s="89"/>
      <c r="Q441" s="89"/>
      <c r="R441" s="89"/>
      <c r="S441" s="89"/>
      <c r="T441" s="90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T441" s="21" t="s">
        <v>168</v>
      </c>
      <c r="AU441" s="21" t="s">
        <v>91</v>
      </c>
    </row>
    <row r="442" s="2" customFormat="1" ht="16.5" customHeight="1">
      <c r="A442" s="43"/>
      <c r="B442" s="44"/>
      <c r="C442" s="277" t="s">
        <v>1491</v>
      </c>
      <c r="D442" s="277" t="s">
        <v>670</v>
      </c>
      <c r="E442" s="278" t="s">
        <v>5449</v>
      </c>
      <c r="F442" s="279" t="s">
        <v>5450</v>
      </c>
      <c r="G442" s="280" t="s">
        <v>212</v>
      </c>
      <c r="H442" s="281">
        <v>4</v>
      </c>
      <c r="I442" s="282"/>
      <c r="J442" s="283">
        <f>ROUND(I442*H442,2)</f>
        <v>0</v>
      </c>
      <c r="K442" s="279" t="s">
        <v>3881</v>
      </c>
      <c r="L442" s="284"/>
      <c r="M442" s="285" t="s">
        <v>32</v>
      </c>
      <c r="N442" s="286" t="s">
        <v>48</v>
      </c>
      <c r="O442" s="89"/>
      <c r="P442" s="226">
        <f>O442*H442</f>
        <v>0</v>
      </c>
      <c r="Q442" s="226">
        <v>0.0021800000000000001</v>
      </c>
      <c r="R442" s="226">
        <f>Q442*H442</f>
        <v>0.0087200000000000003</v>
      </c>
      <c r="S442" s="226">
        <v>0</v>
      </c>
      <c r="T442" s="227">
        <f>S442*H442</f>
        <v>0</v>
      </c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R442" s="228" t="s">
        <v>782</v>
      </c>
      <c r="AT442" s="228" t="s">
        <v>670</v>
      </c>
      <c r="AU442" s="228" t="s">
        <v>91</v>
      </c>
      <c r="AY442" s="21" t="s">
        <v>159</v>
      </c>
      <c r="BE442" s="229">
        <f>IF(N442="základní",J442,0)</f>
        <v>0</v>
      </c>
      <c r="BF442" s="229">
        <f>IF(N442="snížená",J442,0)</f>
        <v>0</v>
      </c>
      <c r="BG442" s="229">
        <f>IF(N442="zákl. přenesená",J442,0)</f>
        <v>0</v>
      </c>
      <c r="BH442" s="229">
        <f>IF(N442="sníž. přenesená",J442,0)</f>
        <v>0</v>
      </c>
      <c r="BI442" s="229">
        <f>IF(N442="nulová",J442,0)</f>
        <v>0</v>
      </c>
      <c r="BJ442" s="21" t="s">
        <v>91</v>
      </c>
      <c r="BK442" s="229">
        <f>ROUND(I442*H442,2)</f>
        <v>0</v>
      </c>
      <c r="BL442" s="21" t="s">
        <v>663</v>
      </c>
      <c r="BM442" s="228" t="s">
        <v>5451</v>
      </c>
    </row>
    <row r="443" s="2" customFormat="1" ht="24.15" customHeight="1">
      <c r="A443" s="43"/>
      <c r="B443" s="44"/>
      <c r="C443" s="217" t="s">
        <v>1497</v>
      </c>
      <c r="D443" s="217" t="s">
        <v>162</v>
      </c>
      <c r="E443" s="218" t="s">
        <v>5452</v>
      </c>
      <c r="F443" s="219" t="s">
        <v>5453</v>
      </c>
      <c r="G443" s="220" t="s">
        <v>5365</v>
      </c>
      <c r="H443" s="221">
        <v>14</v>
      </c>
      <c r="I443" s="222"/>
      <c r="J443" s="223">
        <f>ROUND(I443*H443,2)</f>
        <v>0</v>
      </c>
      <c r="K443" s="219" t="s">
        <v>166</v>
      </c>
      <c r="L443" s="49"/>
      <c r="M443" s="224" t="s">
        <v>32</v>
      </c>
      <c r="N443" s="225" t="s">
        <v>48</v>
      </c>
      <c r="O443" s="89"/>
      <c r="P443" s="226">
        <f>O443*H443</f>
        <v>0</v>
      </c>
      <c r="Q443" s="226">
        <v>0.00172</v>
      </c>
      <c r="R443" s="226">
        <f>Q443*H443</f>
        <v>0.024080000000000001</v>
      </c>
      <c r="S443" s="226">
        <v>0</v>
      </c>
      <c r="T443" s="227">
        <f>S443*H443</f>
        <v>0</v>
      </c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R443" s="228" t="s">
        <v>663</v>
      </c>
      <c r="AT443" s="228" t="s">
        <v>162</v>
      </c>
      <c r="AU443" s="228" t="s">
        <v>91</v>
      </c>
      <c r="AY443" s="21" t="s">
        <v>159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21" t="s">
        <v>91</v>
      </c>
      <c r="BK443" s="229">
        <f>ROUND(I443*H443,2)</f>
        <v>0</v>
      </c>
      <c r="BL443" s="21" t="s">
        <v>663</v>
      </c>
      <c r="BM443" s="228" t="s">
        <v>5454</v>
      </c>
    </row>
    <row r="444" s="2" customFormat="1">
      <c r="A444" s="43"/>
      <c r="B444" s="44"/>
      <c r="C444" s="45"/>
      <c r="D444" s="230" t="s">
        <v>168</v>
      </c>
      <c r="E444" s="45"/>
      <c r="F444" s="231" t="s">
        <v>5455</v>
      </c>
      <c r="G444" s="45"/>
      <c r="H444" s="45"/>
      <c r="I444" s="232"/>
      <c r="J444" s="45"/>
      <c r="K444" s="45"/>
      <c r="L444" s="49"/>
      <c r="M444" s="233"/>
      <c r="N444" s="234"/>
      <c r="O444" s="89"/>
      <c r="P444" s="89"/>
      <c r="Q444" s="89"/>
      <c r="R444" s="89"/>
      <c r="S444" s="89"/>
      <c r="T444" s="90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T444" s="21" t="s">
        <v>168</v>
      </c>
      <c r="AU444" s="21" t="s">
        <v>91</v>
      </c>
    </row>
    <row r="445" s="13" customFormat="1">
      <c r="A445" s="13"/>
      <c r="B445" s="235"/>
      <c r="C445" s="236"/>
      <c r="D445" s="237" t="s">
        <v>170</v>
      </c>
      <c r="E445" s="238" t="s">
        <v>32</v>
      </c>
      <c r="F445" s="239" t="s">
        <v>5236</v>
      </c>
      <c r="G445" s="236"/>
      <c r="H445" s="238" t="s">
        <v>32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170</v>
      </c>
      <c r="AU445" s="245" t="s">
        <v>91</v>
      </c>
      <c r="AV445" s="13" t="s">
        <v>84</v>
      </c>
      <c r="AW445" s="13" t="s">
        <v>38</v>
      </c>
      <c r="AX445" s="13" t="s">
        <v>76</v>
      </c>
      <c r="AY445" s="245" t="s">
        <v>159</v>
      </c>
    </row>
    <row r="446" s="14" customFormat="1">
      <c r="A446" s="14"/>
      <c r="B446" s="246"/>
      <c r="C446" s="247"/>
      <c r="D446" s="237" t="s">
        <v>170</v>
      </c>
      <c r="E446" s="248" t="s">
        <v>32</v>
      </c>
      <c r="F446" s="249" t="s">
        <v>643</v>
      </c>
      <c r="G446" s="247"/>
      <c r="H446" s="250">
        <v>14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6" t="s">
        <v>170</v>
      </c>
      <c r="AU446" s="256" t="s">
        <v>91</v>
      </c>
      <c r="AV446" s="14" t="s">
        <v>91</v>
      </c>
      <c r="AW446" s="14" t="s">
        <v>38</v>
      </c>
      <c r="AX446" s="14" t="s">
        <v>84</v>
      </c>
      <c r="AY446" s="256" t="s">
        <v>159</v>
      </c>
    </row>
    <row r="447" s="2" customFormat="1" ht="21.75" customHeight="1">
      <c r="A447" s="43"/>
      <c r="B447" s="44"/>
      <c r="C447" s="217" t="s">
        <v>1502</v>
      </c>
      <c r="D447" s="217" t="s">
        <v>162</v>
      </c>
      <c r="E447" s="218" t="s">
        <v>5456</v>
      </c>
      <c r="F447" s="219" t="s">
        <v>5457</v>
      </c>
      <c r="G447" s="220" t="s">
        <v>5365</v>
      </c>
      <c r="H447" s="221">
        <v>14</v>
      </c>
      <c r="I447" s="222"/>
      <c r="J447" s="223">
        <f>ROUND(I447*H447,2)</f>
        <v>0</v>
      </c>
      <c r="K447" s="219" t="s">
        <v>166</v>
      </c>
      <c r="L447" s="49"/>
      <c r="M447" s="224" t="s">
        <v>32</v>
      </c>
      <c r="N447" s="225" t="s">
        <v>48</v>
      </c>
      <c r="O447" s="89"/>
      <c r="P447" s="226">
        <f>O447*H447</f>
        <v>0</v>
      </c>
      <c r="Q447" s="226">
        <v>0.0018</v>
      </c>
      <c r="R447" s="226">
        <f>Q447*H447</f>
        <v>0.0252</v>
      </c>
      <c r="S447" s="226">
        <v>0</v>
      </c>
      <c r="T447" s="227">
        <f>S447*H447</f>
        <v>0</v>
      </c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R447" s="228" t="s">
        <v>663</v>
      </c>
      <c r="AT447" s="228" t="s">
        <v>162</v>
      </c>
      <c r="AU447" s="228" t="s">
        <v>91</v>
      </c>
      <c r="AY447" s="21" t="s">
        <v>159</v>
      </c>
      <c r="BE447" s="229">
        <f>IF(N447="základní",J447,0)</f>
        <v>0</v>
      </c>
      <c r="BF447" s="229">
        <f>IF(N447="snížená",J447,0)</f>
        <v>0</v>
      </c>
      <c r="BG447" s="229">
        <f>IF(N447="zákl. přenesená",J447,0)</f>
        <v>0</v>
      </c>
      <c r="BH447" s="229">
        <f>IF(N447="sníž. přenesená",J447,0)</f>
        <v>0</v>
      </c>
      <c r="BI447" s="229">
        <f>IF(N447="nulová",J447,0)</f>
        <v>0</v>
      </c>
      <c r="BJ447" s="21" t="s">
        <v>91</v>
      </c>
      <c r="BK447" s="229">
        <f>ROUND(I447*H447,2)</f>
        <v>0</v>
      </c>
      <c r="BL447" s="21" t="s">
        <v>663</v>
      </c>
      <c r="BM447" s="228" t="s">
        <v>5458</v>
      </c>
    </row>
    <row r="448" s="2" customFormat="1">
      <c r="A448" s="43"/>
      <c r="B448" s="44"/>
      <c r="C448" s="45"/>
      <c r="D448" s="230" t="s">
        <v>168</v>
      </c>
      <c r="E448" s="45"/>
      <c r="F448" s="231" t="s">
        <v>5459</v>
      </c>
      <c r="G448" s="45"/>
      <c r="H448" s="45"/>
      <c r="I448" s="232"/>
      <c r="J448" s="45"/>
      <c r="K448" s="45"/>
      <c r="L448" s="49"/>
      <c r="M448" s="233"/>
      <c r="N448" s="234"/>
      <c r="O448" s="89"/>
      <c r="P448" s="89"/>
      <c r="Q448" s="89"/>
      <c r="R448" s="89"/>
      <c r="S448" s="89"/>
      <c r="T448" s="90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T448" s="21" t="s">
        <v>168</v>
      </c>
      <c r="AU448" s="21" t="s">
        <v>91</v>
      </c>
    </row>
    <row r="449" s="13" customFormat="1">
      <c r="A449" s="13"/>
      <c r="B449" s="235"/>
      <c r="C449" s="236"/>
      <c r="D449" s="237" t="s">
        <v>170</v>
      </c>
      <c r="E449" s="238" t="s">
        <v>32</v>
      </c>
      <c r="F449" s="239" t="s">
        <v>5236</v>
      </c>
      <c r="G449" s="236"/>
      <c r="H449" s="238" t="s">
        <v>32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170</v>
      </c>
      <c r="AU449" s="245" t="s">
        <v>91</v>
      </c>
      <c r="AV449" s="13" t="s">
        <v>84</v>
      </c>
      <c r="AW449" s="13" t="s">
        <v>38</v>
      </c>
      <c r="AX449" s="13" t="s">
        <v>76</v>
      </c>
      <c r="AY449" s="245" t="s">
        <v>159</v>
      </c>
    </row>
    <row r="450" s="14" customFormat="1">
      <c r="A450" s="14"/>
      <c r="B450" s="246"/>
      <c r="C450" s="247"/>
      <c r="D450" s="237" t="s">
        <v>170</v>
      </c>
      <c r="E450" s="248" t="s">
        <v>32</v>
      </c>
      <c r="F450" s="249" t="s">
        <v>643</v>
      </c>
      <c r="G450" s="247"/>
      <c r="H450" s="250">
        <v>14</v>
      </c>
      <c r="I450" s="251"/>
      <c r="J450" s="247"/>
      <c r="K450" s="247"/>
      <c r="L450" s="252"/>
      <c r="M450" s="253"/>
      <c r="N450" s="254"/>
      <c r="O450" s="254"/>
      <c r="P450" s="254"/>
      <c r="Q450" s="254"/>
      <c r="R450" s="254"/>
      <c r="S450" s="254"/>
      <c r="T450" s="25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6" t="s">
        <v>170</v>
      </c>
      <c r="AU450" s="256" t="s">
        <v>91</v>
      </c>
      <c r="AV450" s="14" t="s">
        <v>91</v>
      </c>
      <c r="AW450" s="14" t="s">
        <v>38</v>
      </c>
      <c r="AX450" s="14" t="s">
        <v>84</v>
      </c>
      <c r="AY450" s="256" t="s">
        <v>159</v>
      </c>
    </row>
    <row r="451" s="2" customFormat="1" ht="24.15" customHeight="1">
      <c r="A451" s="43"/>
      <c r="B451" s="44"/>
      <c r="C451" s="277" t="s">
        <v>1510</v>
      </c>
      <c r="D451" s="277" t="s">
        <v>670</v>
      </c>
      <c r="E451" s="278" t="s">
        <v>5460</v>
      </c>
      <c r="F451" s="279" t="s">
        <v>5461</v>
      </c>
      <c r="G451" s="280" t="s">
        <v>212</v>
      </c>
      <c r="H451" s="281">
        <v>15</v>
      </c>
      <c r="I451" s="282"/>
      <c r="J451" s="283">
        <f>ROUND(I451*H451,2)</f>
        <v>0</v>
      </c>
      <c r="K451" s="279" t="s">
        <v>166</v>
      </c>
      <c r="L451" s="284"/>
      <c r="M451" s="285" t="s">
        <v>32</v>
      </c>
      <c r="N451" s="286" t="s">
        <v>48</v>
      </c>
      <c r="O451" s="89"/>
      <c r="P451" s="226">
        <f>O451*H451</f>
        <v>0</v>
      </c>
      <c r="Q451" s="226">
        <v>0.00027999999999999998</v>
      </c>
      <c r="R451" s="226">
        <f>Q451*H451</f>
        <v>0.0041999999999999997</v>
      </c>
      <c r="S451" s="226">
        <v>0</v>
      </c>
      <c r="T451" s="227">
        <f>S451*H451</f>
        <v>0</v>
      </c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R451" s="228" t="s">
        <v>782</v>
      </c>
      <c r="AT451" s="228" t="s">
        <v>670</v>
      </c>
      <c r="AU451" s="228" t="s">
        <v>91</v>
      </c>
      <c r="AY451" s="21" t="s">
        <v>159</v>
      </c>
      <c r="BE451" s="229">
        <f>IF(N451="základní",J451,0)</f>
        <v>0</v>
      </c>
      <c r="BF451" s="229">
        <f>IF(N451="snížená",J451,0)</f>
        <v>0</v>
      </c>
      <c r="BG451" s="229">
        <f>IF(N451="zákl. přenesená",J451,0)</f>
        <v>0</v>
      </c>
      <c r="BH451" s="229">
        <f>IF(N451="sníž. přenesená",J451,0)</f>
        <v>0</v>
      </c>
      <c r="BI451" s="229">
        <f>IF(N451="nulová",J451,0)</f>
        <v>0</v>
      </c>
      <c r="BJ451" s="21" t="s">
        <v>91</v>
      </c>
      <c r="BK451" s="229">
        <f>ROUND(I451*H451,2)</f>
        <v>0</v>
      </c>
      <c r="BL451" s="21" t="s">
        <v>663</v>
      </c>
      <c r="BM451" s="228" t="s">
        <v>5462</v>
      </c>
    </row>
    <row r="452" s="2" customFormat="1" ht="24.15" customHeight="1">
      <c r="A452" s="43"/>
      <c r="B452" s="44"/>
      <c r="C452" s="277" t="s">
        <v>1516</v>
      </c>
      <c r="D452" s="277" t="s">
        <v>670</v>
      </c>
      <c r="E452" s="278" t="s">
        <v>5463</v>
      </c>
      <c r="F452" s="279" t="s">
        <v>5464</v>
      </c>
      <c r="G452" s="280" t="s">
        <v>212</v>
      </c>
      <c r="H452" s="281">
        <v>17</v>
      </c>
      <c r="I452" s="282"/>
      <c r="J452" s="283">
        <f>ROUND(I452*H452,2)</f>
        <v>0</v>
      </c>
      <c r="K452" s="279" t="s">
        <v>166</v>
      </c>
      <c r="L452" s="284"/>
      <c r="M452" s="285" t="s">
        <v>32</v>
      </c>
      <c r="N452" s="286" t="s">
        <v>48</v>
      </c>
      <c r="O452" s="89"/>
      <c r="P452" s="226">
        <f>O452*H452</f>
        <v>0</v>
      </c>
      <c r="Q452" s="226">
        <v>0.00089999999999999998</v>
      </c>
      <c r="R452" s="226">
        <f>Q452*H452</f>
        <v>0.015299999999999999</v>
      </c>
      <c r="S452" s="226">
        <v>0</v>
      </c>
      <c r="T452" s="227">
        <f>S452*H452</f>
        <v>0</v>
      </c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R452" s="228" t="s">
        <v>782</v>
      </c>
      <c r="AT452" s="228" t="s">
        <v>670</v>
      </c>
      <c r="AU452" s="228" t="s">
        <v>91</v>
      </c>
      <c r="AY452" s="21" t="s">
        <v>159</v>
      </c>
      <c r="BE452" s="229">
        <f>IF(N452="základní",J452,0)</f>
        <v>0</v>
      </c>
      <c r="BF452" s="229">
        <f>IF(N452="snížená",J452,0)</f>
        <v>0</v>
      </c>
      <c r="BG452" s="229">
        <f>IF(N452="zákl. přenesená",J452,0)</f>
        <v>0</v>
      </c>
      <c r="BH452" s="229">
        <f>IF(N452="sníž. přenesená",J452,0)</f>
        <v>0</v>
      </c>
      <c r="BI452" s="229">
        <f>IF(N452="nulová",J452,0)</f>
        <v>0</v>
      </c>
      <c r="BJ452" s="21" t="s">
        <v>91</v>
      </c>
      <c r="BK452" s="229">
        <f>ROUND(I452*H452,2)</f>
        <v>0</v>
      </c>
      <c r="BL452" s="21" t="s">
        <v>663</v>
      </c>
      <c r="BM452" s="228" t="s">
        <v>5465</v>
      </c>
    </row>
    <row r="453" s="2" customFormat="1" ht="33" customHeight="1">
      <c r="A453" s="43"/>
      <c r="B453" s="44"/>
      <c r="C453" s="277" t="s">
        <v>1524</v>
      </c>
      <c r="D453" s="277" t="s">
        <v>670</v>
      </c>
      <c r="E453" s="278" t="s">
        <v>5466</v>
      </c>
      <c r="F453" s="279" t="s">
        <v>5467</v>
      </c>
      <c r="G453" s="280" t="s">
        <v>212</v>
      </c>
      <c r="H453" s="281">
        <v>17</v>
      </c>
      <c r="I453" s="282"/>
      <c r="J453" s="283">
        <f>ROUND(I453*H453,2)</f>
        <v>0</v>
      </c>
      <c r="K453" s="279" t="s">
        <v>166</v>
      </c>
      <c r="L453" s="284"/>
      <c r="M453" s="285" t="s">
        <v>32</v>
      </c>
      <c r="N453" s="286" t="s">
        <v>48</v>
      </c>
      <c r="O453" s="89"/>
      <c r="P453" s="226">
        <f>O453*H453</f>
        <v>0</v>
      </c>
      <c r="Q453" s="226">
        <v>0.00038000000000000002</v>
      </c>
      <c r="R453" s="226">
        <f>Q453*H453</f>
        <v>0.0064600000000000005</v>
      </c>
      <c r="S453" s="226">
        <v>0</v>
      </c>
      <c r="T453" s="227">
        <f>S453*H453</f>
        <v>0</v>
      </c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R453" s="228" t="s">
        <v>782</v>
      </c>
      <c r="AT453" s="228" t="s">
        <v>670</v>
      </c>
      <c r="AU453" s="228" t="s">
        <v>91</v>
      </c>
      <c r="AY453" s="21" t="s">
        <v>159</v>
      </c>
      <c r="BE453" s="229">
        <f>IF(N453="základní",J453,0)</f>
        <v>0</v>
      </c>
      <c r="BF453" s="229">
        <f>IF(N453="snížená",J453,0)</f>
        <v>0</v>
      </c>
      <c r="BG453" s="229">
        <f>IF(N453="zákl. přenesená",J453,0)</f>
        <v>0</v>
      </c>
      <c r="BH453" s="229">
        <f>IF(N453="sníž. přenesená",J453,0)</f>
        <v>0</v>
      </c>
      <c r="BI453" s="229">
        <f>IF(N453="nulová",J453,0)</f>
        <v>0</v>
      </c>
      <c r="BJ453" s="21" t="s">
        <v>91</v>
      </c>
      <c r="BK453" s="229">
        <f>ROUND(I453*H453,2)</f>
        <v>0</v>
      </c>
      <c r="BL453" s="21" t="s">
        <v>663</v>
      </c>
      <c r="BM453" s="228" t="s">
        <v>5468</v>
      </c>
    </row>
    <row r="454" s="2" customFormat="1" ht="16.5" customHeight="1">
      <c r="A454" s="43"/>
      <c r="B454" s="44"/>
      <c r="C454" s="217" t="s">
        <v>1530</v>
      </c>
      <c r="D454" s="217" t="s">
        <v>162</v>
      </c>
      <c r="E454" s="218" t="s">
        <v>5469</v>
      </c>
      <c r="F454" s="219" t="s">
        <v>5470</v>
      </c>
      <c r="G454" s="220" t="s">
        <v>5365</v>
      </c>
      <c r="H454" s="221">
        <v>3</v>
      </c>
      <c r="I454" s="222"/>
      <c r="J454" s="223">
        <f>ROUND(I454*H454,2)</f>
        <v>0</v>
      </c>
      <c r="K454" s="219" t="s">
        <v>166</v>
      </c>
      <c r="L454" s="49"/>
      <c r="M454" s="224" t="s">
        <v>32</v>
      </c>
      <c r="N454" s="225" t="s">
        <v>48</v>
      </c>
      <c r="O454" s="89"/>
      <c r="P454" s="226">
        <f>O454*H454</f>
        <v>0</v>
      </c>
      <c r="Q454" s="226">
        <v>0.0018400000000000001</v>
      </c>
      <c r="R454" s="226">
        <f>Q454*H454</f>
        <v>0.0055200000000000006</v>
      </c>
      <c r="S454" s="226">
        <v>0</v>
      </c>
      <c r="T454" s="227">
        <f>S454*H454</f>
        <v>0</v>
      </c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R454" s="228" t="s">
        <v>663</v>
      </c>
      <c r="AT454" s="228" t="s">
        <v>162</v>
      </c>
      <c r="AU454" s="228" t="s">
        <v>91</v>
      </c>
      <c r="AY454" s="21" t="s">
        <v>159</v>
      </c>
      <c r="BE454" s="229">
        <f>IF(N454="základní",J454,0)</f>
        <v>0</v>
      </c>
      <c r="BF454" s="229">
        <f>IF(N454="snížená",J454,0)</f>
        <v>0</v>
      </c>
      <c r="BG454" s="229">
        <f>IF(N454="zákl. přenesená",J454,0)</f>
        <v>0</v>
      </c>
      <c r="BH454" s="229">
        <f>IF(N454="sníž. přenesená",J454,0)</f>
        <v>0</v>
      </c>
      <c r="BI454" s="229">
        <f>IF(N454="nulová",J454,0)</f>
        <v>0</v>
      </c>
      <c r="BJ454" s="21" t="s">
        <v>91</v>
      </c>
      <c r="BK454" s="229">
        <f>ROUND(I454*H454,2)</f>
        <v>0</v>
      </c>
      <c r="BL454" s="21" t="s">
        <v>663</v>
      </c>
      <c r="BM454" s="228" t="s">
        <v>5471</v>
      </c>
    </row>
    <row r="455" s="2" customFormat="1">
      <c r="A455" s="43"/>
      <c r="B455" s="44"/>
      <c r="C455" s="45"/>
      <c r="D455" s="230" t="s">
        <v>168</v>
      </c>
      <c r="E455" s="45"/>
      <c r="F455" s="231" t="s">
        <v>5472</v>
      </c>
      <c r="G455" s="45"/>
      <c r="H455" s="45"/>
      <c r="I455" s="232"/>
      <c r="J455" s="45"/>
      <c r="K455" s="45"/>
      <c r="L455" s="49"/>
      <c r="M455" s="233"/>
      <c r="N455" s="234"/>
      <c r="O455" s="89"/>
      <c r="P455" s="89"/>
      <c r="Q455" s="89"/>
      <c r="R455" s="89"/>
      <c r="S455" s="89"/>
      <c r="T455" s="90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T455" s="21" t="s">
        <v>168</v>
      </c>
      <c r="AU455" s="21" t="s">
        <v>91</v>
      </c>
    </row>
    <row r="456" s="13" customFormat="1">
      <c r="A456" s="13"/>
      <c r="B456" s="235"/>
      <c r="C456" s="236"/>
      <c r="D456" s="237" t="s">
        <v>170</v>
      </c>
      <c r="E456" s="238" t="s">
        <v>32</v>
      </c>
      <c r="F456" s="239" t="s">
        <v>5236</v>
      </c>
      <c r="G456" s="236"/>
      <c r="H456" s="238" t="s">
        <v>32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170</v>
      </c>
      <c r="AU456" s="245" t="s">
        <v>91</v>
      </c>
      <c r="AV456" s="13" t="s">
        <v>84</v>
      </c>
      <c r="AW456" s="13" t="s">
        <v>38</v>
      </c>
      <c r="AX456" s="13" t="s">
        <v>76</v>
      </c>
      <c r="AY456" s="245" t="s">
        <v>159</v>
      </c>
    </row>
    <row r="457" s="14" customFormat="1">
      <c r="A457" s="14"/>
      <c r="B457" s="246"/>
      <c r="C457" s="247"/>
      <c r="D457" s="237" t="s">
        <v>170</v>
      </c>
      <c r="E457" s="248" t="s">
        <v>32</v>
      </c>
      <c r="F457" s="249" t="s">
        <v>93</v>
      </c>
      <c r="G457" s="247"/>
      <c r="H457" s="250">
        <v>3</v>
      </c>
      <c r="I457" s="251"/>
      <c r="J457" s="247"/>
      <c r="K457" s="247"/>
      <c r="L457" s="252"/>
      <c r="M457" s="253"/>
      <c r="N457" s="254"/>
      <c r="O457" s="254"/>
      <c r="P457" s="254"/>
      <c r="Q457" s="254"/>
      <c r="R457" s="254"/>
      <c r="S457" s="254"/>
      <c r="T457" s="25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6" t="s">
        <v>170</v>
      </c>
      <c r="AU457" s="256" t="s">
        <v>91</v>
      </c>
      <c r="AV457" s="14" t="s">
        <v>91</v>
      </c>
      <c r="AW457" s="14" t="s">
        <v>38</v>
      </c>
      <c r="AX457" s="14" t="s">
        <v>84</v>
      </c>
      <c r="AY457" s="256" t="s">
        <v>159</v>
      </c>
    </row>
    <row r="458" s="2" customFormat="1" ht="16.5" customHeight="1">
      <c r="A458" s="43"/>
      <c r="B458" s="44"/>
      <c r="C458" s="217" t="s">
        <v>1536</v>
      </c>
      <c r="D458" s="217" t="s">
        <v>162</v>
      </c>
      <c r="E458" s="218" t="s">
        <v>5473</v>
      </c>
      <c r="F458" s="219" t="s">
        <v>5474</v>
      </c>
      <c r="G458" s="220" t="s">
        <v>5365</v>
      </c>
      <c r="H458" s="221">
        <v>11</v>
      </c>
      <c r="I458" s="222"/>
      <c r="J458" s="223">
        <f>ROUND(I458*H458,2)</f>
        <v>0</v>
      </c>
      <c r="K458" s="219" t="s">
        <v>166</v>
      </c>
      <c r="L458" s="49"/>
      <c r="M458" s="224" t="s">
        <v>32</v>
      </c>
      <c r="N458" s="225" t="s">
        <v>48</v>
      </c>
      <c r="O458" s="89"/>
      <c r="P458" s="226">
        <f>O458*H458</f>
        <v>0</v>
      </c>
      <c r="Q458" s="226">
        <v>0.0018400000000000001</v>
      </c>
      <c r="R458" s="226">
        <f>Q458*H458</f>
        <v>0.020240000000000001</v>
      </c>
      <c r="S458" s="226">
        <v>0</v>
      </c>
      <c r="T458" s="227">
        <f>S458*H458</f>
        <v>0</v>
      </c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R458" s="228" t="s">
        <v>663</v>
      </c>
      <c r="AT458" s="228" t="s">
        <v>162</v>
      </c>
      <c r="AU458" s="228" t="s">
        <v>91</v>
      </c>
      <c r="AY458" s="21" t="s">
        <v>159</v>
      </c>
      <c r="BE458" s="229">
        <f>IF(N458="základní",J458,0)</f>
        <v>0</v>
      </c>
      <c r="BF458" s="229">
        <f>IF(N458="snížená",J458,0)</f>
        <v>0</v>
      </c>
      <c r="BG458" s="229">
        <f>IF(N458="zákl. přenesená",J458,0)</f>
        <v>0</v>
      </c>
      <c r="BH458" s="229">
        <f>IF(N458="sníž. přenesená",J458,0)</f>
        <v>0</v>
      </c>
      <c r="BI458" s="229">
        <f>IF(N458="nulová",J458,0)</f>
        <v>0</v>
      </c>
      <c r="BJ458" s="21" t="s">
        <v>91</v>
      </c>
      <c r="BK458" s="229">
        <f>ROUND(I458*H458,2)</f>
        <v>0</v>
      </c>
      <c r="BL458" s="21" t="s">
        <v>663</v>
      </c>
      <c r="BM458" s="228" t="s">
        <v>5475</v>
      </c>
    </row>
    <row r="459" s="2" customFormat="1">
      <c r="A459" s="43"/>
      <c r="B459" s="44"/>
      <c r="C459" s="45"/>
      <c r="D459" s="230" t="s">
        <v>168</v>
      </c>
      <c r="E459" s="45"/>
      <c r="F459" s="231" t="s">
        <v>5476</v>
      </c>
      <c r="G459" s="45"/>
      <c r="H459" s="45"/>
      <c r="I459" s="232"/>
      <c r="J459" s="45"/>
      <c r="K459" s="45"/>
      <c r="L459" s="49"/>
      <c r="M459" s="233"/>
      <c r="N459" s="234"/>
      <c r="O459" s="89"/>
      <c r="P459" s="89"/>
      <c r="Q459" s="89"/>
      <c r="R459" s="89"/>
      <c r="S459" s="89"/>
      <c r="T459" s="90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T459" s="21" t="s">
        <v>168</v>
      </c>
      <c r="AU459" s="21" t="s">
        <v>91</v>
      </c>
    </row>
    <row r="460" s="13" customFormat="1">
      <c r="A460" s="13"/>
      <c r="B460" s="235"/>
      <c r="C460" s="236"/>
      <c r="D460" s="237" t="s">
        <v>170</v>
      </c>
      <c r="E460" s="238" t="s">
        <v>32</v>
      </c>
      <c r="F460" s="239" t="s">
        <v>5236</v>
      </c>
      <c r="G460" s="236"/>
      <c r="H460" s="238" t="s">
        <v>32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170</v>
      </c>
      <c r="AU460" s="245" t="s">
        <v>91</v>
      </c>
      <c r="AV460" s="13" t="s">
        <v>84</v>
      </c>
      <c r="AW460" s="13" t="s">
        <v>38</v>
      </c>
      <c r="AX460" s="13" t="s">
        <v>76</v>
      </c>
      <c r="AY460" s="245" t="s">
        <v>159</v>
      </c>
    </row>
    <row r="461" s="14" customFormat="1">
      <c r="A461" s="14"/>
      <c r="B461" s="246"/>
      <c r="C461" s="247"/>
      <c r="D461" s="237" t="s">
        <v>170</v>
      </c>
      <c r="E461" s="248" t="s">
        <v>32</v>
      </c>
      <c r="F461" s="249" t="s">
        <v>219</v>
      </c>
      <c r="G461" s="247"/>
      <c r="H461" s="250">
        <v>11</v>
      </c>
      <c r="I461" s="251"/>
      <c r="J461" s="247"/>
      <c r="K461" s="247"/>
      <c r="L461" s="252"/>
      <c r="M461" s="253"/>
      <c r="N461" s="254"/>
      <c r="O461" s="254"/>
      <c r="P461" s="254"/>
      <c r="Q461" s="254"/>
      <c r="R461" s="254"/>
      <c r="S461" s="254"/>
      <c r="T461" s="25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6" t="s">
        <v>170</v>
      </c>
      <c r="AU461" s="256" t="s">
        <v>91</v>
      </c>
      <c r="AV461" s="14" t="s">
        <v>91</v>
      </c>
      <c r="AW461" s="14" t="s">
        <v>38</v>
      </c>
      <c r="AX461" s="14" t="s">
        <v>84</v>
      </c>
      <c r="AY461" s="256" t="s">
        <v>159</v>
      </c>
    </row>
    <row r="462" s="2" customFormat="1" ht="16.5" customHeight="1">
      <c r="A462" s="43"/>
      <c r="B462" s="44"/>
      <c r="C462" s="217" t="s">
        <v>1542</v>
      </c>
      <c r="D462" s="217" t="s">
        <v>162</v>
      </c>
      <c r="E462" s="218" t="s">
        <v>5477</v>
      </c>
      <c r="F462" s="219" t="s">
        <v>5478</v>
      </c>
      <c r="G462" s="220" t="s">
        <v>5365</v>
      </c>
      <c r="H462" s="221">
        <v>2</v>
      </c>
      <c r="I462" s="222"/>
      <c r="J462" s="223">
        <f>ROUND(I462*H462,2)</f>
        <v>0</v>
      </c>
      <c r="K462" s="219" t="s">
        <v>166</v>
      </c>
      <c r="L462" s="49"/>
      <c r="M462" s="224" t="s">
        <v>32</v>
      </c>
      <c r="N462" s="225" t="s">
        <v>48</v>
      </c>
      <c r="O462" s="89"/>
      <c r="P462" s="226">
        <f>O462*H462</f>
        <v>0</v>
      </c>
      <c r="Q462" s="226">
        <v>0.00214</v>
      </c>
      <c r="R462" s="226">
        <f>Q462*H462</f>
        <v>0.00428</v>
      </c>
      <c r="S462" s="226">
        <v>0</v>
      </c>
      <c r="T462" s="227">
        <f>S462*H462</f>
        <v>0</v>
      </c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R462" s="228" t="s">
        <v>663</v>
      </c>
      <c r="AT462" s="228" t="s">
        <v>162</v>
      </c>
      <c r="AU462" s="228" t="s">
        <v>91</v>
      </c>
      <c r="AY462" s="21" t="s">
        <v>159</v>
      </c>
      <c r="BE462" s="229">
        <f>IF(N462="základní",J462,0)</f>
        <v>0</v>
      </c>
      <c r="BF462" s="229">
        <f>IF(N462="snížená",J462,0)</f>
        <v>0</v>
      </c>
      <c r="BG462" s="229">
        <f>IF(N462="zákl. přenesená",J462,0)</f>
        <v>0</v>
      </c>
      <c r="BH462" s="229">
        <f>IF(N462="sníž. přenesená",J462,0)</f>
        <v>0</v>
      </c>
      <c r="BI462" s="229">
        <f>IF(N462="nulová",J462,0)</f>
        <v>0</v>
      </c>
      <c r="BJ462" s="21" t="s">
        <v>91</v>
      </c>
      <c r="BK462" s="229">
        <f>ROUND(I462*H462,2)</f>
        <v>0</v>
      </c>
      <c r="BL462" s="21" t="s">
        <v>663</v>
      </c>
      <c r="BM462" s="228" t="s">
        <v>5479</v>
      </c>
    </row>
    <row r="463" s="2" customFormat="1">
      <c r="A463" s="43"/>
      <c r="B463" s="44"/>
      <c r="C463" s="45"/>
      <c r="D463" s="230" t="s">
        <v>168</v>
      </c>
      <c r="E463" s="45"/>
      <c r="F463" s="231" t="s">
        <v>5480</v>
      </c>
      <c r="G463" s="45"/>
      <c r="H463" s="45"/>
      <c r="I463" s="232"/>
      <c r="J463" s="45"/>
      <c r="K463" s="45"/>
      <c r="L463" s="49"/>
      <c r="M463" s="233"/>
      <c r="N463" s="234"/>
      <c r="O463" s="89"/>
      <c r="P463" s="89"/>
      <c r="Q463" s="89"/>
      <c r="R463" s="89"/>
      <c r="S463" s="89"/>
      <c r="T463" s="90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T463" s="21" t="s">
        <v>168</v>
      </c>
      <c r="AU463" s="21" t="s">
        <v>91</v>
      </c>
    </row>
    <row r="464" s="13" customFormat="1">
      <c r="A464" s="13"/>
      <c r="B464" s="235"/>
      <c r="C464" s="236"/>
      <c r="D464" s="237" t="s">
        <v>170</v>
      </c>
      <c r="E464" s="238" t="s">
        <v>32</v>
      </c>
      <c r="F464" s="239" t="s">
        <v>5236</v>
      </c>
      <c r="G464" s="236"/>
      <c r="H464" s="238" t="s">
        <v>32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170</v>
      </c>
      <c r="AU464" s="245" t="s">
        <v>91</v>
      </c>
      <c r="AV464" s="13" t="s">
        <v>84</v>
      </c>
      <c r="AW464" s="13" t="s">
        <v>38</v>
      </c>
      <c r="AX464" s="13" t="s">
        <v>76</v>
      </c>
      <c r="AY464" s="245" t="s">
        <v>159</v>
      </c>
    </row>
    <row r="465" s="13" customFormat="1">
      <c r="A465" s="13"/>
      <c r="B465" s="235"/>
      <c r="C465" s="236"/>
      <c r="D465" s="237" t="s">
        <v>170</v>
      </c>
      <c r="E465" s="238" t="s">
        <v>32</v>
      </c>
      <c r="F465" s="239" t="s">
        <v>5481</v>
      </c>
      <c r="G465" s="236"/>
      <c r="H465" s="238" t="s">
        <v>32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170</v>
      </c>
      <c r="AU465" s="245" t="s">
        <v>91</v>
      </c>
      <c r="AV465" s="13" t="s">
        <v>84</v>
      </c>
      <c r="AW465" s="13" t="s">
        <v>38</v>
      </c>
      <c r="AX465" s="13" t="s">
        <v>76</v>
      </c>
      <c r="AY465" s="245" t="s">
        <v>159</v>
      </c>
    </row>
    <row r="466" s="14" customFormat="1">
      <c r="A466" s="14"/>
      <c r="B466" s="246"/>
      <c r="C466" s="247"/>
      <c r="D466" s="237" t="s">
        <v>170</v>
      </c>
      <c r="E466" s="248" t="s">
        <v>32</v>
      </c>
      <c r="F466" s="249" t="s">
        <v>91</v>
      </c>
      <c r="G466" s="247"/>
      <c r="H466" s="250">
        <v>2</v>
      </c>
      <c r="I466" s="251"/>
      <c r="J466" s="247"/>
      <c r="K466" s="247"/>
      <c r="L466" s="252"/>
      <c r="M466" s="253"/>
      <c r="N466" s="254"/>
      <c r="O466" s="254"/>
      <c r="P466" s="254"/>
      <c r="Q466" s="254"/>
      <c r="R466" s="254"/>
      <c r="S466" s="254"/>
      <c r="T466" s="25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6" t="s">
        <v>170</v>
      </c>
      <c r="AU466" s="256" t="s">
        <v>91</v>
      </c>
      <c r="AV466" s="14" t="s">
        <v>91</v>
      </c>
      <c r="AW466" s="14" t="s">
        <v>38</v>
      </c>
      <c r="AX466" s="14" t="s">
        <v>84</v>
      </c>
      <c r="AY466" s="256" t="s">
        <v>159</v>
      </c>
    </row>
    <row r="467" s="2" customFormat="1" ht="24.15" customHeight="1">
      <c r="A467" s="43"/>
      <c r="B467" s="44"/>
      <c r="C467" s="217" t="s">
        <v>1550</v>
      </c>
      <c r="D467" s="217" t="s">
        <v>162</v>
      </c>
      <c r="E467" s="218" t="s">
        <v>5482</v>
      </c>
      <c r="F467" s="219" t="s">
        <v>5483</v>
      </c>
      <c r="G467" s="220" t="s">
        <v>212</v>
      </c>
      <c r="H467" s="221">
        <v>14</v>
      </c>
      <c r="I467" s="222"/>
      <c r="J467" s="223">
        <f>ROUND(I467*H467,2)</f>
        <v>0</v>
      </c>
      <c r="K467" s="219" t="s">
        <v>166</v>
      </c>
      <c r="L467" s="49"/>
      <c r="M467" s="224" t="s">
        <v>32</v>
      </c>
      <c r="N467" s="225" t="s">
        <v>48</v>
      </c>
      <c r="O467" s="89"/>
      <c r="P467" s="226">
        <f>O467*H467</f>
        <v>0</v>
      </c>
      <c r="Q467" s="226">
        <v>0.00027999999999999998</v>
      </c>
      <c r="R467" s="226">
        <f>Q467*H467</f>
        <v>0.0039199999999999999</v>
      </c>
      <c r="S467" s="226">
        <v>0</v>
      </c>
      <c r="T467" s="227">
        <f>S467*H467</f>
        <v>0</v>
      </c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R467" s="228" t="s">
        <v>663</v>
      </c>
      <c r="AT467" s="228" t="s">
        <v>162</v>
      </c>
      <c r="AU467" s="228" t="s">
        <v>91</v>
      </c>
      <c r="AY467" s="21" t="s">
        <v>159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21" t="s">
        <v>91</v>
      </c>
      <c r="BK467" s="229">
        <f>ROUND(I467*H467,2)</f>
        <v>0</v>
      </c>
      <c r="BL467" s="21" t="s">
        <v>663</v>
      </c>
      <c r="BM467" s="228" t="s">
        <v>5484</v>
      </c>
    </row>
    <row r="468" s="2" customFormat="1">
      <c r="A468" s="43"/>
      <c r="B468" s="44"/>
      <c r="C468" s="45"/>
      <c r="D468" s="230" t="s">
        <v>168</v>
      </c>
      <c r="E468" s="45"/>
      <c r="F468" s="231" t="s">
        <v>5485</v>
      </c>
      <c r="G468" s="45"/>
      <c r="H468" s="45"/>
      <c r="I468" s="232"/>
      <c r="J468" s="45"/>
      <c r="K468" s="45"/>
      <c r="L468" s="49"/>
      <c r="M468" s="233"/>
      <c r="N468" s="234"/>
      <c r="O468" s="89"/>
      <c r="P468" s="89"/>
      <c r="Q468" s="89"/>
      <c r="R468" s="89"/>
      <c r="S468" s="89"/>
      <c r="T468" s="90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T468" s="21" t="s">
        <v>168</v>
      </c>
      <c r="AU468" s="21" t="s">
        <v>91</v>
      </c>
    </row>
    <row r="469" s="2" customFormat="1" ht="33" customHeight="1">
      <c r="A469" s="43"/>
      <c r="B469" s="44"/>
      <c r="C469" s="217" t="s">
        <v>1555</v>
      </c>
      <c r="D469" s="217" t="s">
        <v>162</v>
      </c>
      <c r="E469" s="218" t="s">
        <v>5486</v>
      </c>
      <c r="F469" s="219" t="s">
        <v>5487</v>
      </c>
      <c r="G469" s="220" t="s">
        <v>212</v>
      </c>
      <c r="H469" s="221">
        <v>1</v>
      </c>
      <c r="I469" s="222"/>
      <c r="J469" s="223">
        <f>ROUND(I469*H469,2)</f>
        <v>0</v>
      </c>
      <c r="K469" s="219" t="s">
        <v>166</v>
      </c>
      <c r="L469" s="49"/>
      <c r="M469" s="224" t="s">
        <v>32</v>
      </c>
      <c r="N469" s="225" t="s">
        <v>48</v>
      </c>
      <c r="O469" s="89"/>
      <c r="P469" s="226">
        <f>O469*H469</f>
        <v>0</v>
      </c>
      <c r="Q469" s="226">
        <v>0.00046999999999999999</v>
      </c>
      <c r="R469" s="226">
        <f>Q469*H469</f>
        <v>0.00046999999999999999</v>
      </c>
      <c r="S469" s="226">
        <v>0</v>
      </c>
      <c r="T469" s="227">
        <f>S469*H469</f>
        <v>0</v>
      </c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R469" s="228" t="s">
        <v>663</v>
      </c>
      <c r="AT469" s="228" t="s">
        <v>162</v>
      </c>
      <c r="AU469" s="228" t="s">
        <v>91</v>
      </c>
      <c r="AY469" s="21" t="s">
        <v>159</v>
      </c>
      <c r="BE469" s="229">
        <f>IF(N469="základní",J469,0)</f>
        <v>0</v>
      </c>
      <c r="BF469" s="229">
        <f>IF(N469="snížená",J469,0)</f>
        <v>0</v>
      </c>
      <c r="BG469" s="229">
        <f>IF(N469="zákl. přenesená",J469,0)</f>
        <v>0</v>
      </c>
      <c r="BH469" s="229">
        <f>IF(N469="sníž. přenesená",J469,0)</f>
        <v>0</v>
      </c>
      <c r="BI469" s="229">
        <f>IF(N469="nulová",J469,0)</f>
        <v>0</v>
      </c>
      <c r="BJ469" s="21" t="s">
        <v>91</v>
      </c>
      <c r="BK469" s="229">
        <f>ROUND(I469*H469,2)</f>
        <v>0</v>
      </c>
      <c r="BL469" s="21" t="s">
        <v>663</v>
      </c>
      <c r="BM469" s="228" t="s">
        <v>5488</v>
      </c>
    </row>
    <row r="470" s="2" customFormat="1">
      <c r="A470" s="43"/>
      <c r="B470" s="44"/>
      <c r="C470" s="45"/>
      <c r="D470" s="230" t="s">
        <v>168</v>
      </c>
      <c r="E470" s="45"/>
      <c r="F470" s="231" t="s">
        <v>5489</v>
      </c>
      <c r="G470" s="45"/>
      <c r="H470" s="45"/>
      <c r="I470" s="232"/>
      <c r="J470" s="45"/>
      <c r="K470" s="45"/>
      <c r="L470" s="49"/>
      <c r="M470" s="233"/>
      <c r="N470" s="234"/>
      <c r="O470" s="89"/>
      <c r="P470" s="89"/>
      <c r="Q470" s="89"/>
      <c r="R470" s="89"/>
      <c r="S470" s="89"/>
      <c r="T470" s="90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T470" s="21" t="s">
        <v>168</v>
      </c>
      <c r="AU470" s="21" t="s">
        <v>91</v>
      </c>
    </row>
    <row r="471" s="2" customFormat="1" ht="49.05" customHeight="1">
      <c r="A471" s="43"/>
      <c r="B471" s="44"/>
      <c r="C471" s="217" t="s">
        <v>1563</v>
      </c>
      <c r="D471" s="217" t="s">
        <v>162</v>
      </c>
      <c r="E471" s="218" t="s">
        <v>5490</v>
      </c>
      <c r="F471" s="219" t="s">
        <v>5491</v>
      </c>
      <c r="G471" s="220" t="s">
        <v>181</v>
      </c>
      <c r="H471" s="221">
        <v>1.242</v>
      </c>
      <c r="I471" s="222"/>
      <c r="J471" s="223">
        <f>ROUND(I471*H471,2)</f>
        <v>0</v>
      </c>
      <c r="K471" s="219" t="s">
        <v>166</v>
      </c>
      <c r="L471" s="49"/>
      <c r="M471" s="224" t="s">
        <v>32</v>
      </c>
      <c r="N471" s="225" t="s">
        <v>48</v>
      </c>
      <c r="O471" s="89"/>
      <c r="P471" s="226">
        <f>O471*H471</f>
        <v>0</v>
      </c>
      <c r="Q471" s="226">
        <v>0</v>
      </c>
      <c r="R471" s="226">
        <f>Q471*H471</f>
        <v>0</v>
      </c>
      <c r="S471" s="226">
        <v>0</v>
      </c>
      <c r="T471" s="227">
        <f>S471*H471</f>
        <v>0</v>
      </c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R471" s="228" t="s">
        <v>663</v>
      </c>
      <c r="AT471" s="228" t="s">
        <v>162</v>
      </c>
      <c r="AU471" s="228" t="s">
        <v>91</v>
      </c>
      <c r="AY471" s="21" t="s">
        <v>159</v>
      </c>
      <c r="BE471" s="229">
        <f>IF(N471="základní",J471,0)</f>
        <v>0</v>
      </c>
      <c r="BF471" s="229">
        <f>IF(N471="snížená",J471,0)</f>
        <v>0</v>
      </c>
      <c r="BG471" s="229">
        <f>IF(N471="zákl. přenesená",J471,0)</f>
        <v>0</v>
      </c>
      <c r="BH471" s="229">
        <f>IF(N471="sníž. přenesená",J471,0)</f>
        <v>0</v>
      </c>
      <c r="BI471" s="229">
        <f>IF(N471="nulová",J471,0)</f>
        <v>0</v>
      </c>
      <c r="BJ471" s="21" t="s">
        <v>91</v>
      </c>
      <c r="BK471" s="229">
        <f>ROUND(I471*H471,2)</f>
        <v>0</v>
      </c>
      <c r="BL471" s="21" t="s">
        <v>663</v>
      </c>
      <c r="BM471" s="228" t="s">
        <v>5492</v>
      </c>
    </row>
    <row r="472" s="2" customFormat="1">
      <c r="A472" s="43"/>
      <c r="B472" s="44"/>
      <c r="C472" s="45"/>
      <c r="D472" s="230" t="s">
        <v>168</v>
      </c>
      <c r="E472" s="45"/>
      <c r="F472" s="231" t="s">
        <v>5493</v>
      </c>
      <c r="G472" s="45"/>
      <c r="H472" s="45"/>
      <c r="I472" s="232"/>
      <c r="J472" s="45"/>
      <c r="K472" s="45"/>
      <c r="L472" s="49"/>
      <c r="M472" s="233"/>
      <c r="N472" s="234"/>
      <c r="O472" s="89"/>
      <c r="P472" s="89"/>
      <c r="Q472" s="89"/>
      <c r="R472" s="89"/>
      <c r="S472" s="89"/>
      <c r="T472" s="90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T472" s="21" t="s">
        <v>168</v>
      </c>
      <c r="AU472" s="21" t="s">
        <v>91</v>
      </c>
    </row>
    <row r="473" s="2" customFormat="1" ht="49.05" customHeight="1">
      <c r="A473" s="43"/>
      <c r="B473" s="44"/>
      <c r="C473" s="217" t="s">
        <v>1568</v>
      </c>
      <c r="D473" s="217" t="s">
        <v>162</v>
      </c>
      <c r="E473" s="218" t="s">
        <v>5494</v>
      </c>
      <c r="F473" s="219" t="s">
        <v>5495</v>
      </c>
      <c r="G473" s="220" t="s">
        <v>181</v>
      </c>
      <c r="H473" s="221">
        <v>1.242</v>
      </c>
      <c r="I473" s="222"/>
      <c r="J473" s="223">
        <f>ROUND(I473*H473,2)</f>
        <v>0</v>
      </c>
      <c r="K473" s="219" t="s">
        <v>166</v>
      </c>
      <c r="L473" s="49"/>
      <c r="M473" s="224" t="s">
        <v>32</v>
      </c>
      <c r="N473" s="225" t="s">
        <v>48</v>
      </c>
      <c r="O473" s="89"/>
      <c r="P473" s="226">
        <f>O473*H473</f>
        <v>0</v>
      </c>
      <c r="Q473" s="226">
        <v>0</v>
      </c>
      <c r="R473" s="226">
        <f>Q473*H473</f>
        <v>0</v>
      </c>
      <c r="S473" s="226">
        <v>0</v>
      </c>
      <c r="T473" s="227">
        <f>S473*H473</f>
        <v>0</v>
      </c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R473" s="228" t="s">
        <v>663</v>
      </c>
      <c r="AT473" s="228" t="s">
        <v>162</v>
      </c>
      <c r="AU473" s="228" t="s">
        <v>91</v>
      </c>
      <c r="AY473" s="21" t="s">
        <v>159</v>
      </c>
      <c r="BE473" s="229">
        <f>IF(N473="základní",J473,0)</f>
        <v>0</v>
      </c>
      <c r="BF473" s="229">
        <f>IF(N473="snížená",J473,0)</f>
        <v>0</v>
      </c>
      <c r="BG473" s="229">
        <f>IF(N473="zákl. přenesená",J473,0)</f>
        <v>0</v>
      </c>
      <c r="BH473" s="229">
        <f>IF(N473="sníž. přenesená",J473,0)</f>
        <v>0</v>
      </c>
      <c r="BI473" s="229">
        <f>IF(N473="nulová",J473,0)</f>
        <v>0</v>
      </c>
      <c r="BJ473" s="21" t="s">
        <v>91</v>
      </c>
      <c r="BK473" s="229">
        <f>ROUND(I473*H473,2)</f>
        <v>0</v>
      </c>
      <c r="BL473" s="21" t="s">
        <v>663</v>
      </c>
      <c r="BM473" s="228" t="s">
        <v>5496</v>
      </c>
    </row>
    <row r="474" s="2" customFormat="1">
      <c r="A474" s="43"/>
      <c r="B474" s="44"/>
      <c r="C474" s="45"/>
      <c r="D474" s="230" t="s">
        <v>168</v>
      </c>
      <c r="E474" s="45"/>
      <c r="F474" s="231" t="s">
        <v>5497</v>
      </c>
      <c r="G474" s="45"/>
      <c r="H474" s="45"/>
      <c r="I474" s="232"/>
      <c r="J474" s="45"/>
      <c r="K474" s="45"/>
      <c r="L474" s="49"/>
      <c r="M474" s="233"/>
      <c r="N474" s="234"/>
      <c r="O474" s="89"/>
      <c r="P474" s="89"/>
      <c r="Q474" s="89"/>
      <c r="R474" s="89"/>
      <c r="S474" s="89"/>
      <c r="T474" s="90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T474" s="21" t="s">
        <v>168</v>
      </c>
      <c r="AU474" s="21" t="s">
        <v>91</v>
      </c>
    </row>
    <row r="475" s="12" customFormat="1" ht="22.8" customHeight="1">
      <c r="A475" s="12"/>
      <c r="B475" s="201"/>
      <c r="C475" s="202"/>
      <c r="D475" s="203" t="s">
        <v>75</v>
      </c>
      <c r="E475" s="215" t="s">
        <v>5498</v>
      </c>
      <c r="F475" s="215" t="s">
        <v>5499</v>
      </c>
      <c r="G475" s="202"/>
      <c r="H475" s="202"/>
      <c r="I475" s="205"/>
      <c r="J475" s="216">
        <f>BK475</f>
        <v>0</v>
      </c>
      <c r="K475" s="202"/>
      <c r="L475" s="207"/>
      <c r="M475" s="208"/>
      <c r="N475" s="209"/>
      <c r="O475" s="209"/>
      <c r="P475" s="210">
        <f>SUM(P476:P490)</f>
        <v>0</v>
      </c>
      <c r="Q475" s="209"/>
      <c r="R475" s="210">
        <f>SUM(R476:R490)</f>
        <v>0.15525000000000003</v>
      </c>
      <c r="S475" s="209"/>
      <c r="T475" s="211">
        <f>SUM(T476:T490)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12" t="s">
        <v>91</v>
      </c>
      <c r="AT475" s="213" t="s">
        <v>75</v>
      </c>
      <c r="AU475" s="213" t="s">
        <v>84</v>
      </c>
      <c r="AY475" s="212" t="s">
        <v>159</v>
      </c>
      <c r="BK475" s="214">
        <f>SUM(BK476:BK490)</f>
        <v>0</v>
      </c>
    </row>
    <row r="476" s="2" customFormat="1" ht="37.8" customHeight="1">
      <c r="A476" s="43"/>
      <c r="B476" s="44"/>
      <c r="C476" s="217" t="s">
        <v>1575</v>
      </c>
      <c r="D476" s="217" t="s">
        <v>162</v>
      </c>
      <c r="E476" s="218" t="s">
        <v>5500</v>
      </c>
      <c r="F476" s="219" t="s">
        <v>5501</v>
      </c>
      <c r="G476" s="220" t="s">
        <v>5365</v>
      </c>
      <c r="H476" s="221">
        <v>15</v>
      </c>
      <c r="I476" s="222"/>
      <c r="J476" s="223">
        <f>ROUND(I476*H476,2)</f>
        <v>0</v>
      </c>
      <c r="K476" s="219" t="s">
        <v>166</v>
      </c>
      <c r="L476" s="49"/>
      <c r="M476" s="224" t="s">
        <v>32</v>
      </c>
      <c r="N476" s="225" t="s">
        <v>48</v>
      </c>
      <c r="O476" s="89"/>
      <c r="P476" s="226">
        <f>O476*H476</f>
        <v>0</v>
      </c>
      <c r="Q476" s="226">
        <v>0.0091999999999999998</v>
      </c>
      <c r="R476" s="226">
        <f>Q476*H476</f>
        <v>0.13800000000000001</v>
      </c>
      <c r="S476" s="226">
        <v>0</v>
      </c>
      <c r="T476" s="227">
        <f>S476*H476</f>
        <v>0</v>
      </c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R476" s="228" t="s">
        <v>663</v>
      </c>
      <c r="AT476" s="228" t="s">
        <v>162</v>
      </c>
      <c r="AU476" s="228" t="s">
        <v>91</v>
      </c>
      <c r="AY476" s="21" t="s">
        <v>159</v>
      </c>
      <c r="BE476" s="229">
        <f>IF(N476="základní",J476,0)</f>
        <v>0</v>
      </c>
      <c r="BF476" s="229">
        <f>IF(N476="snížená",J476,0)</f>
        <v>0</v>
      </c>
      <c r="BG476" s="229">
        <f>IF(N476="zákl. přenesená",J476,0)</f>
        <v>0</v>
      </c>
      <c r="BH476" s="229">
        <f>IF(N476="sníž. přenesená",J476,0)</f>
        <v>0</v>
      </c>
      <c r="BI476" s="229">
        <f>IF(N476="nulová",J476,0)</f>
        <v>0</v>
      </c>
      <c r="BJ476" s="21" t="s">
        <v>91</v>
      </c>
      <c r="BK476" s="229">
        <f>ROUND(I476*H476,2)</f>
        <v>0</v>
      </c>
      <c r="BL476" s="21" t="s">
        <v>663</v>
      </c>
      <c r="BM476" s="228" t="s">
        <v>5502</v>
      </c>
    </row>
    <row r="477" s="2" customFormat="1">
      <c r="A477" s="43"/>
      <c r="B477" s="44"/>
      <c r="C477" s="45"/>
      <c r="D477" s="230" t="s">
        <v>168</v>
      </c>
      <c r="E477" s="45"/>
      <c r="F477" s="231" t="s">
        <v>5503</v>
      </c>
      <c r="G477" s="45"/>
      <c r="H477" s="45"/>
      <c r="I477" s="232"/>
      <c r="J477" s="45"/>
      <c r="K477" s="45"/>
      <c r="L477" s="49"/>
      <c r="M477" s="233"/>
      <c r="N477" s="234"/>
      <c r="O477" s="89"/>
      <c r="P477" s="89"/>
      <c r="Q477" s="89"/>
      <c r="R477" s="89"/>
      <c r="S477" s="89"/>
      <c r="T477" s="90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T477" s="21" t="s">
        <v>168</v>
      </c>
      <c r="AU477" s="21" t="s">
        <v>91</v>
      </c>
    </row>
    <row r="478" s="2" customFormat="1" ht="24.15" customHeight="1">
      <c r="A478" s="43"/>
      <c r="B478" s="44"/>
      <c r="C478" s="217" t="s">
        <v>1581</v>
      </c>
      <c r="D478" s="217" t="s">
        <v>162</v>
      </c>
      <c r="E478" s="218" t="s">
        <v>5504</v>
      </c>
      <c r="F478" s="219" t="s">
        <v>5505</v>
      </c>
      <c r="G478" s="220" t="s">
        <v>5365</v>
      </c>
      <c r="H478" s="221">
        <v>15</v>
      </c>
      <c r="I478" s="222"/>
      <c r="J478" s="223">
        <f>ROUND(I478*H478,2)</f>
        <v>0</v>
      </c>
      <c r="K478" s="219" t="s">
        <v>166</v>
      </c>
      <c r="L478" s="49"/>
      <c r="M478" s="224" t="s">
        <v>32</v>
      </c>
      <c r="N478" s="225" t="s">
        <v>48</v>
      </c>
      <c r="O478" s="89"/>
      <c r="P478" s="226">
        <f>O478*H478</f>
        <v>0</v>
      </c>
      <c r="Q478" s="226">
        <v>0.00014999999999999999</v>
      </c>
      <c r="R478" s="226">
        <f>Q478*H478</f>
        <v>0.0022499999999999998</v>
      </c>
      <c r="S478" s="226">
        <v>0</v>
      </c>
      <c r="T478" s="227">
        <f>S478*H478</f>
        <v>0</v>
      </c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R478" s="228" t="s">
        <v>663</v>
      </c>
      <c r="AT478" s="228" t="s">
        <v>162</v>
      </c>
      <c r="AU478" s="228" t="s">
        <v>91</v>
      </c>
      <c r="AY478" s="21" t="s">
        <v>159</v>
      </c>
      <c r="BE478" s="229">
        <f>IF(N478="základní",J478,0)</f>
        <v>0</v>
      </c>
      <c r="BF478" s="229">
        <f>IF(N478="snížená",J478,0)</f>
        <v>0</v>
      </c>
      <c r="BG478" s="229">
        <f>IF(N478="zákl. přenesená",J478,0)</f>
        <v>0</v>
      </c>
      <c r="BH478" s="229">
        <f>IF(N478="sníž. přenesená",J478,0)</f>
        <v>0</v>
      </c>
      <c r="BI478" s="229">
        <f>IF(N478="nulová",J478,0)</f>
        <v>0</v>
      </c>
      <c r="BJ478" s="21" t="s">
        <v>91</v>
      </c>
      <c r="BK478" s="229">
        <f>ROUND(I478*H478,2)</f>
        <v>0</v>
      </c>
      <c r="BL478" s="21" t="s">
        <v>663</v>
      </c>
      <c r="BM478" s="228" t="s">
        <v>5506</v>
      </c>
    </row>
    <row r="479" s="2" customFormat="1">
      <c r="A479" s="43"/>
      <c r="B479" s="44"/>
      <c r="C479" s="45"/>
      <c r="D479" s="230" t="s">
        <v>168</v>
      </c>
      <c r="E479" s="45"/>
      <c r="F479" s="231" t="s">
        <v>5507</v>
      </c>
      <c r="G479" s="45"/>
      <c r="H479" s="45"/>
      <c r="I479" s="232"/>
      <c r="J479" s="45"/>
      <c r="K479" s="45"/>
      <c r="L479" s="49"/>
      <c r="M479" s="233"/>
      <c r="N479" s="234"/>
      <c r="O479" s="89"/>
      <c r="P479" s="89"/>
      <c r="Q479" s="89"/>
      <c r="R479" s="89"/>
      <c r="S479" s="89"/>
      <c r="T479" s="90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T479" s="21" t="s">
        <v>168</v>
      </c>
      <c r="AU479" s="21" t="s">
        <v>91</v>
      </c>
    </row>
    <row r="480" s="2" customFormat="1" ht="24.15" customHeight="1">
      <c r="A480" s="43"/>
      <c r="B480" s="44"/>
      <c r="C480" s="217" t="s">
        <v>1600</v>
      </c>
      <c r="D480" s="217" t="s">
        <v>162</v>
      </c>
      <c r="E480" s="218" t="s">
        <v>5508</v>
      </c>
      <c r="F480" s="219" t="s">
        <v>5509</v>
      </c>
      <c r="G480" s="220" t="s">
        <v>5365</v>
      </c>
      <c r="H480" s="221">
        <v>15</v>
      </c>
      <c r="I480" s="222"/>
      <c r="J480" s="223">
        <f>ROUND(I480*H480,2)</f>
        <v>0</v>
      </c>
      <c r="K480" s="219" t="s">
        <v>166</v>
      </c>
      <c r="L480" s="49"/>
      <c r="M480" s="224" t="s">
        <v>32</v>
      </c>
      <c r="N480" s="225" t="s">
        <v>48</v>
      </c>
      <c r="O480" s="89"/>
      <c r="P480" s="226">
        <f>O480*H480</f>
        <v>0</v>
      </c>
      <c r="Q480" s="226">
        <v>0.00050000000000000001</v>
      </c>
      <c r="R480" s="226">
        <f>Q480*H480</f>
        <v>0.0074999999999999997</v>
      </c>
      <c r="S480" s="226">
        <v>0</v>
      </c>
      <c r="T480" s="227">
        <f>S480*H480</f>
        <v>0</v>
      </c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R480" s="228" t="s">
        <v>663</v>
      </c>
      <c r="AT480" s="228" t="s">
        <v>162</v>
      </c>
      <c r="AU480" s="228" t="s">
        <v>91</v>
      </c>
      <c r="AY480" s="21" t="s">
        <v>159</v>
      </c>
      <c r="BE480" s="229">
        <f>IF(N480="základní",J480,0)</f>
        <v>0</v>
      </c>
      <c r="BF480" s="229">
        <f>IF(N480="snížená",J480,0)</f>
        <v>0</v>
      </c>
      <c r="BG480" s="229">
        <f>IF(N480="zákl. přenesená",J480,0)</f>
        <v>0</v>
      </c>
      <c r="BH480" s="229">
        <f>IF(N480="sníž. přenesená",J480,0)</f>
        <v>0</v>
      </c>
      <c r="BI480" s="229">
        <f>IF(N480="nulová",J480,0)</f>
        <v>0</v>
      </c>
      <c r="BJ480" s="21" t="s">
        <v>91</v>
      </c>
      <c r="BK480" s="229">
        <f>ROUND(I480*H480,2)</f>
        <v>0</v>
      </c>
      <c r="BL480" s="21" t="s">
        <v>663</v>
      </c>
      <c r="BM480" s="228" t="s">
        <v>5510</v>
      </c>
    </row>
    <row r="481" s="2" customFormat="1">
      <c r="A481" s="43"/>
      <c r="B481" s="44"/>
      <c r="C481" s="45"/>
      <c r="D481" s="230" t="s">
        <v>168</v>
      </c>
      <c r="E481" s="45"/>
      <c r="F481" s="231" t="s">
        <v>5511</v>
      </c>
      <c r="G481" s="45"/>
      <c r="H481" s="45"/>
      <c r="I481" s="232"/>
      <c r="J481" s="45"/>
      <c r="K481" s="45"/>
      <c r="L481" s="49"/>
      <c r="M481" s="233"/>
      <c r="N481" s="234"/>
      <c r="O481" s="89"/>
      <c r="P481" s="89"/>
      <c r="Q481" s="89"/>
      <c r="R481" s="89"/>
      <c r="S481" s="89"/>
      <c r="T481" s="90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T481" s="21" t="s">
        <v>168</v>
      </c>
      <c r="AU481" s="21" t="s">
        <v>91</v>
      </c>
    </row>
    <row r="482" s="2" customFormat="1" ht="24.15" customHeight="1">
      <c r="A482" s="43"/>
      <c r="B482" s="44"/>
      <c r="C482" s="217" t="s">
        <v>1607</v>
      </c>
      <c r="D482" s="217" t="s">
        <v>162</v>
      </c>
      <c r="E482" s="218" t="s">
        <v>5512</v>
      </c>
      <c r="F482" s="219" t="s">
        <v>5513</v>
      </c>
      <c r="G482" s="220" t="s">
        <v>5365</v>
      </c>
      <c r="H482" s="221">
        <v>15</v>
      </c>
      <c r="I482" s="222"/>
      <c r="J482" s="223">
        <f>ROUND(I482*H482,2)</f>
        <v>0</v>
      </c>
      <c r="K482" s="219" t="s">
        <v>166</v>
      </c>
      <c r="L482" s="49"/>
      <c r="M482" s="224" t="s">
        <v>32</v>
      </c>
      <c r="N482" s="225" t="s">
        <v>48</v>
      </c>
      <c r="O482" s="89"/>
      <c r="P482" s="226">
        <f>O482*H482</f>
        <v>0</v>
      </c>
      <c r="Q482" s="226">
        <v>0</v>
      </c>
      <c r="R482" s="226">
        <f>Q482*H482</f>
        <v>0</v>
      </c>
      <c r="S482" s="226">
        <v>0</v>
      </c>
      <c r="T482" s="227">
        <f>S482*H482</f>
        <v>0</v>
      </c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R482" s="228" t="s">
        <v>663</v>
      </c>
      <c r="AT482" s="228" t="s">
        <v>162</v>
      </c>
      <c r="AU482" s="228" t="s">
        <v>91</v>
      </c>
      <c r="AY482" s="21" t="s">
        <v>159</v>
      </c>
      <c r="BE482" s="229">
        <f>IF(N482="základní",J482,0)</f>
        <v>0</v>
      </c>
      <c r="BF482" s="229">
        <f>IF(N482="snížená",J482,0)</f>
        <v>0</v>
      </c>
      <c r="BG482" s="229">
        <f>IF(N482="zákl. přenesená",J482,0)</f>
        <v>0</v>
      </c>
      <c r="BH482" s="229">
        <f>IF(N482="sníž. přenesená",J482,0)</f>
        <v>0</v>
      </c>
      <c r="BI482" s="229">
        <f>IF(N482="nulová",J482,0)</f>
        <v>0</v>
      </c>
      <c r="BJ482" s="21" t="s">
        <v>91</v>
      </c>
      <c r="BK482" s="229">
        <f>ROUND(I482*H482,2)</f>
        <v>0</v>
      </c>
      <c r="BL482" s="21" t="s">
        <v>663</v>
      </c>
      <c r="BM482" s="228" t="s">
        <v>5514</v>
      </c>
    </row>
    <row r="483" s="2" customFormat="1">
      <c r="A483" s="43"/>
      <c r="B483" s="44"/>
      <c r="C483" s="45"/>
      <c r="D483" s="230" t="s">
        <v>168</v>
      </c>
      <c r="E483" s="45"/>
      <c r="F483" s="231" t="s">
        <v>5515</v>
      </c>
      <c r="G483" s="45"/>
      <c r="H483" s="45"/>
      <c r="I483" s="232"/>
      <c r="J483" s="45"/>
      <c r="K483" s="45"/>
      <c r="L483" s="49"/>
      <c r="M483" s="233"/>
      <c r="N483" s="234"/>
      <c r="O483" s="89"/>
      <c r="P483" s="89"/>
      <c r="Q483" s="89"/>
      <c r="R483" s="89"/>
      <c r="S483" s="89"/>
      <c r="T483" s="90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T483" s="21" t="s">
        <v>168</v>
      </c>
      <c r="AU483" s="21" t="s">
        <v>91</v>
      </c>
    </row>
    <row r="484" s="13" customFormat="1">
      <c r="A484" s="13"/>
      <c r="B484" s="235"/>
      <c r="C484" s="236"/>
      <c r="D484" s="237" t="s">
        <v>170</v>
      </c>
      <c r="E484" s="238" t="s">
        <v>32</v>
      </c>
      <c r="F484" s="239" t="s">
        <v>5236</v>
      </c>
      <c r="G484" s="236"/>
      <c r="H484" s="238" t="s">
        <v>32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170</v>
      </c>
      <c r="AU484" s="245" t="s">
        <v>91</v>
      </c>
      <c r="AV484" s="13" t="s">
        <v>84</v>
      </c>
      <c r="AW484" s="13" t="s">
        <v>38</v>
      </c>
      <c r="AX484" s="13" t="s">
        <v>76</v>
      </c>
      <c r="AY484" s="245" t="s">
        <v>159</v>
      </c>
    </row>
    <row r="485" s="14" customFormat="1">
      <c r="A485" s="14"/>
      <c r="B485" s="246"/>
      <c r="C485" s="247"/>
      <c r="D485" s="237" t="s">
        <v>170</v>
      </c>
      <c r="E485" s="248" t="s">
        <v>32</v>
      </c>
      <c r="F485" s="249" t="s">
        <v>627</v>
      </c>
      <c r="G485" s="247"/>
      <c r="H485" s="250">
        <v>15</v>
      </c>
      <c r="I485" s="251"/>
      <c r="J485" s="247"/>
      <c r="K485" s="247"/>
      <c r="L485" s="252"/>
      <c r="M485" s="253"/>
      <c r="N485" s="254"/>
      <c r="O485" s="254"/>
      <c r="P485" s="254"/>
      <c r="Q485" s="254"/>
      <c r="R485" s="254"/>
      <c r="S485" s="254"/>
      <c r="T485" s="25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6" t="s">
        <v>170</v>
      </c>
      <c r="AU485" s="256" t="s">
        <v>91</v>
      </c>
      <c r="AV485" s="14" t="s">
        <v>91</v>
      </c>
      <c r="AW485" s="14" t="s">
        <v>38</v>
      </c>
      <c r="AX485" s="14" t="s">
        <v>84</v>
      </c>
      <c r="AY485" s="256" t="s">
        <v>159</v>
      </c>
    </row>
    <row r="486" s="2" customFormat="1" ht="24.15" customHeight="1">
      <c r="A486" s="43"/>
      <c r="B486" s="44"/>
      <c r="C486" s="277" t="s">
        <v>1612</v>
      </c>
      <c r="D486" s="277" t="s">
        <v>670</v>
      </c>
      <c r="E486" s="278" t="s">
        <v>5516</v>
      </c>
      <c r="F486" s="279" t="s">
        <v>5517</v>
      </c>
      <c r="G486" s="280" t="s">
        <v>212</v>
      </c>
      <c r="H486" s="281">
        <v>15</v>
      </c>
      <c r="I486" s="282"/>
      <c r="J486" s="283">
        <f>ROUND(I486*H486,2)</f>
        <v>0</v>
      </c>
      <c r="K486" s="279" t="s">
        <v>166</v>
      </c>
      <c r="L486" s="284"/>
      <c r="M486" s="285" t="s">
        <v>32</v>
      </c>
      <c r="N486" s="286" t="s">
        <v>48</v>
      </c>
      <c r="O486" s="89"/>
      <c r="P486" s="226">
        <f>O486*H486</f>
        <v>0</v>
      </c>
      <c r="Q486" s="226">
        <v>0.00050000000000000001</v>
      </c>
      <c r="R486" s="226">
        <f>Q486*H486</f>
        <v>0.0074999999999999997</v>
      </c>
      <c r="S486" s="226">
        <v>0</v>
      </c>
      <c r="T486" s="227">
        <f>S486*H486</f>
        <v>0</v>
      </c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R486" s="228" t="s">
        <v>782</v>
      </c>
      <c r="AT486" s="228" t="s">
        <v>670</v>
      </c>
      <c r="AU486" s="228" t="s">
        <v>91</v>
      </c>
      <c r="AY486" s="21" t="s">
        <v>159</v>
      </c>
      <c r="BE486" s="229">
        <f>IF(N486="základní",J486,0)</f>
        <v>0</v>
      </c>
      <c r="BF486" s="229">
        <f>IF(N486="snížená",J486,0)</f>
        <v>0</v>
      </c>
      <c r="BG486" s="229">
        <f>IF(N486="zákl. přenesená",J486,0)</f>
        <v>0</v>
      </c>
      <c r="BH486" s="229">
        <f>IF(N486="sníž. přenesená",J486,0)</f>
        <v>0</v>
      </c>
      <c r="BI486" s="229">
        <f>IF(N486="nulová",J486,0)</f>
        <v>0</v>
      </c>
      <c r="BJ486" s="21" t="s">
        <v>91</v>
      </c>
      <c r="BK486" s="229">
        <f>ROUND(I486*H486,2)</f>
        <v>0</v>
      </c>
      <c r="BL486" s="21" t="s">
        <v>663</v>
      </c>
      <c r="BM486" s="228" t="s">
        <v>5518</v>
      </c>
    </row>
    <row r="487" s="2" customFormat="1" ht="49.05" customHeight="1">
      <c r="A487" s="43"/>
      <c r="B487" s="44"/>
      <c r="C487" s="217" t="s">
        <v>1617</v>
      </c>
      <c r="D487" s="217" t="s">
        <v>162</v>
      </c>
      <c r="E487" s="218" t="s">
        <v>5519</v>
      </c>
      <c r="F487" s="219" t="s">
        <v>5520</v>
      </c>
      <c r="G487" s="220" t="s">
        <v>181</v>
      </c>
      <c r="H487" s="221">
        <v>0.155</v>
      </c>
      <c r="I487" s="222"/>
      <c r="J487" s="223">
        <f>ROUND(I487*H487,2)</f>
        <v>0</v>
      </c>
      <c r="K487" s="219" t="s">
        <v>166</v>
      </c>
      <c r="L487" s="49"/>
      <c r="M487" s="224" t="s">
        <v>32</v>
      </c>
      <c r="N487" s="225" t="s">
        <v>48</v>
      </c>
      <c r="O487" s="89"/>
      <c r="P487" s="226">
        <f>O487*H487</f>
        <v>0</v>
      </c>
      <c r="Q487" s="226">
        <v>0</v>
      </c>
      <c r="R487" s="226">
        <f>Q487*H487</f>
        <v>0</v>
      </c>
      <c r="S487" s="226">
        <v>0</v>
      </c>
      <c r="T487" s="227">
        <f>S487*H487</f>
        <v>0</v>
      </c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R487" s="228" t="s">
        <v>663</v>
      </c>
      <c r="AT487" s="228" t="s">
        <v>162</v>
      </c>
      <c r="AU487" s="228" t="s">
        <v>91</v>
      </c>
      <c r="AY487" s="21" t="s">
        <v>159</v>
      </c>
      <c r="BE487" s="229">
        <f>IF(N487="základní",J487,0)</f>
        <v>0</v>
      </c>
      <c r="BF487" s="229">
        <f>IF(N487="snížená",J487,0)</f>
        <v>0</v>
      </c>
      <c r="BG487" s="229">
        <f>IF(N487="zákl. přenesená",J487,0)</f>
        <v>0</v>
      </c>
      <c r="BH487" s="229">
        <f>IF(N487="sníž. přenesená",J487,0)</f>
        <v>0</v>
      </c>
      <c r="BI487" s="229">
        <f>IF(N487="nulová",J487,0)</f>
        <v>0</v>
      </c>
      <c r="BJ487" s="21" t="s">
        <v>91</v>
      </c>
      <c r="BK487" s="229">
        <f>ROUND(I487*H487,2)</f>
        <v>0</v>
      </c>
      <c r="BL487" s="21" t="s">
        <v>663</v>
      </c>
      <c r="BM487" s="228" t="s">
        <v>5521</v>
      </c>
    </row>
    <row r="488" s="2" customFormat="1">
      <c r="A488" s="43"/>
      <c r="B488" s="44"/>
      <c r="C488" s="45"/>
      <c r="D488" s="230" t="s">
        <v>168</v>
      </c>
      <c r="E488" s="45"/>
      <c r="F488" s="231" t="s">
        <v>5522</v>
      </c>
      <c r="G488" s="45"/>
      <c r="H488" s="45"/>
      <c r="I488" s="232"/>
      <c r="J488" s="45"/>
      <c r="K488" s="45"/>
      <c r="L488" s="49"/>
      <c r="M488" s="233"/>
      <c r="N488" s="234"/>
      <c r="O488" s="89"/>
      <c r="P488" s="89"/>
      <c r="Q488" s="89"/>
      <c r="R488" s="89"/>
      <c r="S488" s="89"/>
      <c r="T488" s="90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T488" s="21" t="s">
        <v>168</v>
      </c>
      <c r="AU488" s="21" t="s">
        <v>91</v>
      </c>
    </row>
    <row r="489" s="2" customFormat="1" ht="49.05" customHeight="1">
      <c r="A489" s="43"/>
      <c r="B489" s="44"/>
      <c r="C489" s="217" t="s">
        <v>1622</v>
      </c>
      <c r="D489" s="217" t="s">
        <v>162</v>
      </c>
      <c r="E489" s="218" t="s">
        <v>5523</v>
      </c>
      <c r="F489" s="219" t="s">
        <v>5524</v>
      </c>
      <c r="G489" s="220" t="s">
        <v>181</v>
      </c>
      <c r="H489" s="221">
        <v>0.155</v>
      </c>
      <c r="I489" s="222"/>
      <c r="J489" s="223">
        <f>ROUND(I489*H489,2)</f>
        <v>0</v>
      </c>
      <c r="K489" s="219" t="s">
        <v>166</v>
      </c>
      <c r="L489" s="49"/>
      <c r="M489" s="224" t="s">
        <v>32</v>
      </c>
      <c r="N489" s="225" t="s">
        <v>48</v>
      </c>
      <c r="O489" s="89"/>
      <c r="P489" s="226">
        <f>O489*H489</f>
        <v>0</v>
      </c>
      <c r="Q489" s="226">
        <v>0</v>
      </c>
      <c r="R489" s="226">
        <f>Q489*H489</f>
        <v>0</v>
      </c>
      <c r="S489" s="226">
        <v>0</v>
      </c>
      <c r="T489" s="227">
        <f>S489*H489</f>
        <v>0</v>
      </c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R489" s="228" t="s">
        <v>663</v>
      </c>
      <c r="AT489" s="228" t="s">
        <v>162</v>
      </c>
      <c r="AU489" s="228" t="s">
        <v>91</v>
      </c>
      <c r="AY489" s="21" t="s">
        <v>159</v>
      </c>
      <c r="BE489" s="229">
        <f>IF(N489="základní",J489,0)</f>
        <v>0</v>
      </c>
      <c r="BF489" s="229">
        <f>IF(N489="snížená",J489,0)</f>
        <v>0</v>
      </c>
      <c r="BG489" s="229">
        <f>IF(N489="zákl. přenesená",J489,0)</f>
        <v>0</v>
      </c>
      <c r="BH489" s="229">
        <f>IF(N489="sníž. přenesená",J489,0)</f>
        <v>0</v>
      </c>
      <c r="BI489" s="229">
        <f>IF(N489="nulová",J489,0)</f>
        <v>0</v>
      </c>
      <c r="BJ489" s="21" t="s">
        <v>91</v>
      </c>
      <c r="BK489" s="229">
        <f>ROUND(I489*H489,2)</f>
        <v>0</v>
      </c>
      <c r="BL489" s="21" t="s">
        <v>663</v>
      </c>
      <c r="BM489" s="228" t="s">
        <v>5525</v>
      </c>
    </row>
    <row r="490" s="2" customFormat="1">
      <c r="A490" s="43"/>
      <c r="B490" s="44"/>
      <c r="C490" s="45"/>
      <c r="D490" s="230" t="s">
        <v>168</v>
      </c>
      <c r="E490" s="45"/>
      <c r="F490" s="231" t="s">
        <v>5526</v>
      </c>
      <c r="G490" s="45"/>
      <c r="H490" s="45"/>
      <c r="I490" s="232"/>
      <c r="J490" s="45"/>
      <c r="K490" s="45"/>
      <c r="L490" s="49"/>
      <c r="M490" s="233"/>
      <c r="N490" s="234"/>
      <c r="O490" s="89"/>
      <c r="P490" s="89"/>
      <c r="Q490" s="89"/>
      <c r="R490" s="89"/>
      <c r="S490" s="89"/>
      <c r="T490" s="90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T490" s="21" t="s">
        <v>168</v>
      </c>
      <c r="AU490" s="21" t="s">
        <v>91</v>
      </c>
    </row>
    <row r="491" s="12" customFormat="1" ht="22.8" customHeight="1">
      <c r="A491" s="12"/>
      <c r="B491" s="201"/>
      <c r="C491" s="202"/>
      <c r="D491" s="203" t="s">
        <v>75</v>
      </c>
      <c r="E491" s="215" t="s">
        <v>5527</v>
      </c>
      <c r="F491" s="215" t="s">
        <v>5528</v>
      </c>
      <c r="G491" s="202"/>
      <c r="H491" s="202"/>
      <c r="I491" s="205"/>
      <c r="J491" s="216">
        <f>BK491</f>
        <v>0</v>
      </c>
      <c r="K491" s="202"/>
      <c r="L491" s="207"/>
      <c r="M491" s="208"/>
      <c r="N491" s="209"/>
      <c r="O491" s="209"/>
      <c r="P491" s="210">
        <f>SUM(P492:P497)</f>
        <v>0</v>
      </c>
      <c r="Q491" s="209"/>
      <c r="R491" s="210">
        <f>SUM(R492:R497)</f>
        <v>0.0018799999999999999</v>
      </c>
      <c r="S491" s="209"/>
      <c r="T491" s="211">
        <f>SUM(T492:T497)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2" t="s">
        <v>91</v>
      </c>
      <c r="AT491" s="213" t="s">
        <v>75</v>
      </c>
      <c r="AU491" s="213" t="s">
        <v>84</v>
      </c>
      <c r="AY491" s="212" t="s">
        <v>159</v>
      </c>
      <c r="BK491" s="214">
        <f>SUM(BK492:BK497)</f>
        <v>0</v>
      </c>
    </row>
    <row r="492" s="2" customFormat="1" ht="55.5" customHeight="1">
      <c r="A492" s="43"/>
      <c r="B492" s="44"/>
      <c r="C492" s="217" t="s">
        <v>1628</v>
      </c>
      <c r="D492" s="217" t="s">
        <v>162</v>
      </c>
      <c r="E492" s="218" t="s">
        <v>5529</v>
      </c>
      <c r="F492" s="219" t="s">
        <v>5530</v>
      </c>
      <c r="G492" s="220" t="s">
        <v>5365</v>
      </c>
      <c r="H492" s="221">
        <v>1</v>
      </c>
      <c r="I492" s="222"/>
      <c r="J492" s="223">
        <f>ROUND(I492*H492,2)</f>
        <v>0</v>
      </c>
      <c r="K492" s="219" t="s">
        <v>166</v>
      </c>
      <c r="L492" s="49"/>
      <c r="M492" s="224" t="s">
        <v>32</v>
      </c>
      <c r="N492" s="225" t="s">
        <v>48</v>
      </c>
      <c r="O492" s="89"/>
      <c r="P492" s="226">
        <f>O492*H492</f>
        <v>0</v>
      </c>
      <c r="Q492" s="226">
        <v>0.0018799999999999999</v>
      </c>
      <c r="R492" s="226">
        <f>Q492*H492</f>
        <v>0.0018799999999999999</v>
      </c>
      <c r="S492" s="226">
        <v>0</v>
      </c>
      <c r="T492" s="227">
        <f>S492*H492</f>
        <v>0</v>
      </c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R492" s="228" t="s">
        <v>663</v>
      </c>
      <c r="AT492" s="228" t="s">
        <v>162</v>
      </c>
      <c r="AU492" s="228" t="s">
        <v>91</v>
      </c>
      <c r="AY492" s="21" t="s">
        <v>159</v>
      </c>
      <c r="BE492" s="229">
        <f>IF(N492="základní",J492,0)</f>
        <v>0</v>
      </c>
      <c r="BF492" s="229">
        <f>IF(N492="snížená",J492,0)</f>
        <v>0</v>
      </c>
      <c r="BG492" s="229">
        <f>IF(N492="zákl. přenesená",J492,0)</f>
        <v>0</v>
      </c>
      <c r="BH492" s="229">
        <f>IF(N492="sníž. přenesená",J492,0)</f>
        <v>0</v>
      </c>
      <c r="BI492" s="229">
        <f>IF(N492="nulová",J492,0)</f>
        <v>0</v>
      </c>
      <c r="BJ492" s="21" t="s">
        <v>91</v>
      </c>
      <c r="BK492" s="229">
        <f>ROUND(I492*H492,2)</f>
        <v>0</v>
      </c>
      <c r="BL492" s="21" t="s">
        <v>663</v>
      </c>
      <c r="BM492" s="228" t="s">
        <v>5531</v>
      </c>
    </row>
    <row r="493" s="2" customFormat="1">
      <c r="A493" s="43"/>
      <c r="B493" s="44"/>
      <c r="C493" s="45"/>
      <c r="D493" s="230" t="s">
        <v>168</v>
      </c>
      <c r="E493" s="45"/>
      <c r="F493" s="231" t="s">
        <v>5532</v>
      </c>
      <c r="G493" s="45"/>
      <c r="H493" s="45"/>
      <c r="I493" s="232"/>
      <c r="J493" s="45"/>
      <c r="K493" s="45"/>
      <c r="L493" s="49"/>
      <c r="M493" s="233"/>
      <c r="N493" s="234"/>
      <c r="O493" s="89"/>
      <c r="P493" s="89"/>
      <c r="Q493" s="89"/>
      <c r="R493" s="89"/>
      <c r="S493" s="89"/>
      <c r="T493" s="90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T493" s="21" t="s">
        <v>168</v>
      </c>
      <c r="AU493" s="21" t="s">
        <v>91</v>
      </c>
    </row>
    <row r="494" s="2" customFormat="1" ht="44.25" customHeight="1">
      <c r="A494" s="43"/>
      <c r="B494" s="44"/>
      <c r="C494" s="217" t="s">
        <v>1635</v>
      </c>
      <c r="D494" s="217" t="s">
        <v>162</v>
      </c>
      <c r="E494" s="218" t="s">
        <v>5533</v>
      </c>
      <c r="F494" s="219" t="s">
        <v>5534</v>
      </c>
      <c r="G494" s="220" t="s">
        <v>181</v>
      </c>
      <c r="H494" s="221">
        <v>0.002</v>
      </c>
      <c r="I494" s="222"/>
      <c r="J494" s="223">
        <f>ROUND(I494*H494,2)</f>
        <v>0</v>
      </c>
      <c r="K494" s="219" t="s">
        <v>166</v>
      </c>
      <c r="L494" s="49"/>
      <c r="M494" s="224" t="s">
        <v>32</v>
      </c>
      <c r="N494" s="225" t="s">
        <v>48</v>
      </c>
      <c r="O494" s="89"/>
      <c r="P494" s="226">
        <f>O494*H494</f>
        <v>0</v>
      </c>
      <c r="Q494" s="226">
        <v>0</v>
      </c>
      <c r="R494" s="226">
        <f>Q494*H494</f>
        <v>0</v>
      </c>
      <c r="S494" s="226">
        <v>0</v>
      </c>
      <c r="T494" s="227">
        <f>S494*H494</f>
        <v>0</v>
      </c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R494" s="228" t="s">
        <v>663</v>
      </c>
      <c r="AT494" s="228" t="s">
        <v>162</v>
      </c>
      <c r="AU494" s="228" t="s">
        <v>91</v>
      </c>
      <c r="AY494" s="21" t="s">
        <v>159</v>
      </c>
      <c r="BE494" s="229">
        <f>IF(N494="základní",J494,0)</f>
        <v>0</v>
      </c>
      <c r="BF494" s="229">
        <f>IF(N494="snížená",J494,0)</f>
        <v>0</v>
      </c>
      <c r="BG494" s="229">
        <f>IF(N494="zákl. přenesená",J494,0)</f>
        <v>0</v>
      </c>
      <c r="BH494" s="229">
        <f>IF(N494="sníž. přenesená",J494,0)</f>
        <v>0</v>
      </c>
      <c r="BI494" s="229">
        <f>IF(N494="nulová",J494,0)</f>
        <v>0</v>
      </c>
      <c r="BJ494" s="21" t="s">
        <v>91</v>
      </c>
      <c r="BK494" s="229">
        <f>ROUND(I494*H494,2)</f>
        <v>0</v>
      </c>
      <c r="BL494" s="21" t="s">
        <v>663</v>
      </c>
      <c r="BM494" s="228" t="s">
        <v>5535</v>
      </c>
    </row>
    <row r="495" s="2" customFormat="1">
      <c r="A495" s="43"/>
      <c r="B495" s="44"/>
      <c r="C495" s="45"/>
      <c r="D495" s="230" t="s">
        <v>168</v>
      </c>
      <c r="E495" s="45"/>
      <c r="F495" s="231" t="s">
        <v>5536</v>
      </c>
      <c r="G495" s="45"/>
      <c r="H495" s="45"/>
      <c r="I495" s="232"/>
      <c r="J495" s="45"/>
      <c r="K495" s="45"/>
      <c r="L495" s="49"/>
      <c r="M495" s="233"/>
      <c r="N495" s="234"/>
      <c r="O495" s="89"/>
      <c r="P495" s="89"/>
      <c r="Q495" s="89"/>
      <c r="R495" s="89"/>
      <c r="S495" s="89"/>
      <c r="T495" s="90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T495" s="21" t="s">
        <v>168</v>
      </c>
      <c r="AU495" s="21" t="s">
        <v>91</v>
      </c>
    </row>
    <row r="496" s="2" customFormat="1" ht="49.05" customHeight="1">
      <c r="A496" s="43"/>
      <c r="B496" s="44"/>
      <c r="C496" s="217" t="s">
        <v>1640</v>
      </c>
      <c r="D496" s="217" t="s">
        <v>162</v>
      </c>
      <c r="E496" s="218" t="s">
        <v>5537</v>
      </c>
      <c r="F496" s="219" t="s">
        <v>5538</v>
      </c>
      <c r="G496" s="220" t="s">
        <v>181</v>
      </c>
      <c r="H496" s="221">
        <v>0.002</v>
      </c>
      <c r="I496" s="222"/>
      <c r="J496" s="223">
        <f>ROUND(I496*H496,2)</f>
        <v>0</v>
      </c>
      <c r="K496" s="219" t="s">
        <v>166</v>
      </c>
      <c r="L496" s="49"/>
      <c r="M496" s="224" t="s">
        <v>32</v>
      </c>
      <c r="N496" s="225" t="s">
        <v>48</v>
      </c>
      <c r="O496" s="89"/>
      <c r="P496" s="226">
        <f>O496*H496</f>
        <v>0</v>
      </c>
      <c r="Q496" s="226">
        <v>0</v>
      </c>
      <c r="R496" s="226">
        <f>Q496*H496</f>
        <v>0</v>
      </c>
      <c r="S496" s="226">
        <v>0</v>
      </c>
      <c r="T496" s="227">
        <f>S496*H496</f>
        <v>0</v>
      </c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R496" s="228" t="s">
        <v>663</v>
      </c>
      <c r="AT496" s="228" t="s">
        <v>162</v>
      </c>
      <c r="AU496" s="228" t="s">
        <v>91</v>
      </c>
      <c r="AY496" s="21" t="s">
        <v>159</v>
      </c>
      <c r="BE496" s="229">
        <f>IF(N496="základní",J496,0)</f>
        <v>0</v>
      </c>
      <c r="BF496" s="229">
        <f>IF(N496="snížená",J496,0)</f>
        <v>0</v>
      </c>
      <c r="BG496" s="229">
        <f>IF(N496="zákl. přenesená",J496,0)</f>
        <v>0</v>
      </c>
      <c r="BH496" s="229">
        <f>IF(N496="sníž. přenesená",J496,0)</f>
        <v>0</v>
      </c>
      <c r="BI496" s="229">
        <f>IF(N496="nulová",J496,0)</f>
        <v>0</v>
      </c>
      <c r="BJ496" s="21" t="s">
        <v>91</v>
      </c>
      <c r="BK496" s="229">
        <f>ROUND(I496*H496,2)</f>
        <v>0</v>
      </c>
      <c r="BL496" s="21" t="s">
        <v>663</v>
      </c>
      <c r="BM496" s="228" t="s">
        <v>5539</v>
      </c>
    </row>
    <row r="497" s="2" customFormat="1">
      <c r="A497" s="43"/>
      <c r="B497" s="44"/>
      <c r="C497" s="45"/>
      <c r="D497" s="230" t="s">
        <v>168</v>
      </c>
      <c r="E497" s="45"/>
      <c r="F497" s="231" t="s">
        <v>5540</v>
      </c>
      <c r="G497" s="45"/>
      <c r="H497" s="45"/>
      <c r="I497" s="232"/>
      <c r="J497" s="45"/>
      <c r="K497" s="45"/>
      <c r="L497" s="49"/>
      <c r="M497" s="233"/>
      <c r="N497" s="234"/>
      <c r="O497" s="89"/>
      <c r="P497" s="89"/>
      <c r="Q497" s="89"/>
      <c r="R497" s="89"/>
      <c r="S497" s="89"/>
      <c r="T497" s="90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T497" s="21" t="s">
        <v>168</v>
      </c>
      <c r="AU497" s="21" t="s">
        <v>91</v>
      </c>
    </row>
    <row r="498" s="12" customFormat="1" ht="25.92" customHeight="1">
      <c r="A498" s="12"/>
      <c r="B498" s="201"/>
      <c r="C498" s="202"/>
      <c r="D498" s="203" t="s">
        <v>75</v>
      </c>
      <c r="E498" s="204" t="s">
        <v>5541</v>
      </c>
      <c r="F498" s="204" t="s">
        <v>5542</v>
      </c>
      <c r="G498" s="202"/>
      <c r="H498" s="202"/>
      <c r="I498" s="205"/>
      <c r="J498" s="206">
        <f>BK498</f>
        <v>0</v>
      </c>
      <c r="K498" s="202"/>
      <c r="L498" s="207"/>
      <c r="M498" s="208"/>
      <c r="N498" s="209"/>
      <c r="O498" s="209"/>
      <c r="P498" s="210">
        <f>SUM(P499:P504)</f>
        <v>0</v>
      </c>
      <c r="Q498" s="209"/>
      <c r="R498" s="210">
        <f>SUM(R499:R504)</f>
        <v>0</v>
      </c>
      <c r="S498" s="209"/>
      <c r="T498" s="211">
        <f>SUM(T499:T504)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12" t="s">
        <v>96</v>
      </c>
      <c r="AT498" s="213" t="s">
        <v>75</v>
      </c>
      <c r="AU498" s="213" t="s">
        <v>76</v>
      </c>
      <c r="AY498" s="212" t="s">
        <v>159</v>
      </c>
      <c r="BK498" s="214">
        <f>SUM(BK499:BK504)</f>
        <v>0</v>
      </c>
    </row>
    <row r="499" s="2" customFormat="1" ht="24.15" customHeight="1">
      <c r="A499" s="43"/>
      <c r="B499" s="44"/>
      <c r="C499" s="217" t="s">
        <v>1645</v>
      </c>
      <c r="D499" s="217" t="s">
        <v>162</v>
      </c>
      <c r="E499" s="218" t="s">
        <v>5543</v>
      </c>
      <c r="F499" s="219" t="s">
        <v>5544</v>
      </c>
      <c r="G499" s="220" t="s">
        <v>3764</v>
      </c>
      <c r="H499" s="221">
        <v>40</v>
      </c>
      <c r="I499" s="222"/>
      <c r="J499" s="223">
        <f>ROUND(I499*H499,2)</f>
        <v>0</v>
      </c>
      <c r="K499" s="219" t="s">
        <v>166</v>
      </c>
      <c r="L499" s="49"/>
      <c r="M499" s="224" t="s">
        <v>32</v>
      </c>
      <c r="N499" s="225" t="s">
        <v>48</v>
      </c>
      <c r="O499" s="89"/>
      <c r="P499" s="226">
        <f>O499*H499</f>
        <v>0</v>
      </c>
      <c r="Q499" s="226">
        <v>0</v>
      </c>
      <c r="R499" s="226">
        <f>Q499*H499</f>
        <v>0</v>
      </c>
      <c r="S499" s="226">
        <v>0</v>
      </c>
      <c r="T499" s="227">
        <f>S499*H499</f>
        <v>0</v>
      </c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R499" s="228" t="s">
        <v>3959</v>
      </c>
      <c r="AT499" s="228" t="s">
        <v>162</v>
      </c>
      <c r="AU499" s="228" t="s">
        <v>84</v>
      </c>
      <c r="AY499" s="21" t="s">
        <v>159</v>
      </c>
      <c r="BE499" s="229">
        <f>IF(N499="základní",J499,0)</f>
        <v>0</v>
      </c>
      <c r="BF499" s="229">
        <f>IF(N499="snížená",J499,0)</f>
        <v>0</v>
      </c>
      <c r="BG499" s="229">
        <f>IF(N499="zákl. přenesená",J499,0)</f>
        <v>0</v>
      </c>
      <c r="BH499" s="229">
        <f>IF(N499="sníž. přenesená",J499,0)</f>
        <v>0</v>
      </c>
      <c r="BI499" s="229">
        <f>IF(N499="nulová",J499,0)</f>
        <v>0</v>
      </c>
      <c r="BJ499" s="21" t="s">
        <v>91</v>
      </c>
      <c r="BK499" s="229">
        <f>ROUND(I499*H499,2)</f>
        <v>0</v>
      </c>
      <c r="BL499" s="21" t="s">
        <v>3959</v>
      </c>
      <c r="BM499" s="228" t="s">
        <v>5545</v>
      </c>
    </row>
    <row r="500" s="2" customFormat="1">
      <c r="A500" s="43"/>
      <c r="B500" s="44"/>
      <c r="C500" s="45"/>
      <c r="D500" s="230" t="s">
        <v>168</v>
      </c>
      <c r="E500" s="45"/>
      <c r="F500" s="231" t="s">
        <v>5546</v>
      </c>
      <c r="G500" s="45"/>
      <c r="H500" s="45"/>
      <c r="I500" s="232"/>
      <c r="J500" s="45"/>
      <c r="K500" s="45"/>
      <c r="L500" s="49"/>
      <c r="M500" s="233"/>
      <c r="N500" s="234"/>
      <c r="O500" s="89"/>
      <c r="P500" s="89"/>
      <c r="Q500" s="89"/>
      <c r="R500" s="89"/>
      <c r="S500" s="89"/>
      <c r="T500" s="90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T500" s="21" t="s">
        <v>168</v>
      </c>
      <c r="AU500" s="21" t="s">
        <v>84</v>
      </c>
    </row>
    <row r="501" s="2" customFormat="1" ht="24.15" customHeight="1">
      <c r="A501" s="43"/>
      <c r="B501" s="44"/>
      <c r="C501" s="217" t="s">
        <v>1651</v>
      </c>
      <c r="D501" s="217" t="s">
        <v>162</v>
      </c>
      <c r="E501" s="218" t="s">
        <v>5547</v>
      </c>
      <c r="F501" s="219" t="s">
        <v>5548</v>
      </c>
      <c r="G501" s="220" t="s">
        <v>3764</v>
      </c>
      <c r="H501" s="221">
        <v>20</v>
      </c>
      <c r="I501" s="222"/>
      <c r="J501" s="223">
        <f>ROUND(I501*H501,2)</f>
        <v>0</v>
      </c>
      <c r="K501" s="219" t="s">
        <v>166</v>
      </c>
      <c r="L501" s="49"/>
      <c r="M501" s="224" t="s">
        <v>32</v>
      </c>
      <c r="N501" s="225" t="s">
        <v>48</v>
      </c>
      <c r="O501" s="89"/>
      <c r="P501" s="226">
        <f>O501*H501</f>
        <v>0</v>
      </c>
      <c r="Q501" s="226">
        <v>0</v>
      </c>
      <c r="R501" s="226">
        <f>Q501*H501</f>
        <v>0</v>
      </c>
      <c r="S501" s="226">
        <v>0</v>
      </c>
      <c r="T501" s="227">
        <f>S501*H501</f>
        <v>0</v>
      </c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R501" s="228" t="s">
        <v>3959</v>
      </c>
      <c r="AT501" s="228" t="s">
        <v>162</v>
      </c>
      <c r="AU501" s="228" t="s">
        <v>84</v>
      </c>
      <c r="AY501" s="21" t="s">
        <v>159</v>
      </c>
      <c r="BE501" s="229">
        <f>IF(N501="základní",J501,0)</f>
        <v>0</v>
      </c>
      <c r="BF501" s="229">
        <f>IF(N501="snížená",J501,0)</f>
        <v>0</v>
      </c>
      <c r="BG501" s="229">
        <f>IF(N501="zákl. přenesená",J501,0)</f>
        <v>0</v>
      </c>
      <c r="BH501" s="229">
        <f>IF(N501="sníž. přenesená",J501,0)</f>
        <v>0</v>
      </c>
      <c r="BI501" s="229">
        <f>IF(N501="nulová",J501,0)</f>
        <v>0</v>
      </c>
      <c r="BJ501" s="21" t="s">
        <v>91</v>
      </c>
      <c r="BK501" s="229">
        <f>ROUND(I501*H501,2)</f>
        <v>0</v>
      </c>
      <c r="BL501" s="21" t="s">
        <v>3959</v>
      </c>
      <c r="BM501" s="228" t="s">
        <v>5549</v>
      </c>
    </row>
    <row r="502" s="2" customFormat="1">
      <c r="A502" s="43"/>
      <c r="B502" s="44"/>
      <c r="C502" s="45"/>
      <c r="D502" s="230" t="s">
        <v>168</v>
      </c>
      <c r="E502" s="45"/>
      <c r="F502" s="231" t="s">
        <v>5550</v>
      </c>
      <c r="G502" s="45"/>
      <c r="H502" s="45"/>
      <c r="I502" s="232"/>
      <c r="J502" s="45"/>
      <c r="K502" s="45"/>
      <c r="L502" s="49"/>
      <c r="M502" s="233"/>
      <c r="N502" s="234"/>
      <c r="O502" s="89"/>
      <c r="P502" s="89"/>
      <c r="Q502" s="89"/>
      <c r="R502" s="89"/>
      <c r="S502" s="89"/>
      <c r="T502" s="90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T502" s="21" t="s">
        <v>168</v>
      </c>
      <c r="AU502" s="21" t="s">
        <v>84</v>
      </c>
    </row>
    <row r="503" s="2" customFormat="1" ht="24.15" customHeight="1">
      <c r="A503" s="43"/>
      <c r="B503" s="44"/>
      <c r="C503" s="217" t="s">
        <v>1656</v>
      </c>
      <c r="D503" s="217" t="s">
        <v>162</v>
      </c>
      <c r="E503" s="218" t="s">
        <v>5551</v>
      </c>
      <c r="F503" s="219" t="s">
        <v>5552</v>
      </c>
      <c r="G503" s="220" t="s">
        <v>3764</v>
      </c>
      <c r="H503" s="221">
        <v>20</v>
      </c>
      <c r="I503" s="222"/>
      <c r="J503" s="223">
        <f>ROUND(I503*H503,2)</f>
        <v>0</v>
      </c>
      <c r="K503" s="219" t="s">
        <v>166</v>
      </c>
      <c r="L503" s="49"/>
      <c r="M503" s="224" t="s">
        <v>32</v>
      </c>
      <c r="N503" s="225" t="s">
        <v>48</v>
      </c>
      <c r="O503" s="89"/>
      <c r="P503" s="226">
        <f>O503*H503</f>
        <v>0</v>
      </c>
      <c r="Q503" s="226">
        <v>0</v>
      </c>
      <c r="R503" s="226">
        <f>Q503*H503</f>
        <v>0</v>
      </c>
      <c r="S503" s="226">
        <v>0</v>
      </c>
      <c r="T503" s="227">
        <f>S503*H503</f>
        <v>0</v>
      </c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R503" s="228" t="s">
        <v>3959</v>
      </c>
      <c r="AT503" s="228" t="s">
        <v>162</v>
      </c>
      <c r="AU503" s="228" t="s">
        <v>84</v>
      </c>
      <c r="AY503" s="21" t="s">
        <v>159</v>
      </c>
      <c r="BE503" s="229">
        <f>IF(N503="základní",J503,0)</f>
        <v>0</v>
      </c>
      <c r="BF503" s="229">
        <f>IF(N503="snížená",J503,0)</f>
        <v>0</v>
      </c>
      <c r="BG503" s="229">
        <f>IF(N503="zákl. přenesená",J503,0)</f>
        <v>0</v>
      </c>
      <c r="BH503" s="229">
        <f>IF(N503="sníž. přenesená",J503,0)</f>
        <v>0</v>
      </c>
      <c r="BI503" s="229">
        <f>IF(N503="nulová",J503,0)</f>
        <v>0</v>
      </c>
      <c r="BJ503" s="21" t="s">
        <v>91</v>
      </c>
      <c r="BK503" s="229">
        <f>ROUND(I503*H503,2)</f>
        <v>0</v>
      </c>
      <c r="BL503" s="21" t="s">
        <v>3959</v>
      </c>
      <c r="BM503" s="228" t="s">
        <v>5553</v>
      </c>
    </row>
    <row r="504" s="2" customFormat="1">
      <c r="A504" s="43"/>
      <c r="B504" s="44"/>
      <c r="C504" s="45"/>
      <c r="D504" s="230" t="s">
        <v>168</v>
      </c>
      <c r="E504" s="45"/>
      <c r="F504" s="231" t="s">
        <v>5554</v>
      </c>
      <c r="G504" s="45"/>
      <c r="H504" s="45"/>
      <c r="I504" s="232"/>
      <c r="J504" s="45"/>
      <c r="K504" s="45"/>
      <c r="L504" s="49"/>
      <c r="M504" s="233"/>
      <c r="N504" s="234"/>
      <c r="O504" s="89"/>
      <c r="P504" s="89"/>
      <c r="Q504" s="89"/>
      <c r="R504" s="89"/>
      <c r="S504" s="89"/>
      <c r="T504" s="90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T504" s="21" t="s">
        <v>168</v>
      </c>
      <c r="AU504" s="21" t="s">
        <v>84</v>
      </c>
    </row>
    <row r="505" s="12" customFormat="1" ht="25.92" customHeight="1">
      <c r="A505" s="12"/>
      <c r="B505" s="201"/>
      <c r="C505" s="202"/>
      <c r="D505" s="203" t="s">
        <v>75</v>
      </c>
      <c r="E505" s="204" t="s">
        <v>4153</v>
      </c>
      <c r="F505" s="204" t="s">
        <v>2805</v>
      </c>
      <c r="G505" s="202"/>
      <c r="H505" s="202"/>
      <c r="I505" s="205"/>
      <c r="J505" s="206">
        <f>BK505</f>
        <v>0</v>
      </c>
      <c r="K505" s="202"/>
      <c r="L505" s="207"/>
      <c r="M505" s="208"/>
      <c r="N505" s="209"/>
      <c r="O505" s="209"/>
      <c r="P505" s="210">
        <f>SUM(P506:P517)</f>
        <v>0</v>
      </c>
      <c r="Q505" s="209"/>
      <c r="R505" s="210">
        <f>SUM(R506:R517)</f>
        <v>0</v>
      </c>
      <c r="S505" s="209"/>
      <c r="T505" s="211">
        <f>SUM(T506:T517)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12" t="s">
        <v>96</v>
      </c>
      <c r="AT505" s="213" t="s">
        <v>75</v>
      </c>
      <c r="AU505" s="213" t="s">
        <v>76</v>
      </c>
      <c r="AY505" s="212" t="s">
        <v>159</v>
      </c>
      <c r="BK505" s="214">
        <f>SUM(BK506:BK517)</f>
        <v>0</v>
      </c>
    </row>
    <row r="506" s="2" customFormat="1" ht="24.15" customHeight="1">
      <c r="A506" s="43"/>
      <c r="B506" s="44"/>
      <c r="C506" s="217" t="s">
        <v>1661</v>
      </c>
      <c r="D506" s="217" t="s">
        <v>162</v>
      </c>
      <c r="E506" s="218" t="s">
        <v>5555</v>
      </c>
      <c r="F506" s="219" t="s">
        <v>5556</v>
      </c>
      <c r="G506" s="220" t="s">
        <v>32</v>
      </c>
      <c r="H506" s="221">
        <v>1</v>
      </c>
      <c r="I506" s="222"/>
      <c r="J506" s="223">
        <f>ROUND(I506*H506,2)</f>
        <v>0</v>
      </c>
      <c r="K506" s="219" t="s">
        <v>3881</v>
      </c>
      <c r="L506" s="49"/>
      <c r="M506" s="224" t="s">
        <v>32</v>
      </c>
      <c r="N506" s="225" t="s">
        <v>48</v>
      </c>
      <c r="O506" s="89"/>
      <c r="P506" s="226">
        <f>O506*H506</f>
        <v>0</v>
      </c>
      <c r="Q506" s="226">
        <v>0</v>
      </c>
      <c r="R506" s="226">
        <f>Q506*H506</f>
        <v>0</v>
      </c>
      <c r="S506" s="226">
        <v>0</v>
      </c>
      <c r="T506" s="227">
        <f>S506*H506</f>
        <v>0</v>
      </c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R506" s="228" t="s">
        <v>3959</v>
      </c>
      <c r="AT506" s="228" t="s">
        <v>162</v>
      </c>
      <c r="AU506" s="228" t="s">
        <v>84</v>
      </c>
      <c r="AY506" s="21" t="s">
        <v>159</v>
      </c>
      <c r="BE506" s="229">
        <f>IF(N506="základní",J506,0)</f>
        <v>0</v>
      </c>
      <c r="BF506" s="229">
        <f>IF(N506="snížená",J506,0)</f>
        <v>0</v>
      </c>
      <c r="BG506" s="229">
        <f>IF(N506="zákl. přenesená",J506,0)</f>
        <v>0</v>
      </c>
      <c r="BH506" s="229">
        <f>IF(N506="sníž. přenesená",J506,0)</f>
        <v>0</v>
      </c>
      <c r="BI506" s="229">
        <f>IF(N506="nulová",J506,0)</f>
        <v>0</v>
      </c>
      <c r="BJ506" s="21" t="s">
        <v>91</v>
      </c>
      <c r="BK506" s="229">
        <f>ROUND(I506*H506,2)</f>
        <v>0</v>
      </c>
      <c r="BL506" s="21" t="s">
        <v>3959</v>
      </c>
      <c r="BM506" s="228" t="s">
        <v>5557</v>
      </c>
    </row>
    <row r="507" s="13" customFormat="1">
      <c r="A507" s="13"/>
      <c r="B507" s="235"/>
      <c r="C507" s="236"/>
      <c r="D507" s="237" t="s">
        <v>170</v>
      </c>
      <c r="E507" s="238" t="s">
        <v>32</v>
      </c>
      <c r="F507" s="239" t="s">
        <v>5558</v>
      </c>
      <c r="G507" s="236"/>
      <c r="H507" s="238" t="s">
        <v>32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5" t="s">
        <v>170</v>
      </c>
      <c r="AU507" s="245" t="s">
        <v>84</v>
      </c>
      <c r="AV507" s="13" t="s">
        <v>84</v>
      </c>
      <c r="AW507" s="13" t="s">
        <v>38</v>
      </c>
      <c r="AX507" s="13" t="s">
        <v>76</v>
      </c>
      <c r="AY507" s="245" t="s">
        <v>159</v>
      </c>
    </row>
    <row r="508" s="14" customFormat="1">
      <c r="A508" s="14"/>
      <c r="B508" s="246"/>
      <c r="C508" s="247"/>
      <c r="D508" s="237" t="s">
        <v>170</v>
      </c>
      <c r="E508" s="248" t="s">
        <v>32</v>
      </c>
      <c r="F508" s="249" t="s">
        <v>84</v>
      </c>
      <c r="G508" s="247"/>
      <c r="H508" s="250">
        <v>1</v>
      </c>
      <c r="I508" s="251"/>
      <c r="J508" s="247"/>
      <c r="K508" s="247"/>
      <c r="L508" s="252"/>
      <c r="M508" s="253"/>
      <c r="N508" s="254"/>
      <c r="O508" s="254"/>
      <c r="P508" s="254"/>
      <c r="Q508" s="254"/>
      <c r="R508" s="254"/>
      <c r="S508" s="254"/>
      <c r="T508" s="25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6" t="s">
        <v>170</v>
      </c>
      <c r="AU508" s="256" t="s">
        <v>84</v>
      </c>
      <c r="AV508" s="14" t="s">
        <v>91</v>
      </c>
      <c r="AW508" s="14" t="s">
        <v>38</v>
      </c>
      <c r="AX508" s="14" t="s">
        <v>84</v>
      </c>
      <c r="AY508" s="256" t="s">
        <v>159</v>
      </c>
    </row>
    <row r="509" s="2" customFormat="1" ht="16.5" customHeight="1">
      <c r="A509" s="43"/>
      <c r="B509" s="44"/>
      <c r="C509" s="217" t="s">
        <v>1666</v>
      </c>
      <c r="D509" s="217" t="s">
        <v>162</v>
      </c>
      <c r="E509" s="218" t="s">
        <v>5559</v>
      </c>
      <c r="F509" s="219" t="s">
        <v>5560</v>
      </c>
      <c r="G509" s="220" t="s">
        <v>5561</v>
      </c>
      <c r="H509" s="221">
        <v>8</v>
      </c>
      <c r="I509" s="222"/>
      <c r="J509" s="223">
        <f>ROUND(I509*H509,2)</f>
        <v>0</v>
      </c>
      <c r="K509" s="219" t="s">
        <v>3881</v>
      </c>
      <c r="L509" s="49"/>
      <c r="M509" s="224" t="s">
        <v>32</v>
      </c>
      <c r="N509" s="225" t="s">
        <v>48</v>
      </c>
      <c r="O509" s="89"/>
      <c r="P509" s="226">
        <f>O509*H509</f>
        <v>0</v>
      </c>
      <c r="Q509" s="226">
        <v>0</v>
      </c>
      <c r="R509" s="226">
        <f>Q509*H509</f>
        <v>0</v>
      </c>
      <c r="S509" s="226">
        <v>0</v>
      </c>
      <c r="T509" s="227">
        <f>S509*H509</f>
        <v>0</v>
      </c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R509" s="228" t="s">
        <v>3959</v>
      </c>
      <c r="AT509" s="228" t="s">
        <v>162</v>
      </c>
      <c r="AU509" s="228" t="s">
        <v>84</v>
      </c>
      <c r="AY509" s="21" t="s">
        <v>159</v>
      </c>
      <c r="BE509" s="229">
        <f>IF(N509="základní",J509,0)</f>
        <v>0</v>
      </c>
      <c r="BF509" s="229">
        <f>IF(N509="snížená",J509,0)</f>
        <v>0</v>
      </c>
      <c r="BG509" s="229">
        <f>IF(N509="zákl. přenesená",J509,0)</f>
        <v>0</v>
      </c>
      <c r="BH509" s="229">
        <f>IF(N509="sníž. přenesená",J509,0)</f>
        <v>0</v>
      </c>
      <c r="BI509" s="229">
        <f>IF(N509="nulová",J509,0)</f>
        <v>0</v>
      </c>
      <c r="BJ509" s="21" t="s">
        <v>91</v>
      </c>
      <c r="BK509" s="229">
        <f>ROUND(I509*H509,2)</f>
        <v>0</v>
      </c>
      <c r="BL509" s="21" t="s">
        <v>3959</v>
      </c>
      <c r="BM509" s="228" t="s">
        <v>5562</v>
      </c>
    </row>
    <row r="510" s="13" customFormat="1">
      <c r="A510" s="13"/>
      <c r="B510" s="235"/>
      <c r="C510" s="236"/>
      <c r="D510" s="237" t="s">
        <v>170</v>
      </c>
      <c r="E510" s="238" t="s">
        <v>32</v>
      </c>
      <c r="F510" s="239" t="s">
        <v>5558</v>
      </c>
      <c r="G510" s="236"/>
      <c r="H510" s="238" t="s">
        <v>32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170</v>
      </c>
      <c r="AU510" s="245" t="s">
        <v>84</v>
      </c>
      <c r="AV510" s="13" t="s">
        <v>84</v>
      </c>
      <c r="AW510" s="13" t="s">
        <v>38</v>
      </c>
      <c r="AX510" s="13" t="s">
        <v>76</v>
      </c>
      <c r="AY510" s="245" t="s">
        <v>159</v>
      </c>
    </row>
    <row r="511" s="14" customFormat="1">
      <c r="A511" s="14"/>
      <c r="B511" s="246"/>
      <c r="C511" s="247"/>
      <c r="D511" s="237" t="s">
        <v>170</v>
      </c>
      <c r="E511" s="248" t="s">
        <v>32</v>
      </c>
      <c r="F511" s="249" t="s">
        <v>108</v>
      </c>
      <c r="G511" s="247"/>
      <c r="H511" s="250">
        <v>8</v>
      </c>
      <c r="I511" s="251"/>
      <c r="J511" s="247"/>
      <c r="K511" s="247"/>
      <c r="L511" s="252"/>
      <c r="M511" s="253"/>
      <c r="N511" s="254"/>
      <c r="O511" s="254"/>
      <c r="P511" s="254"/>
      <c r="Q511" s="254"/>
      <c r="R511" s="254"/>
      <c r="S511" s="254"/>
      <c r="T511" s="25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6" t="s">
        <v>170</v>
      </c>
      <c r="AU511" s="256" t="s">
        <v>84</v>
      </c>
      <c r="AV511" s="14" t="s">
        <v>91</v>
      </c>
      <c r="AW511" s="14" t="s">
        <v>38</v>
      </c>
      <c r="AX511" s="14" t="s">
        <v>84</v>
      </c>
      <c r="AY511" s="256" t="s">
        <v>159</v>
      </c>
    </row>
    <row r="512" s="2" customFormat="1" ht="37.8" customHeight="1">
      <c r="A512" s="43"/>
      <c r="B512" s="44"/>
      <c r="C512" s="217" t="s">
        <v>1674</v>
      </c>
      <c r="D512" s="217" t="s">
        <v>162</v>
      </c>
      <c r="E512" s="218" t="s">
        <v>5563</v>
      </c>
      <c r="F512" s="219" t="s">
        <v>5564</v>
      </c>
      <c r="G512" s="220" t="s">
        <v>5561</v>
      </c>
      <c r="H512" s="221">
        <v>1</v>
      </c>
      <c r="I512" s="222"/>
      <c r="J512" s="223">
        <f>ROUND(I512*H512,2)</f>
        <v>0</v>
      </c>
      <c r="K512" s="219" t="s">
        <v>3881</v>
      </c>
      <c r="L512" s="49"/>
      <c r="M512" s="224" t="s">
        <v>32</v>
      </c>
      <c r="N512" s="225" t="s">
        <v>48</v>
      </c>
      <c r="O512" s="89"/>
      <c r="P512" s="226">
        <f>O512*H512</f>
        <v>0</v>
      </c>
      <c r="Q512" s="226">
        <v>0</v>
      </c>
      <c r="R512" s="226">
        <f>Q512*H512</f>
        <v>0</v>
      </c>
      <c r="S512" s="226">
        <v>0</v>
      </c>
      <c r="T512" s="227">
        <f>S512*H512</f>
        <v>0</v>
      </c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R512" s="228" t="s">
        <v>3959</v>
      </c>
      <c r="AT512" s="228" t="s">
        <v>162</v>
      </c>
      <c r="AU512" s="228" t="s">
        <v>84</v>
      </c>
      <c r="AY512" s="21" t="s">
        <v>159</v>
      </c>
      <c r="BE512" s="229">
        <f>IF(N512="základní",J512,0)</f>
        <v>0</v>
      </c>
      <c r="BF512" s="229">
        <f>IF(N512="snížená",J512,0)</f>
        <v>0</v>
      </c>
      <c r="BG512" s="229">
        <f>IF(N512="zákl. přenesená",J512,0)</f>
        <v>0</v>
      </c>
      <c r="BH512" s="229">
        <f>IF(N512="sníž. přenesená",J512,0)</f>
        <v>0</v>
      </c>
      <c r="BI512" s="229">
        <f>IF(N512="nulová",J512,0)</f>
        <v>0</v>
      </c>
      <c r="BJ512" s="21" t="s">
        <v>91</v>
      </c>
      <c r="BK512" s="229">
        <f>ROUND(I512*H512,2)</f>
        <v>0</v>
      </c>
      <c r="BL512" s="21" t="s">
        <v>3959</v>
      </c>
      <c r="BM512" s="228" t="s">
        <v>5565</v>
      </c>
    </row>
    <row r="513" s="13" customFormat="1">
      <c r="A513" s="13"/>
      <c r="B513" s="235"/>
      <c r="C513" s="236"/>
      <c r="D513" s="237" t="s">
        <v>170</v>
      </c>
      <c r="E513" s="238" t="s">
        <v>32</v>
      </c>
      <c r="F513" s="239" t="s">
        <v>5566</v>
      </c>
      <c r="G513" s="236"/>
      <c r="H513" s="238" t="s">
        <v>32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170</v>
      </c>
      <c r="AU513" s="245" t="s">
        <v>84</v>
      </c>
      <c r="AV513" s="13" t="s">
        <v>84</v>
      </c>
      <c r="AW513" s="13" t="s">
        <v>38</v>
      </c>
      <c r="AX513" s="13" t="s">
        <v>76</v>
      </c>
      <c r="AY513" s="245" t="s">
        <v>159</v>
      </c>
    </row>
    <row r="514" s="13" customFormat="1">
      <c r="A514" s="13"/>
      <c r="B514" s="235"/>
      <c r="C514" s="236"/>
      <c r="D514" s="237" t="s">
        <v>170</v>
      </c>
      <c r="E514" s="238" t="s">
        <v>32</v>
      </c>
      <c r="F514" s="239" t="s">
        <v>5567</v>
      </c>
      <c r="G514" s="236"/>
      <c r="H514" s="238" t="s">
        <v>32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170</v>
      </c>
      <c r="AU514" s="245" t="s">
        <v>84</v>
      </c>
      <c r="AV514" s="13" t="s">
        <v>84</v>
      </c>
      <c r="AW514" s="13" t="s">
        <v>38</v>
      </c>
      <c r="AX514" s="13" t="s">
        <v>76</v>
      </c>
      <c r="AY514" s="245" t="s">
        <v>159</v>
      </c>
    </row>
    <row r="515" s="13" customFormat="1">
      <c r="A515" s="13"/>
      <c r="B515" s="235"/>
      <c r="C515" s="236"/>
      <c r="D515" s="237" t="s">
        <v>170</v>
      </c>
      <c r="E515" s="238" t="s">
        <v>32</v>
      </c>
      <c r="F515" s="239" t="s">
        <v>5558</v>
      </c>
      <c r="G515" s="236"/>
      <c r="H515" s="238" t="s">
        <v>32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170</v>
      </c>
      <c r="AU515" s="245" t="s">
        <v>84</v>
      </c>
      <c r="AV515" s="13" t="s">
        <v>84</v>
      </c>
      <c r="AW515" s="13" t="s">
        <v>38</v>
      </c>
      <c r="AX515" s="13" t="s">
        <v>76</v>
      </c>
      <c r="AY515" s="245" t="s">
        <v>159</v>
      </c>
    </row>
    <row r="516" s="14" customFormat="1">
      <c r="A516" s="14"/>
      <c r="B516" s="246"/>
      <c r="C516" s="247"/>
      <c r="D516" s="237" t="s">
        <v>170</v>
      </c>
      <c r="E516" s="248" t="s">
        <v>32</v>
      </c>
      <c r="F516" s="249" t="s">
        <v>84</v>
      </c>
      <c r="G516" s="247"/>
      <c r="H516" s="250">
        <v>1</v>
      </c>
      <c r="I516" s="251"/>
      <c r="J516" s="247"/>
      <c r="K516" s="247"/>
      <c r="L516" s="252"/>
      <c r="M516" s="253"/>
      <c r="N516" s="254"/>
      <c r="O516" s="254"/>
      <c r="P516" s="254"/>
      <c r="Q516" s="254"/>
      <c r="R516" s="254"/>
      <c r="S516" s="254"/>
      <c r="T516" s="25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6" t="s">
        <v>170</v>
      </c>
      <c r="AU516" s="256" t="s">
        <v>84</v>
      </c>
      <c r="AV516" s="14" t="s">
        <v>91</v>
      </c>
      <c r="AW516" s="14" t="s">
        <v>38</v>
      </c>
      <c r="AX516" s="14" t="s">
        <v>84</v>
      </c>
      <c r="AY516" s="256" t="s">
        <v>159</v>
      </c>
    </row>
    <row r="517" s="2" customFormat="1" ht="16.5" customHeight="1">
      <c r="A517" s="43"/>
      <c r="B517" s="44"/>
      <c r="C517" s="217" t="s">
        <v>1680</v>
      </c>
      <c r="D517" s="217" t="s">
        <v>162</v>
      </c>
      <c r="E517" s="218" t="s">
        <v>5568</v>
      </c>
      <c r="F517" s="219" t="s">
        <v>5569</v>
      </c>
      <c r="G517" s="220" t="s">
        <v>5561</v>
      </c>
      <c r="H517" s="221">
        <v>1</v>
      </c>
      <c r="I517" s="222"/>
      <c r="J517" s="223">
        <f>ROUND(I517*H517,2)</f>
        <v>0</v>
      </c>
      <c r="K517" s="219" t="s">
        <v>3881</v>
      </c>
      <c r="L517" s="49"/>
      <c r="M517" s="315" t="s">
        <v>32</v>
      </c>
      <c r="N517" s="316" t="s">
        <v>48</v>
      </c>
      <c r="O517" s="259"/>
      <c r="P517" s="313">
        <f>O517*H517</f>
        <v>0</v>
      </c>
      <c r="Q517" s="313">
        <v>0</v>
      </c>
      <c r="R517" s="313">
        <f>Q517*H517</f>
        <v>0</v>
      </c>
      <c r="S517" s="313">
        <v>0</v>
      </c>
      <c r="T517" s="314">
        <f>S517*H517</f>
        <v>0</v>
      </c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R517" s="228" t="s">
        <v>3959</v>
      </c>
      <c r="AT517" s="228" t="s">
        <v>162</v>
      </c>
      <c r="AU517" s="228" t="s">
        <v>84</v>
      </c>
      <c r="AY517" s="21" t="s">
        <v>159</v>
      </c>
      <c r="BE517" s="229">
        <f>IF(N517="základní",J517,0)</f>
        <v>0</v>
      </c>
      <c r="BF517" s="229">
        <f>IF(N517="snížená",J517,0)</f>
        <v>0</v>
      </c>
      <c r="BG517" s="229">
        <f>IF(N517="zákl. přenesená",J517,0)</f>
        <v>0</v>
      </c>
      <c r="BH517" s="229">
        <f>IF(N517="sníž. přenesená",J517,0)</f>
        <v>0</v>
      </c>
      <c r="BI517" s="229">
        <f>IF(N517="nulová",J517,0)</f>
        <v>0</v>
      </c>
      <c r="BJ517" s="21" t="s">
        <v>91</v>
      </c>
      <c r="BK517" s="229">
        <f>ROUND(I517*H517,2)</f>
        <v>0</v>
      </c>
      <c r="BL517" s="21" t="s">
        <v>3959</v>
      </c>
      <c r="BM517" s="228" t="s">
        <v>5570</v>
      </c>
    </row>
    <row r="518" s="2" customFormat="1" ht="6.96" customHeight="1">
      <c r="A518" s="43"/>
      <c r="B518" s="64"/>
      <c r="C518" s="65"/>
      <c r="D518" s="65"/>
      <c r="E518" s="65"/>
      <c r="F518" s="65"/>
      <c r="G518" s="65"/>
      <c r="H518" s="65"/>
      <c r="I518" s="65"/>
      <c r="J518" s="65"/>
      <c r="K518" s="65"/>
      <c r="L518" s="49"/>
      <c r="M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</row>
  </sheetData>
  <sheetProtection sheet="1" autoFilter="0" formatColumns="0" formatRows="0" objects="1" scenarios="1" spinCount="100000" saltValue="YCFxfWnaTKcN7LPwm57P9afbyPtglKzQnYpztguniGzI9CQkSB+qqreajERqYtiAHwG02zqD5pRBLOWDW8rATQ==" hashValue="MJ84Kt1In5hthunSsReTbG/42VQzskyjF74m9ddpfcYCdapJj1IbmUhtnTL22wKviV3jKa1rX4Li/stdU7HW6A==" algorithmName="SHA-512" password="A4C6"/>
  <autoFilter ref="C102:K5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hyperlinks>
    <hyperlink ref="F107" r:id="rId1" display="https://podminky.urs.cz/item/CS_URS_2025_01/132251103"/>
    <hyperlink ref="F111" r:id="rId2" display="https://podminky.urs.cz/item/CS_URS_2025_01/451572111"/>
    <hyperlink ref="F114" r:id="rId3" display="https://podminky.urs.cz/item/CS_URS_2025_01/175111101"/>
    <hyperlink ref="F120" r:id="rId4" display="https://podminky.urs.cz/item/CS_URS_2025_01/162751117"/>
    <hyperlink ref="F122" r:id="rId5" display="https://podminky.urs.cz/item/CS_URS_2025_01/162751119"/>
    <hyperlink ref="F126" r:id="rId6" display="https://podminky.urs.cz/item/CS_URS_2025_01/997013873"/>
    <hyperlink ref="F131" r:id="rId7" display="https://podminky.urs.cz/item/CS_URS_2025_01/871151301"/>
    <hyperlink ref="F142" r:id="rId8" display="https://podminky.urs.cz/item/CS_URS_2025_01/871151301R1"/>
    <hyperlink ref="F153" r:id="rId9" display="https://podminky.urs.cz/item/CS_URS_2025_01/871161301"/>
    <hyperlink ref="F164" r:id="rId10" display="https://podminky.urs.cz/item/CS_URS_2025_01/871171301"/>
    <hyperlink ref="F175" r:id="rId11" display="https://podminky.urs.cz/item/CS_URS_2025_01/877151301"/>
    <hyperlink ref="F178" r:id="rId12" display="https://podminky.urs.cz/item/CS_URS_2025_01/877151310"/>
    <hyperlink ref="F181" r:id="rId13" display="https://podminky.urs.cz/item/CS_URS_2025_01/877161301"/>
    <hyperlink ref="F184" r:id="rId14" display="https://podminky.urs.cz/item/CS_URS_2025_01/877161310"/>
    <hyperlink ref="F187" r:id="rId15" display="https://podminky.urs.cz/item/CS_URS_2025_01/877161311"/>
    <hyperlink ref="F190" r:id="rId16" display="https://podminky.urs.cz/item/CS_URS_2025_01/877171301"/>
    <hyperlink ref="F193" r:id="rId17" display="https://podminky.urs.cz/item/CS_URS_2025_01/877171310"/>
    <hyperlink ref="F196" r:id="rId18" display="https://podminky.urs.cz/item/CS_URS_2025_01/877181301"/>
    <hyperlink ref="F199" r:id="rId19" display="https://podminky.urs.cz/item/CS_URS_2025_01/877181310"/>
    <hyperlink ref="F202" r:id="rId20" display="https://podminky.urs.cz/item/CS_URS_2025_01/877211311"/>
    <hyperlink ref="F209" r:id="rId21" display="https://podminky.urs.cz/item/CS_URS_2025_01/971042341"/>
    <hyperlink ref="F212" r:id="rId22" display="https://podminky.urs.cz/item/CS_URS_2025_01/612325101"/>
    <hyperlink ref="F215" r:id="rId23" display="https://podminky.urs.cz/item/CS_URS_2025_01/612325121"/>
    <hyperlink ref="F218" r:id="rId24" display="https://podminky.urs.cz/item/CS_URS_2025_01/974032164"/>
    <hyperlink ref="F220" r:id="rId25" display="https://podminky.urs.cz/item/CS_URS_2025_01/977131219"/>
    <hyperlink ref="F223" r:id="rId26" display="https://podminky.urs.cz/item/CS_URS_2025_01/997013211"/>
    <hyperlink ref="F225" r:id="rId27" display="https://podminky.urs.cz/item/CS_URS_2025_01/997013501"/>
    <hyperlink ref="F227" r:id="rId28" display="https://podminky.urs.cz/item/CS_URS_2025_01/997013509"/>
    <hyperlink ref="F231" r:id="rId29" display="https://podminky.urs.cz/item/CS_URS_2025_01/997013871"/>
    <hyperlink ref="F234" r:id="rId30" display="https://podminky.urs.cz/item/CS_URS_2025_01/998011001"/>
    <hyperlink ref="F238" r:id="rId31" display="https://podminky.urs.cz/item/CS_URS_2025_01/713463121"/>
    <hyperlink ref="F253" r:id="rId32" display="https://podminky.urs.cz/item/CS_URS_2025_01/713463211"/>
    <hyperlink ref="F262" r:id="rId33" display="https://podminky.urs.cz/item/CS_URS_2025_01/998713101"/>
    <hyperlink ref="F264" r:id="rId34" display="https://podminky.urs.cz/item/CS_URS_2025_01/998713121"/>
    <hyperlink ref="F267" r:id="rId35" display="https://podminky.urs.cz/item/CS_URS_2025_01/721173316"/>
    <hyperlink ref="F269" r:id="rId36" display="https://podminky.urs.cz/item/CS_URS_2025_01/721173317"/>
    <hyperlink ref="F271" r:id="rId37" display="https://podminky.urs.cz/item/CS_URS_2025_01/721173402"/>
    <hyperlink ref="F273" r:id="rId38" display="https://podminky.urs.cz/item/CS_URS_2025_01/721173403"/>
    <hyperlink ref="F290" r:id="rId39" display="https://podminky.urs.cz/item/CS_URS_2025_01/721173404R"/>
    <hyperlink ref="F292" r:id="rId40" display="https://podminky.urs.cz/item/CS_URS_2025_01/721173405R"/>
    <hyperlink ref="F294" r:id="rId41" display="https://podminky.urs.cz/item/CS_URS_2025_01/721174043"/>
    <hyperlink ref="F298" r:id="rId42" display="https://podminky.urs.cz/item/CS_URS_2025_01/721174045"/>
    <hyperlink ref="F302" r:id="rId43" display="https://podminky.urs.cz/item/CS_URS_2025_01/721212125"/>
    <hyperlink ref="F306" r:id="rId44" display="https://podminky.urs.cz/item/CS_URS_2025_01/721212128R"/>
    <hyperlink ref="F310" r:id="rId45" display="https://podminky.urs.cz/item/CS_URS_2025_01/721212128R2"/>
    <hyperlink ref="F314" r:id="rId46" display="https://podminky.urs.cz/item/CS_URS_2025_01/721233143"/>
    <hyperlink ref="F316" r:id="rId47" display="https://podminky.urs.cz/item/CS_URS_2025_01/721273153"/>
    <hyperlink ref="F318" r:id="rId48" display="https://podminky.urs.cz/item/CS_URS_2025_01/721274121"/>
    <hyperlink ref="F320" r:id="rId49" display="https://podminky.urs.cz/item/CS_URS_2025_01/721274126"/>
    <hyperlink ref="F322" r:id="rId50" display="https://podminky.urs.cz/item/CS_URS_2025_01/721290111"/>
    <hyperlink ref="F325" r:id="rId51" display="https://podminky.urs.cz/item/CS_URS_2025_01/721290112"/>
    <hyperlink ref="F328" r:id="rId52" display="https://podminky.urs.cz/item/CS_URS_2025_01/721290113"/>
    <hyperlink ref="F331" r:id="rId53" display="https://podminky.urs.cz/item/CS_URS_2025_01/998721101"/>
    <hyperlink ref="F333" r:id="rId54" display="https://podminky.urs.cz/item/CS_URS_2025_01/998721121"/>
    <hyperlink ref="F336" r:id="rId55" display="https://podminky.urs.cz/item/CS_URS_2025_01/722175002R"/>
    <hyperlink ref="F342" r:id="rId56" display="https://podminky.urs.cz/item/CS_URS_2025_01/722175003R"/>
    <hyperlink ref="F347" r:id="rId57" display="https://podminky.urs.cz/item/CS_URS_2025_01/722175004R"/>
    <hyperlink ref="F352" r:id="rId58" display="https://podminky.urs.cz/item/CS_URS_2025_01/722175005R"/>
    <hyperlink ref="F357" r:id="rId59" display="https://podminky.urs.cz/item/CS_URS_2025_01/722175006R"/>
    <hyperlink ref="F360" r:id="rId60" display="https://podminky.urs.cz/item/CS_URS_2025_01/722220111"/>
    <hyperlink ref="F362" r:id="rId61" display="https://podminky.urs.cz/item/CS_URS_2025_01/722220121"/>
    <hyperlink ref="F364" r:id="rId62" display="https://podminky.urs.cz/item/CS_URS_2025_01/722224115"/>
    <hyperlink ref="F366" r:id="rId63" display="https://podminky.urs.cz/item/CS_URS_2025_01/722230101"/>
    <hyperlink ref="F368" r:id="rId64" display="https://podminky.urs.cz/item/CS_URS_2025_01/722230104"/>
    <hyperlink ref="F370" r:id="rId65" display="https://podminky.urs.cz/item/CS_URS_2025_01/722230105"/>
    <hyperlink ref="F372" r:id="rId66" display="https://podminky.urs.cz/item/CS_URS_2025_01/722230113"/>
    <hyperlink ref="F374" r:id="rId67" display="https://podminky.urs.cz/item/CS_URS_2025_01/722231072"/>
    <hyperlink ref="F376" r:id="rId68" display="https://podminky.urs.cz/item/CS_URS_2025_01/722231074"/>
    <hyperlink ref="F378" r:id="rId69" display="https://podminky.urs.cz/item/CS_URS_2025_01/722231075"/>
    <hyperlink ref="F380" r:id="rId70" display="https://podminky.urs.cz/item/CS_URS_2025_01/722231221"/>
    <hyperlink ref="F382" r:id="rId71" display="https://podminky.urs.cz/item/CS_URS_2025_01/722234263"/>
    <hyperlink ref="F384" r:id="rId72" display="https://podminky.urs.cz/item/CS_URS_2025_01/722250133R"/>
    <hyperlink ref="F386" r:id="rId73" display="https://podminky.urs.cz/item/CS_URS_2025_01/722263205"/>
    <hyperlink ref="F390" r:id="rId74" display="https://podminky.urs.cz/item/CS_URS_2025_01/722290234"/>
    <hyperlink ref="F393" r:id="rId75" display="https://podminky.urs.cz/item/CS_URS_2025_01/722290246"/>
    <hyperlink ref="F396" r:id="rId76" display="https://podminky.urs.cz/item/CS_URS_2025_01/722290249"/>
    <hyperlink ref="F399" r:id="rId77" display="https://podminky.urs.cz/item/CS_URS_2025_01/998722101"/>
    <hyperlink ref="F401" r:id="rId78" display="https://podminky.urs.cz/item/CS_URS_2025_01/998722121"/>
    <hyperlink ref="F404" r:id="rId79" display="https://podminky.urs.cz/item/CS_URS_2025_01/724233013"/>
    <hyperlink ref="F406" r:id="rId80" display="https://podminky.urs.cz/item/CS_URS_2025_01/998724101"/>
    <hyperlink ref="F408" r:id="rId81" display="https://podminky.urs.cz/item/CS_URS_2025_01/998724121"/>
    <hyperlink ref="F411" r:id="rId82" display="https://podminky.urs.cz/item/CS_URS_2025_01/725112022"/>
    <hyperlink ref="F423" r:id="rId83" display="https://podminky.urs.cz/item/CS_URS_2025_01/725211603R"/>
    <hyperlink ref="F427" r:id="rId84" display="https://podminky.urs.cz/item/CS_URS_2025_01/725211681R"/>
    <hyperlink ref="F431" r:id="rId85" display="https://podminky.urs.cz/item/CS_URS_2025_01/725244506"/>
    <hyperlink ref="F433" r:id="rId86" display="https://podminky.urs.cz/item/CS_URS_2025_01/725244509R"/>
    <hyperlink ref="F435" r:id="rId87" display="https://podminky.urs.cz/item/CS_URS_2025_01/725311121"/>
    <hyperlink ref="F439" r:id="rId88" display="https://podminky.urs.cz/item/CS_URS_2025_01/725331112"/>
    <hyperlink ref="F441" r:id="rId89" display="https://podminky.urs.cz/item/CS_URS_2025_01/725813111"/>
    <hyperlink ref="F444" r:id="rId90" display="https://podminky.urs.cz/item/CS_URS_2025_01/725821312"/>
    <hyperlink ref="F448" r:id="rId91" display="https://podminky.urs.cz/item/CS_URS_2025_01/725822611"/>
    <hyperlink ref="F455" r:id="rId92" display="https://podminky.urs.cz/item/CS_URS_2025_01/725822613R"/>
    <hyperlink ref="F459" r:id="rId93" display="https://podminky.urs.cz/item/CS_URS_2025_01/725841312"/>
    <hyperlink ref="F463" r:id="rId94" display="https://podminky.urs.cz/item/CS_URS_2025_01/725841322"/>
    <hyperlink ref="F468" r:id="rId95" display="https://podminky.urs.cz/item/CS_URS_2025_01/725862103"/>
    <hyperlink ref="F470" r:id="rId96" display="https://podminky.urs.cz/item/CS_URS_2025_01/725862113"/>
    <hyperlink ref="F472" r:id="rId97" display="https://podminky.urs.cz/item/CS_URS_2025_01/998725101"/>
    <hyperlink ref="F474" r:id="rId98" display="https://podminky.urs.cz/item/CS_URS_2025_01/998725121"/>
    <hyperlink ref="F477" r:id="rId99" display="https://podminky.urs.cz/item/CS_URS_2025_01/726111031"/>
    <hyperlink ref="F479" r:id="rId100" display="https://podminky.urs.cz/item/CS_URS_2025_01/726191001"/>
    <hyperlink ref="F481" r:id="rId101" display="https://podminky.urs.cz/item/CS_URS_2025_01/726191002"/>
    <hyperlink ref="F483" r:id="rId102" display="https://podminky.urs.cz/item/CS_URS_2025_01/726191011"/>
    <hyperlink ref="F488" r:id="rId103" display="https://podminky.urs.cz/item/CS_URS_2025_01/998726111"/>
    <hyperlink ref="F490" r:id="rId104" display="https://podminky.urs.cz/item/CS_URS_2025_01/998726131"/>
    <hyperlink ref="F493" r:id="rId105" display="https://podminky.urs.cz/item/CS_URS_2025_01/732421201"/>
    <hyperlink ref="F495" r:id="rId106" display="https://podminky.urs.cz/item/CS_URS_2025_01/998732101"/>
    <hyperlink ref="F497" r:id="rId107" display="https://podminky.urs.cz/item/CS_URS_2025_01/998732121"/>
    <hyperlink ref="F500" r:id="rId108" display="https://podminky.urs.cz/item/CS_URS_2025_01/HZS2161"/>
    <hyperlink ref="F502" r:id="rId109" display="https://podminky.urs.cz/item/CS_URS_2025_01/HZS2212"/>
    <hyperlink ref="F504" r:id="rId110" display="https://podminky.urs.cz/item/CS_URS_2025_01/HZS222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1" customFormat="1" ht="12" customHeight="1">
      <c r="B8" s="24"/>
      <c r="D8" s="147" t="s">
        <v>132</v>
      </c>
      <c r="L8" s="24"/>
    </row>
    <row r="9" s="2" customFormat="1" ht="16.5" customHeight="1">
      <c r="A9" s="43"/>
      <c r="B9" s="49"/>
      <c r="C9" s="43"/>
      <c r="D9" s="43"/>
      <c r="E9" s="148" t="s">
        <v>257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262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5571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32</v>
      </c>
      <c r="G13" s="43"/>
      <c r="H13" s="43"/>
      <c r="I13" s="147" t="s">
        <v>20</v>
      </c>
      <c r="J13" s="138" t="s">
        <v>32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33</v>
      </c>
      <c r="G14" s="43"/>
      <c r="H14" s="43"/>
      <c r="I14" s="147" t="s">
        <v>24</v>
      </c>
      <c r="J14" s="151" t="str">
        <f>'Rekapitulace stavby'!AN8</f>
        <v>15. 7. 2024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30</v>
      </c>
      <c r="E16" s="43"/>
      <c r="F16" s="43"/>
      <c r="G16" s="43"/>
      <c r="H16" s="43"/>
      <c r="I16" s="147" t="s">
        <v>31</v>
      </c>
      <c r="J16" s="138" t="s">
        <v>32</v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">
        <v>33</v>
      </c>
      <c r="F17" s="43"/>
      <c r="G17" s="43"/>
      <c r="H17" s="43"/>
      <c r="I17" s="147" t="s">
        <v>34</v>
      </c>
      <c r="J17" s="138" t="s">
        <v>32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35</v>
      </c>
      <c r="E19" s="43"/>
      <c r="F19" s="43"/>
      <c r="G19" s="43"/>
      <c r="H19" s="43"/>
      <c r="I19" s="147" t="s">
        <v>31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34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37</v>
      </c>
      <c r="E22" s="43"/>
      <c r="F22" s="43"/>
      <c r="G22" s="43"/>
      <c r="H22" s="43"/>
      <c r="I22" s="147" t="s">
        <v>31</v>
      </c>
      <c r="J22" s="138" t="s">
        <v>32</v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">
        <v>33</v>
      </c>
      <c r="F23" s="43"/>
      <c r="G23" s="43"/>
      <c r="H23" s="43"/>
      <c r="I23" s="147" t="s">
        <v>34</v>
      </c>
      <c r="J23" s="138" t="s">
        <v>32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39</v>
      </c>
      <c r="E25" s="43"/>
      <c r="F25" s="43"/>
      <c r="G25" s="43"/>
      <c r="H25" s="43"/>
      <c r="I25" s="147" t="s">
        <v>31</v>
      </c>
      <c r="J25" s="138" t="s">
        <v>32</v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">
        <v>33</v>
      </c>
      <c r="F26" s="43"/>
      <c r="G26" s="43"/>
      <c r="H26" s="43"/>
      <c r="I26" s="147" t="s">
        <v>34</v>
      </c>
      <c r="J26" s="138" t="s">
        <v>32</v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40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32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42</v>
      </c>
      <c r="E32" s="43"/>
      <c r="F32" s="43"/>
      <c r="G32" s="43"/>
      <c r="H32" s="43"/>
      <c r="I32" s="43"/>
      <c r="J32" s="158">
        <f>ROUND(J102,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44</v>
      </c>
      <c r="G34" s="43"/>
      <c r="H34" s="43"/>
      <c r="I34" s="159" t="s">
        <v>43</v>
      </c>
      <c r="J34" s="159" t="s">
        <v>45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46</v>
      </c>
      <c r="E35" s="147" t="s">
        <v>47</v>
      </c>
      <c r="F35" s="161">
        <f>ROUND((SUM(BE102:BE294)),  2)</f>
        <v>0</v>
      </c>
      <c r="G35" s="43"/>
      <c r="H35" s="43"/>
      <c r="I35" s="162">
        <v>0.20999999999999999</v>
      </c>
      <c r="J35" s="161">
        <f>ROUND(((SUM(BE102:BE294))*I35),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48</v>
      </c>
      <c r="F36" s="161">
        <f>ROUND((SUM(BF102:BF294)),  2)</f>
        <v>0</v>
      </c>
      <c r="G36" s="43"/>
      <c r="H36" s="43"/>
      <c r="I36" s="162">
        <v>0.12</v>
      </c>
      <c r="J36" s="161">
        <f>ROUND(((SUM(BF102:BF294))*I36),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49</v>
      </c>
      <c r="F37" s="161">
        <f>ROUND((SUM(BG102:BG294)),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50</v>
      </c>
      <c r="F38" s="161">
        <f>ROUND((SUM(BH102:BH294)),  2)</f>
        <v>0</v>
      </c>
      <c r="G38" s="43"/>
      <c r="H38" s="43"/>
      <c r="I38" s="162">
        <v>0.12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51</v>
      </c>
      <c r="F39" s="161">
        <f>ROUND((SUM(BI102:BI294)),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134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>Komunitní dům sociální služby Domova Na cestě – Hlinsko_rev DPS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132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257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262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8 - VYTÁPĚNÍ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 xml:space="preserve"> </v>
      </c>
      <c r="G56" s="45"/>
      <c r="H56" s="45"/>
      <c r="I56" s="36" t="s">
        <v>24</v>
      </c>
      <c r="J56" s="77" t="str">
        <f>IF(J14="","",J14)</f>
        <v>15. 7. 2024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30</v>
      </c>
      <c r="D58" s="45"/>
      <c r="E58" s="45"/>
      <c r="F58" s="31" t="str">
        <f>E17</f>
        <v xml:space="preserve"> </v>
      </c>
      <c r="G58" s="45"/>
      <c r="H58" s="45"/>
      <c r="I58" s="36" t="s">
        <v>37</v>
      </c>
      <c r="J58" s="41" t="str">
        <f>E23</f>
        <v xml:space="preserve"> 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15.15" customHeight="1">
      <c r="A59" s="43"/>
      <c r="B59" s="44"/>
      <c r="C59" s="36" t="s">
        <v>35</v>
      </c>
      <c r="D59" s="45"/>
      <c r="E59" s="45"/>
      <c r="F59" s="31" t="str">
        <f>IF(E20="","",E20)</f>
        <v>Vyplň údaj</v>
      </c>
      <c r="G59" s="45"/>
      <c r="H59" s="45"/>
      <c r="I59" s="36" t="s">
        <v>39</v>
      </c>
      <c r="J59" s="41" t="str">
        <f>E26</f>
        <v xml:space="preserve"> 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135</v>
      </c>
      <c r="D61" s="176"/>
      <c r="E61" s="176"/>
      <c r="F61" s="176"/>
      <c r="G61" s="176"/>
      <c r="H61" s="176"/>
      <c r="I61" s="176"/>
      <c r="J61" s="177" t="s">
        <v>136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74</v>
      </c>
      <c r="D63" s="45"/>
      <c r="E63" s="45"/>
      <c r="F63" s="45"/>
      <c r="G63" s="45"/>
      <c r="H63" s="45"/>
      <c r="I63" s="45"/>
      <c r="J63" s="107">
        <f>J102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137</v>
      </c>
    </row>
    <row r="64" s="9" customFormat="1" ht="24.96" customHeight="1">
      <c r="A64" s="9"/>
      <c r="B64" s="179"/>
      <c r="C64" s="180"/>
      <c r="D64" s="181" t="s">
        <v>141</v>
      </c>
      <c r="E64" s="182"/>
      <c r="F64" s="182"/>
      <c r="G64" s="182"/>
      <c r="H64" s="182"/>
      <c r="I64" s="182"/>
      <c r="J64" s="183">
        <f>J103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4918</v>
      </c>
      <c r="E65" s="187"/>
      <c r="F65" s="187"/>
      <c r="G65" s="187"/>
      <c r="H65" s="187"/>
      <c r="I65" s="187"/>
      <c r="J65" s="188">
        <f>J104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507</v>
      </c>
      <c r="E66" s="187"/>
      <c r="F66" s="187"/>
      <c r="G66" s="187"/>
      <c r="H66" s="187"/>
      <c r="I66" s="187"/>
      <c r="J66" s="188">
        <f>J112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4919</v>
      </c>
      <c r="E67" s="187"/>
      <c r="F67" s="187"/>
      <c r="G67" s="187"/>
      <c r="H67" s="187"/>
      <c r="I67" s="187"/>
      <c r="J67" s="188">
        <f>J115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4920</v>
      </c>
      <c r="E68" s="187"/>
      <c r="F68" s="187"/>
      <c r="G68" s="187"/>
      <c r="H68" s="187"/>
      <c r="I68" s="187"/>
      <c r="J68" s="188">
        <f>J126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30"/>
      <c r="D69" s="186" t="s">
        <v>143</v>
      </c>
      <c r="E69" s="187"/>
      <c r="F69" s="187"/>
      <c r="G69" s="187"/>
      <c r="H69" s="187"/>
      <c r="I69" s="187"/>
      <c r="J69" s="188">
        <f>J137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9"/>
      <c r="C70" s="180"/>
      <c r="D70" s="181" t="s">
        <v>509</v>
      </c>
      <c r="E70" s="182"/>
      <c r="F70" s="182"/>
      <c r="G70" s="182"/>
      <c r="H70" s="182"/>
      <c r="I70" s="182"/>
      <c r="J70" s="183">
        <f>J140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5"/>
      <c r="C71" s="130"/>
      <c r="D71" s="186" t="s">
        <v>4924</v>
      </c>
      <c r="E71" s="187"/>
      <c r="F71" s="187"/>
      <c r="G71" s="187"/>
      <c r="H71" s="187"/>
      <c r="I71" s="187"/>
      <c r="J71" s="188">
        <f>J141</f>
        <v>0</v>
      </c>
      <c r="K71" s="130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30"/>
      <c r="D72" s="186" t="s">
        <v>5572</v>
      </c>
      <c r="E72" s="187"/>
      <c r="F72" s="187"/>
      <c r="G72" s="187"/>
      <c r="H72" s="187"/>
      <c r="I72" s="187"/>
      <c r="J72" s="188">
        <f>J161</f>
        <v>0</v>
      </c>
      <c r="K72" s="130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30"/>
      <c r="D73" s="186" t="s">
        <v>5573</v>
      </c>
      <c r="E73" s="187"/>
      <c r="F73" s="187"/>
      <c r="G73" s="187"/>
      <c r="H73" s="187"/>
      <c r="I73" s="187"/>
      <c r="J73" s="188">
        <f>J181</f>
        <v>0</v>
      </c>
      <c r="K73" s="130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30"/>
      <c r="D74" s="186" t="s">
        <v>5574</v>
      </c>
      <c r="E74" s="187"/>
      <c r="F74" s="187"/>
      <c r="G74" s="187"/>
      <c r="H74" s="187"/>
      <c r="I74" s="187"/>
      <c r="J74" s="188">
        <f>J221</f>
        <v>0</v>
      </c>
      <c r="K74" s="130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30"/>
      <c r="D75" s="186" t="s">
        <v>5575</v>
      </c>
      <c r="E75" s="187"/>
      <c r="F75" s="187"/>
      <c r="G75" s="187"/>
      <c r="H75" s="187"/>
      <c r="I75" s="187"/>
      <c r="J75" s="188">
        <f>J228</f>
        <v>0</v>
      </c>
      <c r="K75" s="130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30"/>
      <c r="D76" s="186" t="s">
        <v>5576</v>
      </c>
      <c r="E76" s="187"/>
      <c r="F76" s="187"/>
      <c r="G76" s="187"/>
      <c r="H76" s="187"/>
      <c r="I76" s="187"/>
      <c r="J76" s="188">
        <f>J259</f>
        <v>0</v>
      </c>
      <c r="K76" s="130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9"/>
      <c r="C77" s="180"/>
      <c r="D77" s="181" t="s">
        <v>5577</v>
      </c>
      <c r="E77" s="182"/>
      <c r="F77" s="182"/>
      <c r="G77" s="182"/>
      <c r="H77" s="182"/>
      <c r="I77" s="182"/>
      <c r="J77" s="183">
        <f>J266</f>
        <v>0</v>
      </c>
      <c r="K77" s="180"/>
      <c r="L77" s="184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5"/>
      <c r="C78" s="130"/>
      <c r="D78" s="186" t="s">
        <v>5578</v>
      </c>
      <c r="E78" s="187"/>
      <c r="F78" s="187"/>
      <c r="G78" s="187"/>
      <c r="H78" s="187"/>
      <c r="I78" s="187"/>
      <c r="J78" s="188">
        <f>J267</f>
        <v>0</v>
      </c>
      <c r="K78" s="130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9"/>
      <c r="C79" s="180"/>
      <c r="D79" s="181" t="s">
        <v>4925</v>
      </c>
      <c r="E79" s="182"/>
      <c r="F79" s="182"/>
      <c r="G79" s="182"/>
      <c r="H79" s="182"/>
      <c r="I79" s="182"/>
      <c r="J79" s="183">
        <f>J284</f>
        <v>0</v>
      </c>
      <c r="K79" s="180"/>
      <c r="L79" s="184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9"/>
      <c r="C80" s="180"/>
      <c r="D80" s="181" t="s">
        <v>4140</v>
      </c>
      <c r="E80" s="182"/>
      <c r="F80" s="182"/>
      <c r="G80" s="182"/>
      <c r="H80" s="182"/>
      <c r="I80" s="182"/>
      <c r="J80" s="183">
        <f>J289</f>
        <v>0</v>
      </c>
      <c r="K80" s="180"/>
      <c r="L80" s="184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2" customFormat="1" ht="21.84" customHeight="1">
      <c r="A81" s="43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6.96" customHeight="1">
      <c r="A82" s="43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6" s="2" customFormat="1" ht="6.96" customHeight="1">
      <c r="A86" s="43"/>
      <c r="B86" s="66"/>
      <c r="C86" s="67"/>
      <c r="D86" s="67"/>
      <c r="E86" s="67"/>
      <c r="F86" s="67"/>
      <c r="G86" s="67"/>
      <c r="H86" s="67"/>
      <c r="I86" s="67"/>
      <c r="J86" s="67"/>
      <c r="K86" s="67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24.96" customHeight="1">
      <c r="A87" s="43"/>
      <c r="B87" s="44"/>
      <c r="C87" s="27" t="s">
        <v>144</v>
      </c>
      <c r="D87" s="45"/>
      <c r="E87" s="45"/>
      <c r="F87" s="45"/>
      <c r="G87" s="45"/>
      <c r="H87" s="45"/>
      <c r="I87" s="45"/>
      <c r="J87" s="45"/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6.96" customHeight="1">
      <c r="A88" s="43"/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12" customHeight="1">
      <c r="A89" s="43"/>
      <c r="B89" s="44"/>
      <c r="C89" s="36" t="s">
        <v>16</v>
      </c>
      <c r="D89" s="45"/>
      <c r="E89" s="45"/>
      <c r="F89" s="45"/>
      <c r="G89" s="45"/>
      <c r="H89" s="45"/>
      <c r="I89" s="45"/>
      <c r="J89" s="45"/>
      <c r="K89" s="45"/>
      <c r="L89" s="14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="2" customFormat="1" ht="26.25" customHeight="1">
      <c r="A90" s="43"/>
      <c r="B90" s="44"/>
      <c r="C90" s="45"/>
      <c r="D90" s="45"/>
      <c r="E90" s="174" t="str">
        <f>E7</f>
        <v>Komunitní dům sociální služby Domova Na cestě – Hlinsko_rev DPS</v>
      </c>
      <c r="F90" s="36"/>
      <c r="G90" s="36"/>
      <c r="H90" s="36"/>
      <c r="I90" s="45"/>
      <c r="J90" s="45"/>
      <c r="K90" s="45"/>
      <c r="L90" s="149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="1" customFormat="1" ht="12" customHeight="1">
      <c r="B91" s="25"/>
      <c r="C91" s="36" t="s">
        <v>132</v>
      </c>
      <c r="D91" s="26"/>
      <c r="E91" s="26"/>
      <c r="F91" s="26"/>
      <c r="G91" s="26"/>
      <c r="H91" s="26"/>
      <c r="I91" s="26"/>
      <c r="J91" s="26"/>
      <c r="K91" s="26"/>
      <c r="L91" s="24"/>
    </row>
    <row r="92" s="2" customFormat="1" ht="16.5" customHeight="1">
      <c r="A92" s="43"/>
      <c r="B92" s="44"/>
      <c r="C92" s="45"/>
      <c r="D92" s="45"/>
      <c r="E92" s="174" t="s">
        <v>257</v>
      </c>
      <c r="F92" s="45"/>
      <c r="G92" s="45"/>
      <c r="H92" s="45"/>
      <c r="I92" s="45"/>
      <c r="J92" s="45"/>
      <c r="K92" s="45"/>
      <c r="L92" s="149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="2" customFormat="1" ht="12" customHeight="1">
      <c r="A93" s="43"/>
      <c r="B93" s="44"/>
      <c r="C93" s="36" t="s">
        <v>262</v>
      </c>
      <c r="D93" s="45"/>
      <c r="E93" s="45"/>
      <c r="F93" s="45"/>
      <c r="G93" s="45"/>
      <c r="H93" s="45"/>
      <c r="I93" s="45"/>
      <c r="J93" s="45"/>
      <c r="K93" s="45"/>
      <c r="L93" s="149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="2" customFormat="1" ht="16.5" customHeight="1">
      <c r="A94" s="43"/>
      <c r="B94" s="44"/>
      <c r="C94" s="45"/>
      <c r="D94" s="45"/>
      <c r="E94" s="74" t="str">
        <f>E11</f>
        <v>8 - VYTÁPĚNÍ</v>
      </c>
      <c r="F94" s="45"/>
      <c r="G94" s="45"/>
      <c r="H94" s="45"/>
      <c r="I94" s="45"/>
      <c r="J94" s="45"/>
      <c r="K94" s="45"/>
      <c r="L94" s="149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="2" customFormat="1" ht="6.96" customHeight="1">
      <c r="A95" s="43"/>
      <c r="B95" s="44"/>
      <c r="C95" s="45"/>
      <c r="D95" s="45"/>
      <c r="E95" s="45"/>
      <c r="F95" s="45"/>
      <c r="G95" s="45"/>
      <c r="H95" s="45"/>
      <c r="I95" s="45"/>
      <c r="J95" s="45"/>
      <c r="K95" s="45"/>
      <c r="L95" s="149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="2" customFormat="1" ht="12" customHeight="1">
      <c r="A96" s="43"/>
      <c r="B96" s="44"/>
      <c r="C96" s="36" t="s">
        <v>22</v>
      </c>
      <c r="D96" s="45"/>
      <c r="E96" s="45"/>
      <c r="F96" s="31" t="str">
        <f>F14</f>
        <v xml:space="preserve"> </v>
      </c>
      <c r="G96" s="45"/>
      <c r="H96" s="45"/>
      <c r="I96" s="36" t="s">
        <v>24</v>
      </c>
      <c r="J96" s="77" t="str">
        <f>IF(J14="","",J14)</f>
        <v>15. 7. 2024</v>
      </c>
      <c r="K96" s="45"/>
      <c r="L96" s="149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="2" customFormat="1" ht="6.96" customHeight="1">
      <c r="A97" s="43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149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="2" customFormat="1" ht="15.15" customHeight="1">
      <c r="A98" s="43"/>
      <c r="B98" s="44"/>
      <c r="C98" s="36" t="s">
        <v>30</v>
      </c>
      <c r="D98" s="45"/>
      <c r="E98" s="45"/>
      <c r="F98" s="31" t="str">
        <f>E17</f>
        <v xml:space="preserve"> </v>
      </c>
      <c r="G98" s="45"/>
      <c r="H98" s="45"/>
      <c r="I98" s="36" t="s">
        <v>37</v>
      </c>
      <c r="J98" s="41" t="str">
        <f>E23</f>
        <v xml:space="preserve"> </v>
      </c>
      <c r="K98" s="45"/>
      <c r="L98" s="149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="2" customFormat="1" ht="15.15" customHeight="1">
      <c r="A99" s="43"/>
      <c r="B99" s="44"/>
      <c r="C99" s="36" t="s">
        <v>35</v>
      </c>
      <c r="D99" s="45"/>
      <c r="E99" s="45"/>
      <c r="F99" s="31" t="str">
        <f>IF(E20="","",E20)</f>
        <v>Vyplň údaj</v>
      </c>
      <c r="G99" s="45"/>
      <c r="H99" s="45"/>
      <c r="I99" s="36" t="s">
        <v>39</v>
      </c>
      <c r="J99" s="41" t="str">
        <f>E26</f>
        <v xml:space="preserve"> </v>
      </c>
      <c r="K99" s="45"/>
      <c r="L99" s="149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</row>
    <row r="100" s="2" customFormat="1" ht="10.32" customHeight="1">
      <c r="A100" s="43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149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="11" customFormat="1" ht="29.28" customHeight="1">
      <c r="A101" s="190"/>
      <c r="B101" s="191"/>
      <c r="C101" s="192" t="s">
        <v>145</v>
      </c>
      <c r="D101" s="193" t="s">
        <v>61</v>
      </c>
      <c r="E101" s="193" t="s">
        <v>57</v>
      </c>
      <c r="F101" s="193" t="s">
        <v>58</v>
      </c>
      <c r="G101" s="193" t="s">
        <v>146</v>
      </c>
      <c r="H101" s="193" t="s">
        <v>147</v>
      </c>
      <c r="I101" s="193" t="s">
        <v>148</v>
      </c>
      <c r="J101" s="193" t="s">
        <v>136</v>
      </c>
      <c r="K101" s="194" t="s">
        <v>149</v>
      </c>
      <c r="L101" s="195"/>
      <c r="M101" s="97" t="s">
        <v>32</v>
      </c>
      <c r="N101" s="98" t="s">
        <v>46</v>
      </c>
      <c r="O101" s="98" t="s">
        <v>150</v>
      </c>
      <c r="P101" s="98" t="s">
        <v>151</v>
      </c>
      <c r="Q101" s="98" t="s">
        <v>152</v>
      </c>
      <c r="R101" s="98" t="s">
        <v>153</v>
      </c>
      <c r="S101" s="98" t="s">
        <v>154</v>
      </c>
      <c r="T101" s="99" t="s">
        <v>155</v>
      </c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</row>
    <row r="102" s="2" customFormat="1" ht="22.8" customHeight="1">
      <c r="A102" s="43"/>
      <c r="B102" s="44"/>
      <c r="C102" s="104" t="s">
        <v>156</v>
      </c>
      <c r="D102" s="45"/>
      <c r="E102" s="45"/>
      <c r="F102" s="45"/>
      <c r="G102" s="45"/>
      <c r="H102" s="45"/>
      <c r="I102" s="45"/>
      <c r="J102" s="196">
        <f>BK102</f>
        <v>0</v>
      </c>
      <c r="K102" s="45"/>
      <c r="L102" s="49"/>
      <c r="M102" s="100"/>
      <c r="N102" s="197"/>
      <c r="O102" s="101"/>
      <c r="P102" s="198">
        <f>P103+P140+P266+P284+P289</f>
        <v>0</v>
      </c>
      <c r="Q102" s="101"/>
      <c r="R102" s="198">
        <f>R103+R140+R266+R284+R289</f>
        <v>3.0300790000000002</v>
      </c>
      <c r="S102" s="101"/>
      <c r="T102" s="199">
        <f>T103+T140+T266+T284+T289</f>
        <v>0</v>
      </c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T102" s="21" t="s">
        <v>75</v>
      </c>
      <c r="AU102" s="21" t="s">
        <v>137</v>
      </c>
      <c r="BK102" s="200">
        <f>BK103+BK140+BK266+BK284+BK289</f>
        <v>0</v>
      </c>
    </row>
    <row r="103" s="12" customFormat="1" ht="25.92" customHeight="1">
      <c r="A103" s="12"/>
      <c r="B103" s="201"/>
      <c r="C103" s="202"/>
      <c r="D103" s="203" t="s">
        <v>75</v>
      </c>
      <c r="E103" s="204" t="s">
        <v>201</v>
      </c>
      <c r="F103" s="204" t="s">
        <v>202</v>
      </c>
      <c r="G103" s="202"/>
      <c r="H103" s="202"/>
      <c r="I103" s="205"/>
      <c r="J103" s="206">
        <f>BK103</f>
        <v>0</v>
      </c>
      <c r="K103" s="202"/>
      <c r="L103" s="207"/>
      <c r="M103" s="208"/>
      <c r="N103" s="209"/>
      <c r="O103" s="209"/>
      <c r="P103" s="210">
        <f>P104+P112+P115+P126+P137</f>
        <v>0</v>
      </c>
      <c r="Q103" s="209"/>
      <c r="R103" s="210">
        <f>R104+R112+R115+R126+R137</f>
        <v>0.13015260000000001</v>
      </c>
      <c r="S103" s="209"/>
      <c r="T103" s="211">
        <f>T104+T112+T115+T126+T137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2" t="s">
        <v>84</v>
      </c>
      <c r="AT103" s="213" t="s">
        <v>75</v>
      </c>
      <c r="AU103" s="213" t="s">
        <v>76</v>
      </c>
      <c r="AY103" s="212" t="s">
        <v>159</v>
      </c>
      <c r="BK103" s="214">
        <f>BK104+BK112+BK115+BK126+BK137</f>
        <v>0</v>
      </c>
    </row>
    <row r="104" s="12" customFormat="1" ht="22.8" customHeight="1">
      <c r="A104" s="12"/>
      <c r="B104" s="201"/>
      <c r="C104" s="202"/>
      <c r="D104" s="203" t="s">
        <v>75</v>
      </c>
      <c r="E104" s="215" t="s">
        <v>108</v>
      </c>
      <c r="F104" s="215" t="s">
        <v>4950</v>
      </c>
      <c r="G104" s="202"/>
      <c r="H104" s="202"/>
      <c r="I104" s="205"/>
      <c r="J104" s="216">
        <f>BK104</f>
        <v>0</v>
      </c>
      <c r="K104" s="202"/>
      <c r="L104" s="207"/>
      <c r="M104" s="208"/>
      <c r="N104" s="209"/>
      <c r="O104" s="209"/>
      <c r="P104" s="210">
        <f>SUM(P105:P111)</f>
        <v>0</v>
      </c>
      <c r="Q104" s="209"/>
      <c r="R104" s="210">
        <f>SUM(R105:R111)</f>
        <v>0.13015260000000001</v>
      </c>
      <c r="S104" s="209"/>
      <c r="T104" s="211">
        <f>SUM(T105:T111)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2" t="s">
        <v>84</v>
      </c>
      <c r="AT104" s="213" t="s">
        <v>75</v>
      </c>
      <c r="AU104" s="213" t="s">
        <v>84</v>
      </c>
      <c r="AY104" s="212" t="s">
        <v>159</v>
      </c>
      <c r="BK104" s="214">
        <f>SUM(BK105:BK111)</f>
        <v>0</v>
      </c>
    </row>
    <row r="105" s="2" customFormat="1" ht="37.8" customHeight="1">
      <c r="A105" s="43"/>
      <c r="B105" s="44"/>
      <c r="C105" s="217" t="s">
        <v>84</v>
      </c>
      <c r="D105" s="217" t="s">
        <v>162</v>
      </c>
      <c r="E105" s="218" t="s">
        <v>5579</v>
      </c>
      <c r="F105" s="219" t="s">
        <v>5580</v>
      </c>
      <c r="G105" s="220" t="s">
        <v>785</v>
      </c>
      <c r="H105" s="221">
        <v>6</v>
      </c>
      <c r="I105" s="222"/>
      <c r="J105" s="223">
        <f>ROUND(I105*H105,2)</f>
        <v>0</v>
      </c>
      <c r="K105" s="219" t="s">
        <v>166</v>
      </c>
      <c r="L105" s="49"/>
      <c r="M105" s="224" t="s">
        <v>32</v>
      </c>
      <c r="N105" s="225" t="s">
        <v>48</v>
      </c>
      <c r="O105" s="8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R105" s="228" t="s">
        <v>96</v>
      </c>
      <c r="AT105" s="228" t="s">
        <v>162</v>
      </c>
      <c r="AU105" s="228" t="s">
        <v>91</v>
      </c>
      <c r="AY105" s="21" t="s">
        <v>159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91</v>
      </c>
      <c r="BK105" s="229">
        <f>ROUND(I105*H105,2)</f>
        <v>0</v>
      </c>
      <c r="BL105" s="21" t="s">
        <v>96</v>
      </c>
      <c r="BM105" s="228" t="s">
        <v>5581</v>
      </c>
    </row>
    <row r="106" s="2" customFormat="1">
      <c r="A106" s="43"/>
      <c r="B106" s="44"/>
      <c r="C106" s="45"/>
      <c r="D106" s="230" t="s">
        <v>168</v>
      </c>
      <c r="E106" s="45"/>
      <c r="F106" s="231" t="s">
        <v>5582</v>
      </c>
      <c r="G106" s="45"/>
      <c r="H106" s="45"/>
      <c r="I106" s="232"/>
      <c r="J106" s="45"/>
      <c r="K106" s="45"/>
      <c r="L106" s="49"/>
      <c r="M106" s="233"/>
      <c r="N106" s="234"/>
      <c r="O106" s="89"/>
      <c r="P106" s="89"/>
      <c r="Q106" s="89"/>
      <c r="R106" s="89"/>
      <c r="S106" s="89"/>
      <c r="T106" s="90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T106" s="21" t="s">
        <v>168</v>
      </c>
      <c r="AU106" s="21" t="s">
        <v>91</v>
      </c>
    </row>
    <row r="107" s="2" customFormat="1" ht="24.15" customHeight="1">
      <c r="A107" s="43"/>
      <c r="B107" s="44"/>
      <c r="C107" s="277" t="s">
        <v>91</v>
      </c>
      <c r="D107" s="277" t="s">
        <v>670</v>
      </c>
      <c r="E107" s="278" t="s">
        <v>5583</v>
      </c>
      <c r="F107" s="279" t="s">
        <v>5584</v>
      </c>
      <c r="G107" s="280" t="s">
        <v>785</v>
      </c>
      <c r="H107" s="281">
        <v>6.0899999999999999</v>
      </c>
      <c r="I107" s="282"/>
      <c r="J107" s="283">
        <f>ROUND(I107*H107,2)</f>
        <v>0</v>
      </c>
      <c r="K107" s="279" t="s">
        <v>166</v>
      </c>
      <c r="L107" s="284"/>
      <c r="M107" s="285" t="s">
        <v>32</v>
      </c>
      <c r="N107" s="286" t="s">
        <v>48</v>
      </c>
      <c r="O107" s="89"/>
      <c r="P107" s="226">
        <f>O107*H107</f>
        <v>0</v>
      </c>
      <c r="Q107" s="226">
        <v>0.00214</v>
      </c>
      <c r="R107" s="226">
        <f>Q107*H107</f>
        <v>0.0130326</v>
      </c>
      <c r="S107" s="226">
        <v>0</v>
      </c>
      <c r="T107" s="227">
        <f>S107*H107</f>
        <v>0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R107" s="228" t="s">
        <v>108</v>
      </c>
      <c r="AT107" s="228" t="s">
        <v>670</v>
      </c>
      <c r="AU107" s="228" t="s">
        <v>91</v>
      </c>
      <c r="AY107" s="21" t="s">
        <v>159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91</v>
      </c>
      <c r="BK107" s="229">
        <f>ROUND(I107*H107,2)</f>
        <v>0</v>
      </c>
      <c r="BL107" s="21" t="s">
        <v>96</v>
      </c>
      <c r="BM107" s="228" t="s">
        <v>5585</v>
      </c>
    </row>
    <row r="108" s="14" customFormat="1">
      <c r="A108" s="14"/>
      <c r="B108" s="246"/>
      <c r="C108" s="247"/>
      <c r="D108" s="237" t="s">
        <v>170</v>
      </c>
      <c r="E108" s="248" t="s">
        <v>32</v>
      </c>
      <c r="F108" s="249" t="s">
        <v>5586</v>
      </c>
      <c r="G108" s="247"/>
      <c r="H108" s="250">
        <v>6.0899999999999999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170</v>
      </c>
      <c r="AU108" s="256" t="s">
        <v>91</v>
      </c>
      <c r="AV108" s="14" t="s">
        <v>91</v>
      </c>
      <c r="AW108" s="14" t="s">
        <v>38</v>
      </c>
      <c r="AX108" s="14" t="s">
        <v>84</v>
      </c>
      <c r="AY108" s="256" t="s">
        <v>159</v>
      </c>
    </row>
    <row r="109" s="2" customFormat="1" ht="37.8" customHeight="1">
      <c r="A109" s="43"/>
      <c r="B109" s="44"/>
      <c r="C109" s="217" t="s">
        <v>93</v>
      </c>
      <c r="D109" s="217" t="s">
        <v>162</v>
      </c>
      <c r="E109" s="218" t="s">
        <v>5587</v>
      </c>
      <c r="F109" s="219" t="s">
        <v>5588</v>
      </c>
      <c r="G109" s="220" t="s">
        <v>212</v>
      </c>
      <c r="H109" s="221">
        <v>12</v>
      </c>
      <c r="I109" s="222"/>
      <c r="J109" s="223">
        <f>ROUND(I109*H109,2)</f>
        <v>0</v>
      </c>
      <c r="K109" s="219" t="s">
        <v>166</v>
      </c>
      <c r="L109" s="49"/>
      <c r="M109" s="224" t="s">
        <v>32</v>
      </c>
      <c r="N109" s="225" t="s">
        <v>48</v>
      </c>
      <c r="O109" s="89"/>
      <c r="P109" s="226">
        <f>O109*H109</f>
        <v>0</v>
      </c>
      <c r="Q109" s="226">
        <v>0.0017600000000000001</v>
      </c>
      <c r="R109" s="226">
        <f>Q109*H109</f>
        <v>0.02112</v>
      </c>
      <c r="S109" s="226">
        <v>0</v>
      </c>
      <c r="T109" s="227">
        <f>S109*H109</f>
        <v>0</v>
      </c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R109" s="228" t="s">
        <v>96</v>
      </c>
      <c r="AT109" s="228" t="s">
        <v>162</v>
      </c>
      <c r="AU109" s="228" t="s">
        <v>91</v>
      </c>
      <c r="AY109" s="21" t="s">
        <v>159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1" t="s">
        <v>91</v>
      </c>
      <c r="BK109" s="229">
        <f>ROUND(I109*H109,2)</f>
        <v>0</v>
      </c>
      <c r="BL109" s="21" t="s">
        <v>96</v>
      </c>
      <c r="BM109" s="228" t="s">
        <v>5589</v>
      </c>
    </row>
    <row r="110" s="2" customFormat="1">
      <c r="A110" s="43"/>
      <c r="B110" s="44"/>
      <c r="C110" s="45"/>
      <c r="D110" s="230" t="s">
        <v>168</v>
      </c>
      <c r="E110" s="45"/>
      <c r="F110" s="231" t="s">
        <v>5590</v>
      </c>
      <c r="G110" s="45"/>
      <c r="H110" s="45"/>
      <c r="I110" s="232"/>
      <c r="J110" s="45"/>
      <c r="K110" s="45"/>
      <c r="L110" s="49"/>
      <c r="M110" s="233"/>
      <c r="N110" s="234"/>
      <c r="O110" s="89"/>
      <c r="P110" s="89"/>
      <c r="Q110" s="89"/>
      <c r="R110" s="89"/>
      <c r="S110" s="89"/>
      <c r="T110" s="90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T110" s="21" t="s">
        <v>168</v>
      </c>
      <c r="AU110" s="21" t="s">
        <v>91</v>
      </c>
    </row>
    <row r="111" s="2" customFormat="1" ht="24.15" customHeight="1">
      <c r="A111" s="43"/>
      <c r="B111" s="44"/>
      <c r="C111" s="277" t="s">
        <v>96</v>
      </c>
      <c r="D111" s="277" t="s">
        <v>670</v>
      </c>
      <c r="E111" s="278" t="s">
        <v>5591</v>
      </c>
      <c r="F111" s="279" t="s">
        <v>5592</v>
      </c>
      <c r="G111" s="280" t="s">
        <v>212</v>
      </c>
      <c r="H111" s="281">
        <v>12</v>
      </c>
      <c r="I111" s="282"/>
      <c r="J111" s="283">
        <f>ROUND(I111*H111,2)</f>
        <v>0</v>
      </c>
      <c r="K111" s="279" t="s">
        <v>166</v>
      </c>
      <c r="L111" s="284"/>
      <c r="M111" s="285" t="s">
        <v>32</v>
      </c>
      <c r="N111" s="286" t="s">
        <v>48</v>
      </c>
      <c r="O111" s="89"/>
      <c r="P111" s="226">
        <f>O111*H111</f>
        <v>0</v>
      </c>
      <c r="Q111" s="226">
        <v>0.0080000000000000002</v>
      </c>
      <c r="R111" s="226">
        <f>Q111*H111</f>
        <v>0.096000000000000002</v>
      </c>
      <c r="S111" s="226">
        <v>0</v>
      </c>
      <c r="T111" s="227">
        <f>S111*H111</f>
        <v>0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R111" s="228" t="s">
        <v>108</v>
      </c>
      <c r="AT111" s="228" t="s">
        <v>670</v>
      </c>
      <c r="AU111" s="228" t="s">
        <v>91</v>
      </c>
      <c r="AY111" s="21" t="s">
        <v>159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1" t="s">
        <v>91</v>
      </c>
      <c r="BK111" s="229">
        <f>ROUND(I111*H111,2)</f>
        <v>0</v>
      </c>
      <c r="BL111" s="21" t="s">
        <v>96</v>
      </c>
      <c r="BM111" s="228" t="s">
        <v>5593</v>
      </c>
    </row>
    <row r="112" s="12" customFormat="1" ht="22.8" customHeight="1">
      <c r="A112" s="12"/>
      <c r="B112" s="201"/>
      <c r="C112" s="202"/>
      <c r="D112" s="203" t="s">
        <v>75</v>
      </c>
      <c r="E112" s="215" t="s">
        <v>111</v>
      </c>
      <c r="F112" s="215" t="s">
        <v>1711</v>
      </c>
      <c r="G112" s="202"/>
      <c r="H112" s="202"/>
      <c r="I112" s="205"/>
      <c r="J112" s="216">
        <f>BK112</f>
        <v>0</v>
      </c>
      <c r="K112" s="202"/>
      <c r="L112" s="207"/>
      <c r="M112" s="208"/>
      <c r="N112" s="209"/>
      <c r="O112" s="209"/>
      <c r="P112" s="210">
        <f>SUM(P113:P114)</f>
        <v>0</v>
      </c>
      <c r="Q112" s="209"/>
      <c r="R112" s="210">
        <f>SUM(R113:R114)</f>
        <v>0</v>
      </c>
      <c r="S112" s="209"/>
      <c r="T112" s="211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2" t="s">
        <v>84</v>
      </c>
      <c r="AT112" s="213" t="s">
        <v>75</v>
      </c>
      <c r="AU112" s="213" t="s">
        <v>84</v>
      </c>
      <c r="AY112" s="212" t="s">
        <v>159</v>
      </c>
      <c r="BK112" s="214">
        <f>SUM(BK113:BK114)</f>
        <v>0</v>
      </c>
    </row>
    <row r="113" s="2" customFormat="1" ht="24.15" customHeight="1">
      <c r="A113" s="43"/>
      <c r="B113" s="44"/>
      <c r="C113" s="217" t="s">
        <v>99</v>
      </c>
      <c r="D113" s="217" t="s">
        <v>162</v>
      </c>
      <c r="E113" s="218" t="s">
        <v>5067</v>
      </c>
      <c r="F113" s="219" t="s">
        <v>5068</v>
      </c>
      <c r="G113" s="220" t="s">
        <v>212</v>
      </c>
      <c r="H113" s="221">
        <v>30</v>
      </c>
      <c r="I113" s="222"/>
      <c r="J113" s="223">
        <f>ROUND(I113*H113,2)</f>
        <v>0</v>
      </c>
      <c r="K113" s="219" t="s">
        <v>166</v>
      </c>
      <c r="L113" s="49"/>
      <c r="M113" s="224" t="s">
        <v>32</v>
      </c>
      <c r="N113" s="225" t="s">
        <v>48</v>
      </c>
      <c r="O113" s="8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R113" s="228" t="s">
        <v>96</v>
      </c>
      <c r="AT113" s="228" t="s">
        <v>162</v>
      </c>
      <c r="AU113" s="228" t="s">
        <v>91</v>
      </c>
      <c r="AY113" s="21" t="s">
        <v>159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91</v>
      </c>
      <c r="BK113" s="229">
        <f>ROUND(I113*H113,2)</f>
        <v>0</v>
      </c>
      <c r="BL113" s="21" t="s">
        <v>96</v>
      </c>
      <c r="BM113" s="228" t="s">
        <v>5594</v>
      </c>
    </row>
    <row r="114" s="2" customFormat="1">
      <c r="A114" s="43"/>
      <c r="B114" s="44"/>
      <c r="C114" s="45"/>
      <c r="D114" s="230" t="s">
        <v>168</v>
      </c>
      <c r="E114" s="45"/>
      <c r="F114" s="231" t="s">
        <v>5070</v>
      </c>
      <c r="G114" s="45"/>
      <c r="H114" s="45"/>
      <c r="I114" s="232"/>
      <c r="J114" s="45"/>
      <c r="K114" s="45"/>
      <c r="L114" s="49"/>
      <c r="M114" s="233"/>
      <c r="N114" s="234"/>
      <c r="O114" s="89"/>
      <c r="P114" s="89"/>
      <c r="Q114" s="89"/>
      <c r="R114" s="89"/>
      <c r="S114" s="89"/>
      <c r="T114" s="90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T114" s="21" t="s">
        <v>168</v>
      </c>
      <c r="AU114" s="21" t="s">
        <v>91</v>
      </c>
    </row>
    <row r="115" s="12" customFormat="1" ht="22.8" customHeight="1">
      <c r="A115" s="12"/>
      <c r="B115" s="201"/>
      <c r="C115" s="202"/>
      <c r="D115" s="203" t="s">
        <v>75</v>
      </c>
      <c r="E115" s="215" t="s">
        <v>1261</v>
      </c>
      <c r="F115" s="215" t="s">
        <v>5071</v>
      </c>
      <c r="G115" s="202"/>
      <c r="H115" s="202"/>
      <c r="I115" s="205"/>
      <c r="J115" s="216">
        <f>BK115</f>
        <v>0</v>
      </c>
      <c r="K115" s="202"/>
      <c r="L115" s="207"/>
      <c r="M115" s="208"/>
      <c r="N115" s="209"/>
      <c r="O115" s="209"/>
      <c r="P115" s="210">
        <f>SUM(P116:P125)</f>
        <v>0</v>
      </c>
      <c r="Q115" s="209"/>
      <c r="R115" s="210">
        <f>SUM(R116:R125)</f>
        <v>0</v>
      </c>
      <c r="S115" s="209"/>
      <c r="T115" s="211">
        <f>SUM(T116:T125)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2" t="s">
        <v>84</v>
      </c>
      <c r="AT115" s="213" t="s">
        <v>75</v>
      </c>
      <c r="AU115" s="213" t="s">
        <v>84</v>
      </c>
      <c r="AY115" s="212" t="s">
        <v>159</v>
      </c>
      <c r="BK115" s="214">
        <f>SUM(BK116:BK125)</f>
        <v>0</v>
      </c>
    </row>
    <row r="116" s="2" customFormat="1" ht="24.15" customHeight="1">
      <c r="A116" s="43"/>
      <c r="B116" s="44"/>
      <c r="C116" s="217" t="s">
        <v>102</v>
      </c>
      <c r="D116" s="217" t="s">
        <v>162</v>
      </c>
      <c r="E116" s="218" t="s">
        <v>5072</v>
      </c>
      <c r="F116" s="219" t="s">
        <v>5073</v>
      </c>
      <c r="G116" s="220" t="s">
        <v>165</v>
      </c>
      <c r="H116" s="221">
        <v>6</v>
      </c>
      <c r="I116" s="222"/>
      <c r="J116" s="223">
        <f>ROUND(I116*H116,2)</f>
        <v>0</v>
      </c>
      <c r="K116" s="219" t="s">
        <v>166</v>
      </c>
      <c r="L116" s="49"/>
      <c r="M116" s="224" t="s">
        <v>32</v>
      </c>
      <c r="N116" s="225" t="s">
        <v>48</v>
      </c>
      <c r="O116" s="8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8" t="s">
        <v>96</v>
      </c>
      <c r="AT116" s="228" t="s">
        <v>162</v>
      </c>
      <c r="AU116" s="228" t="s">
        <v>91</v>
      </c>
      <c r="AY116" s="21" t="s">
        <v>159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91</v>
      </c>
      <c r="BK116" s="229">
        <f>ROUND(I116*H116,2)</f>
        <v>0</v>
      </c>
      <c r="BL116" s="21" t="s">
        <v>96</v>
      </c>
      <c r="BM116" s="228" t="s">
        <v>5595</v>
      </c>
    </row>
    <row r="117" s="2" customFormat="1">
      <c r="A117" s="43"/>
      <c r="B117" s="44"/>
      <c r="C117" s="45"/>
      <c r="D117" s="230" t="s">
        <v>168</v>
      </c>
      <c r="E117" s="45"/>
      <c r="F117" s="231" t="s">
        <v>5075</v>
      </c>
      <c r="G117" s="45"/>
      <c r="H117" s="45"/>
      <c r="I117" s="232"/>
      <c r="J117" s="45"/>
      <c r="K117" s="45"/>
      <c r="L117" s="49"/>
      <c r="M117" s="233"/>
      <c r="N117" s="234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168</v>
      </c>
      <c r="AU117" s="21" t="s">
        <v>91</v>
      </c>
    </row>
    <row r="118" s="14" customFormat="1">
      <c r="A118" s="14"/>
      <c r="B118" s="246"/>
      <c r="C118" s="247"/>
      <c r="D118" s="237" t="s">
        <v>170</v>
      </c>
      <c r="E118" s="248" t="s">
        <v>32</v>
      </c>
      <c r="F118" s="249" t="s">
        <v>5596</v>
      </c>
      <c r="G118" s="247"/>
      <c r="H118" s="250">
        <v>6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170</v>
      </c>
      <c r="AU118" s="256" t="s">
        <v>91</v>
      </c>
      <c r="AV118" s="14" t="s">
        <v>91</v>
      </c>
      <c r="AW118" s="14" t="s">
        <v>38</v>
      </c>
      <c r="AX118" s="14" t="s">
        <v>84</v>
      </c>
      <c r="AY118" s="256" t="s">
        <v>159</v>
      </c>
    </row>
    <row r="119" s="2" customFormat="1" ht="24.15" customHeight="1">
      <c r="A119" s="43"/>
      <c r="B119" s="44"/>
      <c r="C119" s="217" t="s">
        <v>105</v>
      </c>
      <c r="D119" s="217" t="s">
        <v>162</v>
      </c>
      <c r="E119" s="218" t="s">
        <v>5077</v>
      </c>
      <c r="F119" s="219" t="s">
        <v>5078</v>
      </c>
      <c r="G119" s="220" t="s">
        <v>165</v>
      </c>
      <c r="H119" s="221">
        <v>6</v>
      </c>
      <c r="I119" s="222"/>
      <c r="J119" s="223">
        <f>ROUND(I119*H119,2)</f>
        <v>0</v>
      </c>
      <c r="K119" s="219" t="s">
        <v>166</v>
      </c>
      <c r="L119" s="49"/>
      <c r="M119" s="224" t="s">
        <v>32</v>
      </c>
      <c r="N119" s="225" t="s">
        <v>48</v>
      </c>
      <c r="O119" s="8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96</v>
      </c>
      <c r="AT119" s="228" t="s">
        <v>162</v>
      </c>
      <c r="AU119" s="228" t="s">
        <v>91</v>
      </c>
      <c r="AY119" s="21" t="s">
        <v>159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91</v>
      </c>
      <c r="BK119" s="229">
        <f>ROUND(I119*H119,2)</f>
        <v>0</v>
      </c>
      <c r="BL119" s="21" t="s">
        <v>96</v>
      </c>
      <c r="BM119" s="228" t="s">
        <v>5597</v>
      </c>
    </row>
    <row r="120" s="2" customFormat="1">
      <c r="A120" s="43"/>
      <c r="B120" s="44"/>
      <c r="C120" s="45"/>
      <c r="D120" s="230" t="s">
        <v>168</v>
      </c>
      <c r="E120" s="45"/>
      <c r="F120" s="231" t="s">
        <v>5080</v>
      </c>
      <c r="G120" s="45"/>
      <c r="H120" s="45"/>
      <c r="I120" s="232"/>
      <c r="J120" s="45"/>
      <c r="K120" s="45"/>
      <c r="L120" s="49"/>
      <c r="M120" s="233"/>
      <c r="N120" s="234"/>
      <c r="O120" s="89"/>
      <c r="P120" s="89"/>
      <c r="Q120" s="89"/>
      <c r="R120" s="89"/>
      <c r="S120" s="89"/>
      <c r="T120" s="90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T120" s="21" t="s">
        <v>168</v>
      </c>
      <c r="AU120" s="21" t="s">
        <v>91</v>
      </c>
    </row>
    <row r="121" s="14" customFormat="1">
      <c r="A121" s="14"/>
      <c r="B121" s="246"/>
      <c r="C121" s="247"/>
      <c r="D121" s="237" t="s">
        <v>170</v>
      </c>
      <c r="E121" s="248" t="s">
        <v>32</v>
      </c>
      <c r="F121" s="249" t="s">
        <v>5596</v>
      </c>
      <c r="G121" s="247"/>
      <c r="H121" s="250">
        <v>6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170</v>
      </c>
      <c r="AU121" s="256" t="s">
        <v>91</v>
      </c>
      <c r="AV121" s="14" t="s">
        <v>91</v>
      </c>
      <c r="AW121" s="14" t="s">
        <v>38</v>
      </c>
      <c r="AX121" s="14" t="s">
        <v>84</v>
      </c>
      <c r="AY121" s="256" t="s">
        <v>159</v>
      </c>
    </row>
    <row r="122" s="2" customFormat="1" ht="33" customHeight="1">
      <c r="A122" s="43"/>
      <c r="B122" s="44"/>
      <c r="C122" s="217" t="s">
        <v>108</v>
      </c>
      <c r="D122" s="217" t="s">
        <v>162</v>
      </c>
      <c r="E122" s="218" t="s">
        <v>5081</v>
      </c>
      <c r="F122" s="219" t="s">
        <v>5082</v>
      </c>
      <c r="G122" s="220" t="s">
        <v>785</v>
      </c>
      <c r="H122" s="221">
        <v>40</v>
      </c>
      <c r="I122" s="222"/>
      <c r="J122" s="223">
        <f>ROUND(I122*H122,2)</f>
        <v>0</v>
      </c>
      <c r="K122" s="219" t="s">
        <v>166</v>
      </c>
      <c r="L122" s="49"/>
      <c r="M122" s="224" t="s">
        <v>32</v>
      </c>
      <c r="N122" s="225" t="s">
        <v>48</v>
      </c>
      <c r="O122" s="89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R122" s="228" t="s">
        <v>96</v>
      </c>
      <c r="AT122" s="228" t="s">
        <v>162</v>
      </c>
      <c r="AU122" s="228" t="s">
        <v>91</v>
      </c>
      <c r="AY122" s="21" t="s">
        <v>159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1" t="s">
        <v>91</v>
      </c>
      <c r="BK122" s="229">
        <f>ROUND(I122*H122,2)</f>
        <v>0</v>
      </c>
      <c r="BL122" s="21" t="s">
        <v>96</v>
      </c>
      <c r="BM122" s="228" t="s">
        <v>5598</v>
      </c>
    </row>
    <row r="123" s="2" customFormat="1">
      <c r="A123" s="43"/>
      <c r="B123" s="44"/>
      <c r="C123" s="45"/>
      <c r="D123" s="230" t="s">
        <v>168</v>
      </c>
      <c r="E123" s="45"/>
      <c r="F123" s="231" t="s">
        <v>5084</v>
      </c>
      <c r="G123" s="45"/>
      <c r="H123" s="45"/>
      <c r="I123" s="232"/>
      <c r="J123" s="45"/>
      <c r="K123" s="45"/>
      <c r="L123" s="49"/>
      <c r="M123" s="233"/>
      <c r="N123" s="234"/>
      <c r="O123" s="89"/>
      <c r="P123" s="89"/>
      <c r="Q123" s="89"/>
      <c r="R123" s="89"/>
      <c r="S123" s="89"/>
      <c r="T123" s="90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T123" s="21" t="s">
        <v>168</v>
      </c>
      <c r="AU123" s="21" t="s">
        <v>91</v>
      </c>
    </row>
    <row r="124" s="2" customFormat="1" ht="33" customHeight="1">
      <c r="A124" s="43"/>
      <c r="B124" s="44"/>
      <c r="C124" s="217" t="s">
        <v>111</v>
      </c>
      <c r="D124" s="217" t="s">
        <v>162</v>
      </c>
      <c r="E124" s="218" t="s">
        <v>5085</v>
      </c>
      <c r="F124" s="219" t="s">
        <v>5086</v>
      </c>
      <c r="G124" s="220" t="s">
        <v>785</v>
      </c>
      <c r="H124" s="221">
        <v>4</v>
      </c>
      <c r="I124" s="222"/>
      <c r="J124" s="223">
        <f>ROUND(I124*H124,2)</f>
        <v>0</v>
      </c>
      <c r="K124" s="219" t="s">
        <v>166</v>
      </c>
      <c r="L124" s="49"/>
      <c r="M124" s="224" t="s">
        <v>32</v>
      </c>
      <c r="N124" s="225" t="s">
        <v>48</v>
      </c>
      <c r="O124" s="89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R124" s="228" t="s">
        <v>96</v>
      </c>
      <c r="AT124" s="228" t="s">
        <v>162</v>
      </c>
      <c r="AU124" s="228" t="s">
        <v>91</v>
      </c>
      <c r="AY124" s="21" t="s">
        <v>159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1" t="s">
        <v>91</v>
      </c>
      <c r="BK124" s="229">
        <f>ROUND(I124*H124,2)</f>
        <v>0</v>
      </c>
      <c r="BL124" s="21" t="s">
        <v>96</v>
      </c>
      <c r="BM124" s="228" t="s">
        <v>5599</v>
      </c>
    </row>
    <row r="125" s="2" customFormat="1">
      <c r="A125" s="43"/>
      <c r="B125" s="44"/>
      <c r="C125" s="45"/>
      <c r="D125" s="230" t="s">
        <v>168</v>
      </c>
      <c r="E125" s="45"/>
      <c r="F125" s="231" t="s">
        <v>5088</v>
      </c>
      <c r="G125" s="45"/>
      <c r="H125" s="45"/>
      <c r="I125" s="232"/>
      <c r="J125" s="45"/>
      <c r="K125" s="45"/>
      <c r="L125" s="49"/>
      <c r="M125" s="233"/>
      <c r="N125" s="234"/>
      <c r="O125" s="89"/>
      <c r="P125" s="89"/>
      <c r="Q125" s="89"/>
      <c r="R125" s="89"/>
      <c r="S125" s="89"/>
      <c r="T125" s="90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T125" s="21" t="s">
        <v>168</v>
      </c>
      <c r="AU125" s="21" t="s">
        <v>91</v>
      </c>
    </row>
    <row r="126" s="12" customFormat="1" ht="22.8" customHeight="1">
      <c r="A126" s="12"/>
      <c r="B126" s="201"/>
      <c r="C126" s="202"/>
      <c r="D126" s="203" t="s">
        <v>75</v>
      </c>
      <c r="E126" s="215" t="s">
        <v>5089</v>
      </c>
      <c r="F126" s="215" t="s">
        <v>5090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SUM(P127:P136)</f>
        <v>0</v>
      </c>
      <c r="Q126" s="209"/>
      <c r="R126" s="210">
        <f>SUM(R127:R136)</f>
        <v>0</v>
      </c>
      <c r="S126" s="209"/>
      <c r="T126" s="211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84</v>
      </c>
      <c r="AT126" s="213" t="s">
        <v>75</v>
      </c>
      <c r="AU126" s="213" t="s">
        <v>84</v>
      </c>
      <c r="AY126" s="212" t="s">
        <v>159</v>
      </c>
      <c r="BK126" s="214">
        <f>SUM(BK127:BK136)</f>
        <v>0</v>
      </c>
    </row>
    <row r="127" s="2" customFormat="1" ht="24.15" customHeight="1">
      <c r="A127" s="43"/>
      <c r="B127" s="44"/>
      <c r="C127" s="217" t="s">
        <v>114</v>
      </c>
      <c r="D127" s="217" t="s">
        <v>162</v>
      </c>
      <c r="E127" s="218" t="s">
        <v>5091</v>
      </c>
      <c r="F127" s="219" t="s">
        <v>5092</v>
      </c>
      <c r="G127" s="220" t="s">
        <v>181</v>
      </c>
      <c r="H127" s="221">
        <v>3.0299999999999998</v>
      </c>
      <c r="I127" s="222"/>
      <c r="J127" s="223">
        <f>ROUND(I127*H127,2)</f>
        <v>0</v>
      </c>
      <c r="K127" s="219" t="s">
        <v>166</v>
      </c>
      <c r="L127" s="49"/>
      <c r="M127" s="224" t="s">
        <v>32</v>
      </c>
      <c r="N127" s="225" t="s">
        <v>48</v>
      </c>
      <c r="O127" s="8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R127" s="228" t="s">
        <v>96</v>
      </c>
      <c r="AT127" s="228" t="s">
        <v>162</v>
      </c>
      <c r="AU127" s="228" t="s">
        <v>91</v>
      </c>
      <c r="AY127" s="21" t="s">
        <v>159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1" t="s">
        <v>91</v>
      </c>
      <c r="BK127" s="229">
        <f>ROUND(I127*H127,2)</f>
        <v>0</v>
      </c>
      <c r="BL127" s="21" t="s">
        <v>96</v>
      </c>
      <c r="BM127" s="228" t="s">
        <v>5600</v>
      </c>
    </row>
    <row r="128" s="2" customFormat="1">
      <c r="A128" s="43"/>
      <c r="B128" s="44"/>
      <c r="C128" s="45"/>
      <c r="D128" s="230" t="s">
        <v>168</v>
      </c>
      <c r="E128" s="45"/>
      <c r="F128" s="231" t="s">
        <v>5094</v>
      </c>
      <c r="G128" s="45"/>
      <c r="H128" s="45"/>
      <c r="I128" s="232"/>
      <c r="J128" s="45"/>
      <c r="K128" s="45"/>
      <c r="L128" s="49"/>
      <c r="M128" s="233"/>
      <c r="N128" s="234"/>
      <c r="O128" s="89"/>
      <c r="P128" s="89"/>
      <c r="Q128" s="89"/>
      <c r="R128" s="89"/>
      <c r="S128" s="89"/>
      <c r="T128" s="90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T128" s="21" t="s">
        <v>168</v>
      </c>
      <c r="AU128" s="21" t="s">
        <v>91</v>
      </c>
    </row>
    <row r="129" s="2" customFormat="1" ht="24.15" customHeight="1">
      <c r="A129" s="43"/>
      <c r="B129" s="44"/>
      <c r="C129" s="217" t="s">
        <v>219</v>
      </c>
      <c r="D129" s="217" t="s">
        <v>162</v>
      </c>
      <c r="E129" s="218" t="s">
        <v>184</v>
      </c>
      <c r="F129" s="219" t="s">
        <v>5095</v>
      </c>
      <c r="G129" s="220" t="s">
        <v>181</v>
      </c>
      <c r="H129" s="221">
        <v>3.0299999999999998</v>
      </c>
      <c r="I129" s="222"/>
      <c r="J129" s="223">
        <f>ROUND(I129*H129,2)</f>
        <v>0</v>
      </c>
      <c r="K129" s="219" t="s">
        <v>166</v>
      </c>
      <c r="L129" s="49"/>
      <c r="M129" s="224" t="s">
        <v>32</v>
      </c>
      <c r="N129" s="225" t="s">
        <v>48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R129" s="228" t="s">
        <v>96</v>
      </c>
      <c r="AT129" s="228" t="s">
        <v>162</v>
      </c>
      <c r="AU129" s="228" t="s">
        <v>91</v>
      </c>
      <c r="AY129" s="21" t="s">
        <v>159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91</v>
      </c>
      <c r="BK129" s="229">
        <f>ROUND(I129*H129,2)</f>
        <v>0</v>
      </c>
      <c r="BL129" s="21" t="s">
        <v>96</v>
      </c>
      <c r="BM129" s="228" t="s">
        <v>5601</v>
      </c>
    </row>
    <row r="130" s="2" customFormat="1">
      <c r="A130" s="43"/>
      <c r="B130" s="44"/>
      <c r="C130" s="45"/>
      <c r="D130" s="230" t="s">
        <v>168</v>
      </c>
      <c r="E130" s="45"/>
      <c r="F130" s="231" t="s">
        <v>187</v>
      </c>
      <c r="G130" s="45"/>
      <c r="H130" s="45"/>
      <c r="I130" s="232"/>
      <c r="J130" s="45"/>
      <c r="K130" s="45"/>
      <c r="L130" s="49"/>
      <c r="M130" s="233"/>
      <c r="N130" s="234"/>
      <c r="O130" s="89"/>
      <c r="P130" s="89"/>
      <c r="Q130" s="89"/>
      <c r="R130" s="89"/>
      <c r="S130" s="89"/>
      <c r="T130" s="90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T130" s="21" t="s">
        <v>168</v>
      </c>
      <c r="AU130" s="21" t="s">
        <v>91</v>
      </c>
    </row>
    <row r="131" s="2" customFormat="1" ht="24.15" customHeight="1">
      <c r="A131" s="43"/>
      <c r="B131" s="44"/>
      <c r="C131" s="217" t="s">
        <v>8</v>
      </c>
      <c r="D131" s="217" t="s">
        <v>162</v>
      </c>
      <c r="E131" s="218" t="s">
        <v>188</v>
      </c>
      <c r="F131" s="219" t="s">
        <v>5097</v>
      </c>
      <c r="G131" s="220" t="s">
        <v>181</v>
      </c>
      <c r="H131" s="221">
        <v>41.280000000000001</v>
      </c>
      <c r="I131" s="222"/>
      <c r="J131" s="223">
        <f>ROUND(I131*H131,2)</f>
        <v>0</v>
      </c>
      <c r="K131" s="219" t="s">
        <v>166</v>
      </c>
      <c r="L131" s="49"/>
      <c r="M131" s="224" t="s">
        <v>32</v>
      </c>
      <c r="N131" s="225" t="s">
        <v>48</v>
      </c>
      <c r="O131" s="89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R131" s="228" t="s">
        <v>96</v>
      </c>
      <c r="AT131" s="228" t="s">
        <v>162</v>
      </c>
      <c r="AU131" s="228" t="s">
        <v>91</v>
      </c>
      <c r="AY131" s="21" t="s">
        <v>159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1" t="s">
        <v>91</v>
      </c>
      <c r="BK131" s="229">
        <f>ROUND(I131*H131,2)</f>
        <v>0</v>
      </c>
      <c r="BL131" s="21" t="s">
        <v>96</v>
      </c>
      <c r="BM131" s="228" t="s">
        <v>5602</v>
      </c>
    </row>
    <row r="132" s="2" customFormat="1">
      <c r="A132" s="43"/>
      <c r="B132" s="44"/>
      <c r="C132" s="45"/>
      <c r="D132" s="230" t="s">
        <v>168</v>
      </c>
      <c r="E132" s="45"/>
      <c r="F132" s="231" t="s">
        <v>191</v>
      </c>
      <c r="G132" s="45"/>
      <c r="H132" s="45"/>
      <c r="I132" s="232"/>
      <c r="J132" s="45"/>
      <c r="K132" s="45"/>
      <c r="L132" s="49"/>
      <c r="M132" s="233"/>
      <c r="N132" s="234"/>
      <c r="O132" s="89"/>
      <c r="P132" s="89"/>
      <c r="Q132" s="89"/>
      <c r="R132" s="89"/>
      <c r="S132" s="89"/>
      <c r="T132" s="90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T132" s="21" t="s">
        <v>168</v>
      </c>
      <c r="AU132" s="21" t="s">
        <v>91</v>
      </c>
    </row>
    <row r="133" s="14" customFormat="1">
      <c r="A133" s="14"/>
      <c r="B133" s="246"/>
      <c r="C133" s="247"/>
      <c r="D133" s="237" t="s">
        <v>170</v>
      </c>
      <c r="E133" s="248" t="s">
        <v>32</v>
      </c>
      <c r="F133" s="249" t="s">
        <v>5603</v>
      </c>
      <c r="G133" s="247"/>
      <c r="H133" s="250">
        <v>41.280000000000001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170</v>
      </c>
      <c r="AU133" s="256" t="s">
        <v>91</v>
      </c>
      <c r="AV133" s="14" t="s">
        <v>91</v>
      </c>
      <c r="AW133" s="14" t="s">
        <v>38</v>
      </c>
      <c r="AX133" s="14" t="s">
        <v>76</v>
      </c>
      <c r="AY133" s="256" t="s">
        <v>159</v>
      </c>
    </row>
    <row r="134" s="15" customFormat="1">
      <c r="A134" s="15"/>
      <c r="B134" s="266"/>
      <c r="C134" s="267"/>
      <c r="D134" s="237" t="s">
        <v>170</v>
      </c>
      <c r="E134" s="268" t="s">
        <v>32</v>
      </c>
      <c r="F134" s="269" t="s">
        <v>583</v>
      </c>
      <c r="G134" s="267"/>
      <c r="H134" s="270">
        <v>41.280000000000001</v>
      </c>
      <c r="I134" s="271"/>
      <c r="J134" s="267"/>
      <c r="K134" s="267"/>
      <c r="L134" s="272"/>
      <c r="M134" s="273"/>
      <c r="N134" s="274"/>
      <c r="O134" s="274"/>
      <c r="P134" s="274"/>
      <c r="Q134" s="274"/>
      <c r="R134" s="274"/>
      <c r="S134" s="274"/>
      <c r="T134" s="27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6" t="s">
        <v>170</v>
      </c>
      <c r="AU134" s="276" t="s">
        <v>91</v>
      </c>
      <c r="AV134" s="15" t="s">
        <v>96</v>
      </c>
      <c r="AW134" s="15" t="s">
        <v>38</v>
      </c>
      <c r="AX134" s="15" t="s">
        <v>84</v>
      </c>
      <c r="AY134" s="276" t="s">
        <v>159</v>
      </c>
    </row>
    <row r="135" s="2" customFormat="1" ht="44.25" customHeight="1">
      <c r="A135" s="43"/>
      <c r="B135" s="44"/>
      <c r="C135" s="217" t="s">
        <v>231</v>
      </c>
      <c r="D135" s="217" t="s">
        <v>162</v>
      </c>
      <c r="E135" s="218" t="s">
        <v>5100</v>
      </c>
      <c r="F135" s="219" t="s">
        <v>5101</v>
      </c>
      <c r="G135" s="220" t="s">
        <v>181</v>
      </c>
      <c r="H135" s="221">
        <v>3.0299999999999998</v>
      </c>
      <c r="I135" s="222"/>
      <c r="J135" s="223">
        <f>ROUND(I135*H135,2)</f>
        <v>0</v>
      </c>
      <c r="K135" s="219" t="s">
        <v>166</v>
      </c>
      <c r="L135" s="49"/>
      <c r="M135" s="224" t="s">
        <v>32</v>
      </c>
      <c r="N135" s="225" t="s">
        <v>48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R135" s="228" t="s">
        <v>96</v>
      </c>
      <c r="AT135" s="228" t="s">
        <v>162</v>
      </c>
      <c r="AU135" s="228" t="s">
        <v>91</v>
      </c>
      <c r="AY135" s="21" t="s">
        <v>159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1" t="s">
        <v>91</v>
      </c>
      <c r="BK135" s="229">
        <f>ROUND(I135*H135,2)</f>
        <v>0</v>
      </c>
      <c r="BL135" s="21" t="s">
        <v>96</v>
      </c>
      <c r="BM135" s="228" t="s">
        <v>5604</v>
      </c>
    </row>
    <row r="136" s="2" customFormat="1">
      <c r="A136" s="43"/>
      <c r="B136" s="44"/>
      <c r="C136" s="45"/>
      <c r="D136" s="230" t="s">
        <v>168</v>
      </c>
      <c r="E136" s="45"/>
      <c r="F136" s="231" t="s">
        <v>5103</v>
      </c>
      <c r="G136" s="45"/>
      <c r="H136" s="45"/>
      <c r="I136" s="232"/>
      <c r="J136" s="45"/>
      <c r="K136" s="45"/>
      <c r="L136" s="49"/>
      <c r="M136" s="233"/>
      <c r="N136" s="234"/>
      <c r="O136" s="89"/>
      <c r="P136" s="89"/>
      <c r="Q136" s="89"/>
      <c r="R136" s="89"/>
      <c r="S136" s="89"/>
      <c r="T136" s="90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T136" s="21" t="s">
        <v>168</v>
      </c>
      <c r="AU136" s="21" t="s">
        <v>91</v>
      </c>
    </row>
    <row r="137" s="12" customFormat="1" ht="22.8" customHeight="1">
      <c r="A137" s="12"/>
      <c r="B137" s="201"/>
      <c r="C137" s="202"/>
      <c r="D137" s="203" t="s">
        <v>75</v>
      </c>
      <c r="E137" s="215" t="s">
        <v>229</v>
      </c>
      <c r="F137" s="215" t="s">
        <v>230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SUM(P138:P139)</f>
        <v>0</v>
      </c>
      <c r="Q137" s="209"/>
      <c r="R137" s="210">
        <f>SUM(R138:R139)</f>
        <v>0</v>
      </c>
      <c r="S137" s="209"/>
      <c r="T137" s="211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84</v>
      </c>
      <c r="AT137" s="213" t="s">
        <v>75</v>
      </c>
      <c r="AU137" s="213" t="s">
        <v>84</v>
      </c>
      <c r="AY137" s="212" t="s">
        <v>159</v>
      </c>
      <c r="BK137" s="214">
        <f>SUM(BK138:BK139)</f>
        <v>0</v>
      </c>
    </row>
    <row r="138" s="2" customFormat="1" ht="16.5" customHeight="1">
      <c r="A138" s="43"/>
      <c r="B138" s="44"/>
      <c r="C138" s="217" t="s">
        <v>643</v>
      </c>
      <c r="D138" s="217" t="s">
        <v>162</v>
      </c>
      <c r="E138" s="218" t="s">
        <v>5104</v>
      </c>
      <c r="F138" s="219" t="s">
        <v>5105</v>
      </c>
      <c r="G138" s="220" t="s">
        <v>181</v>
      </c>
      <c r="H138" s="221">
        <v>3.0299999999999998</v>
      </c>
      <c r="I138" s="222"/>
      <c r="J138" s="223">
        <f>ROUND(I138*H138,2)</f>
        <v>0</v>
      </c>
      <c r="K138" s="219" t="s">
        <v>166</v>
      </c>
      <c r="L138" s="49"/>
      <c r="M138" s="224" t="s">
        <v>32</v>
      </c>
      <c r="N138" s="225" t="s">
        <v>48</v>
      </c>
      <c r="O138" s="89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R138" s="228" t="s">
        <v>96</v>
      </c>
      <c r="AT138" s="228" t="s">
        <v>162</v>
      </c>
      <c r="AU138" s="228" t="s">
        <v>91</v>
      </c>
      <c r="AY138" s="21" t="s">
        <v>159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1" t="s">
        <v>91</v>
      </c>
      <c r="BK138" s="229">
        <f>ROUND(I138*H138,2)</f>
        <v>0</v>
      </c>
      <c r="BL138" s="21" t="s">
        <v>96</v>
      </c>
      <c r="BM138" s="228" t="s">
        <v>5605</v>
      </c>
    </row>
    <row r="139" s="2" customFormat="1">
      <c r="A139" s="43"/>
      <c r="B139" s="44"/>
      <c r="C139" s="45"/>
      <c r="D139" s="230" t="s">
        <v>168</v>
      </c>
      <c r="E139" s="45"/>
      <c r="F139" s="231" t="s">
        <v>5107</v>
      </c>
      <c r="G139" s="45"/>
      <c r="H139" s="45"/>
      <c r="I139" s="232"/>
      <c r="J139" s="45"/>
      <c r="K139" s="45"/>
      <c r="L139" s="49"/>
      <c r="M139" s="233"/>
      <c r="N139" s="234"/>
      <c r="O139" s="89"/>
      <c r="P139" s="89"/>
      <c r="Q139" s="89"/>
      <c r="R139" s="89"/>
      <c r="S139" s="89"/>
      <c r="T139" s="90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T139" s="21" t="s">
        <v>168</v>
      </c>
      <c r="AU139" s="21" t="s">
        <v>91</v>
      </c>
    </row>
    <row r="140" s="12" customFormat="1" ht="25.92" customHeight="1">
      <c r="A140" s="12"/>
      <c r="B140" s="201"/>
      <c r="C140" s="202"/>
      <c r="D140" s="203" t="s">
        <v>75</v>
      </c>
      <c r="E140" s="204" t="s">
        <v>1838</v>
      </c>
      <c r="F140" s="204" t="s">
        <v>1839</v>
      </c>
      <c r="G140" s="202"/>
      <c r="H140" s="202"/>
      <c r="I140" s="205"/>
      <c r="J140" s="206">
        <f>BK140</f>
        <v>0</v>
      </c>
      <c r="K140" s="202"/>
      <c r="L140" s="207"/>
      <c r="M140" s="208"/>
      <c r="N140" s="209"/>
      <c r="O140" s="209"/>
      <c r="P140" s="210">
        <f>P141+P161+P181+P221+P228+P259</f>
        <v>0</v>
      </c>
      <c r="Q140" s="209"/>
      <c r="R140" s="210">
        <f>R141+R161+R181+R221+R228+R259</f>
        <v>2.4641120000000001</v>
      </c>
      <c r="S140" s="209"/>
      <c r="T140" s="211">
        <f>T141+T161+T181+T221+T228+T259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91</v>
      </c>
      <c r="AT140" s="213" t="s">
        <v>75</v>
      </c>
      <c r="AU140" s="213" t="s">
        <v>76</v>
      </c>
      <c r="AY140" s="212" t="s">
        <v>159</v>
      </c>
      <c r="BK140" s="214">
        <f>BK141+BK161+BK181+BK221+BK228+BK259</f>
        <v>0</v>
      </c>
    </row>
    <row r="141" s="12" customFormat="1" ht="22.8" customHeight="1">
      <c r="A141" s="12"/>
      <c r="B141" s="201"/>
      <c r="C141" s="202"/>
      <c r="D141" s="203" t="s">
        <v>75</v>
      </c>
      <c r="E141" s="215" t="s">
        <v>5527</v>
      </c>
      <c r="F141" s="215" t="s">
        <v>5528</v>
      </c>
      <c r="G141" s="202"/>
      <c r="H141" s="202"/>
      <c r="I141" s="205"/>
      <c r="J141" s="216">
        <f>BK141</f>
        <v>0</v>
      </c>
      <c r="K141" s="202"/>
      <c r="L141" s="207"/>
      <c r="M141" s="208"/>
      <c r="N141" s="209"/>
      <c r="O141" s="209"/>
      <c r="P141" s="210">
        <f>SUM(P142:P160)</f>
        <v>0</v>
      </c>
      <c r="Q141" s="209"/>
      <c r="R141" s="210">
        <f>SUM(R142:R160)</f>
        <v>0.19097999999999998</v>
      </c>
      <c r="S141" s="209"/>
      <c r="T141" s="211">
        <f>SUM(T142:T160)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91</v>
      </c>
      <c r="AT141" s="213" t="s">
        <v>75</v>
      </c>
      <c r="AU141" s="213" t="s">
        <v>84</v>
      </c>
      <c r="AY141" s="212" t="s">
        <v>159</v>
      </c>
      <c r="BK141" s="214">
        <f>SUM(BK142:BK160)</f>
        <v>0</v>
      </c>
    </row>
    <row r="142" s="2" customFormat="1" ht="33" customHeight="1">
      <c r="A142" s="43"/>
      <c r="B142" s="44"/>
      <c r="C142" s="217" t="s">
        <v>627</v>
      </c>
      <c r="D142" s="217" t="s">
        <v>162</v>
      </c>
      <c r="E142" s="218" t="s">
        <v>5606</v>
      </c>
      <c r="F142" s="219" t="s">
        <v>5607</v>
      </c>
      <c r="G142" s="220" t="s">
        <v>212</v>
      </c>
      <c r="H142" s="221">
        <v>1</v>
      </c>
      <c r="I142" s="222"/>
      <c r="J142" s="223">
        <f>ROUND(I142*H142,2)</f>
        <v>0</v>
      </c>
      <c r="K142" s="219" t="s">
        <v>166</v>
      </c>
      <c r="L142" s="49"/>
      <c r="M142" s="224" t="s">
        <v>32</v>
      </c>
      <c r="N142" s="225" t="s">
        <v>48</v>
      </c>
      <c r="O142" s="89"/>
      <c r="P142" s="226">
        <f>O142*H142</f>
        <v>0</v>
      </c>
      <c r="Q142" s="226">
        <v>0.028340000000000001</v>
      </c>
      <c r="R142" s="226">
        <f>Q142*H142</f>
        <v>0.028340000000000001</v>
      </c>
      <c r="S142" s="226">
        <v>0</v>
      </c>
      <c r="T142" s="227">
        <f>S142*H142</f>
        <v>0</v>
      </c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R142" s="228" t="s">
        <v>663</v>
      </c>
      <c r="AT142" s="228" t="s">
        <v>162</v>
      </c>
      <c r="AU142" s="228" t="s">
        <v>91</v>
      </c>
      <c r="AY142" s="21" t="s">
        <v>159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1" t="s">
        <v>91</v>
      </c>
      <c r="BK142" s="229">
        <f>ROUND(I142*H142,2)</f>
        <v>0</v>
      </c>
      <c r="BL142" s="21" t="s">
        <v>663</v>
      </c>
      <c r="BM142" s="228" t="s">
        <v>5608</v>
      </c>
    </row>
    <row r="143" s="2" customFormat="1">
      <c r="A143" s="43"/>
      <c r="B143" s="44"/>
      <c r="C143" s="45"/>
      <c r="D143" s="230" t="s">
        <v>168</v>
      </c>
      <c r="E143" s="45"/>
      <c r="F143" s="231" t="s">
        <v>5609</v>
      </c>
      <c r="G143" s="45"/>
      <c r="H143" s="45"/>
      <c r="I143" s="232"/>
      <c r="J143" s="45"/>
      <c r="K143" s="45"/>
      <c r="L143" s="49"/>
      <c r="M143" s="233"/>
      <c r="N143" s="234"/>
      <c r="O143" s="89"/>
      <c r="P143" s="89"/>
      <c r="Q143" s="89"/>
      <c r="R143" s="89"/>
      <c r="S143" s="89"/>
      <c r="T143" s="90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T143" s="21" t="s">
        <v>168</v>
      </c>
      <c r="AU143" s="21" t="s">
        <v>91</v>
      </c>
    </row>
    <row r="144" s="2" customFormat="1" ht="16.5" customHeight="1">
      <c r="A144" s="43"/>
      <c r="B144" s="44"/>
      <c r="C144" s="217" t="s">
        <v>663</v>
      </c>
      <c r="D144" s="217" t="s">
        <v>162</v>
      </c>
      <c r="E144" s="218" t="s">
        <v>5610</v>
      </c>
      <c r="F144" s="219" t="s">
        <v>5611</v>
      </c>
      <c r="G144" s="220" t="s">
        <v>5365</v>
      </c>
      <c r="H144" s="221">
        <v>8</v>
      </c>
      <c r="I144" s="222"/>
      <c r="J144" s="223">
        <f>ROUND(I144*H144,2)</f>
        <v>0</v>
      </c>
      <c r="K144" s="219" t="s">
        <v>166</v>
      </c>
      <c r="L144" s="49"/>
      <c r="M144" s="224" t="s">
        <v>32</v>
      </c>
      <c r="N144" s="225" t="s">
        <v>48</v>
      </c>
      <c r="O144" s="89"/>
      <c r="P144" s="226">
        <f>O144*H144</f>
        <v>0</v>
      </c>
      <c r="Q144" s="226">
        <v>0.00114</v>
      </c>
      <c r="R144" s="226">
        <f>Q144*H144</f>
        <v>0.0091199999999999996</v>
      </c>
      <c r="S144" s="226">
        <v>0</v>
      </c>
      <c r="T144" s="227">
        <f>S144*H144</f>
        <v>0</v>
      </c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R144" s="228" t="s">
        <v>663</v>
      </c>
      <c r="AT144" s="228" t="s">
        <v>162</v>
      </c>
      <c r="AU144" s="228" t="s">
        <v>91</v>
      </c>
      <c r="AY144" s="21" t="s">
        <v>159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1" t="s">
        <v>91</v>
      </c>
      <c r="BK144" s="229">
        <f>ROUND(I144*H144,2)</f>
        <v>0</v>
      </c>
      <c r="BL144" s="21" t="s">
        <v>663</v>
      </c>
      <c r="BM144" s="228" t="s">
        <v>5612</v>
      </c>
    </row>
    <row r="145" s="2" customFormat="1">
      <c r="A145" s="43"/>
      <c r="B145" s="44"/>
      <c r="C145" s="45"/>
      <c r="D145" s="230" t="s">
        <v>168</v>
      </c>
      <c r="E145" s="45"/>
      <c r="F145" s="231" t="s">
        <v>5613</v>
      </c>
      <c r="G145" s="45"/>
      <c r="H145" s="45"/>
      <c r="I145" s="232"/>
      <c r="J145" s="45"/>
      <c r="K145" s="45"/>
      <c r="L145" s="49"/>
      <c r="M145" s="233"/>
      <c r="N145" s="234"/>
      <c r="O145" s="89"/>
      <c r="P145" s="89"/>
      <c r="Q145" s="89"/>
      <c r="R145" s="89"/>
      <c r="S145" s="89"/>
      <c r="T145" s="90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T145" s="21" t="s">
        <v>168</v>
      </c>
      <c r="AU145" s="21" t="s">
        <v>91</v>
      </c>
    </row>
    <row r="146" s="2" customFormat="1" ht="37.8" customHeight="1">
      <c r="A146" s="43"/>
      <c r="B146" s="44"/>
      <c r="C146" s="217" t="s">
        <v>669</v>
      </c>
      <c r="D146" s="217" t="s">
        <v>162</v>
      </c>
      <c r="E146" s="218" t="s">
        <v>5614</v>
      </c>
      <c r="F146" s="219" t="s">
        <v>5615</v>
      </c>
      <c r="G146" s="220" t="s">
        <v>5365</v>
      </c>
      <c r="H146" s="221">
        <v>1</v>
      </c>
      <c r="I146" s="222"/>
      <c r="J146" s="223">
        <f>ROUND(I146*H146,2)</f>
        <v>0</v>
      </c>
      <c r="K146" s="219" t="s">
        <v>166</v>
      </c>
      <c r="L146" s="49"/>
      <c r="M146" s="224" t="s">
        <v>32</v>
      </c>
      <c r="N146" s="225" t="s">
        <v>48</v>
      </c>
      <c r="O146" s="89"/>
      <c r="P146" s="226">
        <f>O146*H146</f>
        <v>0</v>
      </c>
      <c r="Q146" s="226">
        <v>0.10743999999999999</v>
      </c>
      <c r="R146" s="226">
        <f>Q146*H146</f>
        <v>0.10743999999999999</v>
      </c>
      <c r="S146" s="226">
        <v>0</v>
      </c>
      <c r="T146" s="227">
        <f>S146*H146</f>
        <v>0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R146" s="228" t="s">
        <v>663</v>
      </c>
      <c r="AT146" s="228" t="s">
        <v>162</v>
      </c>
      <c r="AU146" s="228" t="s">
        <v>91</v>
      </c>
      <c r="AY146" s="21" t="s">
        <v>159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1" t="s">
        <v>91</v>
      </c>
      <c r="BK146" s="229">
        <f>ROUND(I146*H146,2)</f>
        <v>0</v>
      </c>
      <c r="BL146" s="21" t="s">
        <v>663</v>
      </c>
      <c r="BM146" s="228" t="s">
        <v>5616</v>
      </c>
    </row>
    <row r="147" s="2" customFormat="1">
      <c r="A147" s="43"/>
      <c r="B147" s="44"/>
      <c r="C147" s="45"/>
      <c r="D147" s="230" t="s">
        <v>168</v>
      </c>
      <c r="E147" s="45"/>
      <c r="F147" s="231" t="s">
        <v>5617</v>
      </c>
      <c r="G147" s="45"/>
      <c r="H147" s="45"/>
      <c r="I147" s="232"/>
      <c r="J147" s="45"/>
      <c r="K147" s="45"/>
      <c r="L147" s="49"/>
      <c r="M147" s="233"/>
      <c r="N147" s="234"/>
      <c r="O147" s="89"/>
      <c r="P147" s="89"/>
      <c r="Q147" s="89"/>
      <c r="R147" s="89"/>
      <c r="S147" s="89"/>
      <c r="T147" s="90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T147" s="21" t="s">
        <v>168</v>
      </c>
      <c r="AU147" s="21" t="s">
        <v>91</v>
      </c>
    </row>
    <row r="148" s="2" customFormat="1" ht="24.15" customHeight="1">
      <c r="A148" s="43"/>
      <c r="B148" s="44"/>
      <c r="C148" s="217" t="s">
        <v>677</v>
      </c>
      <c r="D148" s="217" t="s">
        <v>162</v>
      </c>
      <c r="E148" s="218" t="s">
        <v>5618</v>
      </c>
      <c r="F148" s="219" t="s">
        <v>5619</v>
      </c>
      <c r="G148" s="220" t="s">
        <v>5365</v>
      </c>
      <c r="H148" s="221">
        <v>2</v>
      </c>
      <c r="I148" s="222"/>
      <c r="J148" s="223">
        <f>ROUND(I148*H148,2)</f>
        <v>0</v>
      </c>
      <c r="K148" s="219" t="s">
        <v>166</v>
      </c>
      <c r="L148" s="49"/>
      <c r="M148" s="224" t="s">
        <v>32</v>
      </c>
      <c r="N148" s="225" t="s">
        <v>48</v>
      </c>
      <c r="O148" s="89"/>
      <c r="P148" s="226">
        <f>O148*H148</f>
        <v>0</v>
      </c>
      <c r="Q148" s="226">
        <v>0.0028600000000000001</v>
      </c>
      <c r="R148" s="226">
        <f>Q148*H148</f>
        <v>0.0057200000000000003</v>
      </c>
      <c r="S148" s="226">
        <v>0</v>
      </c>
      <c r="T148" s="227">
        <f>S148*H148</f>
        <v>0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8" t="s">
        <v>663</v>
      </c>
      <c r="AT148" s="228" t="s">
        <v>162</v>
      </c>
      <c r="AU148" s="228" t="s">
        <v>91</v>
      </c>
      <c r="AY148" s="21" t="s">
        <v>159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1" t="s">
        <v>91</v>
      </c>
      <c r="BK148" s="229">
        <f>ROUND(I148*H148,2)</f>
        <v>0</v>
      </c>
      <c r="BL148" s="21" t="s">
        <v>663</v>
      </c>
      <c r="BM148" s="228" t="s">
        <v>5620</v>
      </c>
    </row>
    <row r="149" s="2" customFormat="1">
      <c r="A149" s="43"/>
      <c r="B149" s="44"/>
      <c r="C149" s="45"/>
      <c r="D149" s="230" t="s">
        <v>168</v>
      </c>
      <c r="E149" s="45"/>
      <c r="F149" s="231" t="s">
        <v>5621</v>
      </c>
      <c r="G149" s="45"/>
      <c r="H149" s="45"/>
      <c r="I149" s="232"/>
      <c r="J149" s="45"/>
      <c r="K149" s="45"/>
      <c r="L149" s="49"/>
      <c r="M149" s="233"/>
      <c r="N149" s="234"/>
      <c r="O149" s="89"/>
      <c r="P149" s="89"/>
      <c r="Q149" s="89"/>
      <c r="R149" s="89"/>
      <c r="S149" s="89"/>
      <c r="T149" s="90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T149" s="21" t="s">
        <v>168</v>
      </c>
      <c r="AU149" s="21" t="s">
        <v>91</v>
      </c>
    </row>
    <row r="150" s="13" customFormat="1">
      <c r="A150" s="13"/>
      <c r="B150" s="235"/>
      <c r="C150" s="236"/>
      <c r="D150" s="237" t="s">
        <v>170</v>
      </c>
      <c r="E150" s="238" t="s">
        <v>32</v>
      </c>
      <c r="F150" s="239" t="s">
        <v>5622</v>
      </c>
      <c r="G150" s="236"/>
      <c r="H150" s="238" t="s">
        <v>32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170</v>
      </c>
      <c r="AU150" s="245" t="s">
        <v>91</v>
      </c>
      <c r="AV150" s="13" t="s">
        <v>84</v>
      </c>
      <c r="AW150" s="13" t="s">
        <v>38</v>
      </c>
      <c r="AX150" s="13" t="s">
        <v>76</v>
      </c>
      <c r="AY150" s="245" t="s">
        <v>159</v>
      </c>
    </row>
    <row r="151" s="14" customFormat="1">
      <c r="A151" s="14"/>
      <c r="B151" s="246"/>
      <c r="C151" s="247"/>
      <c r="D151" s="237" t="s">
        <v>170</v>
      </c>
      <c r="E151" s="248" t="s">
        <v>32</v>
      </c>
      <c r="F151" s="249" t="s">
        <v>91</v>
      </c>
      <c r="G151" s="247"/>
      <c r="H151" s="250">
        <v>2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170</v>
      </c>
      <c r="AU151" s="256" t="s">
        <v>91</v>
      </c>
      <c r="AV151" s="14" t="s">
        <v>91</v>
      </c>
      <c r="AW151" s="14" t="s">
        <v>38</v>
      </c>
      <c r="AX151" s="14" t="s">
        <v>84</v>
      </c>
      <c r="AY151" s="256" t="s">
        <v>159</v>
      </c>
    </row>
    <row r="152" s="2" customFormat="1" ht="44.25" customHeight="1">
      <c r="A152" s="43"/>
      <c r="B152" s="44"/>
      <c r="C152" s="217" t="s">
        <v>703</v>
      </c>
      <c r="D152" s="217" t="s">
        <v>162</v>
      </c>
      <c r="E152" s="218" t="s">
        <v>5623</v>
      </c>
      <c r="F152" s="219" t="s">
        <v>5624</v>
      </c>
      <c r="G152" s="220" t="s">
        <v>5365</v>
      </c>
      <c r="H152" s="221">
        <v>1</v>
      </c>
      <c r="I152" s="222"/>
      <c r="J152" s="223">
        <f>ROUND(I152*H152,2)</f>
        <v>0</v>
      </c>
      <c r="K152" s="219" t="s">
        <v>166</v>
      </c>
      <c r="L152" s="49"/>
      <c r="M152" s="224" t="s">
        <v>32</v>
      </c>
      <c r="N152" s="225" t="s">
        <v>48</v>
      </c>
      <c r="O152" s="89"/>
      <c r="P152" s="226">
        <f>O152*H152</f>
        <v>0</v>
      </c>
      <c r="Q152" s="226">
        <v>0.01967</v>
      </c>
      <c r="R152" s="226">
        <f>Q152*H152</f>
        <v>0.01967</v>
      </c>
      <c r="S152" s="226">
        <v>0</v>
      </c>
      <c r="T152" s="227">
        <f>S152*H152</f>
        <v>0</v>
      </c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R152" s="228" t="s">
        <v>663</v>
      </c>
      <c r="AT152" s="228" t="s">
        <v>162</v>
      </c>
      <c r="AU152" s="228" t="s">
        <v>91</v>
      </c>
      <c r="AY152" s="21" t="s">
        <v>159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1" t="s">
        <v>91</v>
      </c>
      <c r="BK152" s="229">
        <f>ROUND(I152*H152,2)</f>
        <v>0</v>
      </c>
      <c r="BL152" s="21" t="s">
        <v>663</v>
      </c>
      <c r="BM152" s="228" t="s">
        <v>5625</v>
      </c>
    </row>
    <row r="153" s="2" customFormat="1">
      <c r="A153" s="43"/>
      <c r="B153" s="44"/>
      <c r="C153" s="45"/>
      <c r="D153" s="230" t="s">
        <v>168</v>
      </c>
      <c r="E153" s="45"/>
      <c r="F153" s="231" t="s">
        <v>5626</v>
      </c>
      <c r="G153" s="45"/>
      <c r="H153" s="45"/>
      <c r="I153" s="232"/>
      <c r="J153" s="45"/>
      <c r="K153" s="45"/>
      <c r="L153" s="49"/>
      <c r="M153" s="233"/>
      <c r="N153" s="234"/>
      <c r="O153" s="89"/>
      <c r="P153" s="89"/>
      <c r="Q153" s="89"/>
      <c r="R153" s="89"/>
      <c r="S153" s="89"/>
      <c r="T153" s="90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T153" s="21" t="s">
        <v>168</v>
      </c>
      <c r="AU153" s="21" t="s">
        <v>91</v>
      </c>
    </row>
    <row r="154" s="2" customFormat="1" ht="21.75" customHeight="1">
      <c r="A154" s="43"/>
      <c r="B154" s="44"/>
      <c r="C154" s="277" t="s">
        <v>715</v>
      </c>
      <c r="D154" s="277" t="s">
        <v>670</v>
      </c>
      <c r="E154" s="278" t="s">
        <v>5627</v>
      </c>
      <c r="F154" s="279" t="s">
        <v>5628</v>
      </c>
      <c r="G154" s="280" t="s">
        <v>212</v>
      </c>
      <c r="H154" s="281">
        <v>2</v>
      </c>
      <c r="I154" s="282"/>
      <c r="J154" s="283">
        <f>ROUND(I154*H154,2)</f>
        <v>0</v>
      </c>
      <c r="K154" s="279" t="s">
        <v>166</v>
      </c>
      <c r="L154" s="284"/>
      <c r="M154" s="285" t="s">
        <v>32</v>
      </c>
      <c r="N154" s="286" t="s">
        <v>48</v>
      </c>
      <c r="O154" s="89"/>
      <c r="P154" s="226">
        <f>O154*H154</f>
        <v>0</v>
      </c>
      <c r="Q154" s="226">
        <v>0.0066</v>
      </c>
      <c r="R154" s="226">
        <f>Q154*H154</f>
        <v>0.0132</v>
      </c>
      <c r="S154" s="226">
        <v>0</v>
      </c>
      <c r="T154" s="227">
        <f>S154*H154</f>
        <v>0</v>
      </c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R154" s="228" t="s">
        <v>782</v>
      </c>
      <c r="AT154" s="228" t="s">
        <v>670</v>
      </c>
      <c r="AU154" s="228" t="s">
        <v>91</v>
      </c>
      <c r="AY154" s="21" t="s">
        <v>159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1" t="s">
        <v>91</v>
      </c>
      <c r="BK154" s="229">
        <f>ROUND(I154*H154,2)</f>
        <v>0</v>
      </c>
      <c r="BL154" s="21" t="s">
        <v>663</v>
      </c>
      <c r="BM154" s="228" t="s">
        <v>5629</v>
      </c>
    </row>
    <row r="155" s="2" customFormat="1" ht="37.8" customHeight="1">
      <c r="A155" s="43"/>
      <c r="B155" s="44"/>
      <c r="C155" s="217" t="s">
        <v>7</v>
      </c>
      <c r="D155" s="217" t="s">
        <v>162</v>
      </c>
      <c r="E155" s="218" t="s">
        <v>5630</v>
      </c>
      <c r="F155" s="219" t="s">
        <v>5631</v>
      </c>
      <c r="G155" s="220" t="s">
        <v>5365</v>
      </c>
      <c r="H155" s="221">
        <v>1</v>
      </c>
      <c r="I155" s="222"/>
      <c r="J155" s="223">
        <f>ROUND(I155*H155,2)</f>
        <v>0</v>
      </c>
      <c r="K155" s="219" t="s">
        <v>166</v>
      </c>
      <c r="L155" s="49"/>
      <c r="M155" s="224" t="s">
        <v>32</v>
      </c>
      <c r="N155" s="225" t="s">
        <v>48</v>
      </c>
      <c r="O155" s="89"/>
      <c r="P155" s="226">
        <f>O155*H155</f>
        <v>0</v>
      </c>
      <c r="Q155" s="226">
        <v>0.0074900000000000001</v>
      </c>
      <c r="R155" s="226">
        <f>Q155*H155</f>
        <v>0.0074900000000000001</v>
      </c>
      <c r="S155" s="226">
        <v>0</v>
      </c>
      <c r="T155" s="227">
        <f>S155*H155</f>
        <v>0</v>
      </c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R155" s="228" t="s">
        <v>663</v>
      </c>
      <c r="AT155" s="228" t="s">
        <v>162</v>
      </c>
      <c r="AU155" s="228" t="s">
        <v>91</v>
      </c>
      <c r="AY155" s="21" t="s">
        <v>159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1" t="s">
        <v>91</v>
      </c>
      <c r="BK155" s="229">
        <f>ROUND(I155*H155,2)</f>
        <v>0</v>
      </c>
      <c r="BL155" s="21" t="s">
        <v>663</v>
      </c>
      <c r="BM155" s="228" t="s">
        <v>5632</v>
      </c>
    </row>
    <row r="156" s="2" customFormat="1">
      <c r="A156" s="43"/>
      <c r="B156" s="44"/>
      <c r="C156" s="45"/>
      <c r="D156" s="230" t="s">
        <v>168</v>
      </c>
      <c r="E156" s="45"/>
      <c r="F156" s="231" t="s">
        <v>5633</v>
      </c>
      <c r="G156" s="45"/>
      <c r="H156" s="45"/>
      <c r="I156" s="232"/>
      <c r="J156" s="45"/>
      <c r="K156" s="45"/>
      <c r="L156" s="49"/>
      <c r="M156" s="233"/>
      <c r="N156" s="234"/>
      <c r="O156" s="89"/>
      <c r="P156" s="89"/>
      <c r="Q156" s="89"/>
      <c r="R156" s="89"/>
      <c r="S156" s="89"/>
      <c r="T156" s="90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T156" s="21" t="s">
        <v>168</v>
      </c>
      <c r="AU156" s="21" t="s">
        <v>91</v>
      </c>
    </row>
    <row r="157" s="2" customFormat="1" ht="44.25" customHeight="1">
      <c r="A157" s="43"/>
      <c r="B157" s="44"/>
      <c r="C157" s="217" t="s">
        <v>675</v>
      </c>
      <c r="D157" s="217" t="s">
        <v>162</v>
      </c>
      <c r="E157" s="218" t="s">
        <v>5533</v>
      </c>
      <c r="F157" s="219" t="s">
        <v>5534</v>
      </c>
      <c r="G157" s="220" t="s">
        <v>181</v>
      </c>
      <c r="H157" s="221">
        <v>0.191</v>
      </c>
      <c r="I157" s="222"/>
      <c r="J157" s="223">
        <f>ROUND(I157*H157,2)</f>
        <v>0</v>
      </c>
      <c r="K157" s="219" t="s">
        <v>166</v>
      </c>
      <c r="L157" s="49"/>
      <c r="M157" s="224" t="s">
        <v>32</v>
      </c>
      <c r="N157" s="225" t="s">
        <v>48</v>
      </c>
      <c r="O157" s="89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R157" s="228" t="s">
        <v>663</v>
      </c>
      <c r="AT157" s="228" t="s">
        <v>162</v>
      </c>
      <c r="AU157" s="228" t="s">
        <v>91</v>
      </c>
      <c r="AY157" s="21" t="s">
        <v>159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1" t="s">
        <v>91</v>
      </c>
      <c r="BK157" s="229">
        <f>ROUND(I157*H157,2)</f>
        <v>0</v>
      </c>
      <c r="BL157" s="21" t="s">
        <v>663</v>
      </c>
      <c r="BM157" s="228" t="s">
        <v>5634</v>
      </c>
    </row>
    <row r="158" s="2" customFormat="1">
      <c r="A158" s="43"/>
      <c r="B158" s="44"/>
      <c r="C158" s="45"/>
      <c r="D158" s="230" t="s">
        <v>168</v>
      </c>
      <c r="E158" s="45"/>
      <c r="F158" s="231" t="s">
        <v>5536</v>
      </c>
      <c r="G158" s="45"/>
      <c r="H158" s="45"/>
      <c r="I158" s="232"/>
      <c r="J158" s="45"/>
      <c r="K158" s="45"/>
      <c r="L158" s="49"/>
      <c r="M158" s="233"/>
      <c r="N158" s="234"/>
      <c r="O158" s="89"/>
      <c r="P158" s="89"/>
      <c r="Q158" s="89"/>
      <c r="R158" s="89"/>
      <c r="S158" s="89"/>
      <c r="T158" s="90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T158" s="21" t="s">
        <v>168</v>
      </c>
      <c r="AU158" s="21" t="s">
        <v>91</v>
      </c>
    </row>
    <row r="159" s="2" customFormat="1" ht="49.05" customHeight="1">
      <c r="A159" s="43"/>
      <c r="B159" s="44"/>
      <c r="C159" s="217" t="s">
        <v>734</v>
      </c>
      <c r="D159" s="217" t="s">
        <v>162</v>
      </c>
      <c r="E159" s="218" t="s">
        <v>5537</v>
      </c>
      <c r="F159" s="219" t="s">
        <v>5538</v>
      </c>
      <c r="G159" s="220" t="s">
        <v>181</v>
      </c>
      <c r="H159" s="221">
        <v>0.191</v>
      </c>
      <c r="I159" s="222"/>
      <c r="J159" s="223">
        <f>ROUND(I159*H159,2)</f>
        <v>0</v>
      </c>
      <c r="K159" s="219" t="s">
        <v>166</v>
      </c>
      <c r="L159" s="49"/>
      <c r="M159" s="224" t="s">
        <v>32</v>
      </c>
      <c r="N159" s="225" t="s">
        <v>48</v>
      </c>
      <c r="O159" s="89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R159" s="228" t="s">
        <v>663</v>
      </c>
      <c r="AT159" s="228" t="s">
        <v>162</v>
      </c>
      <c r="AU159" s="228" t="s">
        <v>91</v>
      </c>
      <c r="AY159" s="21" t="s">
        <v>159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1" t="s">
        <v>91</v>
      </c>
      <c r="BK159" s="229">
        <f>ROUND(I159*H159,2)</f>
        <v>0</v>
      </c>
      <c r="BL159" s="21" t="s">
        <v>663</v>
      </c>
      <c r="BM159" s="228" t="s">
        <v>5635</v>
      </c>
    </row>
    <row r="160" s="2" customFormat="1">
      <c r="A160" s="43"/>
      <c r="B160" s="44"/>
      <c r="C160" s="45"/>
      <c r="D160" s="230" t="s">
        <v>168</v>
      </c>
      <c r="E160" s="45"/>
      <c r="F160" s="231" t="s">
        <v>5540</v>
      </c>
      <c r="G160" s="45"/>
      <c r="H160" s="45"/>
      <c r="I160" s="232"/>
      <c r="J160" s="45"/>
      <c r="K160" s="45"/>
      <c r="L160" s="49"/>
      <c r="M160" s="233"/>
      <c r="N160" s="234"/>
      <c r="O160" s="89"/>
      <c r="P160" s="89"/>
      <c r="Q160" s="89"/>
      <c r="R160" s="89"/>
      <c r="S160" s="89"/>
      <c r="T160" s="90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T160" s="21" t="s">
        <v>168</v>
      </c>
      <c r="AU160" s="21" t="s">
        <v>91</v>
      </c>
    </row>
    <row r="161" s="12" customFormat="1" ht="22.8" customHeight="1">
      <c r="A161" s="12"/>
      <c r="B161" s="201"/>
      <c r="C161" s="202"/>
      <c r="D161" s="203" t="s">
        <v>75</v>
      </c>
      <c r="E161" s="215" t="s">
        <v>5636</v>
      </c>
      <c r="F161" s="215" t="s">
        <v>5637</v>
      </c>
      <c r="G161" s="202"/>
      <c r="H161" s="202"/>
      <c r="I161" s="205"/>
      <c r="J161" s="216">
        <f>BK161</f>
        <v>0</v>
      </c>
      <c r="K161" s="202"/>
      <c r="L161" s="207"/>
      <c r="M161" s="208"/>
      <c r="N161" s="209"/>
      <c r="O161" s="209"/>
      <c r="P161" s="210">
        <f>SUM(P162:P180)</f>
        <v>0</v>
      </c>
      <c r="Q161" s="209"/>
      <c r="R161" s="210">
        <f>SUM(R162:R180)</f>
        <v>1.089372</v>
      </c>
      <c r="S161" s="209"/>
      <c r="T161" s="211">
        <f>SUM(T162:T180)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2" t="s">
        <v>91</v>
      </c>
      <c r="AT161" s="213" t="s">
        <v>75</v>
      </c>
      <c r="AU161" s="213" t="s">
        <v>84</v>
      </c>
      <c r="AY161" s="212" t="s">
        <v>159</v>
      </c>
      <c r="BK161" s="214">
        <f>SUM(BK162:BK180)</f>
        <v>0</v>
      </c>
    </row>
    <row r="162" s="2" customFormat="1" ht="24.15" customHeight="1">
      <c r="A162" s="43"/>
      <c r="B162" s="44"/>
      <c r="C162" s="217" t="s">
        <v>723</v>
      </c>
      <c r="D162" s="217" t="s">
        <v>162</v>
      </c>
      <c r="E162" s="218" t="s">
        <v>5638</v>
      </c>
      <c r="F162" s="219" t="s">
        <v>5639</v>
      </c>
      <c r="G162" s="220" t="s">
        <v>785</v>
      </c>
      <c r="H162" s="221">
        <v>48</v>
      </c>
      <c r="I162" s="222"/>
      <c r="J162" s="223">
        <f>ROUND(I162*H162,2)</f>
        <v>0</v>
      </c>
      <c r="K162" s="219" t="s">
        <v>166</v>
      </c>
      <c r="L162" s="49"/>
      <c r="M162" s="224" t="s">
        <v>32</v>
      </c>
      <c r="N162" s="225" t="s">
        <v>48</v>
      </c>
      <c r="O162" s="89"/>
      <c r="P162" s="226">
        <f>O162*H162</f>
        <v>0</v>
      </c>
      <c r="Q162" s="226">
        <v>0.00046000000000000001</v>
      </c>
      <c r="R162" s="226">
        <f>Q162*H162</f>
        <v>0.022080000000000002</v>
      </c>
      <c r="S162" s="226">
        <v>0</v>
      </c>
      <c r="T162" s="227">
        <f>S162*H162</f>
        <v>0</v>
      </c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R162" s="228" t="s">
        <v>663</v>
      </c>
      <c r="AT162" s="228" t="s">
        <v>162</v>
      </c>
      <c r="AU162" s="228" t="s">
        <v>91</v>
      </c>
      <c r="AY162" s="21" t="s">
        <v>159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1" t="s">
        <v>91</v>
      </c>
      <c r="BK162" s="229">
        <f>ROUND(I162*H162,2)</f>
        <v>0</v>
      </c>
      <c r="BL162" s="21" t="s">
        <v>663</v>
      </c>
      <c r="BM162" s="228" t="s">
        <v>5640</v>
      </c>
    </row>
    <row r="163" s="2" customFormat="1">
      <c r="A163" s="43"/>
      <c r="B163" s="44"/>
      <c r="C163" s="45"/>
      <c r="D163" s="230" t="s">
        <v>168</v>
      </c>
      <c r="E163" s="45"/>
      <c r="F163" s="231" t="s">
        <v>5641</v>
      </c>
      <c r="G163" s="45"/>
      <c r="H163" s="45"/>
      <c r="I163" s="232"/>
      <c r="J163" s="45"/>
      <c r="K163" s="45"/>
      <c r="L163" s="49"/>
      <c r="M163" s="233"/>
      <c r="N163" s="234"/>
      <c r="O163" s="89"/>
      <c r="P163" s="89"/>
      <c r="Q163" s="89"/>
      <c r="R163" s="89"/>
      <c r="S163" s="89"/>
      <c r="T163" s="90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T163" s="21" t="s">
        <v>168</v>
      </c>
      <c r="AU163" s="21" t="s">
        <v>91</v>
      </c>
    </row>
    <row r="164" s="2" customFormat="1" ht="24.15" customHeight="1">
      <c r="A164" s="43"/>
      <c r="B164" s="44"/>
      <c r="C164" s="217" t="s">
        <v>744</v>
      </c>
      <c r="D164" s="217" t="s">
        <v>162</v>
      </c>
      <c r="E164" s="218" t="s">
        <v>5642</v>
      </c>
      <c r="F164" s="219" t="s">
        <v>5643</v>
      </c>
      <c r="G164" s="220" t="s">
        <v>785</v>
      </c>
      <c r="H164" s="221">
        <v>33</v>
      </c>
      <c r="I164" s="222"/>
      <c r="J164" s="223">
        <f>ROUND(I164*H164,2)</f>
        <v>0</v>
      </c>
      <c r="K164" s="219" t="s">
        <v>166</v>
      </c>
      <c r="L164" s="49"/>
      <c r="M164" s="224" t="s">
        <v>32</v>
      </c>
      <c r="N164" s="225" t="s">
        <v>48</v>
      </c>
      <c r="O164" s="89"/>
      <c r="P164" s="226">
        <f>O164*H164</f>
        <v>0</v>
      </c>
      <c r="Q164" s="226">
        <v>0.00072000000000000005</v>
      </c>
      <c r="R164" s="226">
        <f>Q164*H164</f>
        <v>0.02376</v>
      </c>
      <c r="S164" s="226">
        <v>0</v>
      </c>
      <c r="T164" s="227">
        <f>S164*H164</f>
        <v>0</v>
      </c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R164" s="228" t="s">
        <v>663</v>
      </c>
      <c r="AT164" s="228" t="s">
        <v>162</v>
      </c>
      <c r="AU164" s="228" t="s">
        <v>91</v>
      </c>
      <c r="AY164" s="21" t="s">
        <v>159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1" t="s">
        <v>91</v>
      </c>
      <c r="BK164" s="229">
        <f>ROUND(I164*H164,2)</f>
        <v>0</v>
      </c>
      <c r="BL164" s="21" t="s">
        <v>663</v>
      </c>
      <c r="BM164" s="228" t="s">
        <v>5644</v>
      </c>
    </row>
    <row r="165" s="2" customFormat="1">
      <c r="A165" s="43"/>
      <c r="B165" s="44"/>
      <c r="C165" s="45"/>
      <c r="D165" s="230" t="s">
        <v>168</v>
      </c>
      <c r="E165" s="45"/>
      <c r="F165" s="231" t="s">
        <v>5645</v>
      </c>
      <c r="G165" s="45"/>
      <c r="H165" s="45"/>
      <c r="I165" s="232"/>
      <c r="J165" s="45"/>
      <c r="K165" s="45"/>
      <c r="L165" s="49"/>
      <c r="M165" s="233"/>
      <c r="N165" s="234"/>
      <c r="O165" s="89"/>
      <c r="P165" s="89"/>
      <c r="Q165" s="89"/>
      <c r="R165" s="89"/>
      <c r="S165" s="89"/>
      <c r="T165" s="90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T165" s="21" t="s">
        <v>168</v>
      </c>
      <c r="AU165" s="21" t="s">
        <v>91</v>
      </c>
    </row>
    <row r="166" s="2" customFormat="1" ht="24.15" customHeight="1">
      <c r="A166" s="43"/>
      <c r="B166" s="44"/>
      <c r="C166" s="217" t="s">
        <v>749</v>
      </c>
      <c r="D166" s="217" t="s">
        <v>162</v>
      </c>
      <c r="E166" s="218" t="s">
        <v>5646</v>
      </c>
      <c r="F166" s="219" t="s">
        <v>5647</v>
      </c>
      <c r="G166" s="220" t="s">
        <v>785</v>
      </c>
      <c r="H166" s="221">
        <v>47</v>
      </c>
      <c r="I166" s="222"/>
      <c r="J166" s="223">
        <f>ROUND(I166*H166,2)</f>
        <v>0</v>
      </c>
      <c r="K166" s="219" t="s">
        <v>166</v>
      </c>
      <c r="L166" s="49"/>
      <c r="M166" s="224" t="s">
        <v>32</v>
      </c>
      <c r="N166" s="225" t="s">
        <v>48</v>
      </c>
      <c r="O166" s="89"/>
      <c r="P166" s="226">
        <f>O166*H166</f>
        <v>0</v>
      </c>
      <c r="Q166" s="226">
        <v>0.00158</v>
      </c>
      <c r="R166" s="226">
        <f>Q166*H166</f>
        <v>0.074260000000000007</v>
      </c>
      <c r="S166" s="226">
        <v>0</v>
      </c>
      <c r="T166" s="227">
        <f>S166*H166</f>
        <v>0</v>
      </c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R166" s="228" t="s">
        <v>663</v>
      </c>
      <c r="AT166" s="228" t="s">
        <v>162</v>
      </c>
      <c r="AU166" s="228" t="s">
        <v>91</v>
      </c>
      <c r="AY166" s="21" t="s">
        <v>159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1" t="s">
        <v>91</v>
      </c>
      <c r="BK166" s="229">
        <f>ROUND(I166*H166,2)</f>
        <v>0</v>
      </c>
      <c r="BL166" s="21" t="s">
        <v>663</v>
      </c>
      <c r="BM166" s="228" t="s">
        <v>5648</v>
      </c>
    </row>
    <row r="167" s="2" customFormat="1">
      <c r="A167" s="43"/>
      <c r="B167" s="44"/>
      <c r="C167" s="45"/>
      <c r="D167" s="230" t="s">
        <v>168</v>
      </c>
      <c r="E167" s="45"/>
      <c r="F167" s="231" t="s">
        <v>5649</v>
      </c>
      <c r="G167" s="45"/>
      <c r="H167" s="45"/>
      <c r="I167" s="232"/>
      <c r="J167" s="45"/>
      <c r="K167" s="45"/>
      <c r="L167" s="49"/>
      <c r="M167" s="233"/>
      <c r="N167" s="234"/>
      <c r="O167" s="89"/>
      <c r="P167" s="89"/>
      <c r="Q167" s="89"/>
      <c r="R167" s="89"/>
      <c r="S167" s="89"/>
      <c r="T167" s="90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T167" s="21" t="s">
        <v>168</v>
      </c>
      <c r="AU167" s="21" t="s">
        <v>91</v>
      </c>
    </row>
    <row r="168" s="2" customFormat="1" ht="24.15" customHeight="1">
      <c r="A168" s="43"/>
      <c r="B168" s="44"/>
      <c r="C168" s="217" t="s">
        <v>756</v>
      </c>
      <c r="D168" s="217" t="s">
        <v>162</v>
      </c>
      <c r="E168" s="218" t="s">
        <v>5650</v>
      </c>
      <c r="F168" s="219" t="s">
        <v>5651</v>
      </c>
      <c r="G168" s="220" t="s">
        <v>785</v>
      </c>
      <c r="H168" s="221">
        <v>74.400000000000006</v>
      </c>
      <c r="I168" s="222"/>
      <c r="J168" s="223">
        <f>ROUND(I168*H168,2)</f>
        <v>0</v>
      </c>
      <c r="K168" s="219" t="s">
        <v>166</v>
      </c>
      <c r="L168" s="49"/>
      <c r="M168" s="224" t="s">
        <v>32</v>
      </c>
      <c r="N168" s="225" t="s">
        <v>48</v>
      </c>
      <c r="O168" s="89"/>
      <c r="P168" s="226">
        <f>O168*H168</f>
        <v>0</v>
      </c>
      <c r="Q168" s="226">
        <v>0.00199</v>
      </c>
      <c r="R168" s="226">
        <f>Q168*H168</f>
        <v>0.14805600000000002</v>
      </c>
      <c r="S168" s="226">
        <v>0</v>
      </c>
      <c r="T168" s="227">
        <f>S168*H168</f>
        <v>0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R168" s="228" t="s">
        <v>663</v>
      </c>
      <c r="AT168" s="228" t="s">
        <v>162</v>
      </c>
      <c r="AU168" s="228" t="s">
        <v>91</v>
      </c>
      <c r="AY168" s="21" t="s">
        <v>159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1" t="s">
        <v>91</v>
      </c>
      <c r="BK168" s="229">
        <f>ROUND(I168*H168,2)</f>
        <v>0</v>
      </c>
      <c r="BL168" s="21" t="s">
        <v>663</v>
      </c>
      <c r="BM168" s="228" t="s">
        <v>5652</v>
      </c>
    </row>
    <row r="169" s="2" customFormat="1">
      <c r="A169" s="43"/>
      <c r="B169" s="44"/>
      <c r="C169" s="45"/>
      <c r="D169" s="230" t="s">
        <v>168</v>
      </c>
      <c r="E169" s="45"/>
      <c r="F169" s="231" t="s">
        <v>5653</v>
      </c>
      <c r="G169" s="45"/>
      <c r="H169" s="45"/>
      <c r="I169" s="232"/>
      <c r="J169" s="45"/>
      <c r="K169" s="45"/>
      <c r="L169" s="49"/>
      <c r="M169" s="233"/>
      <c r="N169" s="234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168</v>
      </c>
      <c r="AU169" s="21" t="s">
        <v>91</v>
      </c>
    </row>
    <row r="170" s="2" customFormat="1" ht="37.8" customHeight="1">
      <c r="A170" s="43"/>
      <c r="B170" s="44"/>
      <c r="C170" s="217" t="s">
        <v>761</v>
      </c>
      <c r="D170" s="217" t="s">
        <v>162</v>
      </c>
      <c r="E170" s="218" t="s">
        <v>5654</v>
      </c>
      <c r="F170" s="219" t="s">
        <v>5655</v>
      </c>
      <c r="G170" s="220" t="s">
        <v>785</v>
      </c>
      <c r="H170" s="221">
        <v>2980</v>
      </c>
      <c r="I170" s="222"/>
      <c r="J170" s="223">
        <f>ROUND(I170*H170,2)</f>
        <v>0</v>
      </c>
      <c r="K170" s="219" t="s">
        <v>166</v>
      </c>
      <c r="L170" s="49"/>
      <c r="M170" s="224" t="s">
        <v>32</v>
      </c>
      <c r="N170" s="225" t="s">
        <v>48</v>
      </c>
      <c r="O170" s="89"/>
      <c r="P170" s="226">
        <f>O170*H170</f>
        <v>0</v>
      </c>
      <c r="Q170" s="226">
        <v>0.00025999999999999998</v>
      </c>
      <c r="R170" s="226">
        <f>Q170*H170</f>
        <v>0.77479999999999993</v>
      </c>
      <c r="S170" s="226">
        <v>0</v>
      </c>
      <c r="T170" s="227">
        <f>S170*H170</f>
        <v>0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R170" s="228" t="s">
        <v>663</v>
      </c>
      <c r="AT170" s="228" t="s">
        <v>162</v>
      </c>
      <c r="AU170" s="228" t="s">
        <v>91</v>
      </c>
      <c r="AY170" s="21" t="s">
        <v>159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1" t="s">
        <v>91</v>
      </c>
      <c r="BK170" s="229">
        <f>ROUND(I170*H170,2)</f>
        <v>0</v>
      </c>
      <c r="BL170" s="21" t="s">
        <v>663</v>
      </c>
      <c r="BM170" s="228" t="s">
        <v>5656</v>
      </c>
    </row>
    <row r="171" s="2" customFormat="1">
      <c r="A171" s="43"/>
      <c r="B171" s="44"/>
      <c r="C171" s="45"/>
      <c r="D171" s="230" t="s">
        <v>168</v>
      </c>
      <c r="E171" s="45"/>
      <c r="F171" s="231" t="s">
        <v>5657</v>
      </c>
      <c r="G171" s="45"/>
      <c r="H171" s="45"/>
      <c r="I171" s="232"/>
      <c r="J171" s="45"/>
      <c r="K171" s="45"/>
      <c r="L171" s="49"/>
      <c r="M171" s="233"/>
      <c r="N171" s="234"/>
      <c r="O171" s="89"/>
      <c r="P171" s="89"/>
      <c r="Q171" s="89"/>
      <c r="R171" s="89"/>
      <c r="S171" s="89"/>
      <c r="T171" s="90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T171" s="21" t="s">
        <v>168</v>
      </c>
      <c r="AU171" s="21" t="s">
        <v>91</v>
      </c>
    </row>
    <row r="172" s="2" customFormat="1" ht="55.5" customHeight="1">
      <c r="A172" s="43"/>
      <c r="B172" s="44"/>
      <c r="C172" s="217" t="s">
        <v>765</v>
      </c>
      <c r="D172" s="217" t="s">
        <v>162</v>
      </c>
      <c r="E172" s="218" t="s">
        <v>5658</v>
      </c>
      <c r="F172" s="219" t="s">
        <v>5659</v>
      </c>
      <c r="G172" s="220" t="s">
        <v>785</v>
      </c>
      <c r="H172" s="221">
        <v>48</v>
      </c>
      <c r="I172" s="222"/>
      <c r="J172" s="223">
        <f>ROUND(I172*H172,2)</f>
        <v>0</v>
      </c>
      <c r="K172" s="219" t="s">
        <v>166</v>
      </c>
      <c r="L172" s="49"/>
      <c r="M172" s="224" t="s">
        <v>32</v>
      </c>
      <c r="N172" s="225" t="s">
        <v>48</v>
      </c>
      <c r="O172" s="89"/>
      <c r="P172" s="226">
        <f>O172*H172</f>
        <v>0</v>
      </c>
      <c r="Q172" s="226">
        <v>0.00020000000000000001</v>
      </c>
      <c r="R172" s="226">
        <f>Q172*H172</f>
        <v>0.0096000000000000009</v>
      </c>
      <c r="S172" s="226">
        <v>0</v>
      </c>
      <c r="T172" s="227">
        <f>S172*H172</f>
        <v>0</v>
      </c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R172" s="228" t="s">
        <v>663</v>
      </c>
      <c r="AT172" s="228" t="s">
        <v>162</v>
      </c>
      <c r="AU172" s="228" t="s">
        <v>91</v>
      </c>
      <c r="AY172" s="21" t="s">
        <v>159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1" t="s">
        <v>91</v>
      </c>
      <c r="BK172" s="229">
        <f>ROUND(I172*H172,2)</f>
        <v>0</v>
      </c>
      <c r="BL172" s="21" t="s">
        <v>663</v>
      </c>
      <c r="BM172" s="228" t="s">
        <v>5660</v>
      </c>
    </row>
    <row r="173" s="2" customFormat="1">
      <c r="A173" s="43"/>
      <c r="B173" s="44"/>
      <c r="C173" s="45"/>
      <c r="D173" s="230" t="s">
        <v>168</v>
      </c>
      <c r="E173" s="45"/>
      <c r="F173" s="231" t="s">
        <v>5661</v>
      </c>
      <c r="G173" s="45"/>
      <c r="H173" s="45"/>
      <c r="I173" s="232"/>
      <c r="J173" s="45"/>
      <c r="K173" s="45"/>
      <c r="L173" s="49"/>
      <c r="M173" s="233"/>
      <c r="N173" s="234"/>
      <c r="O173" s="89"/>
      <c r="P173" s="89"/>
      <c r="Q173" s="89"/>
      <c r="R173" s="89"/>
      <c r="S173" s="89"/>
      <c r="T173" s="90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T173" s="21" t="s">
        <v>168</v>
      </c>
      <c r="AU173" s="21" t="s">
        <v>91</v>
      </c>
    </row>
    <row r="174" s="2" customFormat="1" ht="55.5" customHeight="1">
      <c r="A174" s="43"/>
      <c r="B174" s="44"/>
      <c r="C174" s="217" t="s">
        <v>770</v>
      </c>
      <c r="D174" s="217" t="s">
        <v>162</v>
      </c>
      <c r="E174" s="218" t="s">
        <v>5662</v>
      </c>
      <c r="F174" s="219" t="s">
        <v>5663</v>
      </c>
      <c r="G174" s="220" t="s">
        <v>785</v>
      </c>
      <c r="H174" s="221">
        <v>153.40000000000001</v>
      </c>
      <c r="I174" s="222"/>
      <c r="J174" s="223">
        <f>ROUND(I174*H174,2)</f>
        <v>0</v>
      </c>
      <c r="K174" s="219" t="s">
        <v>166</v>
      </c>
      <c r="L174" s="49"/>
      <c r="M174" s="224" t="s">
        <v>32</v>
      </c>
      <c r="N174" s="225" t="s">
        <v>48</v>
      </c>
      <c r="O174" s="89"/>
      <c r="P174" s="226">
        <f>O174*H174</f>
        <v>0</v>
      </c>
      <c r="Q174" s="226">
        <v>0.00024000000000000001</v>
      </c>
      <c r="R174" s="226">
        <f>Q174*H174</f>
        <v>0.036816000000000002</v>
      </c>
      <c r="S174" s="226">
        <v>0</v>
      </c>
      <c r="T174" s="227">
        <f>S174*H174</f>
        <v>0</v>
      </c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R174" s="228" t="s">
        <v>663</v>
      </c>
      <c r="AT174" s="228" t="s">
        <v>162</v>
      </c>
      <c r="AU174" s="228" t="s">
        <v>91</v>
      </c>
      <c r="AY174" s="21" t="s">
        <v>159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1" t="s">
        <v>91</v>
      </c>
      <c r="BK174" s="229">
        <f>ROUND(I174*H174,2)</f>
        <v>0</v>
      </c>
      <c r="BL174" s="21" t="s">
        <v>663</v>
      </c>
      <c r="BM174" s="228" t="s">
        <v>5664</v>
      </c>
    </row>
    <row r="175" s="2" customFormat="1">
      <c r="A175" s="43"/>
      <c r="B175" s="44"/>
      <c r="C175" s="45"/>
      <c r="D175" s="230" t="s">
        <v>168</v>
      </c>
      <c r="E175" s="45"/>
      <c r="F175" s="231" t="s">
        <v>5665</v>
      </c>
      <c r="G175" s="45"/>
      <c r="H175" s="45"/>
      <c r="I175" s="232"/>
      <c r="J175" s="45"/>
      <c r="K175" s="45"/>
      <c r="L175" s="49"/>
      <c r="M175" s="233"/>
      <c r="N175" s="234"/>
      <c r="O175" s="89"/>
      <c r="P175" s="89"/>
      <c r="Q175" s="89"/>
      <c r="R175" s="89"/>
      <c r="S175" s="89"/>
      <c r="T175" s="90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T175" s="21" t="s">
        <v>168</v>
      </c>
      <c r="AU175" s="21" t="s">
        <v>91</v>
      </c>
    </row>
    <row r="176" s="14" customFormat="1">
      <c r="A176" s="14"/>
      <c r="B176" s="246"/>
      <c r="C176" s="247"/>
      <c r="D176" s="237" t="s">
        <v>170</v>
      </c>
      <c r="E176" s="248" t="s">
        <v>32</v>
      </c>
      <c r="F176" s="249" t="s">
        <v>5666</v>
      </c>
      <c r="G176" s="247"/>
      <c r="H176" s="250">
        <v>153.40000000000001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170</v>
      </c>
      <c r="AU176" s="256" t="s">
        <v>91</v>
      </c>
      <c r="AV176" s="14" t="s">
        <v>91</v>
      </c>
      <c r="AW176" s="14" t="s">
        <v>38</v>
      </c>
      <c r="AX176" s="14" t="s">
        <v>84</v>
      </c>
      <c r="AY176" s="256" t="s">
        <v>159</v>
      </c>
    </row>
    <row r="177" s="2" customFormat="1" ht="44.25" customHeight="1">
      <c r="A177" s="43"/>
      <c r="B177" s="44"/>
      <c r="C177" s="217" t="s">
        <v>777</v>
      </c>
      <c r="D177" s="217" t="s">
        <v>162</v>
      </c>
      <c r="E177" s="218" t="s">
        <v>5667</v>
      </c>
      <c r="F177" s="219" t="s">
        <v>5668</v>
      </c>
      <c r="G177" s="220" t="s">
        <v>181</v>
      </c>
      <c r="H177" s="221">
        <v>1.089</v>
      </c>
      <c r="I177" s="222"/>
      <c r="J177" s="223">
        <f>ROUND(I177*H177,2)</f>
        <v>0</v>
      </c>
      <c r="K177" s="219" t="s">
        <v>166</v>
      </c>
      <c r="L177" s="49"/>
      <c r="M177" s="224" t="s">
        <v>32</v>
      </c>
      <c r="N177" s="225" t="s">
        <v>48</v>
      </c>
      <c r="O177" s="89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R177" s="228" t="s">
        <v>663</v>
      </c>
      <c r="AT177" s="228" t="s">
        <v>162</v>
      </c>
      <c r="AU177" s="228" t="s">
        <v>91</v>
      </c>
      <c r="AY177" s="21" t="s">
        <v>159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1" t="s">
        <v>91</v>
      </c>
      <c r="BK177" s="229">
        <f>ROUND(I177*H177,2)</f>
        <v>0</v>
      </c>
      <c r="BL177" s="21" t="s">
        <v>663</v>
      </c>
      <c r="BM177" s="228" t="s">
        <v>5669</v>
      </c>
    </row>
    <row r="178" s="2" customFormat="1">
      <c r="A178" s="43"/>
      <c r="B178" s="44"/>
      <c r="C178" s="45"/>
      <c r="D178" s="230" t="s">
        <v>168</v>
      </c>
      <c r="E178" s="45"/>
      <c r="F178" s="231" t="s">
        <v>5670</v>
      </c>
      <c r="G178" s="45"/>
      <c r="H178" s="45"/>
      <c r="I178" s="232"/>
      <c r="J178" s="45"/>
      <c r="K178" s="45"/>
      <c r="L178" s="49"/>
      <c r="M178" s="233"/>
      <c r="N178" s="234"/>
      <c r="O178" s="89"/>
      <c r="P178" s="89"/>
      <c r="Q178" s="89"/>
      <c r="R178" s="89"/>
      <c r="S178" s="89"/>
      <c r="T178" s="90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T178" s="21" t="s">
        <v>168</v>
      </c>
      <c r="AU178" s="21" t="s">
        <v>91</v>
      </c>
    </row>
    <row r="179" s="2" customFormat="1" ht="49.05" customHeight="1">
      <c r="A179" s="43"/>
      <c r="B179" s="44"/>
      <c r="C179" s="217" t="s">
        <v>782</v>
      </c>
      <c r="D179" s="217" t="s">
        <v>162</v>
      </c>
      <c r="E179" s="218" t="s">
        <v>5671</v>
      </c>
      <c r="F179" s="219" t="s">
        <v>5672</v>
      </c>
      <c r="G179" s="220" t="s">
        <v>181</v>
      </c>
      <c r="H179" s="221">
        <v>1.089</v>
      </c>
      <c r="I179" s="222"/>
      <c r="J179" s="223">
        <f>ROUND(I179*H179,2)</f>
        <v>0</v>
      </c>
      <c r="K179" s="219" t="s">
        <v>166</v>
      </c>
      <c r="L179" s="49"/>
      <c r="M179" s="224" t="s">
        <v>32</v>
      </c>
      <c r="N179" s="225" t="s">
        <v>48</v>
      </c>
      <c r="O179" s="89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R179" s="228" t="s">
        <v>663</v>
      </c>
      <c r="AT179" s="228" t="s">
        <v>162</v>
      </c>
      <c r="AU179" s="228" t="s">
        <v>91</v>
      </c>
      <c r="AY179" s="21" t="s">
        <v>159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1" t="s">
        <v>91</v>
      </c>
      <c r="BK179" s="229">
        <f>ROUND(I179*H179,2)</f>
        <v>0</v>
      </c>
      <c r="BL179" s="21" t="s">
        <v>663</v>
      </c>
      <c r="BM179" s="228" t="s">
        <v>5673</v>
      </c>
    </row>
    <row r="180" s="2" customFormat="1">
      <c r="A180" s="43"/>
      <c r="B180" s="44"/>
      <c r="C180" s="45"/>
      <c r="D180" s="230" t="s">
        <v>168</v>
      </c>
      <c r="E180" s="45"/>
      <c r="F180" s="231" t="s">
        <v>5674</v>
      </c>
      <c r="G180" s="45"/>
      <c r="H180" s="45"/>
      <c r="I180" s="232"/>
      <c r="J180" s="45"/>
      <c r="K180" s="45"/>
      <c r="L180" s="49"/>
      <c r="M180" s="233"/>
      <c r="N180" s="234"/>
      <c r="O180" s="89"/>
      <c r="P180" s="89"/>
      <c r="Q180" s="89"/>
      <c r="R180" s="89"/>
      <c r="S180" s="89"/>
      <c r="T180" s="90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T180" s="21" t="s">
        <v>168</v>
      </c>
      <c r="AU180" s="21" t="s">
        <v>91</v>
      </c>
    </row>
    <row r="181" s="12" customFormat="1" ht="22.8" customHeight="1">
      <c r="A181" s="12"/>
      <c r="B181" s="201"/>
      <c r="C181" s="202"/>
      <c r="D181" s="203" t="s">
        <v>75</v>
      </c>
      <c r="E181" s="215" t="s">
        <v>5675</v>
      </c>
      <c r="F181" s="215" t="s">
        <v>5676</v>
      </c>
      <c r="G181" s="202"/>
      <c r="H181" s="202"/>
      <c r="I181" s="205"/>
      <c r="J181" s="216">
        <f>BK181</f>
        <v>0</v>
      </c>
      <c r="K181" s="202"/>
      <c r="L181" s="207"/>
      <c r="M181" s="208"/>
      <c r="N181" s="209"/>
      <c r="O181" s="209"/>
      <c r="P181" s="210">
        <f>SUM(P182:P220)</f>
        <v>0</v>
      </c>
      <c r="Q181" s="209"/>
      <c r="R181" s="210">
        <f>SUM(R182:R220)</f>
        <v>0.18265999999999999</v>
      </c>
      <c r="S181" s="209"/>
      <c r="T181" s="211">
        <f>SUM(T182:T220)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2" t="s">
        <v>91</v>
      </c>
      <c r="AT181" s="213" t="s">
        <v>75</v>
      </c>
      <c r="AU181" s="213" t="s">
        <v>84</v>
      </c>
      <c r="AY181" s="212" t="s">
        <v>159</v>
      </c>
      <c r="BK181" s="214">
        <f>SUM(BK182:BK220)</f>
        <v>0</v>
      </c>
    </row>
    <row r="182" s="2" customFormat="1" ht="24.15" customHeight="1">
      <c r="A182" s="43"/>
      <c r="B182" s="44"/>
      <c r="C182" s="217" t="s">
        <v>788</v>
      </c>
      <c r="D182" s="217" t="s">
        <v>162</v>
      </c>
      <c r="E182" s="218" t="s">
        <v>5677</v>
      </c>
      <c r="F182" s="219" t="s">
        <v>5678</v>
      </c>
      <c r="G182" s="220" t="s">
        <v>5365</v>
      </c>
      <c r="H182" s="221">
        <v>3</v>
      </c>
      <c r="I182" s="222"/>
      <c r="J182" s="223">
        <f>ROUND(I182*H182,2)</f>
        <v>0</v>
      </c>
      <c r="K182" s="219" t="s">
        <v>166</v>
      </c>
      <c r="L182" s="49"/>
      <c r="M182" s="224" t="s">
        <v>32</v>
      </c>
      <c r="N182" s="225" t="s">
        <v>48</v>
      </c>
      <c r="O182" s="89"/>
      <c r="P182" s="226">
        <f>O182*H182</f>
        <v>0</v>
      </c>
      <c r="Q182" s="226">
        <v>0.035490000000000001</v>
      </c>
      <c r="R182" s="226">
        <f>Q182*H182</f>
        <v>0.10647000000000001</v>
      </c>
      <c r="S182" s="226">
        <v>0</v>
      </c>
      <c r="T182" s="227">
        <f>S182*H182</f>
        <v>0</v>
      </c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R182" s="228" t="s">
        <v>663</v>
      </c>
      <c r="AT182" s="228" t="s">
        <v>162</v>
      </c>
      <c r="AU182" s="228" t="s">
        <v>91</v>
      </c>
      <c r="AY182" s="21" t="s">
        <v>159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1" t="s">
        <v>91</v>
      </c>
      <c r="BK182" s="229">
        <f>ROUND(I182*H182,2)</f>
        <v>0</v>
      </c>
      <c r="BL182" s="21" t="s">
        <v>663</v>
      </c>
      <c r="BM182" s="228" t="s">
        <v>5679</v>
      </c>
    </row>
    <row r="183" s="2" customFormat="1">
      <c r="A183" s="43"/>
      <c r="B183" s="44"/>
      <c r="C183" s="45"/>
      <c r="D183" s="230" t="s">
        <v>168</v>
      </c>
      <c r="E183" s="45"/>
      <c r="F183" s="231" t="s">
        <v>5680</v>
      </c>
      <c r="G183" s="45"/>
      <c r="H183" s="45"/>
      <c r="I183" s="232"/>
      <c r="J183" s="45"/>
      <c r="K183" s="45"/>
      <c r="L183" s="49"/>
      <c r="M183" s="233"/>
      <c r="N183" s="234"/>
      <c r="O183" s="89"/>
      <c r="P183" s="89"/>
      <c r="Q183" s="89"/>
      <c r="R183" s="89"/>
      <c r="S183" s="89"/>
      <c r="T183" s="90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T183" s="21" t="s">
        <v>168</v>
      </c>
      <c r="AU183" s="21" t="s">
        <v>91</v>
      </c>
    </row>
    <row r="184" s="2" customFormat="1" ht="24.15" customHeight="1">
      <c r="A184" s="43"/>
      <c r="B184" s="44"/>
      <c r="C184" s="217" t="s">
        <v>793</v>
      </c>
      <c r="D184" s="217" t="s">
        <v>162</v>
      </c>
      <c r="E184" s="218" t="s">
        <v>5681</v>
      </c>
      <c r="F184" s="219" t="s">
        <v>5682</v>
      </c>
      <c r="G184" s="220" t="s">
        <v>5365</v>
      </c>
      <c r="H184" s="221">
        <v>1</v>
      </c>
      <c r="I184" s="222"/>
      <c r="J184" s="223">
        <f>ROUND(I184*H184,2)</f>
        <v>0</v>
      </c>
      <c r="K184" s="219" t="s">
        <v>166</v>
      </c>
      <c r="L184" s="49"/>
      <c r="M184" s="224" t="s">
        <v>32</v>
      </c>
      <c r="N184" s="225" t="s">
        <v>48</v>
      </c>
      <c r="O184" s="89"/>
      <c r="P184" s="226">
        <f>O184*H184</f>
        <v>0</v>
      </c>
      <c r="Q184" s="226">
        <v>0.029739999999999999</v>
      </c>
      <c r="R184" s="226">
        <f>Q184*H184</f>
        <v>0.029739999999999999</v>
      </c>
      <c r="S184" s="226">
        <v>0</v>
      </c>
      <c r="T184" s="227">
        <f>S184*H184</f>
        <v>0</v>
      </c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R184" s="228" t="s">
        <v>663</v>
      </c>
      <c r="AT184" s="228" t="s">
        <v>162</v>
      </c>
      <c r="AU184" s="228" t="s">
        <v>91</v>
      </c>
      <c r="AY184" s="21" t="s">
        <v>159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1" t="s">
        <v>91</v>
      </c>
      <c r="BK184" s="229">
        <f>ROUND(I184*H184,2)</f>
        <v>0</v>
      </c>
      <c r="BL184" s="21" t="s">
        <v>663</v>
      </c>
      <c r="BM184" s="228" t="s">
        <v>5683</v>
      </c>
    </row>
    <row r="185" s="2" customFormat="1">
      <c r="A185" s="43"/>
      <c r="B185" s="44"/>
      <c r="C185" s="45"/>
      <c r="D185" s="230" t="s">
        <v>168</v>
      </c>
      <c r="E185" s="45"/>
      <c r="F185" s="231" t="s">
        <v>5684</v>
      </c>
      <c r="G185" s="45"/>
      <c r="H185" s="45"/>
      <c r="I185" s="232"/>
      <c r="J185" s="45"/>
      <c r="K185" s="45"/>
      <c r="L185" s="49"/>
      <c r="M185" s="233"/>
      <c r="N185" s="234"/>
      <c r="O185" s="89"/>
      <c r="P185" s="89"/>
      <c r="Q185" s="89"/>
      <c r="R185" s="89"/>
      <c r="S185" s="89"/>
      <c r="T185" s="90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T185" s="21" t="s">
        <v>168</v>
      </c>
      <c r="AU185" s="21" t="s">
        <v>91</v>
      </c>
    </row>
    <row r="186" s="2" customFormat="1" ht="24.15" customHeight="1">
      <c r="A186" s="43"/>
      <c r="B186" s="44"/>
      <c r="C186" s="217" t="s">
        <v>800</v>
      </c>
      <c r="D186" s="217" t="s">
        <v>162</v>
      </c>
      <c r="E186" s="218" t="s">
        <v>5685</v>
      </c>
      <c r="F186" s="219" t="s">
        <v>5686</v>
      </c>
      <c r="G186" s="220" t="s">
        <v>212</v>
      </c>
      <c r="H186" s="221">
        <v>8</v>
      </c>
      <c r="I186" s="222"/>
      <c r="J186" s="223">
        <f>ROUND(I186*H186,2)</f>
        <v>0</v>
      </c>
      <c r="K186" s="219" t="s">
        <v>166</v>
      </c>
      <c r="L186" s="49"/>
      <c r="M186" s="224" t="s">
        <v>32</v>
      </c>
      <c r="N186" s="225" t="s">
        <v>48</v>
      </c>
      <c r="O186" s="89"/>
      <c r="P186" s="226">
        <f>O186*H186</f>
        <v>0</v>
      </c>
      <c r="Q186" s="226">
        <v>0.00024000000000000001</v>
      </c>
      <c r="R186" s="226">
        <f>Q186*H186</f>
        <v>0.0019200000000000001</v>
      </c>
      <c r="S186" s="226">
        <v>0</v>
      </c>
      <c r="T186" s="227">
        <f>S186*H186</f>
        <v>0</v>
      </c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R186" s="228" t="s">
        <v>663</v>
      </c>
      <c r="AT186" s="228" t="s">
        <v>162</v>
      </c>
      <c r="AU186" s="228" t="s">
        <v>91</v>
      </c>
      <c r="AY186" s="21" t="s">
        <v>159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1" t="s">
        <v>91</v>
      </c>
      <c r="BK186" s="229">
        <f>ROUND(I186*H186,2)</f>
        <v>0</v>
      </c>
      <c r="BL186" s="21" t="s">
        <v>663</v>
      </c>
      <c r="BM186" s="228" t="s">
        <v>5687</v>
      </c>
    </row>
    <row r="187" s="2" customFormat="1">
      <c r="A187" s="43"/>
      <c r="B187" s="44"/>
      <c r="C187" s="45"/>
      <c r="D187" s="230" t="s">
        <v>168</v>
      </c>
      <c r="E187" s="45"/>
      <c r="F187" s="231" t="s">
        <v>5688</v>
      </c>
      <c r="G187" s="45"/>
      <c r="H187" s="45"/>
      <c r="I187" s="232"/>
      <c r="J187" s="45"/>
      <c r="K187" s="45"/>
      <c r="L187" s="49"/>
      <c r="M187" s="233"/>
      <c r="N187" s="234"/>
      <c r="O187" s="89"/>
      <c r="P187" s="89"/>
      <c r="Q187" s="89"/>
      <c r="R187" s="89"/>
      <c r="S187" s="89"/>
      <c r="T187" s="90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T187" s="21" t="s">
        <v>168</v>
      </c>
      <c r="AU187" s="21" t="s">
        <v>91</v>
      </c>
    </row>
    <row r="188" s="2" customFormat="1" ht="24.15" customHeight="1">
      <c r="A188" s="43"/>
      <c r="B188" s="44"/>
      <c r="C188" s="217" t="s">
        <v>816</v>
      </c>
      <c r="D188" s="217" t="s">
        <v>162</v>
      </c>
      <c r="E188" s="218" t="s">
        <v>5689</v>
      </c>
      <c r="F188" s="219" t="s">
        <v>5690</v>
      </c>
      <c r="G188" s="220" t="s">
        <v>212</v>
      </c>
      <c r="H188" s="221">
        <v>10</v>
      </c>
      <c r="I188" s="222"/>
      <c r="J188" s="223">
        <f>ROUND(I188*H188,2)</f>
        <v>0</v>
      </c>
      <c r="K188" s="219" t="s">
        <v>166</v>
      </c>
      <c r="L188" s="49"/>
      <c r="M188" s="224" t="s">
        <v>32</v>
      </c>
      <c r="N188" s="225" t="s">
        <v>48</v>
      </c>
      <c r="O188" s="89"/>
      <c r="P188" s="226">
        <f>O188*H188</f>
        <v>0</v>
      </c>
      <c r="Q188" s="226">
        <v>0.00062</v>
      </c>
      <c r="R188" s="226">
        <f>Q188*H188</f>
        <v>0.0061999999999999998</v>
      </c>
      <c r="S188" s="226">
        <v>0</v>
      </c>
      <c r="T188" s="227">
        <f>S188*H188</f>
        <v>0</v>
      </c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R188" s="228" t="s">
        <v>663</v>
      </c>
      <c r="AT188" s="228" t="s">
        <v>162</v>
      </c>
      <c r="AU188" s="228" t="s">
        <v>91</v>
      </c>
      <c r="AY188" s="21" t="s">
        <v>159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1" t="s">
        <v>91</v>
      </c>
      <c r="BK188" s="229">
        <f>ROUND(I188*H188,2)</f>
        <v>0</v>
      </c>
      <c r="BL188" s="21" t="s">
        <v>663</v>
      </c>
      <c r="BM188" s="228" t="s">
        <v>5691</v>
      </c>
    </row>
    <row r="189" s="2" customFormat="1">
      <c r="A189" s="43"/>
      <c r="B189" s="44"/>
      <c r="C189" s="45"/>
      <c r="D189" s="230" t="s">
        <v>168</v>
      </c>
      <c r="E189" s="45"/>
      <c r="F189" s="231" t="s">
        <v>5692</v>
      </c>
      <c r="G189" s="45"/>
      <c r="H189" s="45"/>
      <c r="I189" s="232"/>
      <c r="J189" s="45"/>
      <c r="K189" s="45"/>
      <c r="L189" s="49"/>
      <c r="M189" s="233"/>
      <c r="N189" s="234"/>
      <c r="O189" s="89"/>
      <c r="P189" s="89"/>
      <c r="Q189" s="89"/>
      <c r="R189" s="89"/>
      <c r="S189" s="89"/>
      <c r="T189" s="90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T189" s="21" t="s">
        <v>168</v>
      </c>
      <c r="AU189" s="21" t="s">
        <v>91</v>
      </c>
    </row>
    <row r="190" s="2" customFormat="1" ht="24.15" customHeight="1">
      <c r="A190" s="43"/>
      <c r="B190" s="44"/>
      <c r="C190" s="217" t="s">
        <v>825</v>
      </c>
      <c r="D190" s="217" t="s">
        <v>162</v>
      </c>
      <c r="E190" s="218" t="s">
        <v>5693</v>
      </c>
      <c r="F190" s="219" t="s">
        <v>5694</v>
      </c>
      <c r="G190" s="220" t="s">
        <v>212</v>
      </c>
      <c r="H190" s="221">
        <v>3</v>
      </c>
      <c r="I190" s="222"/>
      <c r="J190" s="223">
        <f>ROUND(I190*H190,2)</f>
        <v>0</v>
      </c>
      <c r="K190" s="219" t="s">
        <v>166</v>
      </c>
      <c r="L190" s="49"/>
      <c r="M190" s="224" t="s">
        <v>32</v>
      </c>
      <c r="N190" s="225" t="s">
        <v>48</v>
      </c>
      <c r="O190" s="89"/>
      <c r="P190" s="226">
        <f>O190*H190</f>
        <v>0</v>
      </c>
      <c r="Q190" s="226">
        <v>0.00066</v>
      </c>
      <c r="R190" s="226">
        <f>Q190*H190</f>
        <v>0.00198</v>
      </c>
      <c r="S190" s="226">
        <v>0</v>
      </c>
      <c r="T190" s="227">
        <f>S190*H190</f>
        <v>0</v>
      </c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R190" s="228" t="s">
        <v>663</v>
      </c>
      <c r="AT190" s="228" t="s">
        <v>162</v>
      </c>
      <c r="AU190" s="228" t="s">
        <v>91</v>
      </c>
      <c r="AY190" s="21" t="s">
        <v>159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21" t="s">
        <v>91</v>
      </c>
      <c r="BK190" s="229">
        <f>ROUND(I190*H190,2)</f>
        <v>0</v>
      </c>
      <c r="BL190" s="21" t="s">
        <v>663</v>
      </c>
      <c r="BM190" s="228" t="s">
        <v>5695</v>
      </c>
    </row>
    <row r="191" s="2" customFormat="1">
      <c r="A191" s="43"/>
      <c r="B191" s="44"/>
      <c r="C191" s="45"/>
      <c r="D191" s="230" t="s">
        <v>168</v>
      </c>
      <c r="E191" s="45"/>
      <c r="F191" s="231" t="s">
        <v>5696</v>
      </c>
      <c r="G191" s="45"/>
      <c r="H191" s="45"/>
      <c r="I191" s="232"/>
      <c r="J191" s="45"/>
      <c r="K191" s="45"/>
      <c r="L191" s="49"/>
      <c r="M191" s="233"/>
      <c r="N191" s="234"/>
      <c r="O191" s="89"/>
      <c r="P191" s="89"/>
      <c r="Q191" s="89"/>
      <c r="R191" s="89"/>
      <c r="S191" s="89"/>
      <c r="T191" s="90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T191" s="21" t="s">
        <v>168</v>
      </c>
      <c r="AU191" s="21" t="s">
        <v>91</v>
      </c>
    </row>
    <row r="192" s="2" customFormat="1" ht="24.15" customHeight="1">
      <c r="A192" s="43"/>
      <c r="B192" s="44"/>
      <c r="C192" s="217" t="s">
        <v>842</v>
      </c>
      <c r="D192" s="217" t="s">
        <v>162</v>
      </c>
      <c r="E192" s="218" t="s">
        <v>5697</v>
      </c>
      <c r="F192" s="219" t="s">
        <v>5698</v>
      </c>
      <c r="G192" s="220" t="s">
        <v>212</v>
      </c>
      <c r="H192" s="221">
        <v>10</v>
      </c>
      <c r="I192" s="222"/>
      <c r="J192" s="223">
        <f>ROUND(I192*H192,2)</f>
        <v>0</v>
      </c>
      <c r="K192" s="219" t="s">
        <v>3881</v>
      </c>
      <c r="L192" s="49"/>
      <c r="M192" s="224" t="s">
        <v>32</v>
      </c>
      <c r="N192" s="225" t="s">
        <v>48</v>
      </c>
      <c r="O192" s="89"/>
      <c r="P192" s="226">
        <f>O192*H192</f>
        <v>0</v>
      </c>
      <c r="Q192" s="226">
        <v>0.00034000000000000002</v>
      </c>
      <c r="R192" s="226">
        <f>Q192*H192</f>
        <v>0.0034000000000000002</v>
      </c>
      <c r="S192" s="226">
        <v>0</v>
      </c>
      <c r="T192" s="227">
        <f>S192*H192</f>
        <v>0</v>
      </c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R192" s="228" t="s">
        <v>663</v>
      </c>
      <c r="AT192" s="228" t="s">
        <v>162</v>
      </c>
      <c r="AU192" s="228" t="s">
        <v>91</v>
      </c>
      <c r="AY192" s="21" t="s">
        <v>159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1" t="s">
        <v>91</v>
      </c>
      <c r="BK192" s="229">
        <f>ROUND(I192*H192,2)</f>
        <v>0</v>
      </c>
      <c r="BL192" s="21" t="s">
        <v>663</v>
      </c>
      <c r="BM192" s="228" t="s">
        <v>5699</v>
      </c>
    </row>
    <row r="193" s="2" customFormat="1" ht="21.75" customHeight="1">
      <c r="A193" s="43"/>
      <c r="B193" s="44"/>
      <c r="C193" s="217" t="s">
        <v>858</v>
      </c>
      <c r="D193" s="217" t="s">
        <v>162</v>
      </c>
      <c r="E193" s="218" t="s">
        <v>5700</v>
      </c>
      <c r="F193" s="219" t="s">
        <v>5701</v>
      </c>
      <c r="G193" s="220" t="s">
        <v>212</v>
      </c>
      <c r="H193" s="221">
        <v>2</v>
      </c>
      <c r="I193" s="222"/>
      <c r="J193" s="223">
        <f>ROUND(I193*H193,2)</f>
        <v>0</v>
      </c>
      <c r="K193" s="219" t="s">
        <v>166</v>
      </c>
      <c r="L193" s="49"/>
      <c r="M193" s="224" t="s">
        <v>32</v>
      </c>
      <c r="N193" s="225" t="s">
        <v>48</v>
      </c>
      <c r="O193" s="89"/>
      <c r="P193" s="226">
        <f>O193*H193</f>
        <v>0</v>
      </c>
      <c r="Q193" s="226">
        <v>0.00052999999999999998</v>
      </c>
      <c r="R193" s="226">
        <f>Q193*H193</f>
        <v>0.00106</v>
      </c>
      <c r="S193" s="226">
        <v>0</v>
      </c>
      <c r="T193" s="227">
        <f>S193*H193</f>
        <v>0</v>
      </c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R193" s="228" t="s">
        <v>663</v>
      </c>
      <c r="AT193" s="228" t="s">
        <v>162</v>
      </c>
      <c r="AU193" s="228" t="s">
        <v>91</v>
      </c>
      <c r="AY193" s="21" t="s">
        <v>159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1" t="s">
        <v>91</v>
      </c>
      <c r="BK193" s="229">
        <f>ROUND(I193*H193,2)</f>
        <v>0</v>
      </c>
      <c r="BL193" s="21" t="s">
        <v>663</v>
      </c>
      <c r="BM193" s="228" t="s">
        <v>5702</v>
      </c>
    </row>
    <row r="194" s="2" customFormat="1">
      <c r="A194" s="43"/>
      <c r="B194" s="44"/>
      <c r="C194" s="45"/>
      <c r="D194" s="230" t="s">
        <v>168</v>
      </c>
      <c r="E194" s="45"/>
      <c r="F194" s="231" t="s">
        <v>5703</v>
      </c>
      <c r="G194" s="45"/>
      <c r="H194" s="45"/>
      <c r="I194" s="232"/>
      <c r="J194" s="45"/>
      <c r="K194" s="45"/>
      <c r="L194" s="49"/>
      <c r="M194" s="233"/>
      <c r="N194" s="234"/>
      <c r="O194" s="89"/>
      <c r="P194" s="89"/>
      <c r="Q194" s="89"/>
      <c r="R194" s="89"/>
      <c r="S194" s="89"/>
      <c r="T194" s="90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T194" s="21" t="s">
        <v>168</v>
      </c>
      <c r="AU194" s="21" t="s">
        <v>91</v>
      </c>
    </row>
    <row r="195" s="2" customFormat="1" ht="21.75" customHeight="1">
      <c r="A195" s="43"/>
      <c r="B195" s="44"/>
      <c r="C195" s="217" t="s">
        <v>866</v>
      </c>
      <c r="D195" s="217" t="s">
        <v>162</v>
      </c>
      <c r="E195" s="218" t="s">
        <v>5704</v>
      </c>
      <c r="F195" s="219" t="s">
        <v>5705</v>
      </c>
      <c r="G195" s="220" t="s">
        <v>212</v>
      </c>
      <c r="H195" s="221">
        <v>1</v>
      </c>
      <c r="I195" s="222"/>
      <c r="J195" s="223">
        <f>ROUND(I195*H195,2)</f>
        <v>0</v>
      </c>
      <c r="K195" s="219" t="s">
        <v>166</v>
      </c>
      <c r="L195" s="49"/>
      <c r="M195" s="224" t="s">
        <v>32</v>
      </c>
      <c r="N195" s="225" t="s">
        <v>48</v>
      </c>
      <c r="O195" s="89"/>
      <c r="P195" s="226">
        <f>O195*H195</f>
        <v>0</v>
      </c>
      <c r="Q195" s="226">
        <v>0.00058</v>
      </c>
      <c r="R195" s="226">
        <f>Q195*H195</f>
        <v>0.00058</v>
      </c>
      <c r="S195" s="226">
        <v>0</v>
      </c>
      <c r="T195" s="227">
        <f>S195*H195</f>
        <v>0</v>
      </c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R195" s="228" t="s">
        <v>663</v>
      </c>
      <c r="AT195" s="228" t="s">
        <v>162</v>
      </c>
      <c r="AU195" s="228" t="s">
        <v>91</v>
      </c>
      <c r="AY195" s="21" t="s">
        <v>159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1" t="s">
        <v>91</v>
      </c>
      <c r="BK195" s="229">
        <f>ROUND(I195*H195,2)</f>
        <v>0</v>
      </c>
      <c r="BL195" s="21" t="s">
        <v>663</v>
      </c>
      <c r="BM195" s="228" t="s">
        <v>5706</v>
      </c>
    </row>
    <row r="196" s="2" customFormat="1">
      <c r="A196" s="43"/>
      <c r="B196" s="44"/>
      <c r="C196" s="45"/>
      <c r="D196" s="230" t="s">
        <v>168</v>
      </c>
      <c r="E196" s="45"/>
      <c r="F196" s="231" t="s">
        <v>5707</v>
      </c>
      <c r="G196" s="45"/>
      <c r="H196" s="45"/>
      <c r="I196" s="232"/>
      <c r="J196" s="45"/>
      <c r="K196" s="45"/>
      <c r="L196" s="49"/>
      <c r="M196" s="233"/>
      <c r="N196" s="234"/>
      <c r="O196" s="89"/>
      <c r="P196" s="89"/>
      <c r="Q196" s="89"/>
      <c r="R196" s="89"/>
      <c r="S196" s="89"/>
      <c r="T196" s="90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T196" s="21" t="s">
        <v>168</v>
      </c>
      <c r="AU196" s="21" t="s">
        <v>91</v>
      </c>
    </row>
    <row r="197" s="2" customFormat="1" ht="24.15" customHeight="1">
      <c r="A197" s="43"/>
      <c r="B197" s="44"/>
      <c r="C197" s="217" t="s">
        <v>874</v>
      </c>
      <c r="D197" s="217" t="s">
        <v>162</v>
      </c>
      <c r="E197" s="218" t="s">
        <v>5708</v>
      </c>
      <c r="F197" s="219" t="s">
        <v>5709</v>
      </c>
      <c r="G197" s="220" t="s">
        <v>212</v>
      </c>
      <c r="H197" s="221">
        <v>1</v>
      </c>
      <c r="I197" s="222"/>
      <c r="J197" s="223">
        <f>ROUND(I197*H197,2)</f>
        <v>0</v>
      </c>
      <c r="K197" s="219" t="s">
        <v>166</v>
      </c>
      <c r="L197" s="49"/>
      <c r="M197" s="224" t="s">
        <v>32</v>
      </c>
      <c r="N197" s="225" t="s">
        <v>48</v>
      </c>
      <c r="O197" s="89"/>
      <c r="P197" s="226">
        <f>O197*H197</f>
        <v>0</v>
      </c>
      <c r="Q197" s="226">
        <v>0.0028700000000000002</v>
      </c>
      <c r="R197" s="226">
        <f>Q197*H197</f>
        <v>0.0028700000000000002</v>
      </c>
      <c r="S197" s="226">
        <v>0</v>
      </c>
      <c r="T197" s="227">
        <f>S197*H197</f>
        <v>0</v>
      </c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R197" s="228" t="s">
        <v>663</v>
      </c>
      <c r="AT197" s="228" t="s">
        <v>162</v>
      </c>
      <c r="AU197" s="228" t="s">
        <v>91</v>
      </c>
      <c r="AY197" s="21" t="s">
        <v>159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1" t="s">
        <v>91</v>
      </c>
      <c r="BK197" s="229">
        <f>ROUND(I197*H197,2)</f>
        <v>0</v>
      </c>
      <c r="BL197" s="21" t="s">
        <v>663</v>
      </c>
      <c r="BM197" s="228" t="s">
        <v>5710</v>
      </c>
    </row>
    <row r="198" s="2" customFormat="1">
      <c r="A198" s="43"/>
      <c r="B198" s="44"/>
      <c r="C198" s="45"/>
      <c r="D198" s="230" t="s">
        <v>168</v>
      </c>
      <c r="E198" s="45"/>
      <c r="F198" s="231" t="s">
        <v>5711</v>
      </c>
      <c r="G198" s="45"/>
      <c r="H198" s="45"/>
      <c r="I198" s="232"/>
      <c r="J198" s="45"/>
      <c r="K198" s="45"/>
      <c r="L198" s="49"/>
      <c r="M198" s="233"/>
      <c r="N198" s="234"/>
      <c r="O198" s="89"/>
      <c r="P198" s="89"/>
      <c r="Q198" s="89"/>
      <c r="R198" s="89"/>
      <c r="S198" s="89"/>
      <c r="T198" s="90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T198" s="21" t="s">
        <v>168</v>
      </c>
      <c r="AU198" s="21" t="s">
        <v>91</v>
      </c>
    </row>
    <row r="199" s="2" customFormat="1" ht="24.15" customHeight="1">
      <c r="A199" s="43"/>
      <c r="B199" s="44"/>
      <c r="C199" s="217" t="s">
        <v>879</v>
      </c>
      <c r="D199" s="217" t="s">
        <v>162</v>
      </c>
      <c r="E199" s="218" t="s">
        <v>5712</v>
      </c>
      <c r="F199" s="219" t="s">
        <v>5713</v>
      </c>
      <c r="G199" s="220" t="s">
        <v>212</v>
      </c>
      <c r="H199" s="221">
        <v>4</v>
      </c>
      <c r="I199" s="222"/>
      <c r="J199" s="223">
        <f>ROUND(I199*H199,2)</f>
        <v>0</v>
      </c>
      <c r="K199" s="219" t="s">
        <v>166</v>
      </c>
      <c r="L199" s="49"/>
      <c r="M199" s="224" t="s">
        <v>32</v>
      </c>
      <c r="N199" s="225" t="s">
        <v>48</v>
      </c>
      <c r="O199" s="89"/>
      <c r="P199" s="226">
        <f>O199*H199</f>
        <v>0</v>
      </c>
      <c r="Q199" s="226">
        <v>0.00022000000000000001</v>
      </c>
      <c r="R199" s="226">
        <f>Q199*H199</f>
        <v>0.00088000000000000003</v>
      </c>
      <c r="S199" s="226">
        <v>0</v>
      </c>
      <c r="T199" s="227">
        <f>S199*H199</f>
        <v>0</v>
      </c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R199" s="228" t="s">
        <v>663</v>
      </c>
      <c r="AT199" s="228" t="s">
        <v>162</v>
      </c>
      <c r="AU199" s="228" t="s">
        <v>91</v>
      </c>
      <c r="AY199" s="21" t="s">
        <v>159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1" t="s">
        <v>91</v>
      </c>
      <c r="BK199" s="229">
        <f>ROUND(I199*H199,2)</f>
        <v>0</v>
      </c>
      <c r="BL199" s="21" t="s">
        <v>663</v>
      </c>
      <c r="BM199" s="228" t="s">
        <v>5714</v>
      </c>
    </row>
    <row r="200" s="2" customFormat="1">
      <c r="A200" s="43"/>
      <c r="B200" s="44"/>
      <c r="C200" s="45"/>
      <c r="D200" s="230" t="s">
        <v>168</v>
      </c>
      <c r="E200" s="45"/>
      <c r="F200" s="231" t="s">
        <v>5715</v>
      </c>
      <c r="G200" s="45"/>
      <c r="H200" s="45"/>
      <c r="I200" s="232"/>
      <c r="J200" s="45"/>
      <c r="K200" s="45"/>
      <c r="L200" s="49"/>
      <c r="M200" s="233"/>
      <c r="N200" s="234"/>
      <c r="O200" s="89"/>
      <c r="P200" s="89"/>
      <c r="Q200" s="89"/>
      <c r="R200" s="89"/>
      <c r="S200" s="89"/>
      <c r="T200" s="90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T200" s="21" t="s">
        <v>168</v>
      </c>
      <c r="AU200" s="21" t="s">
        <v>91</v>
      </c>
    </row>
    <row r="201" s="2" customFormat="1" ht="37.8" customHeight="1">
      <c r="A201" s="43"/>
      <c r="B201" s="44"/>
      <c r="C201" s="217" t="s">
        <v>889</v>
      </c>
      <c r="D201" s="217" t="s">
        <v>162</v>
      </c>
      <c r="E201" s="218" t="s">
        <v>5716</v>
      </c>
      <c r="F201" s="219" t="s">
        <v>5717</v>
      </c>
      <c r="G201" s="220" t="s">
        <v>212</v>
      </c>
      <c r="H201" s="221">
        <v>1</v>
      </c>
      <c r="I201" s="222"/>
      <c r="J201" s="223">
        <f>ROUND(I201*H201,2)</f>
        <v>0</v>
      </c>
      <c r="K201" s="219" t="s">
        <v>166</v>
      </c>
      <c r="L201" s="49"/>
      <c r="M201" s="224" t="s">
        <v>32</v>
      </c>
      <c r="N201" s="225" t="s">
        <v>48</v>
      </c>
      <c r="O201" s="89"/>
      <c r="P201" s="226">
        <f>O201*H201</f>
        <v>0</v>
      </c>
      <c r="Q201" s="226">
        <v>0.00114</v>
      </c>
      <c r="R201" s="226">
        <f>Q201*H201</f>
        <v>0.00114</v>
      </c>
      <c r="S201" s="226">
        <v>0</v>
      </c>
      <c r="T201" s="227">
        <f>S201*H201</f>
        <v>0</v>
      </c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R201" s="228" t="s">
        <v>663</v>
      </c>
      <c r="AT201" s="228" t="s">
        <v>162</v>
      </c>
      <c r="AU201" s="228" t="s">
        <v>91</v>
      </c>
      <c r="AY201" s="21" t="s">
        <v>159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1" t="s">
        <v>91</v>
      </c>
      <c r="BK201" s="229">
        <f>ROUND(I201*H201,2)</f>
        <v>0</v>
      </c>
      <c r="BL201" s="21" t="s">
        <v>663</v>
      </c>
      <c r="BM201" s="228" t="s">
        <v>5718</v>
      </c>
    </row>
    <row r="202" s="2" customFormat="1">
      <c r="A202" s="43"/>
      <c r="B202" s="44"/>
      <c r="C202" s="45"/>
      <c r="D202" s="230" t="s">
        <v>168</v>
      </c>
      <c r="E202" s="45"/>
      <c r="F202" s="231" t="s">
        <v>5719</v>
      </c>
      <c r="G202" s="45"/>
      <c r="H202" s="45"/>
      <c r="I202" s="232"/>
      <c r="J202" s="45"/>
      <c r="K202" s="45"/>
      <c r="L202" s="49"/>
      <c r="M202" s="233"/>
      <c r="N202" s="234"/>
      <c r="O202" s="89"/>
      <c r="P202" s="89"/>
      <c r="Q202" s="89"/>
      <c r="R202" s="89"/>
      <c r="S202" s="89"/>
      <c r="T202" s="90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T202" s="21" t="s">
        <v>168</v>
      </c>
      <c r="AU202" s="21" t="s">
        <v>91</v>
      </c>
    </row>
    <row r="203" s="2" customFormat="1" ht="37.8" customHeight="1">
      <c r="A203" s="43"/>
      <c r="B203" s="44"/>
      <c r="C203" s="217" t="s">
        <v>896</v>
      </c>
      <c r="D203" s="217" t="s">
        <v>162</v>
      </c>
      <c r="E203" s="218" t="s">
        <v>5720</v>
      </c>
      <c r="F203" s="219" t="s">
        <v>5721</v>
      </c>
      <c r="G203" s="220" t="s">
        <v>212</v>
      </c>
      <c r="H203" s="221">
        <v>1</v>
      </c>
      <c r="I203" s="222"/>
      <c r="J203" s="223">
        <f>ROUND(I203*H203,2)</f>
        <v>0</v>
      </c>
      <c r="K203" s="219" t="s">
        <v>166</v>
      </c>
      <c r="L203" s="49"/>
      <c r="M203" s="224" t="s">
        <v>32</v>
      </c>
      <c r="N203" s="225" t="s">
        <v>48</v>
      </c>
      <c r="O203" s="89"/>
      <c r="P203" s="226">
        <f>O203*H203</f>
        <v>0</v>
      </c>
      <c r="Q203" s="226">
        <v>0.00124</v>
      </c>
      <c r="R203" s="226">
        <f>Q203*H203</f>
        <v>0.00124</v>
      </c>
      <c r="S203" s="226">
        <v>0</v>
      </c>
      <c r="T203" s="227">
        <f>S203*H203</f>
        <v>0</v>
      </c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R203" s="228" t="s">
        <v>663</v>
      </c>
      <c r="AT203" s="228" t="s">
        <v>162</v>
      </c>
      <c r="AU203" s="228" t="s">
        <v>91</v>
      </c>
      <c r="AY203" s="21" t="s">
        <v>159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1" t="s">
        <v>91</v>
      </c>
      <c r="BK203" s="229">
        <f>ROUND(I203*H203,2)</f>
        <v>0</v>
      </c>
      <c r="BL203" s="21" t="s">
        <v>663</v>
      </c>
      <c r="BM203" s="228" t="s">
        <v>5722</v>
      </c>
    </row>
    <row r="204" s="2" customFormat="1">
      <c r="A204" s="43"/>
      <c r="B204" s="44"/>
      <c r="C204" s="45"/>
      <c r="D204" s="230" t="s">
        <v>168</v>
      </c>
      <c r="E204" s="45"/>
      <c r="F204" s="231" t="s">
        <v>5723</v>
      </c>
      <c r="G204" s="45"/>
      <c r="H204" s="45"/>
      <c r="I204" s="232"/>
      <c r="J204" s="45"/>
      <c r="K204" s="45"/>
      <c r="L204" s="49"/>
      <c r="M204" s="233"/>
      <c r="N204" s="234"/>
      <c r="O204" s="89"/>
      <c r="P204" s="89"/>
      <c r="Q204" s="89"/>
      <c r="R204" s="89"/>
      <c r="S204" s="89"/>
      <c r="T204" s="90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T204" s="21" t="s">
        <v>168</v>
      </c>
      <c r="AU204" s="21" t="s">
        <v>91</v>
      </c>
    </row>
    <row r="205" s="2" customFormat="1" ht="24.15" customHeight="1">
      <c r="A205" s="43"/>
      <c r="B205" s="44"/>
      <c r="C205" s="217" t="s">
        <v>901</v>
      </c>
      <c r="D205" s="217" t="s">
        <v>162</v>
      </c>
      <c r="E205" s="218" t="s">
        <v>5724</v>
      </c>
      <c r="F205" s="219" t="s">
        <v>5725</v>
      </c>
      <c r="G205" s="220" t="s">
        <v>212</v>
      </c>
      <c r="H205" s="221">
        <v>1</v>
      </c>
      <c r="I205" s="222"/>
      <c r="J205" s="223">
        <f>ROUND(I205*H205,2)</f>
        <v>0</v>
      </c>
      <c r="K205" s="219" t="s">
        <v>166</v>
      </c>
      <c r="L205" s="49"/>
      <c r="M205" s="224" t="s">
        <v>32</v>
      </c>
      <c r="N205" s="225" t="s">
        <v>48</v>
      </c>
      <c r="O205" s="89"/>
      <c r="P205" s="226">
        <f>O205*H205</f>
        <v>0</v>
      </c>
      <c r="Q205" s="226">
        <v>0.0011199999999999999</v>
      </c>
      <c r="R205" s="226">
        <f>Q205*H205</f>
        <v>0.0011199999999999999</v>
      </c>
      <c r="S205" s="226">
        <v>0</v>
      </c>
      <c r="T205" s="227">
        <f>S205*H205</f>
        <v>0</v>
      </c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R205" s="228" t="s">
        <v>663</v>
      </c>
      <c r="AT205" s="228" t="s">
        <v>162</v>
      </c>
      <c r="AU205" s="228" t="s">
        <v>91</v>
      </c>
      <c r="AY205" s="21" t="s">
        <v>159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1" t="s">
        <v>91</v>
      </c>
      <c r="BK205" s="229">
        <f>ROUND(I205*H205,2)</f>
        <v>0</v>
      </c>
      <c r="BL205" s="21" t="s">
        <v>663</v>
      </c>
      <c r="BM205" s="228" t="s">
        <v>5726</v>
      </c>
    </row>
    <row r="206" s="2" customFormat="1">
      <c r="A206" s="43"/>
      <c r="B206" s="44"/>
      <c r="C206" s="45"/>
      <c r="D206" s="230" t="s">
        <v>168</v>
      </c>
      <c r="E206" s="45"/>
      <c r="F206" s="231" t="s">
        <v>5727</v>
      </c>
      <c r="G206" s="45"/>
      <c r="H206" s="45"/>
      <c r="I206" s="232"/>
      <c r="J206" s="45"/>
      <c r="K206" s="45"/>
      <c r="L206" s="49"/>
      <c r="M206" s="233"/>
      <c r="N206" s="234"/>
      <c r="O206" s="89"/>
      <c r="P206" s="89"/>
      <c r="Q206" s="89"/>
      <c r="R206" s="89"/>
      <c r="S206" s="89"/>
      <c r="T206" s="90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T206" s="21" t="s">
        <v>168</v>
      </c>
      <c r="AU206" s="21" t="s">
        <v>91</v>
      </c>
    </row>
    <row r="207" s="2" customFormat="1" ht="24.15" customHeight="1">
      <c r="A207" s="43"/>
      <c r="B207" s="44"/>
      <c r="C207" s="217" t="s">
        <v>907</v>
      </c>
      <c r="D207" s="217" t="s">
        <v>162</v>
      </c>
      <c r="E207" s="218" t="s">
        <v>5728</v>
      </c>
      <c r="F207" s="219" t="s">
        <v>5729</v>
      </c>
      <c r="G207" s="220" t="s">
        <v>212</v>
      </c>
      <c r="H207" s="221">
        <v>6</v>
      </c>
      <c r="I207" s="222"/>
      <c r="J207" s="223">
        <f>ROUND(I207*H207,2)</f>
        <v>0</v>
      </c>
      <c r="K207" s="219" t="s">
        <v>166</v>
      </c>
      <c r="L207" s="49"/>
      <c r="M207" s="224" t="s">
        <v>32</v>
      </c>
      <c r="N207" s="225" t="s">
        <v>48</v>
      </c>
      <c r="O207" s="89"/>
      <c r="P207" s="226">
        <f>O207*H207</f>
        <v>0</v>
      </c>
      <c r="Q207" s="226">
        <v>0.00050000000000000001</v>
      </c>
      <c r="R207" s="226">
        <f>Q207*H207</f>
        <v>0.0030000000000000001</v>
      </c>
      <c r="S207" s="226">
        <v>0</v>
      </c>
      <c r="T207" s="227">
        <f>S207*H207</f>
        <v>0</v>
      </c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R207" s="228" t="s">
        <v>663</v>
      </c>
      <c r="AT207" s="228" t="s">
        <v>162</v>
      </c>
      <c r="AU207" s="228" t="s">
        <v>91</v>
      </c>
      <c r="AY207" s="21" t="s">
        <v>159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1" t="s">
        <v>91</v>
      </c>
      <c r="BK207" s="229">
        <f>ROUND(I207*H207,2)</f>
        <v>0</v>
      </c>
      <c r="BL207" s="21" t="s">
        <v>663</v>
      </c>
      <c r="BM207" s="228" t="s">
        <v>5730</v>
      </c>
    </row>
    <row r="208" s="2" customFormat="1">
      <c r="A208" s="43"/>
      <c r="B208" s="44"/>
      <c r="C208" s="45"/>
      <c r="D208" s="230" t="s">
        <v>168</v>
      </c>
      <c r="E208" s="45"/>
      <c r="F208" s="231" t="s">
        <v>5731</v>
      </c>
      <c r="G208" s="45"/>
      <c r="H208" s="45"/>
      <c r="I208" s="232"/>
      <c r="J208" s="45"/>
      <c r="K208" s="45"/>
      <c r="L208" s="49"/>
      <c r="M208" s="233"/>
      <c r="N208" s="234"/>
      <c r="O208" s="89"/>
      <c r="P208" s="89"/>
      <c r="Q208" s="89"/>
      <c r="R208" s="89"/>
      <c r="S208" s="89"/>
      <c r="T208" s="90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T208" s="21" t="s">
        <v>168</v>
      </c>
      <c r="AU208" s="21" t="s">
        <v>91</v>
      </c>
    </row>
    <row r="209" s="2" customFormat="1" ht="24.15" customHeight="1">
      <c r="A209" s="43"/>
      <c r="B209" s="44"/>
      <c r="C209" s="217" t="s">
        <v>911</v>
      </c>
      <c r="D209" s="217" t="s">
        <v>162</v>
      </c>
      <c r="E209" s="218" t="s">
        <v>5732</v>
      </c>
      <c r="F209" s="219" t="s">
        <v>5733</v>
      </c>
      <c r="G209" s="220" t="s">
        <v>212</v>
      </c>
      <c r="H209" s="221">
        <v>2</v>
      </c>
      <c r="I209" s="222"/>
      <c r="J209" s="223">
        <f>ROUND(I209*H209,2)</f>
        <v>0</v>
      </c>
      <c r="K209" s="219" t="s">
        <v>166</v>
      </c>
      <c r="L209" s="49"/>
      <c r="M209" s="224" t="s">
        <v>32</v>
      </c>
      <c r="N209" s="225" t="s">
        <v>48</v>
      </c>
      <c r="O209" s="89"/>
      <c r="P209" s="226">
        <f>O209*H209</f>
        <v>0</v>
      </c>
      <c r="Q209" s="226">
        <v>0.00069999999999999999</v>
      </c>
      <c r="R209" s="226">
        <f>Q209*H209</f>
        <v>0.0014</v>
      </c>
      <c r="S209" s="226">
        <v>0</v>
      </c>
      <c r="T209" s="227">
        <f>S209*H209</f>
        <v>0</v>
      </c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R209" s="228" t="s">
        <v>663</v>
      </c>
      <c r="AT209" s="228" t="s">
        <v>162</v>
      </c>
      <c r="AU209" s="228" t="s">
        <v>91</v>
      </c>
      <c r="AY209" s="21" t="s">
        <v>159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21" t="s">
        <v>91</v>
      </c>
      <c r="BK209" s="229">
        <f>ROUND(I209*H209,2)</f>
        <v>0</v>
      </c>
      <c r="BL209" s="21" t="s">
        <v>663</v>
      </c>
      <c r="BM209" s="228" t="s">
        <v>5734</v>
      </c>
    </row>
    <row r="210" s="2" customFormat="1">
      <c r="A210" s="43"/>
      <c r="B210" s="44"/>
      <c r="C210" s="45"/>
      <c r="D210" s="230" t="s">
        <v>168</v>
      </c>
      <c r="E210" s="45"/>
      <c r="F210" s="231" t="s">
        <v>5735</v>
      </c>
      <c r="G210" s="45"/>
      <c r="H210" s="45"/>
      <c r="I210" s="232"/>
      <c r="J210" s="45"/>
      <c r="K210" s="45"/>
      <c r="L210" s="49"/>
      <c r="M210" s="233"/>
      <c r="N210" s="234"/>
      <c r="O210" s="89"/>
      <c r="P210" s="89"/>
      <c r="Q210" s="89"/>
      <c r="R210" s="89"/>
      <c r="S210" s="89"/>
      <c r="T210" s="90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T210" s="21" t="s">
        <v>168</v>
      </c>
      <c r="AU210" s="21" t="s">
        <v>91</v>
      </c>
    </row>
    <row r="211" s="2" customFormat="1" ht="24.15" customHeight="1">
      <c r="A211" s="43"/>
      <c r="B211" s="44"/>
      <c r="C211" s="217" t="s">
        <v>915</v>
      </c>
      <c r="D211" s="217" t="s">
        <v>162</v>
      </c>
      <c r="E211" s="218" t="s">
        <v>5736</v>
      </c>
      <c r="F211" s="219" t="s">
        <v>5737</v>
      </c>
      <c r="G211" s="220" t="s">
        <v>212</v>
      </c>
      <c r="H211" s="221">
        <v>8</v>
      </c>
      <c r="I211" s="222"/>
      <c r="J211" s="223">
        <f>ROUND(I211*H211,2)</f>
        <v>0</v>
      </c>
      <c r="K211" s="219" t="s">
        <v>166</v>
      </c>
      <c r="L211" s="49"/>
      <c r="M211" s="224" t="s">
        <v>32</v>
      </c>
      <c r="N211" s="225" t="s">
        <v>48</v>
      </c>
      <c r="O211" s="89"/>
      <c r="P211" s="226">
        <f>O211*H211</f>
        <v>0</v>
      </c>
      <c r="Q211" s="226">
        <v>0.00107</v>
      </c>
      <c r="R211" s="226">
        <f>Q211*H211</f>
        <v>0.0085599999999999999</v>
      </c>
      <c r="S211" s="226">
        <v>0</v>
      </c>
      <c r="T211" s="227">
        <f>S211*H211</f>
        <v>0</v>
      </c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R211" s="228" t="s">
        <v>663</v>
      </c>
      <c r="AT211" s="228" t="s">
        <v>162</v>
      </c>
      <c r="AU211" s="228" t="s">
        <v>91</v>
      </c>
      <c r="AY211" s="21" t="s">
        <v>159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1" t="s">
        <v>91</v>
      </c>
      <c r="BK211" s="229">
        <f>ROUND(I211*H211,2)</f>
        <v>0</v>
      </c>
      <c r="BL211" s="21" t="s">
        <v>663</v>
      </c>
      <c r="BM211" s="228" t="s">
        <v>5738</v>
      </c>
    </row>
    <row r="212" s="2" customFormat="1">
      <c r="A212" s="43"/>
      <c r="B212" s="44"/>
      <c r="C212" s="45"/>
      <c r="D212" s="230" t="s">
        <v>168</v>
      </c>
      <c r="E212" s="45"/>
      <c r="F212" s="231" t="s">
        <v>5739</v>
      </c>
      <c r="G212" s="45"/>
      <c r="H212" s="45"/>
      <c r="I212" s="232"/>
      <c r="J212" s="45"/>
      <c r="K212" s="45"/>
      <c r="L212" s="49"/>
      <c r="M212" s="233"/>
      <c r="N212" s="234"/>
      <c r="O212" s="89"/>
      <c r="P212" s="89"/>
      <c r="Q212" s="89"/>
      <c r="R212" s="89"/>
      <c r="S212" s="89"/>
      <c r="T212" s="90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T212" s="21" t="s">
        <v>168</v>
      </c>
      <c r="AU212" s="21" t="s">
        <v>91</v>
      </c>
    </row>
    <row r="213" s="2" customFormat="1" ht="24.15" customHeight="1">
      <c r="A213" s="43"/>
      <c r="B213" s="44"/>
      <c r="C213" s="217" t="s">
        <v>919</v>
      </c>
      <c r="D213" s="217" t="s">
        <v>162</v>
      </c>
      <c r="E213" s="218" t="s">
        <v>5740</v>
      </c>
      <c r="F213" s="219" t="s">
        <v>5741</v>
      </c>
      <c r="G213" s="220" t="s">
        <v>212</v>
      </c>
      <c r="H213" s="221">
        <v>4</v>
      </c>
      <c r="I213" s="222"/>
      <c r="J213" s="223">
        <f>ROUND(I213*H213,2)</f>
        <v>0</v>
      </c>
      <c r="K213" s="219" t="s">
        <v>166</v>
      </c>
      <c r="L213" s="49"/>
      <c r="M213" s="224" t="s">
        <v>32</v>
      </c>
      <c r="N213" s="225" t="s">
        <v>48</v>
      </c>
      <c r="O213" s="89"/>
      <c r="P213" s="226">
        <f>O213*H213</f>
        <v>0</v>
      </c>
      <c r="Q213" s="226">
        <v>0.00056999999999999998</v>
      </c>
      <c r="R213" s="226">
        <f>Q213*H213</f>
        <v>0.0022799999999999999</v>
      </c>
      <c r="S213" s="226">
        <v>0</v>
      </c>
      <c r="T213" s="227">
        <f>S213*H213</f>
        <v>0</v>
      </c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R213" s="228" t="s">
        <v>663</v>
      </c>
      <c r="AT213" s="228" t="s">
        <v>162</v>
      </c>
      <c r="AU213" s="228" t="s">
        <v>91</v>
      </c>
      <c r="AY213" s="21" t="s">
        <v>159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1" t="s">
        <v>91</v>
      </c>
      <c r="BK213" s="229">
        <f>ROUND(I213*H213,2)</f>
        <v>0</v>
      </c>
      <c r="BL213" s="21" t="s">
        <v>663</v>
      </c>
      <c r="BM213" s="228" t="s">
        <v>5742</v>
      </c>
    </row>
    <row r="214" s="2" customFormat="1">
      <c r="A214" s="43"/>
      <c r="B214" s="44"/>
      <c r="C214" s="45"/>
      <c r="D214" s="230" t="s">
        <v>168</v>
      </c>
      <c r="E214" s="45"/>
      <c r="F214" s="231" t="s">
        <v>5743</v>
      </c>
      <c r="G214" s="45"/>
      <c r="H214" s="45"/>
      <c r="I214" s="232"/>
      <c r="J214" s="45"/>
      <c r="K214" s="45"/>
      <c r="L214" s="49"/>
      <c r="M214" s="233"/>
      <c r="N214" s="234"/>
      <c r="O214" s="89"/>
      <c r="P214" s="89"/>
      <c r="Q214" s="89"/>
      <c r="R214" s="89"/>
      <c r="S214" s="89"/>
      <c r="T214" s="90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T214" s="21" t="s">
        <v>168</v>
      </c>
      <c r="AU214" s="21" t="s">
        <v>91</v>
      </c>
    </row>
    <row r="215" s="2" customFormat="1" ht="37.8" customHeight="1">
      <c r="A215" s="43"/>
      <c r="B215" s="44"/>
      <c r="C215" s="217" t="s">
        <v>172</v>
      </c>
      <c r="D215" s="217" t="s">
        <v>162</v>
      </c>
      <c r="E215" s="218" t="s">
        <v>5744</v>
      </c>
      <c r="F215" s="219" t="s">
        <v>5745</v>
      </c>
      <c r="G215" s="220" t="s">
        <v>212</v>
      </c>
      <c r="H215" s="221">
        <v>6</v>
      </c>
      <c r="I215" s="222"/>
      <c r="J215" s="223">
        <f>ROUND(I215*H215,2)</f>
        <v>0</v>
      </c>
      <c r="K215" s="219" t="s">
        <v>166</v>
      </c>
      <c r="L215" s="49"/>
      <c r="M215" s="224" t="s">
        <v>32</v>
      </c>
      <c r="N215" s="225" t="s">
        <v>48</v>
      </c>
      <c r="O215" s="89"/>
      <c r="P215" s="226">
        <f>O215*H215</f>
        <v>0</v>
      </c>
      <c r="Q215" s="226">
        <v>0.00147</v>
      </c>
      <c r="R215" s="226">
        <f>Q215*H215</f>
        <v>0.0088199999999999997</v>
      </c>
      <c r="S215" s="226">
        <v>0</v>
      </c>
      <c r="T215" s="227">
        <f>S215*H215</f>
        <v>0</v>
      </c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R215" s="228" t="s">
        <v>663</v>
      </c>
      <c r="AT215" s="228" t="s">
        <v>162</v>
      </c>
      <c r="AU215" s="228" t="s">
        <v>91</v>
      </c>
      <c r="AY215" s="21" t="s">
        <v>159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1" t="s">
        <v>91</v>
      </c>
      <c r="BK215" s="229">
        <f>ROUND(I215*H215,2)</f>
        <v>0</v>
      </c>
      <c r="BL215" s="21" t="s">
        <v>663</v>
      </c>
      <c r="BM215" s="228" t="s">
        <v>5746</v>
      </c>
    </row>
    <row r="216" s="2" customFormat="1">
      <c r="A216" s="43"/>
      <c r="B216" s="44"/>
      <c r="C216" s="45"/>
      <c r="D216" s="230" t="s">
        <v>168</v>
      </c>
      <c r="E216" s="45"/>
      <c r="F216" s="231" t="s">
        <v>5747</v>
      </c>
      <c r="G216" s="45"/>
      <c r="H216" s="45"/>
      <c r="I216" s="232"/>
      <c r="J216" s="45"/>
      <c r="K216" s="45"/>
      <c r="L216" s="49"/>
      <c r="M216" s="233"/>
      <c r="N216" s="234"/>
      <c r="O216" s="89"/>
      <c r="P216" s="89"/>
      <c r="Q216" s="89"/>
      <c r="R216" s="89"/>
      <c r="S216" s="89"/>
      <c r="T216" s="90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T216" s="21" t="s">
        <v>168</v>
      </c>
      <c r="AU216" s="21" t="s">
        <v>91</v>
      </c>
    </row>
    <row r="217" s="2" customFormat="1" ht="44.25" customHeight="1">
      <c r="A217" s="43"/>
      <c r="B217" s="44"/>
      <c r="C217" s="217" t="s">
        <v>926</v>
      </c>
      <c r="D217" s="217" t="s">
        <v>162</v>
      </c>
      <c r="E217" s="218" t="s">
        <v>5748</v>
      </c>
      <c r="F217" s="219" t="s">
        <v>5749</v>
      </c>
      <c r="G217" s="220" t="s">
        <v>181</v>
      </c>
      <c r="H217" s="221">
        <v>0.183</v>
      </c>
      <c r="I217" s="222"/>
      <c r="J217" s="223">
        <f>ROUND(I217*H217,2)</f>
        <v>0</v>
      </c>
      <c r="K217" s="219" t="s">
        <v>166</v>
      </c>
      <c r="L217" s="49"/>
      <c r="M217" s="224" t="s">
        <v>32</v>
      </c>
      <c r="N217" s="225" t="s">
        <v>48</v>
      </c>
      <c r="O217" s="89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R217" s="228" t="s">
        <v>663</v>
      </c>
      <c r="AT217" s="228" t="s">
        <v>162</v>
      </c>
      <c r="AU217" s="228" t="s">
        <v>91</v>
      </c>
      <c r="AY217" s="21" t="s">
        <v>159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1" t="s">
        <v>91</v>
      </c>
      <c r="BK217" s="229">
        <f>ROUND(I217*H217,2)</f>
        <v>0</v>
      </c>
      <c r="BL217" s="21" t="s">
        <v>663</v>
      </c>
      <c r="BM217" s="228" t="s">
        <v>5750</v>
      </c>
    </row>
    <row r="218" s="2" customFormat="1">
      <c r="A218" s="43"/>
      <c r="B218" s="44"/>
      <c r="C218" s="45"/>
      <c r="D218" s="230" t="s">
        <v>168</v>
      </c>
      <c r="E218" s="45"/>
      <c r="F218" s="231" t="s">
        <v>5751</v>
      </c>
      <c r="G218" s="45"/>
      <c r="H218" s="45"/>
      <c r="I218" s="232"/>
      <c r="J218" s="45"/>
      <c r="K218" s="45"/>
      <c r="L218" s="49"/>
      <c r="M218" s="233"/>
      <c r="N218" s="234"/>
      <c r="O218" s="89"/>
      <c r="P218" s="89"/>
      <c r="Q218" s="89"/>
      <c r="R218" s="89"/>
      <c r="S218" s="89"/>
      <c r="T218" s="90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T218" s="21" t="s">
        <v>168</v>
      </c>
      <c r="AU218" s="21" t="s">
        <v>91</v>
      </c>
    </row>
    <row r="219" s="2" customFormat="1" ht="49.05" customHeight="1">
      <c r="A219" s="43"/>
      <c r="B219" s="44"/>
      <c r="C219" s="217" t="s">
        <v>930</v>
      </c>
      <c r="D219" s="217" t="s">
        <v>162</v>
      </c>
      <c r="E219" s="218" t="s">
        <v>5752</v>
      </c>
      <c r="F219" s="219" t="s">
        <v>5753</v>
      </c>
      <c r="G219" s="220" t="s">
        <v>181</v>
      </c>
      <c r="H219" s="221">
        <v>0.183</v>
      </c>
      <c r="I219" s="222"/>
      <c r="J219" s="223">
        <f>ROUND(I219*H219,2)</f>
        <v>0</v>
      </c>
      <c r="K219" s="219" t="s">
        <v>166</v>
      </c>
      <c r="L219" s="49"/>
      <c r="M219" s="224" t="s">
        <v>32</v>
      </c>
      <c r="N219" s="225" t="s">
        <v>48</v>
      </c>
      <c r="O219" s="89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R219" s="228" t="s">
        <v>663</v>
      </c>
      <c r="AT219" s="228" t="s">
        <v>162</v>
      </c>
      <c r="AU219" s="228" t="s">
        <v>91</v>
      </c>
      <c r="AY219" s="21" t="s">
        <v>159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1" t="s">
        <v>91</v>
      </c>
      <c r="BK219" s="229">
        <f>ROUND(I219*H219,2)</f>
        <v>0</v>
      </c>
      <c r="BL219" s="21" t="s">
        <v>663</v>
      </c>
      <c r="BM219" s="228" t="s">
        <v>5754</v>
      </c>
    </row>
    <row r="220" s="2" customFormat="1">
      <c r="A220" s="43"/>
      <c r="B220" s="44"/>
      <c r="C220" s="45"/>
      <c r="D220" s="230" t="s">
        <v>168</v>
      </c>
      <c r="E220" s="45"/>
      <c r="F220" s="231" t="s">
        <v>5755</v>
      </c>
      <c r="G220" s="45"/>
      <c r="H220" s="45"/>
      <c r="I220" s="232"/>
      <c r="J220" s="45"/>
      <c r="K220" s="45"/>
      <c r="L220" s="49"/>
      <c r="M220" s="233"/>
      <c r="N220" s="234"/>
      <c r="O220" s="89"/>
      <c r="P220" s="89"/>
      <c r="Q220" s="89"/>
      <c r="R220" s="89"/>
      <c r="S220" s="89"/>
      <c r="T220" s="90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T220" s="21" t="s">
        <v>168</v>
      </c>
      <c r="AU220" s="21" t="s">
        <v>91</v>
      </c>
    </row>
    <row r="221" s="12" customFormat="1" ht="22.8" customHeight="1">
      <c r="A221" s="12"/>
      <c r="B221" s="201"/>
      <c r="C221" s="202"/>
      <c r="D221" s="203" t="s">
        <v>75</v>
      </c>
      <c r="E221" s="215" t="s">
        <v>5756</v>
      </c>
      <c r="F221" s="215" t="s">
        <v>5757</v>
      </c>
      <c r="G221" s="202"/>
      <c r="H221" s="202"/>
      <c r="I221" s="205"/>
      <c r="J221" s="216">
        <f>BK221</f>
        <v>0</v>
      </c>
      <c r="K221" s="202"/>
      <c r="L221" s="207"/>
      <c r="M221" s="208"/>
      <c r="N221" s="209"/>
      <c r="O221" s="209"/>
      <c r="P221" s="210">
        <f>SUM(P222:P227)</f>
        <v>0</v>
      </c>
      <c r="Q221" s="209"/>
      <c r="R221" s="210">
        <f>SUM(R222:R227)</f>
        <v>0.158</v>
      </c>
      <c r="S221" s="209"/>
      <c r="T221" s="211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2" t="s">
        <v>91</v>
      </c>
      <c r="AT221" s="213" t="s">
        <v>75</v>
      </c>
      <c r="AU221" s="213" t="s">
        <v>84</v>
      </c>
      <c r="AY221" s="212" t="s">
        <v>159</v>
      </c>
      <c r="BK221" s="214">
        <f>SUM(BK222:BK227)</f>
        <v>0</v>
      </c>
    </row>
    <row r="222" s="2" customFormat="1" ht="24.15" customHeight="1">
      <c r="A222" s="43"/>
      <c r="B222" s="44"/>
      <c r="C222" s="217" t="s">
        <v>934</v>
      </c>
      <c r="D222" s="217" t="s">
        <v>162</v>
      </c>
      <c r="E222" s="218" t="s">
        <v>5758</v>
      </c>
      <c r="F222" s="219" t="s">
        <v>5759</v>
      </c>
      <c r="G222" s="220" t="s">
        <v>212</v>
      </c>
      <c r="H222" s="221">
        <v>4</v>
      </c>
      <c r="I222" s="222"/>
      <c r="J222" s="223">
        <f>ROUND(I222*H222,2)</f>
        <v>0</v>
      </c>
      <c r="K222" s="219" t="s">
        <v>166</v>
      </c>
      <c r="L222" s="49"/>
      <c r="M222" s="224" t="s">
        <v>32</v>
      </c>
      <c r="N222" s="225" t="s">
        <v>48</v>
      </c>
      <c r="O222" s="89"/>
      <c r="P222" s="226">
        <f>O222*H222</f>
        <v>0</v>
      </c>
      <c r="Q222" s="226">
        <v>0.0395</v>
      </c>
      <c r="R222" s="226">
        <f>Q222*H222</f>
        <v>0.158</v>
      </c>
      <c r="S222" s="226">
        <v>0</v>
      </c>
      <c r="T222" s="227">
        <f>S222*H222</f>
        <v>0</v>
      </c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R222" s="228" t="s">
        <v>663</v>
      </c>
      <c r="AT222" s="228" t="s">
        <v>162</v>
      </c>
      <c r="AU222" s="228" t="s">
        <v>91</v>
      </c>
      <c r="AY222" s="21" t="s">
        <v>159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1" t="s">
        <v>91</v>
      </c>
      <c r="BK222" s="229">
        <f>ROUND(I222*H222,2)</f>
        <v>0</v>
      </c>
      <c r="BL222" s="21" t="s">
        <v>663</v>
      </c>
      <c r="BM222" s="228" t="s">
        <v>5760</v>
      </c>
    </row>
    <row r="223" s="2" customFormat="1">
      <c r="A223" s="43"/>
      <c r="B223" s="44"/>
      <c r="C223" s="45"/>
      <c r="D223" s="230" t="s">
        <v>168</v>
      </c>
      <c r="E223" s="45"/>
      <c r="F223" s="231" t="s">
        <v>5761</v>
      </c>
      <c r="G223" s="45"/>
      <c r="H223" s="45"/>
      <c r="I223" s="232"/>
      <c r="J223" s="45"/>
      <c r="K223" s="45"/>
      <c r="L223" s="49"/>
      <c r="M223" s="233"/>
      <c r="N223" s="234"/>
      <c r="O223" s="89"/>
      <c r="P223" s="89"/>
      <c r="Q223" s="89"/>
      <c r="R223" s="89"/>
      <c r="S223" s="89"/>
      <c r="T223" s="90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T223" s="21" t="s">
        <v>168</v>
      </c>
      <c r="AU223" s="21" t="s">
        <v>91</v>
      </c>
    </row>
    <row r="224" s="2" customFormat="1" ht="44.25" customHeight="1">
      <c r="A224" s="43"/>
      <c r="B224" s="44"/>
      <c r="C224" s="217" t="s">
        <v>938</v>
      </c>
      <c r="D224" s="217" t="s">
        <v>162</v>
      </c>
      <c r="E224" s="218" t="s">
        <v>5762</v>
      </c>
      <c r="F224" s="219" t="s">
        <v>5763</v>
      </c>
      <c r="G224" s="220" t="s">
        <v>181</v>
      </c>
      <c r="H224" s="221">
        <v>0.158</v>
      </c>
      <c r="I224" s="222"/>
      <c r="J224" s="223">
        <f>ROUND(I224*H224,2)</f>
        <v>0</v>
      </c>
      <c r="K224" s="219" t="s">
        <v>166</v>
      </c>
      <c r="L224" s="49"/>
      <c r="M224" s="224" t="s">
        <v>32</v>
      </c>
      <c r="N224" s="225" t="s">
        <v>48</v>
      </c>
      <c r="O224" s="89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R224" s="228" t="s">
        <v>663</v>
      </c>
      <c r="AT224" s="228" t="s">
        <v>162</v>
      </c>
      <c r="AU224" s="228" t="s">
        <v>91</v>
      </c>
      <c r="AY224" s="21" t="s">
        <v>159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1" t="s">
        <v>91</v>
      </c>
      <c r="BK224" s="229">
        <f>ROUND(I224*H224,2)</f>
        <v>0</v>
      </c>
      <c r="BL224" s="21" t="s">
        <v>663</v>
      </c>
      <c r="BM224" s="228" t="s">
        <v>5764</v>
      </c>
    </row>
    <row r="225" s="2" customFormat="1">
      <c r="A225" s="43"/>
      <c r="B225" s="44"/>
      <c r="C225" s="45"/>
      <c r="D225" s="230" t="s">
        <v>168</v>
      </c>
      <c r="E225" s="45"/>
      <c r="F225" s="231" t="s">
        <v>5765</v>
      </c>
      <c r="G225" s="45"/>
      <c r="H225" s="45"/>
      <c r="I225" s="232"/>
      <c r="J225" s="45"/>
      <c r="K225" s="45"/>
      <c r="L225" s="49"/>
      <c r="M225" s="233"/>
      <c r="N225" s="234"/>
      <c r="O225" s="89"/>
      <c r="P225" s="89"/>
      <c r="Q225" s="89"/>
      <c r="R225" s="89"/>
      <c r="S225" s="89"/>
      <c r="T225" s="90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T225" s="21" t="s">
        <v>168</v>
      </c>
      <c r="AU225" s="21" t="s">
        <v>91</v>
      </c>
    </row>
    <row r="226" s="2" customFormat="1" ht="49.05" customHeight="1">
      <c r="A226" s="43"/>
      <c r="B226" s="44"/>
      <c r="C226" s="217" t="s">
        <v>942</v>
      </c>
      <c r="D226" s="217" t="s">
        <v>162</v>
      </c>
      <c r="E226" s="218" t="s">
        <v>5766</v>
      </c>
      <c r="F226" s="219" t="s">
        <v>5767</v>
      </c>
      <c r="G226" s="220" t="s">
        <v>181</v>
      </c>
      <c r="H226" s="221">
        <v>0.158</v>
      </c>
      <c r="I226" s="222"/>
      <c r="J226" s="223">
        <f>ROUND(I226*H226,2)</f>
        <v>0</v>
      </c>
      <c r="K226" s="219" t="s">
        <v>166</v>
      </c>
      <c r="L226" s="49"/>
      <c r="M226" s="224" t="s">
        <v>32</v>
      </c>
      <c r="N226" s="225" t="s">
        <v>48</v>
      </c>
      <c r="O226" s="89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R226" s="228" t="s">
        <v>663</v>
      </c>
      <c r="AT226" s="228" t="s">
        <v>162</v>
      </c>
      <c r="AU226" s="228" t="s">
        <v>91</v>
      </c>
      <c r="AY226" s="21" t="s">
        <v>159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1" t="s">
        <v>91</v>
      </c>
      <c r="BK226" s="229">
        <f>ROUND(I226*H226,2)</f>
        <v>0</v>
      </c>
      <c r="BL226" s="21" t="s">
        <v>663</v>
      </c>
      <c r="BM226" s="228" t="s">
        <v>5768</v>
      </c>
    </row>
    <row r="227" s="2" customFormat="1">
      <c r="A227" s="43"/>
      <c r="B227" s="44"/>
      <c r="C227" s="45"/>
      <c r="D227" s="230" t="s">
        <v>168</v>
      </c>
      <c r="E227" s="45"/>
      <c r="F227" s="231" t="s">
        <v>5769</v>
      </c>
      <c r="G227" s="45"/>
      <c r="H227" s="45"/>
      <c r="I227" s="232"/>
      <c r="J227" s="45"/>
      <c r="K227" s="45"/>
      <c r="L227" s="49"/>
      <c r="M227" s="233"/>
      <c r="N227" s="234"/>
      <c r="O227" s="89"/>
      <c r="P227" s="89"/>
      <c r="Q227" s="89"/>
      <c r="R227" s="89"/>
      <c r="S227" s="89"/>
      <c r="T227" s="90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T227" s="21" t="s">
        <v>168</v>
      </c>
      <c r="AU227" s="21" t="s">
        <v>91</v>
      </c>
    </row>
    <row r="228" s="12" customFormat="1" ht="22.8" customHeight="1">
      <c r="A228" s="12"/>
      <c r="B228" s="201"/>
      <c r="C228" s="202"/>
      <c r="D228" s="203" t="s">
        <v>75</v>
      </c>
      <c r="E228" s="215" t="s">
        <v>5770</v>
      </c>
      <c r="F228" s="215" t="s">
        <v>5771</v>
      </c>
      <c r="G228" s="202"/>
      <c r="H228" s="202"/>
      <c r="I228" s="205"/>
      <c r="J228" s="216">
        <f>BK228</f>
        <v>0</v>
      </c>
      <c r="K228" s="202"/>
      <c r="L228" s="207"/>
      <c r="M228" s="208"/>
      <c r="N228" s="209"/>
      <c r="O228" s="209"/>
      <c r="P228" s="210">
        <f>SUM(P229:P258)</f>
        <v>0</v>
      </c>
      <c r="Q228" s="209"/>
      <c r="R228" s="210">
        <f>SUM(R229:R258)</f>
        <v>0.84309999999999996</v>
      </c>
      <c r="S228" s="209"/>
      <c r="T228" s="211">
        <f>SUM(T229:T258)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2" t="s">
        <v>91</v>
      </c>
      <c r="AT228" s="213" t="s">
        <v>75</v>
      </c>
      <c r="AU228" s="213" t="s">
        <v>84</v>
      </c>
      <c r="AY228" s="212" t="s">
        <v>159</v>
      </c>
      <c r="BK228" s="214">
        <f>SUM(BK229:BK258)</f>
        <v>0</v>
      </c>
    </row>
    <row r="229" s="2" customFormat="1" ht="33" customHeight="1">
      <c r="A229" s="43"/>
      <c r="B229" s="44"/>
      <c r="C229" s="217" t="s">
        <v>947</v>
      </c>
      <c r="D229" s="217" t="s">
        <v>162</v>
      </c>
      <c r="E229" s="218" t="s">
        <v>5772</v>
      </c>
      <c r="F229" s="219" t="s">
        <v>5773</v>
      </c>
      <c r="G229" s="220" t="s">
        <v>165</v>
      </c>
      <c r="H229" s="221">
        <v>496</v>
      </c>
      <c r="I229" s="222"/>
      <c r="J229" s="223">
        <f>ROUND(I229*H229,2)</f>
        <v>0</v>
      </c>
      <c r="K229" s="219" t="s">
        <v>166</v>
      </c>
      <c r="L229" s="49"/>
      <c r="M229" s="224" t="s">
        <v>32</v>
      </c>
      <c r="N229" s="225" t="s">
        <v>48</v>
      </c>
      <c r="O229" s="89"/>
      <c r="P229" s="226">
        <f>O229*H229</f>
        <v>0</v>
      </c>
      <c r="Q229" s="226">
        <v>0.0012099999999999999</v>
      </c>
      <c r="R229" s="226">
        <f>Q229*H229</f>
        <v>0.60015999999999992</v>
      </c>
      <c r="S229" s="226">
        <v>0</v>
      </c>
      <c r="T229" s="227">
        <f>S229*H229</f>
        <v>0</v>
      </c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R229" s="228" t="s">
        <v>663</v>
      </c>
      <c r="AT229" s="228" t="s">
        <v>162</v>
      </c>
      <c r="AU229" s="228" t="s">
        <v>91</v>
      </c>
      <c r="AY229" s="21" t="s">
        <v>159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1" t="s">
        <v>91</v>
      </c>
      <c r="BK229" s="229">
        <f>ROUND(I229*H229,2)</f>
        <v>0</v>
      </c>
      <c r="BL229" s="21" t="s">
        <v>663</v>
      </c>
      <c r="BM229" s="228" t="s">
        <v>5774</v>
      </c>
    </row>
    <row r="230" s="2" customFormat="1">
      <c r="A230" s="43"/>
      <c r="B230" s="44"/>
      <c r="C230" s="45"/>
      <c r="D230" s="230" t="s">
        <v>168</v>
      </c>
      <c r="E230" s="45"/>
      <c r="F230" s="231" t="s">
        <v>5775</v>
      </c>
      <c r="G230" s="45"/>
      <c r="H230" s="45"/>
      <c r="I230" s="232"/>
      <c r="J230" s="45"/>
      <c r="K230" s="45"/>
      <c r="L230" s="49"/>
      <c r="M230" s="233"/>
      <c r="N230" s="234"/>
      <c r="O230" s="89"/>
      <c r="P230" s="89"/>
      <c r="Q230" s="89"/>
      <c r="R230" s="89"/>
      <c r="S230" s="89"/>
      <c r="T230" s="90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T230" s="21" t="s">
        <v>168</v>
      </c>
      <c r="AU230" s="21" t="s">
        <v>91</v>
      </c>
    </row>
    <row r="231" s="2" customFormat="1" ht="24.15" customHeight="1">
      <c r="A231" s="43"/>
      <c r="B231" s="44"/>
      <c r="C231" s="217" t="s">
        <v>985</v>
      </c>
      <c r="D231" s="217" t="s">
        <v>162</v>
      </c>
      <c r="E231" s="218" t="s">
        <v>5776</v>
      </c>
      <c r="F231" s="219" t="s">
        <v>5777</v>
      </c>
      <c r="G231" s="220" t="s">
        <v>785</v>
      </c>
      <c r="H231" s="221">
        <v>680</v>
      </c>
      <c r="I231" s="222"/>
      <c r="J231" s="223">
        <f>ROUND(I231*H231,2)</f>
        <v>0</v>
      </c>
      <c r="K231" s="219" t="s">
        <v>166</v>
      </c>
      <c r="L231" s="49"/>
      <c r="M231" s="224" t="s">
        <v>32</v>
      </c>
      <c r="N231" s="225" t="s">
        <v>48</v>
      </c>
      <c r="O231" s="89"/>
      <c r="P231" s="226">
        <f>O231*H231</f>
        <v>0</v>
      </c>
      <c r="Q231" s="226">
        <v>6.0000000000000002E-05</v>
      </c>
      <c r="R231" s="226">
        <f>Q231*H231</f>
        <v>0.040800000000000003</v>
      </c>
      <c r="S231" s="226">
        <v>0</v>
      </c>
      <c r="T231" s="227">
        <f>S231*H231</f>
        <v>0</v>
      </c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R231" s="228" t="s">
        <v>663</v>
      </c>
      <c r="AT231" s="228" t="s">
        <v>162</v>
      </c>
      <c r="AU231" s="228" t="s">
        <v>91</v>
      </c>
      <c r="AY231" s="21" t="s">
        <v>159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21" t="s">
        <v>91</v>
      </c>
      <c r="BK231" s="229">
        <f>ROUND(I231*H231,2)</f>
        <v>0</v>
      </c>
      <c r="BL231" s="21" t="s">
        <v>663</v>
      </c>
      <c r="BM231" s="228" t="s">
        <v>5778</v>
      </c>
    </row>
    <row r="232" s="2" customFormat="1">
      <c r="A232" s="43"/>
      <c r="B232" s="44"/>
      <c r="C232" s="45"/>
      <c r="D232" s="230" t="s">
        <v>168</v>
      </c>
      <c r="E232" s="45"/>
      <c r="F232" s="231" t="s">
        <v>5779</v>
      </c>
      <c r="G232" s="45"/>
      <c r="H232" s="45"/>
      <c r="I232" s="232"/>
      <c r="J232" s="45"/>
      <c r="K232" s="45"/>
      <c r="L232" s="49"/>
      <c r="M232" s="233"/>
      <c r="N232" s="234"/>
      <c r="O232" s="89"/>
      <c r="P232" s="89"/>
      <c r="Q232" s="89"/>
      <c r="R232" s="89"/>
      <c r="S232" s="89"/>
      <c r="T232" s="90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T232" s="21" t="s">
        <v>168</v>
      </c>
      <c r="AU232" s="21" t="s">
        <v>91</v>
      </c>
    </row>
    <row r="233" s="2" customFormat="1" ht="24.15" customHeight="1">
      <c r="A233" s="43"/>
      <c r="B233" s="44"/>
      <c r="C233" s="217" t="s">
        <v>1001</v>
      </c>
      <c r="D233" s="217" t="s">
        <v>162</v>
      </c>
      <c r="E233" s="218" t="s">
        <v>5780</v>
      </c>
      <c r="F233" s="219" t="s">
        <v>5781</v>
      </c>
      <c r="G233" s="220" t="s">
        <v>785</v>
      </c>
      <c r="H233" s="221">
        <v>180</v>
      </c>
      <c r="I233" s="222"/>
      <c r="J233" s="223">
        <f>ROUND(I233*H233,2)</f>
        <v>0</v>
      </c>
      <c r="K233" s="219" t="s">
        <v>166</v>
      </c>
      <c r="L233" s="49"/>
      <c r="M233" s="224" t="s">
        <v>32</v>
      </c>
      <c r="N233" s="225" t="s">
        <v>48</v>
      </c>
      <c r="O233" s="89"/>
      <c r="P233" s="226">
        <f>O233*H233</f>
        <v>0</v>
      </c>
      <c r="Q233" s="226">
        <v>0.00010000000000000001</v>
      </c>
      <c r="R233" s="226">
        <f>Q233*H233</f>
        <v>0.018000000000000002</v>
      </c>
      <c r="S233" s="226">
        <v>0</v>
      </c>
      <c r="T233" s="227">
        <f>S233*H233</f>
        <v>0</v>
      </c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R233" s="228" t="s">
        <v>663</v>
      </c>
      <c r="AT233" s="228" t="s">
        <v>162</v>
      </c>
      <c r="AU233" s="228" t="s">
        <v>91</v>
      </c>
      <c r="AY233" s="21" t="s">
        <v>159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1" t="s">
        <v>91</v>
      </c>
      <c r="BK233" s="229">
        <f>ROUND(I233*H233,2)</f>
        <v>0</v>
      </c>
      <c r="BL233" s="21" t="s">
        <v>663</v>
      </c>
      <c r="BM233" s="228" t="s">
        <v>5782</v>
      </c>
    </row>
    <row r="234" s="2" customFormat="1">
      <c r="A234" s="43"/>
      <c r="B234" s="44"/>
      <c r="C234" s="45"/>
      <c r="D234" s="230" t="s">
        <v>168</v>
      </c>
      <c r="E234" s="45"/>
      <c r="F234" s="231" t="s">
        <v>5783</v>
      </c>
      <c r="G234" s="45"/>
      <c r="H234" s="45"/>
      <c r="I234" s="232"/>
      <c r="J234" s="45"/>
      <c r="K234" s="45"/>
      <c r="L234" s="49"/>
      <c r="M234" s="233"/>
      <c r="N234" s="234"/>
      <c r="O234" s="89"/>
      <c r="P234" s="89"/>
      <c r="Q234" s="89"/>
      <c r="R234" s="89"/>
      <c r="S234" s="89"/>
      <c r="T234" s="90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T234" s="21" t="s">
        <v>168</v>
      </c>
      <c r="AU234" s="21" t="s">
        <v>91</v>
      </c>
    </row>
    <row r="235" s="2" customFormat="1" ht="24.15" customHeight="1">
      <c r="A235" s="43"/>
      <c r="B235" s="44"/>
      <c r="C235" s="217" t="s">
        <v>1010</v>
      </c>
      <c r="D235" s="217" t="s">
        <v>162</v>
      </c>
      <c r="E235" s="218" t="s">
        <v>5784</v>
      </c>
      <c r="F235" s="219" t="s">
        <v>5785</v>
      </c>
      <c r="G235" s="220" t="s">
        <v>785</v>
      </c>
      <c r="H235" s="221">
        <v>35</v>
      </c>
      <c r="I235" s="222"/>
      <c r="J235" s="223">
        <f>ROUND(I235*H235,2)</f>
        <v>0</v>
      </c>
      <c r="K235" s="219" t="s">
        <v>166</v>
      </c>
      <c r="L235" s="49"/>
      <c r="M235" s="224" t="s">
        <v>32</v>
      </c>
      <c r="N235" s="225" t="s">
        <v>48</v>
      </c>
      <c r="O235" s="89"/>
      <c r="P235" s="226">
        <f>O235*H235</f>
        <v>0</v>
      </c>
      <c r="Q235" s="226">
        <v>6.0000000000000002E-05</v>
      </c>
      <c r="R235" s="226">
        <f>Q235*H235</f>
        <v>0.0020999999999999999</v>
      </c>
      <c r="S235" s="226">
        <v>0</v>
      </c>
      <c r="T235" s="227">
        <f>S235*H235</f>
        <v>0</v>
      </c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R235" s="228" t="s">
        <v>663</v>
      </c>
      <c r="AT235" s="228" t="s">
        <v>162</v>
      </c>
      <c r="AU235" s="228" t="s">
        <v>91</v>
      </c>
      <c r="AY235" s="21" t="s">
        <v>159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1" t="s">
        <v>91</v>
      </c>
      <c r="BK235" s="229">
        <f>ROUND(I235*H235,2)</f>
        <v>0</v>
      </c>
      <c r="BL235" s="21" t="s">
        <v>663</v>
      </c>
      <c r="BM235" s="228" t="s">
        <v>5786</v>
      </c>
    </row>
    <row r="236" s="2" customFormat="1">
      <c r="A236" s="43"/>
      <c r="B236" s="44"/>
      <c r="C236" s="45"/>
      <c r="D236" s="230" t="s">
        <v>168</v>
      </c>
      <c r="E236" s="45"/>
      <c r="F236" s="231" t="s">
        <v>5787</v>
      </c>
      <c r="G236" s="45"/>
      <c r="H236" s="45"/>
      <c r="I236" s="232"/>
      <c r="J236" s="45"/>
      <c r="K236" s="45"/>
      <c r="L236" s="49"/>
      <c r="M236" s="233"/>
      <c r="N236" s="234"/>
      <c r="O236" s="89"/>
      <c r="P236" s="89"/>
      <c r="Q236" s="89"/>
      <c r="R236" s="89"/>
      <c r="S236" s="89"/>
      <c r="T236" s="90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T236" s="21" t="s">
        <v>168</v>
      </c>
      <c r="AU236" s="21" t="s">
        <v>91</v>
      </c>
    </row>
    <row r="237" s="2" customFormat="1" ht="24.15" customHeight="1">
      <c r="A237" s="43"/>
      <c r="B237" s="44"/>
      <c r="C237" s="217" t="s">
        <v>1018</v>
      </c>
      <c r="D237" s="217" t="s">
        <v>162</v>
      </c>
      <c r="E237" s="218" t="s">
        <v>5788</v>
      </c>
      <c r="F237" s="219" t="s">
        <v>5789</v>
      </c>
      <c r="G237" s="220" t="s">
        <v>212</v>
      </c>
      <c r="H237" s="221">
        <v>10</v>
      </c>
      <c r="I237" s="222"/>
      <c r="J237" s="223">
        <f>ROUND(I237*H237,2)</f>
        <v>0</v>
      </c>
      <c r="K237" s="219" t="s">
        <v>166</v>
      </c>
      <c r="L237" s="49"/>
      <c r="M237" s="224" t="s">
        <v>32</v>
      </c>
      <c r="N237" s="225" t="s">
        <v>48</v>
      </c>
      <c r="O237" s="89"/>
      <c r="P237" s="226">
        <f>O237*H237</f>
        <v>0</v>
      </c>
      <c r="Q237" s="226">
        <v>0.0026199999999999999</v>
      </c>
      <c r="R237" s="226">
        <f>Q237*H237</f>
        <v>0.026200000000000001</v>
      </c>
      <c r="S237" s="226">
        <v>0</v>
      </c>
      <c r="T237" s="227">
        <f>S237*H237</f>
        <v>0</v>
      </c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R237" s="228" t="s">
        <v>663</v>
      </c>
      <c r="AT237" s="228" t="s">
        <v>162</v>
      </c>
      <c r="AU237" s="228" t="s">
        <v>91</v>
      </c>
      <c r="AY237" s="21" t="s">
        <v>159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1" t="s">
        <v>91</v>
      </c>
      <c r="BK237" s="229">
        <f>ROUND(I237*H237,2)</f>
        <v>0</v>
      </c>
      <c r="BL237" s="21" t="s">
        <v>663</v>
      </c>
      <c r="BM237" s="228" t="s">
        <v>5790</v>
      </c>
    </row>
    <row r="238" s="2" customFormat="1">
      <c r="A238" s="43"/>
      <c r="B238" s="44"/>
      <c r="C238" s="45"/>
      <c r="D238" s="230" t="s">
        <v>168</v>
      </c>
      <c r="E238" s="45"/>
      <c r="F238" s="231" t="s">
        <v>5791</v>
      </c>
      <c r="G238" s="45"/>
      <c r="H238" s="45"/>
      <c r="I238" s="232"/>
      <c r="J238" s="45"/>
      <c r="K238" s="45"/>
      <c r="L238" s="49"/>
      <c r="M238" s="233"/>
      <c r="N238" s="234"/>
      <c r="O238" s="89"/>
      <c r="P238" s="89"/>
      <c r="Q238" s="89"/>
      <c r="R238" s="89"/>
      <c r="S238" s="89"/>
      <c r="T238" s="90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T238" s="21" t="s">
        <v>168</v>
      </c>
      <c r="AU238" s="21" t="s">
        <v>91</v>
      </c>
    </row>
    <row r="239" s="2" customFormat="1" ht="33" customHeight="1">
      <c r="A239" s="43"/>
      <c r="B239" s="44"/>
      <c r="C239" s="217" t="s">
        <v>386</v>
      </c>
      <c r="D239" s="217" t="s">
        <v>162</v>
      </c>
      <c r="E239" s="218" t="s">
        <v>5792</v>
      </c>
      <c r="F239" s="219" t="s">
        <v>5793</v>
      </c>
      <c r="G239" s="220" t="s">
        <v>212</v>
      </c>
      <c r="H239" s="221">
        <v>2</v>
      </c>
      <c r="I239" s="222"/>
      <c r="J239" s="223">
        <f>ROUND(I239*H239,2)</f>
        <v>0</v>
      </c>
      <c r="K239" s="219" t="s">
        <v>166</v>
      </c>
      <c r="L239" s="49"/>
      <c r="M239" s="224" t="s">
        <v>32</v>
      </c>
      <c r="N239" s="225" t="s">
        <v>48</v>
      </c>
      <c r="O239" s="89"/>
      <c r="P239" s="226">
        <f>O239*H239</f>
        <v>0</v>
      </c>
      <c r="Q239" s="226">
        <v>0.0054799999999999996</v>
      </c>
      <c r="R239" s="226">
        <f>Q239*H239</f>
        <v>0.010959999999999999</v>
      </c>
      <c r="S239" s="226">
        <v>0</v>
      </c>
      <c r="T239" s="227">
        <f>S239*H239</f>
        <v>0</v>
      </c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R239" s="228" t="s">
        <v>663</v>
      </c>
      <c r="AT239" s="228" t="s">
        <v>162</v>
      </c>
      <c r="AU239" s="228" t="s">
        <v>91</v>
      </c>
      <c r="AY239" s="21" t="s">
        <v>159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1" t="s">
        <v>91</v>
      </c>
      <c r="BK239" s="229">
        <f>ROUND(I239*H239,2)</f>
        <v>0</v>
      </c>
      <c r="BL239" s="21" t="s">
        <v>663</v>
      </c>
      <c r="BM239" s="228" t="s">
        <v>5794</v>
      </c>
    </row>
    <row r="240" s="2" customFormat="1">
      <c r="A240" s="43"/>
      <c r="B240" s="44"/>
      <c r="C240" s="45"/>
      <c r="D240" s="230" t="s">
        <v>168</v>
      </c>
      <c r="E240" s="45"/>
      <c r="F240" s="231" t="s">
        <v>5795</v>
      </c>
      <c r="G240" s="45"/>
      <c r="H240" s="45"/>
      <c r="I240" s="232"/>
      <c r="J240" s="45"/>
      <c r="K240" s="45"/>
      <c r="L240" s="49"/>
      <c r="M240" s="233"/>
      <c r="N240" s="234"/>
      <c r="O240" s="89"/>
      <c r="P240" s="89"/>
      <c r="Q240" s="89"/>
      <c r="R240" s="89"/>
      <c r="S240" s="89"/>
      <c r="T240" s="90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T240" s="21" t="s">
        <v>168</v>
      </c>
      <c r="AU240" s="21" t="s">
        <v>91</v>
      </c>
    </row>
    <row r="241" s="2" customFormat="1" ht="33" customHeight="1">
      <c r="A241" s="43"/>
      <c r="B241" s="44"/>
      <c r="C241" s="217" t="s">
        <v>1030</v>
      </c>
      <c r="D241" s="217" t="s">
        <v>162</v>
      </c>
      <c r="E241" s="218" t="s">
        <v>5796</v>
      </c>
      <c r="F241" s="219" t="s">
        <v>5797</v>
      </c>
      <c r="G241" s="220" t="s">
        <v>212</v>
      </c>
      <c r="H241" s="221">
        <v>1</v>
      </c>
      <c r="I241" s="222"/>
      <c r="J241" s="223">
        <f>ROUND(I241*H241,2)</f>
        <v>0</v>
      </c>
      <c r="K241" s="219" t="s">
        <v>166</v>
      </c>
      <c r="L241" s="49"/>
      <c r="M241" s="224" t="s">
        <v>32</v>
      </c>
      <c r="N241" s="225" t="s">
        <v>48</v>
      </c>
      <c r="O241" s="89"/>
      <c r="P241" s="226">
        <f>O241*H241</f>
        <v>0</v>
      </c>
      <c r="Q241" s="226">
        <v>0.0056299999999999996</v>
      </c>
      <c r="R241" s="226">
        <f>Q241*H241</f>
        <v>0.0056299999999999996</v>
      </c>
      <c r="S241" s="226">
        <v>0</v>
      </c>
      <c r="T241" s="227">
        <f>S241*H241</f>
        <v>0</v>
      </c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R241" s="228" t="s">
        <v>663</v>
      </c>
      <c r="AT241" s="228" t="s">
        <v>162</v>
      </c>
      <c r="AU241" s="228" t="s">
        <v>91</v>
      </c>
      <c r="AY241" s="21" t="s">
        <v>159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1" t="s">
        <v>91</v>
      </c>
      <c r="BK241" s="229">
        <f>ROUND(I241*H241,2)</f>
        <v>0</v>
      </c>
      <c r="BL241" s="21" t="s">
        <v>663</v>
      </c>
      <c r="BM241" s="228" t="s">
        <v>5798</v>
      </c>
    </row>
    <row r="242" s="2" customFormat="1">
      <c r="A242" s="43"/>
      <c r="B242" s="44"/>
      <c r="C242" s="45"/>
      <c r="D242" s="230" t="s">
        <v>168</v>
      </c>
      <c r="E242" s="45"/>
      <c r="F242" s="231" t="s">
        <v>5799</v>
      </c>
      <c r="G242" s="45"/>
      <c r="H242" s="45"/>
      <c r="I242" s="232"/>
      <c r="J242" s="45"/>
      <c r="K242" s="45"/>
      <c r="L242" s="49"/>
      <c r="M242" s="233"/>
      <c r="N242" s="234"/>
      <c r="O242" s="89"/>
      <c r="P242" s="89"/>
      <c r="Q242" s="89"/>
      <c r="R242" s="89"/>
      <c r="S242" s="89"/>
      <c r="T242" s="90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T242" s="21" t="s">
        <v>168</v>
      </c>
      <c r="AU242" s="21" t="s">
        <v>91</v>
      </c>
    </row>
    <row r="243" s="2" customFormat="1" ht="33" customHeight="1">
      <c r="A243" s="43"/>
      <c r="B243" s="44"/>
      <c r="C243" s="217" t="s">
        <v>1035</v>
      </c>
      <c r="D243" s="217" t="s">
        <v>162</v>
      </c>
      <c r="E243" s="218" t="s">
        <v>5800</v>
      </c>
      <c r="F243" s="219" t="s">
        <v>5801</v>
      </c>
      <c r="G243" s="220" t="s">
        <v>212</v>
      </c>
      <c r="H243" s="221">
        <v>110</v>
      </c>
      <c r="I243" s="222"/>
      <c r="J243" s="223">
        <f>ROUND(I243*H243,2)</f>
        <v>0</v>
      </c>
      <c r="K243" s="219" t="s">
        <v>166</v>
      </c>
      <c r="L243" s="49"/>
      <c r="M243" s="224" t="s">
        <v>32</v>
      </c>
      <c r="N243" s="225" t="s">
        <v>48</v>
      </c>
      <c r="O243" s="89"/>
      <c r="P243" s="226">
        <f>O243*H243</f>
        <v>0</v>
      </c>
      <c r="Q243" s="226">
        <v>6.9999999999999994E-05</v>
      </c>
      <c r="R243" s="226">
        <f>Q243*H243</f>
        <v>0.0076999999999999994</v>
      </c>
      <c r="S243" s="226">
        <v>0</v>
      </c>
      <c r="T243" s="227">
        <f>S243*H243</f>
        <v>0</v>
      </c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R243" s="228" t="s">
        <v>663</v>
      </c>
      <c r="AT243" s="228" t="s">
        <v>162</v>
      </c>
      <c r="AU243" s="228" t="s">
        <v>91</v>
      </c>
      <c r="AY243" s="21" t="s">
        <v>159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1" t="s">
        <v>91</v>
      </c>
      <c r="BK243" s="229">
        <f>ROUND(I243*H243,2)</f>
        <v>0</v>
      </c>
      <c r="BL243" s="21" t="s">
        <v>663</v>
      </c>
      <c r="BM243" s="228" t="s">
        <v>5802</v>
      </c>
    </row>
    <row r="244" s="2" customFormat="1">
      <c r="A244" s="43"/>
      <c r="B244" s="44"/>
      <c r="C244" s="45"/>
      <c r="D244" s="230" t="s">
        <v>168</v>
      </c>
      <c r="E244" s="45"/>
      <c r="F244" s="231" t="s">
        <v>5803</v>
      </c>
      <c r="G244" s="45"/>
      <c r="H244" s="45"/>
      <c r="I244" s="232"/>
      <c r="J244" s="45"/>
      <c r="K244" s="45"/>
      <c r="L244" s="49"/>
      <c r="M244" s="233"/>
      <c r="N244" s="234"/>
      <c r="O244" s="89"/>
      <c r="P244" s="89"/>
      <c r="Q244" s="89"/>
      <c r="R244" s="89"/>
      <c r="S244" s="89"/>
      <c r="T244" s="90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T244" s="21" t="s">
        <v>168</v>
      </c>
      <c r="AU244" s="21" t="s">
        <v>91</v>
      </c>
    </row>
    <row r="245" s="2" customFormat="1" ht="37.8" customHeight="1">
      <c r="A245" s="43"/>
      <c r="B245" s="44"/>
      <c r="C245" s="217" t="s">
        <v>1045</v>
      </c>
      <c r="D245" s="217" t="s">
        <v>162</v>
      </c>
      <c r="E245" s="218" t="s">
        <v>5804</v>
      </c>
      <c r="F245" s="219" t="s">
        <v>5805</v>
      </c>
      <c r="G245" s="220" t="s">
        <v>212</v>
      </c>
      <c r="H245" s="221">
        <v>2</v>
      </c>
      <c r="I245" s="222"/>
      <c r="J245" s="223">
        <f>ROUND(I245*H245,2)</f>
        <v>0</v>
      </c>
      <c r="K245" s="219" t="s">
        <v>166</v>
      </c>
      <c r="L245" s="49"/>
      <c r="M245" s="224" t="s">
        <v>32</v>
      </c>
      <c r="N245" s="225" t="s">
        <v>48</v>
      </c>
      <c r="O245" s="89"/>
      <c r="P245" s="226">
        <f>O245*H245</f>
        <v>0</v>
      </c>
      <c r="Q245" s="226">
        <v>0.015800000000000002</v>
      </c>
      <c r="R245" s="226">
        <f>Q245*H245</f>
        <v>0.031600000000000003</v>
      </c>
      <c r="S245" s="226">
        <v>0</v>
      </c>
      <c r="T245" s="227">
        <f>S245*H245</f>
        <v>0</v>
      </c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R245" s="228" t="s">
        <v>663</v>
      </c>
      <c r="AT245" s="228" t="s">
        <v>162</v>
      </c>
      <c r="AU245" s="228" t="s">
        <v>91</v>
      </c>
      <c r="AY245" s="21" t="s">
        <v>159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1" t="s">
        <v>91</v>
      </c>
      <c r="BK245" s="229">
        <f>ROUND(I245*H245,2)</f>
        <v>0</v>
      </c>
      <c r="BL245" s="21" t="s">
        <v>663</v>
      </c>
      <c r="BM245" s="228" t="s">
        <v>5806</v>
      </c>
    </row>
    <row r="246" s="2" customFormat="1">
      <c r="A246" s="43"/>
      <c r="B246" s="44"/>
      <c r="C246" s="45"/>
      <c r="D246" s="230" t="s">
        <v>168</v>
      </c>
      <c r="E246" s="45"/>
      <c r="F246" s="231" t="s">
        <v>5807</v>
      </c>
      <c r="G246" s="45"/>
      <c r="H246" s="45"/>
      <c r="I246" s="232"/>
      <c r="J246" s="45"/>
      <c r="K246" s="45"/>
      <c r="L246" s="49"/>
      <c r="M246" s="233"/>
      <c r="N246" s="234"/>
      <c r="O246" s="89"/>
      <c r="P246" s="89"/>
      <c r="Q246" s="89"/>
      <c r="R246" s="89"/>
      <c r="S246" s="89"/>
      <c r="T246" s="90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T246" s="21" t="s">
        <v>168</v>
      </c>
      <c r="AU246" s="21" t="s">
        <v>91</v>
      </c>
    </row>
    <row r="247" s="2" customFormat="1" ht="37.8" customHeight="1">
      <c r="A247" s="43"/>
      <c r="B247" s="44"/>
      <c r="C247" s="217" t="s">
        <v>1060</v>
      </c>
      <c r="D247" s="217" t="s">
        <v>162</v>
      </c>
      <c r="E247" s="218" t="s">
        <v>5808</v>
      </c>
      <c r="F247" s="219" t="s">
        <v>5809</v>
      </c>
      <c r="G247" s="220" t="s">
        <v>212</v>
      </c>
      <c r="H247" s="221">
        <v>10</v>
      </c>
      <c r="I247" s="222"/>
      <c r="J247" s="223">
        <f>ROUND(I247*H247,2)</f>
        <v>0</v>
      </c>
      <c r="K247" s="219" t="s">
        <v>166</v>
      </c>
      <c r="L247" s="49"/>
      <c r="M247" s="224" t="s">
        <v>32</v>
      </c>
      <c r="N247" s="225" t="s">
        <v>48</v>
      </c>
      <c r="O247" s="89"/>
      <c r="P247" s="226">
        <f>O247*H247</f>
        <v>0</v>
      </c>
      <c r="Q247" s="226">
        <v>0.0083000000000000001</v>
      </c>
      <c r="R247" s="226">
        <f>Q247*H247</f>
        <v>0.083000000000000004</v>
      </c>
      <c r="S247" s="226">
        <v>0</v>
      </c>
      <c r="T247" s="227">
        <f>S247*H247</f>
        <v>0</v>
      </c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R247" s="228" t="s">
        <v>663</v>
      </c>
      <c r="AT247" s="228" t="s">
        <v>162</v>
      </c>
      <c r="AU247" s="228" t="s">
        <v>91</v>
      </c>
      <c r="AY247" s="21" t="s">
        <v>159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21" t="s">
        <v>91</v>
      </c>
      <c r="BK247" s="229">
        <f>ROUND(I247*H247,2)</f>
        <v>0</v>
      </c>
      <c r="BL247" s="21" t="s">
        <v>663</v>
      </c>
      <c r="BM247" s="228" t="s">
        <v>5810</v>
      </c>
    </row>
    <row r="248" s="2" customFormat="1">
      <c r="A248" s="43"/>
      <c r="B248" s="44"/>
      <c r="C248" s="45"/>
      <c r="D248" s="230" t="s">
        <v>168</v>
      </c>
      <c r="E248" s="45"/>
      <c r="F248" s="231" t="s">
        <v>5811</v>
      </c>
      <c r="G248" s="45"/>
      <c r="H248" s="45"/>
      <c r="I248" s="232"/>
      <c r="J248" s="45"/>
      <c r="K248" s="45"/>
      <c r="L248" s="49"/>
      <c r="M248" s="233"/>
      <c r="N248" s="234"/>
      <c r="O248" s="89"/>
      <c r="P248" s="89"/>
      <c r="Q248" s="89"/>
      <c r="R248" s="89"/>
      <c r="S248" s="89"/>
      <c r="T248" s="90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T248" s="21" t="s">
        <v>168</v>
      </c>
      <c r="AU248" s="21" t="s">
        <v>91</v>
      </c>
    </row>
    <row r="249" s="2" customFormat="1" ht="37.8" customHeight="1">
      <c r="A249" s="43"/>
      <c r="B249" s="44"/>
      <c r="C249" s="217" t="s">
        <v>1068</v>
      </c>
      <c r="D249" s="217" t="s">
        <v>162</v>
      </c>
      <c r="E249" s="218" t="s">
        <v>5812</v>
      </c>
      <c r="F249" s="219" t="s">
        <v>5813</v>
      </c>
      <c r="G249" s="220" t="s">
        <v>212</v>
      </c>
      <c r="H249" s="221">
        <v>1</v>
      </c>
      <c r="I249" s="222"/>
      <c r="J249" s="223">
        <f>ROUND(I249*H249,2)</f>
        <v>0</v>
      </c>
      <c r="K249" s="219" t="s">
        <v>166</v>
      </c>
      <c r="L249" s="49"/>
      <c r="M249" s="224" t="s">
        <v>32</v>
      </c>
      <c r="N249" s="225" t="s">
        <v>48</v>
      </c>
      <c r="O249" s="89"/>
      <c r="P249" s="226">
        <f>O249*H249</f>
        <v>0</v>
      </c>
      <c r="Q249" s="226">
        <v>0.0141</v>
      </c>
      <c r="R249" s="226">
        <f>Q249*H249</f>
        <v>0.0141</v>
      </c>
      <c r="S249" s="226">
        <v>0</v>
      </c>
      <c r="T249" s="227">
        <f>S249*H249</f>
        <v>0</v>
      </c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R249" s="228" t="s">
        <v>663</v>
      </c>
      <c r="AT249" s="228" t="s">
        <v>162</v>
      </c>
      <c r="AU249" s="228" t="s">
        <v>91</v>
      </c>
      <c r="AY249" s="21" t="s">
        <v>159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21" t="s">
        <v>91</v>
      </c>
      <c r="BK249" s="229">
        <f>ROUND(I249*H249,2)</f>
        <v>0</v>
      </c>
      <c r="BL249" s="21" t="s">
        <v>663</v>
      </c>
      <c r="BM249" s="228" t="s">
        <v>5814</v>
      </c>
    </row>
    <row r="250" s="2" customFormat="1">
      <c r="A250" s="43"/>
      <c r="B250" s="44"/>
      <c r="C250" s="45"/>
      <c r="D250" s="230" t="s">
        <v>168</v>
      </c>
      <c r="E250" s="45"/>
      <c r="F250" s="231" t="s">
        <v>5815</v>
      </c>
      <c r="G250" s="45"/>
      <c r="H250" s="45"/>
      <c r="I250" s="232"/>
      <c r="J250" s="45"/>
      <c r="K250" s="45"/>
      <c r="L250" s="49"/>
      <c r="M250" s="233"/>
      <c r="N250" s="234"/>
      <c r="O250" s="89"/>
      <c r="P250" s="89"/>
      <c r="Q250" s="89"/>
      <c r="R250" s="89"/>
      <c r="S250" s="89"/>
      <c r="T250" s="90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T250" s="21" t="s">
        <v>168</v>
      </c>
      <c r="AU250" s="21" t="s">
        <v>91</v>
      </c>
    </row>
    <row r="251" s="2" customFormat="1" ht="24.15" customHeight="1">
      <c r="A251" s="43"/>
      <c r="B251" s="44"/>
      <c r="C251" s="217" t="s">
        <v>1101</v>
      </c>
      <c r="D251" s="217" t="s">
        <v>162</v>
      </c>
      <c r="E251" s="218" t="s">
        <v>5816</v>
      </c>
      <c r="F251" s="219" t="s">
        <v>5817</v>
      </c>
      <c r="G251" s="220" t="s">
        <v>212</v>
      </c>
      <c r="H251" s="221">
        <v>11</v>
      </c>
      <c r="I251" s="222"/>
      <c r="J251" s="223">
        <f>ROUND(I251*H251,2)</f>
        <v>0</v>
      </c>
      <c r="K251" s="219" t="s">
        <v>166</v>
      </c>
      <c r="L251" s="49"/>
      <c r="M251" s="224" t="s">
        <v>32</v>
      </c>
      <c r="N251" s="225" t="s">
        <v>48</v>
      </c>
      <c r="O251" s="89"/>
      <c r="P251" s="226">
        <f>O251*H251</f>
        <v>0</v>
      </c>
      <c r="Q251" s="226">
        <v>0.00014999999999999999</v>
      </c>
      <c r="R251" s="226">
        <f>Q251*H251</f>
        <v>0.0016499999999999998</v>
      </c>
      <c r="S251" s="226">
        <v>0</v>
      </c>
      <c r="T251" s="227">
        <f>S251*H251</f>
        <v>0</v>
      </c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R251" s="228" t="s">
        <v>663</v>
      </c>
      <c r="AT251" s="228" t="s">
        <v>162</v>
      </c>
      <c r="AU251" s="228" t="s">
        <v>91</v>
      </c>
      <c r="AY251" s="21" t="s">
        <v>159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21" t="s">
        <v>91</v>
      </c>
      <c r="BK251" s="229">
        <f>ROUND(I251*H251,2)</f>
        <v>0</v>
      </c>
      <c r="BL251" s="21" t="s">
        <v>663</v>
      </c>
      <c r="BM251" s="228" t="s">
        <v>5818</v>
      </c>
    </row>
    <row r="252" s="2" customFormat="1">
      <c r="A252" s="43"/>
      <c r="B252" s="44"/>
      <c r="C252" s="45"/>
      <c r="D252" s="230" t="s">
        <v>168</v>
      </c>
      <c r="E252" s="45"/>
      <c r="F252" s="231" t="s">
        <v>5819</v>
      </c>
      <c r="G252" s="45"/>
      <c r="H252" s="45"/>
      <c r="I252" s="232"/>
      <c r="J252" s="45"/>
      <c r="K252" s="45"/>
      <c r="L252" s="49"/>
      <c r="M252" s="233"/>
      <c r="N252" s="234"/>
      <c r="O252" s="89"/>
      <c r="P252" s="89"/>
      <c r="Q252" s="89"/>
      <c r="R252" s="89"/>
      <c r="S252" s="89"/>
      <c r="T252" s="90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T252" s="21" t="s">
        <v>168</v>
      </c>
      <c r="AU252" s="21" t="s">
        <v>91</v>
      </c>
    </row>
    <row r="253" s="2" customFormat="1" ht="24.15" customHeight="1">
      <c r="A253" s="43"/>
      <c r="B253" s="44"/>
      <c r="C253" s="217" t="s">
        <v>1106</v>
      </c>
      <c r="D253" s="217" t="s">
        <v>162</v>
      </c>
      <c r="E253" s="218" t="s">
        <v>5820</v>
      </c>
      <c r="F253" s="219" t="s">
        <v>5821</v>
      </c>
      <c r="G253" s="220" t="s">
        <v>212</v>
      </c>
      <c r="H253" s="221">
        <v>10</v>
      </c>
      <c r="I253" s="222"/>
      <c r="J253" s="223">
        <f>ROUND(I253*H253,2)</f>
        <v>0</v>
      </c>
      <c r="K253" s="219" t="s">
        <v>166</v>
      </c>
      <c r="L253" s="49"/>
      <c r="M253" s="224" t="s">
        <v>32</v>
      </c>
      <c r="N253" s="225" t="s">
        <v>48</v>
      </c>
      <c r="O253" s="89"/>
      <c r="P253" s="226">
        <f>O253*H253</f>
        <v>0</v>
      </c>
      <c r="Q253" s="226">
        <v>0.00012</v>
      </c>
      <c r="R253" s="226">
        <f>Q253*H253</f>
        <v>0.0012000000000000001</v>
      </c>
      <c r="S253" s="226">
        <v>0</v>
      </c>
      <c r="T253" s="227">
        <f>S253*H253</f>
        <v>0</v>
      </c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R253" s="228" t="s">
        <v>663</v>
      </c>
      <c r="AT253" s="228" t="s">
        <v>162</v>
      </c>
      <c r="AU253" s="228" t="s">
        <v>91</v>
      </c>
      <c r="AY253" s="21" t="s">
        <v>159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21" t="s">
        <v>91</v>
      </c>
      <c r="BK253" s="229">
        <f>ROUND(I253*H253,2)</f>
        <v>0</v>
      </c>
      <c r="BL253" s="21" t="s">
        <v>663</v>
      </c>
      <c r="BM253" s="228" t="s">
        <v>5822</v>
      </c>
    </row>
    <row r="254" s="2" customFormat="1">
      <c r="A254" s="43"/>
      <c r="B254" s="44"/>
      <c r="C254" s="45"/>
      <c r="D254" s="230" t="s">
        <v>168</v>
      </c>
      <c r="E254" s="45"/>
      <c r="F254" s="231" t="s">
        <v>5823</v>
      </c>
      <c r="G254" s="45"/>
      <c r="H254" s="45"/>
      <c r="I254" s="232"/>
      <c r="J254" s="45"/>
      <c r="K254" s="45"/>
      <c r="L254" s="49"/>
      <c r="M254" s="233"/>
      <c r="N254" s="234"/>
      <c r="O254" s="89"/>
      <c r="P254" s="89"/>
      <c r="Q254" s="89"/>
      <c r="R254" s="89"/>
      <c r="S254" s="89"/>
      <c r="T254" s="90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T254" s="21" t="s">
        <v>168</v>
      </c>
      <c r="AU254" s="21" t="s">
        <v>91</v>
      </c>
    </row>
    <row r="255" s="2" customFormat="1" ht="49.05" customHeight="1">
      <c r="A255" s="43"/>
      <c r="B255" s="44"/>
      <c r="C255" s="217" t="s">
        <v>1111</v>
      </c>
      <c r="D255" s="217" t="s">
        <v>162</v>
      </c>
      <c r="E255" s="218" t="s">
        <v>5824</v>
      </c>
      <c r="F255" s="219" t="s">
        <v>5825</v>
      </c>
      <c r="G255" s="220" t="s">
        <v>181</v>
      </c>
      <c r="H255" s="221">
        <v>0.84299999999999997</v>
      </c>
      <c r="I255" s="222"/>
      <c r="J255" s="223">
        <f>ROUND(I255*H255,2)</f>
        <v>0</v>
      </c>
      <c r="K255" s="219" t="s">
        <v>166</v>
      </c>
      <c r="L255" s="49"/>
      <c r="M255" s="224" t="s">
        <v>32</v>
      </c>
      <c r="N255" s="225" t="s">
        <v>48</v>
      </c>
      <c r="O255" s="89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R255" s="228" t="s">
        <v>663</v>
      </c>
      <c r="AT255" s="228" t="s">
        <v>162</v>
      </c>
      <c r="AU255" s="228" t="s">
        <v>91</v>
      </c>
      <c r="AY255" s="21" t="s">
        <v>159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1" t="s">
        <v>91</v>
      </c>
      <c r="BK255" s="229">
        <f>ROUND(I255*H255,2)</f>
        <v>0</v>
      </c>
      <c r="BL255" s="21" t="s">
        <v>663</v>
      </c>
      <c r="BM255" s="228" t="s">
        <v>5826</v>
      </c>
    </row>
    <row r="256" s="2" customFormat="1">
      <c r="A256" s="43"/>
      <c r="B256" s="44"/>
      <c r="C256" s="45"/>
      <c r="D256" s="230" t="s">
        <v>168</v>
      </c>
      <c r="E256" s="45"/>
      <c r="F256" s="231" t="s">
        <v>5827</v>
      </c>
      <c r="G256" s="45"/>
      <c r="H256" s="45"/>
      <c r="I256" s="232"/>
      <c r="J256" s="45"/>
      <c r="K256" s="45"/>
      <c r="L256" s="49"/>
      <c r="M256" s="233"/>
      <c r="N256" s="234"/>
      <c r="O256" s="89"/>
      <c r="P256" s="89"/>
      <c r="Q256" s="89"/>
      <c r="R256" s="89"/>
      <c r="S256" s="89"/>
      <c r="T256" s="90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T256" s="21" t="s">
        <v>168</v>
      </c>
      <c r="AU256" s="21" t="s">
        <v>91</v>
      </c>
    </row>
    <row r="257" s="2" customFormat="1" ht="49.05" customHeight="1">
      <c r="A257" s="43"/>
      <c r="B257" s="44"/>
      <c r="C257" s="217" t="s">
        <v>1116</v>
      </c>
      <c r="D257" s="217" t="s">
        <v>162</v>
      </c>
      <c r="E257" s="218" t="s">
        <v>5828</v>
      </c>
      <c r="F257" s="219" t="s">
        <v>5829</v>
      </c>
      <c r="G257" s="220" t="s">
        <v>181</v>
      </c>
      <c r="H257" s="221">
        <v>0.84299999999999997</v>
      </c>
      <c r="I257" s="222"/>
      <c r="J257" s="223">
        <f>ROUND(I257*H257,2)</f>
        <v>0</v>
      </c>
      <c r="K257" s="219" t="s">
        <v>166</v>
      </c>
      <c r="L257" s="49"/>
      <c r="M257" s="224" t="s">
        <v>32</v>
      </c>
      <c r="N257" s="225" t="s">
        <v>48</v>
      </c>
      <c r="O257" s="89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R257" s="228" t="s">
        <v>663</v>
      </c>
      <c r="AT257" s="228" t="s">
        <v>162</v>
      </c>
      <c r="AU257" s="228" t="s">
        <v>91</v>
      </c>
      <c r="AY257" s="21" t="s">
        <v>159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1" t="s">
        <v>91</v>
      </c>
      <c r="BK257" s="229">
        <f>ROUND(I257*H257,2)</f>
        <v>0</v>
      </c>
      <c r="BL257" s="21" t="s">
        <v>663</v>
      </c>
      <c r="BM257" s="228" t="s">
        <v>5830</v>
      </c>
    </row>
    <row r="258" s="2" customFormat="1">
      <c r="A258" s="43"/>
      <c r="B258" s="44"/>
      <c r="C258" s="45"/>
      <c r="D258" s="230" t="s">
        <v>168</v>
      </c>
      <c r="E258" s="45"/>
      <c r="F258" s="231" t="s">
        <v>5831</v>
      </c>
      <c r="G258" s="45"/>
      <c r="H258" s="45"/>
      <c r="I258" s="232"/>
      <c r="J258" s="45"/>
      <c r="K258" s="45"/>
      <c r="L258" s="49"/>
      <c r="M258" s="233"/>
      <c r="N258" s="234"/>
      <c r="O258" s="89"/>
      <c r="P258" s="89"/>
      <c r="Q258" s="89"/>
      <c r="R258" s="89"/>
      <c r="S258" s="89"/>
      <c r="T258" s="90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T258" s="21" t="s">
        <v>168</v>
      </c>
      <c r="AU258" s="21" t="s">
        <v>91</v>
      </c>
    </row>
    <row r="259" s="12" customFormat="1" ht="22.8" customHeight="1">
      <c r="A259" s="12"/>
      <c r="B259" s="201"/>
      <c r="C259" s="202"/>
      <c r="D259" s="203" t="s">
        <v>75</v>
      </c>
      <c r="E259" s="215" t="s">
        <v>5832</v>
      </c>
      <c r="F259" s="215" t="s">
        <v>5833</v>
      </c>
      <c r="G259" s="202"/>
      <c r="H259" s="202"/>
      <c r="I259" s="205"/>
      <c r="J259" s="216">
        <f>BK259</f>
        <v>0</v>
      </c>
      <c r="K259" s="202"/>
      <c r="L259" s="207"/>
      <c r="M259" s="208"/>
      <c r="N259" s="209"/>
      <c r="O259" s="209"/>
      <c r="P259" s="210">
        <f>SUM(P260:P265)</f>
        <v>0</v>
      </c>
      <c r="Q259" s="209"/>
      <c r="R259" s="210">
        <f>SUM(R260:R265)</f>
        <v>0</v>
      </c>
      <c r="S259" s="209"/>
      <c r="T259" s="211">
        <f>SUM(T260:T265)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2" t="s">
        <v>91</v>
      </c>
      <c r="AT259" s="213" t="s">
        <v>75</v>
      </c>
      <c r="AU259" s="213" t="s">
        <v>84</v>
      </c>
      <c r="AY259" s="212" t="s">
        <v>159</v>
      </c>
      <c r="BK259" s="214">
        <f>SUM(BK260:BK265)</f>
        <v>0</v>
      </c>
    </row>
    <row r="260" s="2" customFormat="1" ht="145.5" customHeight="1">
      <c r="A260" s="43"/>
      <c r="B260" s="44"/>
      <c r="C260" s="277" t="s">
        <v>1120</v>
      </c>
      <c r="D260" s="277" t="s">
        <v>670</v>
      </c>
      <c r="E260" s="278" t="s">
        <v>5834</v>
      </c>
      <c r="F260" s="279" t="s">
        <v>5835</v>
      </c>
      <c r="G260" s="280" t="s">
        <v>212</v>
      </c>
      <c r="H260" s="281">
        <v>1</v>
      </c>
      <c r="I260" s="282"/>
      <c r="J260" s="283">
        <f>ROUND(I260*H260,2)</f>
        <v>0</v>
      </c>
      <c r="K260" s="279" t="s">
        <v>227</v>
      </c>
      <c r="L260" s="284"/>
      <c r="M260" s="285" t="s">
        <v>32</v>
      </c>
      <c r="N260" s="286" t="s">
        <v>48</v>
      </c>
      <c r="O260" s="89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R260" s="228" t="s">
        <v>108</v>
      </c>
      <c r="AT260" s="228" t="s">
        <v>670</v>
      </c>
      <c r="AU260" s="228" t="s">
        <v>91</v>
      </c>
      <c r="AY260" s="21" t="s">
        <v>159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21" t="s">
        <v>91</v>
      </c>
      <c r="BK260" s="229">
        <f>ROUND(I260*H260,2)</f>
        <v>0</v>
      </c>
      <c r="BL260" s="21" t="s">
        <v>96</v>
      </c>
      <c r="BM260" s="228" t="s">
        <v>5836</v>
      </c>
    </row>
    <row r="261" s="2" customFormat="1" ht="16.5" customHeight="1">
      <c r="A261" s="43"/>
      <c r="B261" s="44"/>
      <c r="C261" s="277" t="s">
        <v>1124</v>
      </c>
      <c r="D261" s="277" t="s">
        <v>670</v>
      </c>
      <c r="E261" s="278" t="s">
        <v>5837</v>
      </c>
      <c r="F261" s="279" t="s">
        <v>5838</v>
      </c>
      <c r="G261" s="280" t="s">
        <v>212</v>
      </c>
      <c r="H261" s="281">
        <v>1</v>
      </c>
      <c r="I261" s="282"/>
      <c r="J261" s="283">
        <f>ROUND(I261*H261,2)</f>
        <v>0</v>
      </c>
      <c r="K261" s="279" t="s">
        <v>227</v>
      </c>
      <c r="L261" s="284"/>
      <c r="M261" s="285" t="s">
        <v>32</v>
      </c>
      <c r="N261" s="286" t="s">
        <v>48</v>
      </c>
      <c r="O261" s="89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R261" s="228" t="s">
        <v>108</v>
      </c>
      <c r="AT261" s="228" t="s">
        <v>670</v>
      </c>
      <c r="AU261" s="228" t="s">
        <v>91</v>
      </c>
      <c r="AY261" s="21" t="s">
        <v>159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1" t="s">
        <v>91</v>
      </c>
      <c r="BK261" s="229">
        <f>ROUND(I261*H261,2)</f>
        <v>0</v>
      </c>
      <c r="BL261" s="21" t="s">
        <v>96</v>
      </c>
      <c r="BM261" s="228" t="s">
        <v>5839</v>
      </c>
    </row>
    <row r="262" s="2" customFormat="1" ht="16.5" customHeight="1">
      <c r="A262" s="43"/>
      <c r="B262" s="44"/>
      <c r="C262" s="277" t="s">
        <v>1128</v>
      </c>
      <c r="D262" s="277" t="s">
        <v>670</v>
      </c>
      <c r="E262" s="278" t="s">
        <v>5840</v>
      </c>
      <c r="F262" s="279" t="s">
        <v>5841</v>
      </c>
      <c r="G262" s="280" t="s">
        <v>212</v>
      </c>
      <c r="H262" s="281">
        <v>1</v>
      </c>
      <c r="I262" s="282"/>
      <c r="J262" s="283">
        <f>ROUND(I262*H262,2)</f>
        <v>0</v>
      </c>
      <c r="K262" s="279" t="s">
        <v>227</v>
      </c>
      <c r="L262" s="284"/>
      <c r="M262" s="285" t="s">
        <v>32</v>
      </c>
      <c r="N262" s="286" t="s">
        <v>48</v>
      </c>
      <c r="O262" s="89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R262" s="228" t="s">
        <v>108</v>
      </c>
      <c r="AT262" s="228" t="s">
        <v>670</v>
      </c>
      <c r="AU262" s="228" t="s">
        <v>91</v>
      </c>
      <c r="AY262" s="21" t="s">
        <v>159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21" t="s">
        <v>91</v>
      </c>
      <c r="BK262" s="229">
        <f>ROUND(I262*H262,2)</f>
        <v>0</v>
      </c>
      <c r="BL262" s="21" t="s">
        <v>96</v>
      </c>
      <c r="BM262" s="228" t="s">
        <v>5842</v>
      </c>
    </row>
    <row r="263" s="2" customFormat="1" ht="33" customHeight="1">
      <c r="A263" s="43"/>
      <c r="B263" s="44"/>
      <c r="C263" s="277" t="s">
        <v>1137</v>
      </c>
      <c r="D263" s="277" t="s">
        <v>670</v>
      </c>
      <c r="E263" s="278" t="s">
        <v>5843</v>
      </c>
      <c r="F263" s="279" t="s">
        <v>5844</v>
      </c>
      <c r="G263" s="280" t="s">
        <v>212</v>
      </c>
      <c r="H263" s="281">
        <v>1</v>
      </c>
      <c r="I263" s="282"/>
      <c r="J263" s="283">
        <f>ROUND(I263*H263,2)</f>
        <v>0</v>
      </c>
      <c r="K263" s="279" t="s">
        <v>227</v>
      </c>
      <c r="L263" s="284"/>
      <c r="M263" s="285" t="s">
        <v>32</v>
      </c>
      <c r="N263" s="286" t="s">
        <v>48</v>
      </c>
      <c r="O263" s="89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R263" s="228" t="s">
        <v>108</v>
      </c>
      <c r="AT263" s="228" t="s">
        <v>670</v>
      </c>
      <c r="AU263" s="228" t="s">
        <v>91</v>
      </c>
      <c r="AY263" s="21" t="s">
        <v>159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21" t="s">
        <v>91</v>
      </c>
      <c r="BK263" s="229">
        <f>ROUND(I263*H263,2)</f>
        <v>0</v>
      </c>
      <c r="BL263" s="21" t="s">
        <v>96</v>
      </c>
      <c r="BM263" s="228" t="s">
        <v>5845</v>
      </c>
    </row>
    <row r="264" s="2" customFormat="1" ht="24.15" customHeight="1">
      <c r="A264" s="43"/>
      <c r="B264" s="44"/>
      <c r="C264" s="277" t="s">
        <v>1146</v>
      </c>
      <c r="D264" s="277" t="s">
        <v>670</v>
      </c>
      <c r="E264" s="278" t="s">
        <v>5846</v>
      </c>
      <c r="F264" s="279" t="s">
        <v>5847</v>
      </c>
      <c r="G264" s="280" t="s">
        <v>212</v>
      </c>
      <c r="H264" s="281">
        <v>2</v>
      </c>
      <c r="I264" s="282"/>
      <c r="J264" s="283">
        <f>ROUND(I264*H264,2)</f>
        <v>0</v>
      </c>
      <c r="K264" s="279" t="s">
        <v>227</v>
      </c>
      <c r="L264" s="284"/>
      <c r="M264" s="285" t="s">
        <v>32</v>
      </c>
      <c r="N264" s="286" t="s">
        <v>48</v>
      </c>
      <c r="O264" s="89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R264" s="228" t="s">
        <v>108</v>
      </c>
      <c r="AT264" s="228" t="s">
        <v>670</v>
      </c>
      <c r="AU264" s="228" t="s">
        <v>91</v>
      </c>
      <c r="AY264" s="21" t="s">
        <v>159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21" t="s">
        <v>91</v>
      </c>
      <c r="BK264" s="229">
        <f>ROUND(I264*H264,2)</f>
        <v>0</v>
      </c>
      <c r="BL264" s="21" t="s">
        <v>96</v>
      </c>
      <c r="BM264" s="228" t="s">
        <v>5848</v>
      </c>
    </row>
    <row r="265" s="2" customFormat="1" ht="78" customHeight="1">
      <c r="A265" s="43"/>
      <c r="B265" s="44"/>
      <c r="C265" s="277" t="s">
        <v>1151</v>
      </c>
      <c r="D265" s="277" t="s">
        <v>670</v>
      </c>
      <c r="E265" s="278" t="s">
        <v>5849</v>
      </c>
      <c r="F265" s="279" t="s">
        <v>5850</v>
      </c>
      <c r="G265" s="280" t="s">
        <v>212</v>
      </c>
      <c r="H265" s="281">
        <v>1</v>
      </c>
      <c r="I265" s="282"/>
      <c r="J265" s="283">
        <f>ROUND(I265*H265,2)</f>
        <v>0</v>
      </c>
      <c r="K265" s="279" t="s">
        <v>227</v>
      </c>
      <c r="L265" s="284"/>
      <c r="M265" s="285" t="s">
        <v>32</v>
      </c>
      <c r="N265" s="286" t="s">
        <v>48</v>
      </c>
      <c r="O265" s="89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R265" s="228" t="s">
        <v>108</v>
      </c>
      <c r="AT265" s="228" t="s">
        <v>670</v>
      </c>
      <c r="AU265" s="228" t="s">
        <v>91</v>
      </c>
      <c r="AY265" s="21" t="s">
        <v>159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21" t="s">
        <v>91</v>
      </c>
      <c r="BK265" s="229">
        <f>ROUND(I265*H265,2)</f>
        <v>0</v>
      </c>
      <c r="BL265" s="21" t="s">
        <v>96</v>
      </c>
      <c r="BM265" s="228" t="s">
        <v>5851</v>
      </c>
    </row>
    <row r="266" s="12" customFormat="1" ht="25.92" customHeight="1">
      <c r="A266" s="12"/>
      <c r="B266" s="201"/>
      <c r="C266" s="202"/>
      <c r="D266" s="203" t="s">
        <v>75</v>
      </c>
      <c r="E266" s="204" t="s">
        <v>670</v>
      </c>
      <c r="F266" s="204" t="s">
        <v>5852</v>
      </c>
      <c r="G266" s="202"/>
      <c r="H266" s="202"/>
      <c r="I266" s="205"/>
      <c r="J266" s="206">
        <f>BK266</f>
        <v>0</v>
      </c>
      <c r="K266" s="202"/>
      <c r="L266" s="207"/>
      <c r="M266" s="208"/>
      <c r="N266" s="209"/>
      <c r="O266" s="209"/>
      <c r="P266" s="210">
        <f>P267</f>
        <v>0</v>
      </c>
      <c r="Q266" s="209"/>
      <c r="R266" s="210">
        <f>R267</f>
        <v>0.43581439999999999</v>
      </c>
      <c r="S266" s="209"/>
      <c r="T266" s="211">
        <f>T267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2" t="s">
        <v>93</v>
      </c>
      <c r="AT266" s="213" t="s">
        <v>75</v>
      </c>
      <c r="AU266" s="213" t="s">
        <v>76</v>
      </c>
      <c r="AY266" s="212" t="s">
        <v>159</v>
      </c>
      <c r="BK266" s="214">
        <f>BK267</f>
        <v>0</v>
      </c>
    </row>
    <row r="267" s="12" customFormat="1" ht="22.8" customHeight="1">
      <c r="A267" s="12"/>
      <c r="B267" s="201"/>
      <c r="C267" s="202"/>
      <c r="D267" s="203" t="s">
        <v>75</v>
      </c>
      <c r="E267" s="215" t="s">
        <v>5853</v>
      </c>
      <c r="F267" s="215" t="s">
        <v>5854</v>
      </c>
      <c r="G267" s="202"/>
      <c r="H267" s="202"/>
      <c r="I267" s="205"/>
      <c r="J267" s="216">
        <f>BK267</f>
        <v>0</v>
      </c>
      <c r="K267" s="202"/>
      <c r="L267" s="207"/>
      <c r="M267" s="208"/>
      <c r="N267" s="209"/>
      <c r="O267" s="209"/>
      <c r="P267" s="210">
        <f>SUM(P268:P283)</f>
        <v>0</v>
      </c>
      <c r="Q267" s="209"/>
      <c r="R267" s="210">
        <f>SUM(R268:R283)</f>
        <v>0.43581439999999999</v>
      </c>
      <c r="S267" s="209"/>
      <c r="T267" s="211">
        <f>SUM(T268:T283)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2" t="s">
        <v>93</v>
      </c>
      <c r="AT267" s="213" t="s">
        <v>75</v>
      </c>
      <c r="AU267" s="213" t="s">
        <v>84</v>
      </c>
      <c r="AY267" s="212" t="s">
        <v>159</v>
      </c>
      <c r="BK267" s="214">
        <f>SUM(BK268:BK283)</f>
        <v>0</v>
      </c>
    </row>
    <row r="268" s="2" customFormat="1" ht="33" customHeight="1">
      <c r="A268" s="43"/>
      <c r="B268" s="44"/>
      <c r="C268" s="217" t="s">
        <v>1157</v>
      </c>
      <c r="D268" s="217" t="s">
        <v>162</v>
      </c>
      <c r="E268" s="218" t="s">
        <v>5855</v>
      </c>
      <c r="F268" s="219" t="s">
        <v>5856</v>
      </c>
      <c r="G268" s="220" t="s">
        <v>785</v>
      </c>
      <c r="H268" s="221">
        <v>40</v>
      </c>
      <c r="I268" s="222"/>
      <c r="J268" s="223">
        <f>ROUND(I268*H268,2)</f>
        <v>0</v>
      </c>
      <c r="K268" s="219" t="s">
        <v>166</v>
      </c>
      <c r="L268" s="49"/>
      <c r="M268" s="224" t="s">
        <v>32</v>
      </c>
      <c r="N268" s="225" t="s">
        <v>48</v>
      </c>
      <c r="O268" s="89"/>
      <c r="P268" s="226">
        <f>O268*H268</f>
        <v>0</v>
      </c>
      <c r="Q268" s="226">
        <v>0.00016000000000000001</v>
      </c>
      <c r="R268" s="226">
        <f>Q268*H268</f>
        <v>0.0064000000000000003</v>
      </c>
      <c r="S268" s="226">
        <v>0</v>
      </c>
      <c r="T268" s="227">
        <f>S268*H268</f>
        <v>0</v>
      </c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R268" s="228" t="s">
        <v>1045</v>
      </c>
      <c r="AT268" s="228" t="s">
        <v>162</v>
      </c>
      <c r="AU268" s="228" t="s">
        <v>91</v>
      </c>
      <c r="AY268" s="21" t="s">
        <v>159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21" t="s">
        <v>91</v>
      </c>
      <c r="BK268" s="229">
        <f>ROUND(I268*H268,2)</f>
        <v>0</v>
      </c>
      <c r="BL268" s="21" t="s">
        <v>1045</v>
      </c>
      <c r="BM268" s="228" t="s">
        <v>5857</v>
      </c>
    </row>
    <row r="269" s="2" customFormat="1">
      <c r="A269" s="43"/>
      <c r="B269" s="44"/>
      <c r="C269" s="45"/>
      <c r="D269" s="230" t="s">
        <v>168</v>
      </c>
      <c r="E269" s="45"/>
      <c r="F269" s="231" t="s">
        <v>5858</v>
      </c>
      <c r="G269" s="45"/>
      <c r="H269" s="45"/>
      <c r="I269" s="232"/>
      <c r="J269" s="45"/>
      <c r="K269" s="45"/>
      <c r="L269" s="49"/>
      <c r="M269" s="233"/>
      <c r="N269" s="234"/>
      <c r="O269" s="89"/>
      <c r="P269" s="89"/>
      <c r="Q269" s="89"/>
      <c r="R269" s="89"/>
      <c r="S269" s="89"/>
      <c r="T269" s="90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T269" s="21" t="s">
        <v>168</v>
      </c>
      <c r="AU269" s="21" t="s">
        <v>91</v>
      </c>
    </row>
    <row r="270" s="2" customFormat="1" ht="33" customHeight="1">
      <c r="A270" s="43"/>
      <c r="B270" s="44"/>
      <c r="C270" s="277" t="s">
        <v>1163</v>
      </c>
      <c r="D270" s="277" t="s">
        <v>670</v>
      </c>
      <c r="E270" s="278" t="s">
        <v>5859</v>
      </c>
      <c r="F270" s="279" t="s">
        <v>5860</v>
      </c>
      <c r="G270" s="280" t="s">
        <v>785</v>
      </c>
      <c r="H270" s="281">
        <v>42</v>
      </c>
      <c r="I270" s="282"/>
      <c r="J270" s="283">
        <f>ROUND(I270*H270,2)</f>
        <v>0</v>
      </c>
      <c r="K270" s="279" t="s">
        <v>166</v>
      </c>
      <c r="L270" s="284"/>
      <c r="M270" s="285" t="s">
        <v>32</v>
      </c>
      <c r="N270" s="286" t="s">
        <v>48</v>
      </c>
      <c r="O270" s="89"/>
      <c r="P270" s="226">
        <f>O270*H270</f>
        <v>0</v>
      </c>
      <c r="Q270" s="226">
        <v>0.0032799999999999999</v>
      </c>
      <c r="R270" s="226">
        <f>Q270*H270</f>
        <v>0.13775999999999999</v>
      </c>
      <c r="S270" s="226">
        <v>0</v>
      </c>
      <c r="T270" s="227">
        <f>S270*H270</f>
        <v>0</v>
      </c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R270" s="228" t="s">
        <v>1477</v>
      </c>
      <c r="AT270" s="228" t="s">
        <v>670</v>
      </c>
      <c r="AU270" s="228" t="s">
        <v>91</v>
      </c>
      <c r="AY270" s="21" t="s">
        <v>159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21" t="s">
        <v>91</v>
      </c>
      <c r="BK270" s="229">
        <f>ROUND(I270*H270,2)</f>
        <v>0</v>
      </c>
      <c r="BL270" s="21" t="s">
        <v>1477</v>
      </c>
      <c r="BM270" s="228" t="s">
        <v>5861</v>
      </c>
    </row>
    <row r="271" s="14" customFormat="1">
      <c r="A271" s="14"/>
      <c r="B271" s="246"/>
      <c r="C271" s="247"/>
      <c r="D271" s="237" t="s">
        <v>170</v>
      </c>
      <c r="E271" s="248" t="s">
        <v>32</v>
      </c>
      <c r="F271" s="249" t="s">
        <v>5862</v>
      </c>
      <c r="G271" s="247"/>
      <c r="H271" s="250">
        <v>42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170</v>
      </c>
      <c r="AU271" s="256" t="s">
        <v>91</v>
      </c>
      <c r="AV271" s="14" t="s">
        <v>91</v>
      </c>
      <c r="AW271" s="14" t="s">
        <v>38</v>
      </c>
      <c r="AX271" s="14" t="s">
        <v>84</v>
      </c>
      <c r="AY271" s="256" t="s">
        <v>159</v>
      </c>
    </row>
    <row r="272" s="2" customFormat="1" ht="33" customHeight="1">
      <c r="A272" s="43"/>
      <c r="B272" s="44"/>
      <c r="C272" s="217" t="s">
        <v>1168</v>
      </c>
      <c r="D272" s="217" t="s">
        <v>162</v>
      </c>
      <c r="E272" s="218" t="s">
        <v>5863</v>
      </c>
      <c r="F272" s="219" t="s">
        <v>5864</v>
      </c>
      <c r="G272" s="220" t="s">
        <v>785</v>
      </c>
      <c r="H272" s="221">
        <v>10</v>
      </c>
      <c r="I272" s="222"/>
      <c r="J272" s="223">
        <f>ROUND(I272*H272,2)</f>
        <v>0</v>
      </c>
      <c r="K272" s="219" t="s">
        <v>166</v>
      </c>
      <c r="L272" s="49"/>
      <c r="M272" s="224" t="s">
        <v>32</v>
      </c>
      <c r="N272" s="225" t="s">
        <v>48</v>
      </c>
      <c r="O272" s="89"/>
      <c r="P272" s="226">
        <f>O272*H272</f>
        <v>0</v>
      </c>
      <c r="Q272" s="226">
        <v>0.00016000000000000001</v>
      </c>
      <c r="R272" s="226">
        <f>Q272*H272</f>
        <v>0.0016000000000000001</v>
      </c>
      <c r="S272" s="226">
        <v>0</v>
      </c>
      <c r="T272" s="227">
        <f>S272*H272</f>
        <v>0</v>
      </c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R272" s="228" t="s">
        <v>1045</v>
      </c>
      <c r="AT272" s="228" t="s">
        <v>162</v>
      </c>
      <c r="AU272" s="228" t="s">
        <v>91</v>
      </c>
      <c r="AY272" s="21" t="s">
        <v>159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21" t="s">
        <v>91</v>
      </c>
      <c r="BK272" s="229">
        <f>ROUND(I272*H272,2)</f>
        <v>0</v>
      </c>
      <c r="BL272" s="21" t="s">
        <v>1045</v>
      </c>
      <c r="BM272" s="228" t="s">
        <v>5865</v>
      </c>
    </row>
    <row r="273" s="2" customFormat="1">
      <c r="A273" s="43"/>
      <c r="B273" s="44"/>
      <c r="C273" s="45"/>
      <c r="D273" s="230" t="s">
        <v>168</v>
      </c>
      <c r="E273" s="45"/>
      <c r="F273" s="231" t="s">
        <v>5866</v>
      </c>
      <c r="G273" s="45"/>
      <c r="H273" s="45"/>
      <c r="I273" s="232"/>
      <c r="J273" s="45"/>
      <c r="K273" s="45"/>
      <c r="L273" s="49"/>
      <c r="M273" s="233"/>
      <c r="N273" s="234"/>
      <c r="O273" s="89"/>
      <c r="P273" s="89"/>
      <c r="Q273" s="89"/>
      <c r="R273" s="89"/>
      <c r="S273" s="89"/>
      <c r="T273" s="90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T273" s="21" t="s">
        <v>168</v>
      </c>
      <c r="AU273" s="21" t="s">
        <v>91</v>
      </c>
    </row>
    <row r="274" s="2" customFormat="1" ht="33" customHeight="1">
      <c r="A274" s="43"/>
      <c r="B274" s="44"/>
      <c r="C274" s="277" t="s">
        <v>1173</v>
      </c>
      <c r="D274" s="277" t="s">
        <v>670</v>
      </c>
      <c r="E274" s="278" t="s">
        <v>5867</v>
      </c>
      <c r="F274" s="279" t="s">
        <v>5868</v>
      </c>
      <c r="G274" s="280" t="s">
        <v>785</v>
      </c>
      <c r="H274" s="281">
        <v>10.5</v>
      </c>
      <c r="I274" s="282"/>
      <c r="J274" s="283">
        <f>ROUND(I274*H274,2)</f>
        <v>0</v>
      </c>
      <c r="K274" s="279" t="s">
        <v>166</v>
      </c>
      <c r="L274" s="284"/>
      <c r="M274" s="285" t="s">
        <v>32</v>
      </c>
      <c r="N274" s="286" t="s">
        <v>48</v>
      </c>
      <c r="O274" s="89"/>
      <c r="P274" s="226">
        <f>O274*H274</f>
        <v>0</v>
      </c>
      <c r="Q274" s="226">
        <v>0.0036900000000000001</v>
      </c>
      <c r="R274" s="226">
        <f>Q274*H274</f>
        <v>0.038745000000000002</v>
      </c>
      <c r="S274" s="226">
        <v>0</v>
      </c>
      <c r="T274" s="227">
        <f>S274*H274</f>
        <v>0</v>
      </c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R274" s="228" t="s">
        <v>1477</v>
      </c>
      <c r="AT274" s="228" t="s">
        <v>670</v>
      </c>
      <c r="AU274" s="228" t="s">
        <v>91</v>
      </c>
      <c r="AY274" s="21" t="s">
        <v>159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21" t="s">
        <v>91</v>
      </c>
      <c r="BK274" s="229">
        <f>ROUND(I274*H274,2)</f>
        <v>0</v>
      </c>
      <c r="BL274" s="21" t="s">
        <v>1477</v>
      </c>
      <c r="BM274" s="228" t="s">
        <v>5869</v>
      </c>
    </row>
    <row r="275" s="14" customFormat="1">
      <c r="A275" s="14"/>
      <c r="B275" s="246"/>
      <c r="C275" s="247"/>
      <c r="D275" s="237" t="s">
        <v>170</v>
      </c>
      <c r="E275" s="248" t="s">
        <v>32</v>
      </c>
      <c r="F275" s="249" t="s">
        <v>5870</v>
      </c>
      <c r="G275" s="247"/>
      <c r="H275" s="250">
        <v>10.5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170</v>
      </c>
      <c r="AU275" s="256" t="s">
        <v>91</v>
      </c>
      <c r="AV275" s="14" t="s">
        <v>91</v>
      </c>
      <c r="AW275" s="14" t="s">
        <v>38</v>
      </c>
      <c r="AX275" s="14" t="s">
        <v>84</v>
      </c>
      <c r="AY275" s="256" t="s">
        <v>159</v>
      </c>
    </row>
    <row r="276" s="2" customFormat="1" ht="33" customHeight="1">
      <c r="A276" s="43"/>
      <c r="B276" s="44"/>
      <c r="C276" s="217" t="s">
        <v>1181</v>
      </c>
      <c r="D276" s="217" t="s">
        <v>162</v>
      </c>
      <c r="E276" s="218" t="s">
        <v>5871</v>
      </c>
      <c r="F276" s="219" t="s">
        <v>5872</v>
      </c>
      <c r="G276" s="220" t="s">
        <v>785</v>
      </c>
      <c r="H276" s="221">
        <v>11</v>
      </c>
      <c r="I276" s="222"/>
      <c r="J276" s="223">
        <f>ROUND(I276*H276,2)</f>
        <v>0</v>
      </c>
      <c r="K276" s="219" t="s">
        <v>166</v>
      </c>
      <c r="L276" s="49"/>
      <c r="M276" s="224" t="s">
        <v>32</v>
      </c>
      <c r="N276" s="225" t="s">
        <v>48</v>
      </c>
      <c r="O276" s="89"/>
      <c r="P276" s="226">
        <f>O276*H276</f>
        <v>0</v>
      </c>
      <c r="Q276" s="226">
        <v>0.00016000000000000001</v>
      </c>
      <c r="R276" s="226">
        <f>Q276*H276</f>
        <v>0.0017600000000000001</v>
      </c>
      <c r="S276" s="226">
        <v>0</v>
      </c>
      <c r="T276" s="227">
        <f>S276*H276</f>
        <v>0</v>
      </c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R276" s="228" t="s">
        <v>1045</v>
      </c>
      <c r="AT276" s="228" t="s">
        <v>162</v>
      </c>
      <c r="AU276" s="228" t="s">
        <v>91</v>
      </c>
      <c r="AY276" s="21" t="s">
        <v>159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21" t="s">
        <v>91</v>
      </c>
      <c r="BK276" s="229">
        <f>ROUND(I276*H276,2)</f>
        <v>0</v>
      </c>
      <c r="BL276" s="21" t="s">
        <v>1045</v>
      </c>
      <c r="BM276" s="228" t="s">
        <v>5873</v>
      </c>
    </row>
    <row r="277" s="2" customFormat="1">
      <c r="A277" s="43"/>
      <c r="B277" s="44"/>
      <c r="C277" s="45"/>
      <c r="D277" s="230" t="s">
        <v>168</v>
      </c>
      <c r="E277" s="45"/>
      <c r="F277" s="231" t="s">
        <v>5874</v>
      </c>
      <c r="G277" s="45"/>
      <c r="H277" s="45"/>
      <c r="I277" s="232"/>
      <c r="J277" s="45"/>
      <c r="K277" s="45"/>
      <c r="L277" s="49"/>
      <c r="M277" s="233"/>
      <c r="N277" s="234"/>
      <c r="O277" s="89"/>
      <c r="P277" s="89"/>
      <c r="Q277" s="89"/>
      <c r="R277" s="89"/>
      <c r="S277" s="89"/>
      <c r="T277" s="90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T277" s="21" t="s">
        <v>168</v>
      </c>
      <c r="AU277" s="21" t="s">
        <v>91</v>
      </c>
    </row>
    <row r="278" s="2" customFormat="1" ht="33" customHeight="1">
      <c r="A278" s="43"/>
      <c r="B278" s="44"/>
      <c r="C278" s="277" t="s">
        <v>1185</v>
      </c>
      <c r="D278" s="277" t="s">
        <v>670</v>
      </c>
      <c r="E278" s="278" t="s">
        <v>5875</v>
      </c>
      <c r="F278" s="279" t="s">
        <v>5876</v>
      </c>
      <c r="G278" s="280" t="s">
        <v>785</v>
      </c>
      <c r="H278" s="281">
        <v>11.550000000000001</v>
      </c>
      <c r="I278" s="282"/>
      <c r="J278" s="283">
        <f>ROUND(I278*H278,2)</f>
        <v>0</v>
      </c>
      <c r="K278" s="279" t="s">
        <v>166</v>
      </c>
      <c r="L278" s="284"/>
      <c r="M278" s="285" t="s">
        <v>32</v>
      </c>
      <c r="N278" s="286" t="s">
        <v>48</v>
      </c>
      <c r="O278" s="89"/>
      <c r="P278" s="226">
        <f>O278*H278</f>
        <v>0</v>
      </c>
      <c r="Q278" s="226">
        <v>0.0050200000000000002</v>
      </c>
      <c r="R278" s="226">
        <f>Q278*H278</f>
        <v>0.057981000000000005</v>
      </c>
      <c r="S278" s="226">
        <v>0</v>
      </c>
      <c r="T278" s="227">
        <f>S278*H278</f>
        <v>0</v>
      </c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R278" s="228" t="s">
        <v>1477</v>
      </c>
      <c r="AT278" s="228" t="s">
        <v>670</v>
      </c>
      <c r="AU278" s="228" t="s">
        <v>91</v>
      </c>
      <c r="AY278" s="21" t="s">
        <v>159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21" t="s">
        <v>91</v>
      </c>
      <c r="BK278" s="229">
        <f>ROUND(I278*H278,2)</f>
        <v>0</v>
      </c>
      <c r="BL278" s="21" t="s">
        <v>1477</v>
      </c>
      <c r="BM278" s="228" t="s">
        <v>5877</v>
      </c>
    </row>
    <row r="279" s="14" customFormat="1">
      <c r="A279" s="14"/>
      <c r="B279" s="246"/>
      <c r="C279" s="247"/>
      <c r="D279" s="237" t="s">
        <v>170</v>
      </c>
      <c r="E279" s="248" t="s">
        <v>32</v>
      </c>
      <c r="F279" s="249" t="s">
        <v>5878</v>
      </c>
      <c r="G279" s="247"/>
      <c r="H279" s="250">
        <v>11.550000000000001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170</v>
      </c>
      <c r="AU279" s="256" t="s">
        <v>91</v>
      </c>
      <c r="AV279" s="14" t="s">
        <v>91</v>
      </c>
      <c r="AW279" s="14" t="s">
        <v>38</v>
      </c>
      <c r="AX279" s="14" t="s">
        <v>84</v>
      </c>
      <c r="AY279" s="256" t="s">
        <v>159</v>
      </c>
    </row>
    <row r="280" s="2" customFormat="1" ht="33" customHeight="1">
      <c r="A280" s="43"/>
      <c r="B280" s="44"/>
      <c r="C280" s="217" t="s">
        <v>1191</v>
      </c>
      <c r="D280" s="217" t="s">
        <v>162</v>
      </c>
      <c r="E280" s="218" t="s">
        <v>5879</v>
      </c>
      <c r="F280" s="219" t="s">
        <v>5880</v>
      </c>
      <c r="G280" s="220" t="s">
        <v>785</v>
      </c>
      <c r="H280" s="221">
        <v>32.799999999999997</v>
      </c>
      <c r="I280" s="222"/>
      <c r="J280" s="223">
        <f>ROUND(I280*H280,2)</f>
        <v>0</v>
      </c>
      <c r="K280" s="219" t="s">
        <v>166</v>
      </c>
      <c r="L280" s="49"/>
      <c r="M280" s="224" t="s">
        <v>32</v>
      </c>
      <c r="N280" s="225" t="s">
        <v>48</v>
      </c>
      <c r="O280" s="89"/>
      <c r="P280" s="226">
        <f>O280*H280</f>
        <v>0</v>
      </c>
      <c r="Q280" s="226">
        <v>0.00016000000000000001</v>
      </c>
      <c r="R280" s="226">
        <f>Q280*H280</f>
        <v>0.0052480000000000001</v>
      </c>
      <c r="S280" s="226">
        <v>0</v>
      </c>
      <c r="T280" s="227">
        <f>S280*H280</f>
        <v>0</v>
      </c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R280" s="228" t="s">
        <v>1045</v>
      </c>
      <c r="AT280" s="228" t="s">
        <v>162</v>
      </c>
      <c r="AU280" s="228" t="s">
        <v>91</v>
      </c>
      <c r="AY280" s="21" t="s">
        <v>159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21" t="s">
        <v>91</v>
      </c>
      <c r="BK280" s="229">
        <f>ROUND(I280*H280,2)</f>
        <v>0</v>
      </c>
      <c r="BL280" s="21" t="s">
        <v>1045</v>
      </c>
      <c r="BM280" s="228" t="s">
        <v>5881</v>
      </c>
    </row>
    <row r="281" s="2" customFormat="1">
      <c r="A281" s="43"/>
      <c r="B281" s="44"/>
      <c r="C281" s="45"/>
      <c r="D281" s="230" t="s">
        <v>168</v>
      </c>
      <c r="E281" s="45"/>
      <c r="F281" s="231" t="s">
        <v>5882</v>
      </c>
      <c r="G281" s="45"/>
      <c r="H281" s="45"/>
      <c r="I281" s="232"/>
      <c r="J281" s="45"/>
      <c r="K281" s="45"/>
      <c r="L281" s="49"/>
      <c r="M281" s="233"/>
      <c r="N281" s="234"/>
      <c r="O281" s="89"/>
      <c r="P281" s="89"/>
      <c r="Q281" s="89"/>
      <c r="R281" s="89"/>
      <c r="S281" s="89"/>
      <c r="T281" s="90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T281" s="21" t="s">
        <v>168</v>
      </c>
      <c r="AU281" s="21" t="s">
        <v>91</v>
      </c>
    </row>
    <row r="282" s="2" customFormat="1" ht="33" customHeight="1">
      <c r="A282" s="43"/>
      <c r="B282" s="44"/>
      <c r="C282" s="277" t="s">
        <v>1195</v>
      </c>
      <c r="D282" s="277" t="s">
        <v>670</v>
      </c>
      <c r="E282" s="278" t="s">
        <v>5883</v>
      </c>
      <c r="F282" s="279" t="s">
        <v>5884</v>
      </c>
      <c r="G282" s="280" t="s">
        <v>785</v>
      </c>
      <c r="H282" s="281">
        <v>34.439999999999998</v>
      </c>
      <c r="I282" s="282"/>
      <c r="J282" s="283">
        <f>ROUND(I282*H282,2)</f>
        <v>0</v>
      </c>
      <c r="K282" s="279" t="s">
        <v>166</v>
      </c>
      <c r="L282" s="284"/>
      <c r="M282" s="285" t="s">
        <v>32</v>
      </c>
      <c r="N282" s="286" t="s">
        <v>48</v>
      </c>
      <c r="O282" s="89"/>
      <c r="P282" s="226">
        <f>O282*H282</f>
        <v>0</v>
      </c>
      <c r="Q282" s="226">
        <v>0.0054099999999999999</v>
      </c>
      <c r="R282" s="226">
        <f>Q282*H282</f>
        <v>0.1863204</v>
      </c>
      <c r="S282" s="226">
        <v>0</v>
      </c>
      <c r="T282" s="227">
        <f>S282*H282</f>
        <v>0</v>
      </c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R282" s="228" t="s">
        <v>1477</v>
      </c>
      <c r="AT282" s="228" t="s">
        <v>670</v>
      </c>
      <c r="AU282" s="228" t="s">
        <v>91</v>
      </c>
      <c r="AY282" s="21" t="s">
        <v>159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21" t="s">
        <v>91</v>
      </c>
      <c r="BK282" s="229">
        <f>ROUND(I282*H282,2)</f>
        <v>0</v>
      </c>
      <c r="BL282" s="21" t="s">
        <v>1477</v>
      </c>
      <c r="BM282" s="228" t="s">
        <v>5885</v>
      </c>
    </row>
    <row r="283" s="14" customFormat="1">
      <c r="A283" s="14"/>
      <c r="B283" s="246"/>
      <c r="C283" s="247"/>
      <c r="D283" s="237" t="s">
        <v>170</v>
      </c>
      <c r="E283" s="248" t="s">
        <v>32</v>
      </c>
      <c r="F283" s="249" t="s">
        <v>5886</v>
      </c>
      <c r="G283" s="247"/>
      <c r="H283" s="250">
        <v>34.439999999999998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170</v>
      </c>
      <c r="AU283" s="256" t="s">
        <v>91</v>
      </c>
      <c r="AV283" s="14" t="s">
        <v>91</v>
      </c>
      <c r="AW283" s="14" t="s">
        <v>38</v>
      </c>
      <c r="AX283" s="14" t="s">
        <v>84</v>
      </c>
      <c r="AY283" s="256" t="s">
        <v>159</v>
      </c>
    </row>
    <row r="284" s="12" customFormat="1" ht="25.92" customHeight="1">
      <c r="A284" s="12"/>
      <c r="B284" s="201"/>
      <c r="C284" s="202"/>
      <c r="D284" s="203" t="s">
        <v>75</v>
      </c>
      <c r="E284" s="204" t="s">
        <v>5541</v>
      </c>
      <c r="F284" s="204" t="s">
        <v>5542</v>
      </c>
      <c r="G284" s="202"/>
      <c r="H284" s="202"/>
      <c r="I284" s="205"/>
      <c r="J284" s="206">
        <f>BK284</f>
        <v>0</v>
      </c>
      <c r="K284" s="202"/>
      <c r="L284" s="207"/>
      <c r="M284" s="208"/>
      <c r="N284" s="209"/>
      <c r="O284" s="209"/>
      <c r="P284" s="210">
        <f>SUM(P285:P288)</f>
        <v>0</v>
      </c>
      <c r="Q284" s="209"/>
      <c r="R284" s="210">
        <f>SUM(R285:R288)</f>
        <v>0</v>
      </c>
      <c r="S284" s="209"/>
      <c r="T284" s="211">
        <f>SUM(T285:T288)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2" t="s">
        <v>96</v>
      </c>
      <c r="AT284" s="213" t="s">
        <v>75</v>
      </c>
      <c r="AU284" s="213" t="s">
        <v>76</v>
      </c>
      <c r="AY284" s="212" t="s">
        <v>159</v>
      </c>
      <c r="BK284" s="214">
        <f>SUM(BK285:BK288)</f>
        <v>0</v>
      </c>
    </row>
    <row r="285" s="2" customFormat="1" ht="24.15" customHeight="1">
      <c r="A285" s="43"/>
      <c r="B285" s="44"/>
      <c r="C285" s="217" t="s">
        <v>1213</v>
      </c>
      <c r="D285" s="217" t="s">
        <v>162</v>
      </c>
      <c r="E285" s="218" t="s">
        <v>5551</v>
      </c>
      <c r="F285" s="219" t="s">
        <v>5552</v>
      </c>
      <c r="G285" s="220" t="s">
        <v>3764</v>
      </c>
      <c r="H285" s="221">
        <v>80</v>
      </c>
      <c r="I285" s="222"/>
      <c r="J285" s="223">
        <f>ROUND(I285*H285,2)</f>
        <v>0</v>
      </c>
      <c r="K285" s="219" t="s">
        <v>166</v>
      </c>
      <c r="L285" s="49"/>
      <c r="M285" s="224" t="s">
        <v>32</v>
      </c>
      <c r="N285" s="225" t="s">
        <v>48</v>
      </c>
      <c r="O285" s="89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R285" s="228" t="s">
        <v>3959</v>
      </c>
      <c r="AT285" s="228" t="s">
        <v>162</v>
      </c>
      <c r="AU285" s="228" t="s">
        <v>84</v>
      </c>
      <c r="AY285" s="21" t="s">
        <v>159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1" t="s">
        <v>91</v>
      </c>
      <c r="BK285" s="229">
        <f>ROUND(I285*H285,2)</f>
        <v>0</v>
      </c>
      <c r="BL285" s="21" t="s">
        <v>3959</v>
      </c>
      <c r="BM285" s="228" t="s">
        <v>5887</v>
      </c>
    </row>
    <row r="286" s="2" customFormat="1">
      <c r="A286" s="43"/>
      <c r="B286" s="44"/>
      <c r="C286" s="45"/>
      <c r="D286" s="230" t="s">
        <v>168</v>
      </c>
      <c r="E286" s="45"/>
      <c r="F286" s="231" t="s">
        <v>5554</v>
      </c>
      <c r="G286" s="45"/>
      <c r="H286" s="45"/>
      <c r="I286" s="232"/>
      <c r="J286" s="45"/>
      <c r="K286" s="45"/>
      <c r="L286" s="49"/>
      <c r="M286" s="233"/>
      <c r="N286" s="234"/>
      <c r="O286" s="89"/>
      <c r="P286" s="89"/>
      <c r="Q286" s="89"/>
      <c r="R286" s="89"/>
      <c r="S286" s="89"/>
      <c r="T286" s="90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T286" s="21" t="s">
        <v>168</v>
      </c>
      <c r="AU286" s="21" t="s">
        <v>84</v>
      </c>
    </row>
    <row r="287" s="13" customFormat="1">
      <c r="A287" s="13"/>
      <c r="B287" s="235"/>
      <c r="C287" s="236"/>
      <c r="D287" s="237" t="s">
        <v>170</v>
      </c>
      <c r="E287" s="238" t="s">
        <v>32</v>
      </c>
      <c r="F287" s="239" t="s">
        <v>5888</v>
      </c>
      <c r="G287" s="236"/>
      <c r="H287" s="238" t="s">
        <v>32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170</v>
      </c>
      <c r="AU287" s="245" t="s">
        <v>84</v>
      </c>
      <c r="AV287" s="13" t="s">
        <v>84</v>
      </c>
      <c r="AW287" s="13" t="s">
        <v>38</v>
      </c>
      <c r="AX287" s="13" t="s">
        <v>76</v>
      </c>
      <c r="AY287" s="245" t="s">
        <v>159</v>
      </c>
    </row>
    <row r="288" s="14" customFormat="1">
      <c r="A288" s="14"/>
      <c r="B288" s="246"/>
      <c r="C288" s="247"/>
      <c r="D288" s="237" t="s">
        <v>170</v>
      </c>
      <c r="E288" s="248" t="s">
        <v>32</v>
      </c>
      <c r="F288" s="249" t="s">
        <v>1173</v>
      </c>
      <c r="G288" s="247"/>
      <c r="H288" s="250">
        <v>80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170</v>
      </c>
      <c r="AU288" s="256" t="s">
        <v>84</v>
      </c>
      <c r="AV288" s="14" t="s">
        <v>91</v>
      </c>
      <c r="AW288" s="14" t="s">
        <v>38</v>
      </c>
      <c r="AX288" s="14" t="s">
        <v>84</v>
      </c>
      <c r="AY288" s="256" t="s">
        <v>159</v>
      </c>
    </row>
    <row r="289" s="12" customFormat="1" ht="25.92" customHeight="1">
      <c r="A289" s="12"/>
      <c r="B289" s="201"/>
      <c r="C289" s="202"/>
      <c r="D289" s="203" t="s">
        <v>75</v>
      </c>
      <c r="E289" s="204" t="s">
        <v>4153</v>
      </c>
      <c r="F289" s="204" t="s">
        <v>2805</v>
      </c>
      <c r="G289" s="202"/>
      <c r="H289" s="202"/>
      <c r="I289" s="205"/>
      <c r="J289" s="206">
        <f>BK289</f>
        <v>0</v>
      </c>
      <c r="K289" s="202"/>
      <c r="L289" s="207"/>
      <c r="M289" s="208"/>
      <c r="N289" s="209"/>
      <c r="O289" s="209"/>
      <c r="P289" s="210">
        <f>SUM(P290:P294)</f>
        <v>0</v>
      </c>
      <c r="Q289" s="209"/>
      <c r="R289" s="210">
        <f>SUM(R290:R294)</f>
        <v>0</v>
      </c>
      <c r="S289" s="209"/>
      <c r="T289" s="211">
        <f>SUM(T290:T294)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2" t="s">
        <v>96</v>
      </c>
      <c r="AT289" s="213" t="s">
        <v>75</v>
      </c>
      <c r="AU289" s="213" t="s">
        <v>76</v>
      </c>
      <c r="AY289" s="212" t="s">
        <v>159</v>
      </c>
      <c r="BK289" s="214">
        <f>SUM(BK290:BK294)</f>
        <v>0</v>
      </c>
    </row>
    <row r="290" s="2" customFormat="1" ht="16.5" customHeight="1">
      <c r="A290" s="43"/>
      <c r="B290" s="44"/>
      <c r="C290" s="217" t="s">
        <v>1215</v>
      </c>
      <c r="D290" s="217" t="s">
        <v>162</v>
      </c>
      <c r="E290" s="218" t="s">
        <v>5555</v>
      </c>
      <c r="F290" s="219" t="s">
        <v>5889</v>
      </c>
      <c r="G290" s="220" t="s">
        <v>212</v>
      </c>
      <c r="H290" s="221">
        <v>1</v>
      </c>
      <c r="I290" s="222"/>
      <c r="J290" s="223">
        <f>ROUND(I290*H290,2)</f>
        <v>0</v>
      </c>
      <c r="K290" s="219" t="s">
        <v>227</v>
      </c>
      <c r="L290" s="49"/>
      <c r="M290" s="224" t="s">
        <v>32</v>
      </c>
      <c r="N290" s="225" t="s">
        <v>48</v>
      </c>
      <c r="O290" s="89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R290" s="228" t="s">
        <v>3959</v>
      </c>
      <c r="AT290" s="228" t="s">
        <v>162</v>
      </c>
      <c r="AU290" s="228" t="s">
        <v>84</v>
      </c>
      <c r="AY290" s="21" t="s">
        <v>159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21" t="s">
        <v>91</v>
      </c>
      <c r="BK290" s="229">
        <f>ROUND(I290*H290,2)</f>
        <v>0</v>
      </c>
      <c r="BL290" s="21" t="s">
        <v>3959</v>
      </c>
      <c r="BM290" s="228" t="s">
        <v>5890</v>
      </c>
    </row>
    <row r="291" s="2" customFormat="1" ht="16.5" customHeight="1">
      <c r="A291" s="43"/>
      <c r="B291" s="44"/>
      <c r="C291" s="217" t="s">
        <v>1222</v>
      </c>
      <c r="D291" s="217" t="s">
        <v>162</v>
      </c>
      <c r="E291" s="218" t="s">
        <v>5559</v>
      </c>
      <c r="F291" s="219" t="s">
        <v>5891</v>
      </c>
      <c r="G291" s="220" t="s">
        <v>5561</v>
      </c>
      <c r="H291" s="221">
        <v>1</v>
      </c>
      <c r="I291" s="222"/>
      <c r="J291" s="223">
        <f>ROUND(I291*H291,2)</f>
        <v>0</v>
      </c>
      <c r="K291" s="219" t="s">
        <v>227</v>
      </c>
      <c r="L291" s="49"/>
      <c r="M291" s="224" t="s">
        <v>32</v>
      </c>
      <c r="N291" s="225" t="s">
        <v>48</v>
      </c>
      <c r="O291" s="89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R291" s="228" t="s">
        <v>3959</v>
      </c>
      <c r="AT291" s="228" t="s">
        <v>162</v>
      </c>
      <c r="AU291" s="228" t="s">
        <v>84</v>
      </c>
      <c r="AY291" s="21" t="s">
        <v>159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21" t="s">
        <v>91</v>
      </c>
      <c r="BK291" s="229">
        <f>ROUND(I291*H291,2)</f>
        <v>0</v>
      </c>
      <c r="BL291" s="21" t="s">
        <v>3959</v>
      </c>
      <c r="BM291" s="228" t="s">
        <v>5892</v>
      </c>
    </row>
    <row r="292" s="2" customFormat="1" ht="16.5" customHeight="1">
      <c r="A292" s="43"/>
      <c r="B292" s="44"/>
      <c r="C292" s="217" t="s">
        <v>1236</v>
      </c>
      <c r="D292" s="217" t="s">
        <v>162</v>
      </c>
      <c r="E292" s="218" t="s">
        <v>5563</v>
      </c>
      <c r="F292" s="219" t="s">
        <v>5893</v>
      </c>
      <c r="G292" s="220" t="s">
        <v>5561</v>
      </c>
      <c r="H292" s="221">
        <v>1</v>
      </c>
      <c r="I292" s="222"/>
      <c r="J292" s="223">
        <f>ROUND(I292*H292,2)</f>
        <v>0</v>
      </c>
      <c r="K292" s="219" t="s">
        <v>227</v>
      </c>
      <c r="L292" s="49"/>
      <c r="M292" s="224" t="s">
        <v>32</v>
      </c>
      <c r="N292" s="225" t="s">
        <v>48</v>
      </c>
      <c r="O292" s="89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R292" s="228" t="s">
        <v>3959</v>
      </c>
      <c r="AT292" s="228" t="s">
        <v>162</v>
      </c>
      <c r="AU292" s="228" t="s">
        <v>84</v>
      </c>
      <c r="AY292" s="21" t="s">
        <v>159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21" t="s">
        <v>91</v>
      </c>
      <c r="BK292" s="229">
        <f>ROUND(I292*H292,2)</f>
        <v>0</v>
      </c>
      <c r="BL292" s="21" t="s">
        <v>3959</v>
      </c>
      <c r="BM292" s="228" t="s">
        <v>5894</v>
      </c>
    </row>
    <row r="293" s="2" customFormat="1" ht="16.5" customHeight="1">
      <c r="A293" s="43"/>
      <c r="B293" s="44"/>
      <c r="C293" s="217" t="s">
        <v>1245</v>
      </c>
      <c r="D293" s="217" t="s">
        <v>162</v>
      </c>
      <c r="E293" s="218" t="s">
        <v>5568</v>
      </c>
      <c r="F293" s="219" t="s">
        <v>5895</v>
      </c>
      <c r="G293" s="220" t="s">
        <v>5561</v>
      </c>
      <c r="H293" s="221">
        <v>1</v>
      </c>
      <c r="I293" s="222"/>
      <c r="J293" s="223">
        <f>ROUND(I293*H293,2)</f>
        <v>0</v>
      </c>
      <c r="K293" s="219" t="s">
        <v>227</v>
      </c>
      <c r="L293" s="49"/>
      <c r="M293" s="224" t="s">
        <v>32</v>
      </c>
      <c r="N293" s="225" t="s">
        <v>48</v>
      </c>
      <c r="O293" s="89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R293" s="228" t="s">
        <v>3959</v>
      </c>
      <c r="AT293" s="228" t="s">
        <v>162</v>
      </c>
      <c r="AU293" s="228" t="s">
        <v>84</v>
      </c>
      <c r="AY293" s="21" t="s">
        <v>159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21" t="s">
        <v>91</v>
      </c>
      <c r="BK293" s="229">
        <f>ROUND(I293*H293,2)</f>
        <v>0</v>
      </c>
      <c r="BL293" s="21" t="s">
        <v>3959</v>
      </c>
      <c r="BM293" s="228" t="s">
        <v>5896</v>
      </c>
    </row>
    <row r="294" s="2" customFormat="1" ht="16.5" customHeight="1">
      <c r="A294" s="43"/>
      <c r="B294" s="44"/>
      <c r="C294" s="217" t="s">
        <v>1250</v>
      </c>
      <c r="D294" s="217" t="s">
        <v>162</v>
      </c>
      <c r="E294" s="218" t="s">
        <v>4524</v>
      </c>
      <c r="F294" s="219" t="s">
        <v>4525</v>
      </c>
      <c r="G294" s="220" t="s">
        <v>226</v>
      </c>
      <c r="H294" s="221">
        <v>1</v>
      </c>
      <c r="I294" s="222"/>
      <c r="J294" s="223">
        <f>ROUND(I294*H294,2)</f>
        <v>0</v>
      </c>
      <c r="K294" s="219" t="s">
        <v>3881</v>
      </c>
      <c r="L294" s="49"/>
      <c r="M294" s="315" t="s">
        <v>32</v>
      </c>
      <c r="N294" s="316" t="s">
        <v>48</v>
      </c>
      <c r="O294" s="259"/>
      <c r="P294" s="313">
        <f>O294*H294</f>
        <v>0</v>
      </c>
      <c r="Q294" s="313">
        <v>0</v>
      </c>
      <c r="R294" s="313">
        <f>Q294*H294</f>
        <v>0</v>
      </c>
      <c r="S294" s="313">
        <v>0</v>
      </c>
      <c r="T294" s="314">
        <f>S294*H294</f>
        <v>0</v>
      </c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R294" s="228" t="s">
        <v>3959</v>
      </c>
      <c r="AT294" s="228" t="s">
        <v>162</v>
      </c>
      <c r="AU294" s="228" t="s">
        <v>84</v>
      </c>
      <c r="AY294" s="21" t="s">
        <v>159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21" t="s">
        <v>91</v>
      </c>
      <c r="BK294" s="229">
        <f>ROUND(I294*H294,2)</f>
        <v>0</v>
      </c>
      <c r="BL294" s="21" t="s">
        <v>3959</v>
      </c>
      <c r="BM294" s="228" t="s">
        <v>5897</v>
      </c>
    </row>
    <row r="295" s="2" customFormat="1" ht="6.96" customHeight="1">
      <c r="A295" s="43"/>
      <c r="B295" s="64"/>
      <c r="C295" s="65"/>
      <c r="D295" s="65"/>
      <c r="E295" s="65"/>
      <c r="F295" s="65"/>
      <c r="G295" s="65"/>
      <c r="H295" s="65"/>
      <c r="I295" s="65"/>
      <c r="J295" s="65"/>
      <c r="K295" s="65"/>
      <c r="L295" s="49"/>
      <c r="M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</row>
  </sheetData>
  <sheetProtection sheet="1" autoFilter="0" formatColumns="0" formatRows="0" objects="1" scenarios="1" spinCount="100000" saltValue="JFzlDjjT1I8v/pM0lJTJYn/0czG7rfKIxDB2UNaCMFk8UVeZPXAvVRYD8TghBytw4PESgghueF1TyivmWxypsw==" hashValue="msbL8w6+Yh6KRLYtFtqo8YaVp+dTu8PBoUOF3VMPR0+SAR5H/aMu6aJLtmyL6kQKT459Ralz7x/YKIzKfzxHAQ==" algorithmName="SHA-512" password="A4C6"/>
  <autoFilter ref="C101:K2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5_01/871241141"/>
    <hyperlink ref="F110" r:id="rId2" display="https://podminky.urs.cz/item/CS_URS_2025_01/891249951"/>
    <hyperlink ref="F114" r:id="rId3" display="https://podminky.urs.cz/item/CS_URS_2025_01/971042341"/>
    <hyperlink ref="F117" r:id="rId4" display="https://podminky.urs.cz/item/CS_URS_2025_01/612325101"/>
    <hyperlink ref="F120" r:id="rId5" display="https://podminky.urs.cz/item/CS_URS_2025_01/612325121"/>
    <hyperlink ref="F123" r:id="rId6" display="https://podminky.urs.cz/item/CS_URS_2025_01/974032164"/>
    <hyperlink ref="F125" r:id="rId7" display="https://podminky.urs.cz/item/CS_URS_2025_01/977131219"/>
    <hyperlink ref="F128" r:id="rId8" display="https://podminky.urs.cz/item/CS_URS_2025_01/997013211"/>
    <hyperlink ref="F130" r:id="rId9" display="https://podminky.urs.cz/item/CS_URS_2025_01/997013501"/>
    <hyperlink ref="F132" r:id="rId10" display="https://podminky.urs.cz/item/CS_URS_2025_01/997013509"/>
    <hyperlink ref="F136" r:id="rId11" display="https://podminky.urs.cz/item/CS_URS_2025_01/997013871"/>
    <hyperlink ref="F139" r:id="rId12" display="https://podminky.urs.cz/item/CS_URS_2025_01/998011001"/>
    <hyperlink ref="F143" r:id="rId13" display="https://podminky.urs.cz/item/CS_URS_2025_01/732112225"/>
    <hyperlink ref="F145" r:id="rId14" display="https://podminky.urs.cz/item/CS_URS_2025_01/732199100"/>
    <hyperlink ref="F147" r:id="rId15" display="https://podminky.urs.cz/item/CS_URS_2025_01/732231005"/>
    <hyperlink ref="F149" r:id="rId16" display="https://podminky.urs.cz/item/CS_URS_2025_01/732294118"/>
    <hyperlink ref="F153" r:id="rId17" display="https://podminky.urs.cz/item/CS_URS_2025_01/732331109"/>
    <hyperlink ref="F156" r:id="rId18" display="https://podminky.urs.cz/item/CS_URS_2025_01/732331634R"/>
    <hyperlink ref="F158" r:id="rId19" display="https://podminky.urs.cz/item/CS_URS_2025_01/998732101"/>
    <hyperlink ref="F160" r:id="rId20" display="https://podminky.urs.cz/item/CS_URS_2025_01/998732121"/>
    <hyperlink ref="F163" r:id="rId21" display="https://podminky.urs.cz/item/CS_URS_2025_01/733222102"/>
    <hyperlink ref="F165" r:id="rId22" display="https://podminky.urs.cz/item/CS_URS_2025_01/733222104"/>
    <hyperlink ref="F167" r:id="rId23" display="https://podminky.urs.cz/item/CS_URS_2025_01/733223106"/>
    <hyperlink ref="F169" r:id="rId24" display="https://podminky.urs.cz/item/CS_URS_2025_01/733223107"/>
    <hyperlink ref="F171" r:id="rId25" display="https://podminky.urs.cz/item/CS_URS_2025_01/733322311"/>
    <hyperlink ref="F173" r:id="rId26" display="https://podminky.urs.cz/item/CS_URS_2025_01/733811251"/>
    <hyperlink ref="F175" r:id="rId27" display="https://podminky.urs.cz/item/CS_URS_2025_01/733811252"/>
    <hyperlink ref="F178" r:id="rId28" display="https://podminky.urs.cz/item/CS_URS_2025_01/998733101"/>
    <hyperlink ref="F180" r:id="rId29" display="https://podminky.urs.cz/item/CS_URS_2025_01/998733121"/>
    <hyperlink ref="F183" r:id="rId30" display="https://podminky.urs.cz/item/CS_URS_2025_01/734111417"/>
    <hyperlink ref="F185" r:id="rId31" display="https://podminky.urs.cz/item/CS_URS_2025_01/734163428"/>
    <hyperlink ref="F187" r:id="rId32" display="https://podminky.urs.cz/item/CS_URS_2025_01/734211120"/>
    <hyperlink ref="F189" r:id="rId33" display="https://podminky.urs.cz/item/CS_URS_2025_01/734220111"/>
    <hyperlink ref="F191" r:id="rId34" display="https://podminky.urs.cz/item/CS_URS_2025_01/734220112"/>
    <hyperlink ref="F194" r:id="rId35" display="https://podminky.urs.cz/item/CS_URS_2025_01/734242414"/>
    <hyperlink ref="F196" r:id="rId36" display="https://podminky.urs.cz/item/CS_URS_2025_01/734242415"/>
    <hyperlink ref="F198" r:id="rId37" display="https://podminky.urs.cz/item/CS_URS_2025_01/734251135"/>
    <hyperlink ref="F200" r:id="rId38" display="https://podminky.urs.cz/item/CS_URS_2025_01/734291123"/>
    <hyperlink ref="F202" r:id="rId39" display="https://podminky.urs.cz/item/CS_URS_2025_01/734291256"/>
    <hyperlink ref="F204" r:id="rId40" display="https://podminky.urs.cz/item/CS_URS_2025_01/734291257"/>
    <hyperlink ref="F206" r:id="rId41" display="https://podminky.urs.cz/item/CS_URS_2025_01/734291314"/>
    <hyperlink ref="F208" r:id="rId42" display="https://podminky.urs.cz/item/CS_URS_2025_01/734292715"/>
    <hyperlink ref="F210" r:id="rId43" display="https://podminky.urs.cz/item/CS_URS_2025_01/734292716"/>
    <hyperlink ref="F212" r:id="rId44" display="https://podminky.urs.cz/item/CS_URS_2025_01/734292717"/>
    <hyperlink ref="F214" r:id="rId45" display="https://podminky.urs.cz/item/CS_URS_2025_01/734292725"/>
    <hyperlink ref="F216" r:id="rId46" display="https://podminky.urs.cz/item/CS_URS_2025_01/734421101"/>
    <hyperlink ref="F218" r:id="rId47" display="https://podminky.urs.cz/item/CS_URS_2025_01/998734101"/>
    <hyperlink ref="F220" r:id="rId48" display="https://podminky.urs.cz/item/CS_URS_2025_01/998734121"/>
    <hyperlink ref="F223" r:id="rId49" display="https://podminky.urs.cz/item/CS_URS_2025_01/735164272"/>
    <hyperlink ref="F225" r:id="rId50" display="https://podminky.urs.cz/item/CS_URS_2025_01/998735101"/>
    <hyperlink ref="F227" r:id="rId51" display="https://podminky.urs.cz/item/CS_URS_2025_01/998735121"/>
    <hyperlink ref="F230" r:id="rId52" display="https://podminky.urs.cz/item/CS_URS_2025_01/736110261"/>
    <hyperlink ref="F232" r:id="rId53" display="https://podminky.urs.cz/item/CS_URS_2025_01/736110652"/>
    <hyperlink ref="F234" r:id="rId54" display="https://podminky.urs.cz/item/CS_URS_2025_01/736110653"/>
    <hyperlink ref="F236" r:id="rId55" display="https://podminky.urs.cz/item/CS_URS_2025_01/736110654"/>
    <hyperlink ref="F238" r:id="rId56" display="https://podminky.urs.cz/item/CS_URS_2025_01/736111002"/>
    <hyperlink ref="F240" r:id="rId57" display="https://podminky.urs.cz/item/CS_URS_2025_01/736111007"/>
    <hyperlink ref="F242" r:id="rId58" display="https://podminky.urs.cz/item/CS_URS_2025_01/736111008"/>
    <hyperlink ref="F244" r:id="rId59" display="https://podminky.urs.cz/item/CS_URS_2025_01/736111035"/>
    <hyperlink ref="F246" r:id="rId60" display="https://podminky.urs.cz/item/CS_URS_2025_01/736111104"/>
    <hyperlink ref="F248" r:id="rId61" display="https://podminky.urs.cz/item/CS_URS_2025_01/736111111"/>
    <hyperlink ref="F250" r:id="rId62" display="https://podminky.urs.cz/item/CS_URS_2025_01/736111114"/>
    <hyperlink ref="F252" r:id="rId63" display="https://podminky.urs.cz/item/CS_URS_2025_01/736111132"/>
    <hyperlink ref="F254" r:id="rId64" display="https://podminky.urs.cz/item/CS_URS_2025_01/736111133R"/>
    <hyperlink ref="F256" r:id="rId65" display="https://podminky.urs.cz/item/CS_URS_2025_01/998736101"/>
    <hyperlink ref="F258" r:id="rId66" display="https://podminky.urs.cz/item/CS_URS_2025_01/998736121"/>
    <hyperlink ref="F269" r:id="rId67" display="https://podminky.urs.cz/item/CS_URS_2025_01/230197013"/>
    <hyperlink ref="F273" r:id="rId68" display="https://podminky.urs.cz/item/CS_URS_2025_01/230197017"/>
    <hyperlink ref="F277" r:id="rId69" display="https://podminky.urs.cz/item/CS_URS_2025_01/230197023"/>
    <hyperlink ref="F281" r:id="rId70" display="https://podminky.urs.cz/item/CS_URS_2025_01/230197027"/>
    <hyperlink ref="F286" r:id="rId71" display="https://podminky.urs.cz/item/CS_URS_2025_01/HZS222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1" customFormat="1" ht="12" customHeight="1">
      <c r="B8" s="24"/>
      <c r="D8" s="147" t="s">
        <v>132</v>
      </c>
      <c r="L8" s="24"/>
    </row>
    <row r="9" s="2" customFormat="1" ht="16.5" customHeight="1">
      <c r="A9" s="43"/>
      <c r="B9" s="49"/>
      <c r="C9" s="43"/>
      <c r="D9" s="43"/>
      <c r="E9" s="148" t="s">
        <v>257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262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5898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32</v>
      </c>
      <c r="G13" s="43"/>
      <c r="H13" s="43"/>
      <c r="I13" s="147" t="s">
        <v>20</v>
      </c>
      <c r="J13" s="138" t="s">
        <v>32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33</v>
      </c>
      <c r="G14" s="43"/>
      <c r="H14" s="43"/>
      <c r="I14" s="147" t="s">
        <v>24</v>
      </c>
      <c r="J14" s="151" t="str">
        <f>'Rekapitulace stavby'!AN8</f>
        <v>15. 7. 2024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30</v>
      </c>
      <c r="E16" s="43"/>
      <c r="F16" s="43"/>
      <c r="G16" s="43"/>
      <c r="H16" s="43"/>
      <c r="I16" s="147" t="s">
        <v>31</v>
      </c>
      <c r="J16" s="138" t="s">
        <v>32</v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">
        <v>33</v>
      </c>
      <c r="F17" s="43"/>
      <c r="G17" s="43"/>
      <c r="H17" s="43"/>
      <c r="I17" s="147" t="s">
        <v>34</v>
      </c>
      <c r="J17" s="138" t="s">
        <v>32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35</v>
      </c>
      <c r="E19" s="43"/>
      <c r="F19" s="43"/>
      <c r="G19" s="43"/>
      <c r="H19" s="43"/>
      <c r="I19" s="147" t="s">
        <v>31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34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37</v>
      </c>
      <c r="E22" s="43"/>
      <c r="F22" s="43"/>
      <c r="G22" s="43"/>
      <c r="H22" s="43"/>
      <c r="I22" s="147" t="s">
        <v>31</v>
      </c>
      <c r="J22" s="138" t="s">
        <v>32</v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">
        <v>33</v>
      </c>
      <c r="F23" s="43"/>
      <c r="G23" s="43"/>
      <c r="H23" s="43"/>
      <c r="I23" s="147" t="s">
        <v>34</v>
      </c>
      <c r="J23" s="138" t="s">
        <v>32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39</v>
      </c>
      <c r="E25" s="43"/>
      <c r="F25" s="43"/>
      <c r="G25" s="43"/>
      <c r="H25" s="43"/>
      <c r="I25" s="147" t="s">
        <v>31</v>
      </c>
      <c r="J25" s="138" t="s">
        <v>32</v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">
        <v>33</v>
      </c>
      <c r="F26" s="43"/>
      <c r="G26" s="43"/>
      <c r="H26" s="43"/>
      <c r="I26" s="147" t="s">
        <v>34</v>
      </c>
      <c r="J26" s="138" t="s">
        <v>32</v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40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32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42</v>
      </c>
      <c r="E32" s="43"/>
      <c r="F32" s="43"/>
      <c r="G32" s="43"/>
      <c r="H32" s="43"/>
      <c r="I32" s="43"/>
      <c r="J32" s="158">
        <f>ROUND(J90,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44</v>
      </c>
      <c r="G34" s="43"/>
      <c r="H34" s="43"/>
      <c r="I34" s="159" t="s">
        <v>43</v>
      </c>
      <c r="J34" s="159" t="s">
        <v>45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46</v>
      </c>
      <c r="E35" s="147" t="s">
        <v>47</v>
      </c>
      <c r="F35" s="161">
        <f>ROUND((SUM(BE90:BE173)),  2)</f>
        <v>0</v>
      </c>
      <c r="G35" s="43"/>
      <c r="H35" s="43"/>
      <c r="I35" s="162">
        <v>0.20999999999999999</v>
      </c>
      <c r="J35" s="161">
        <f>ROUND(((SUM(BE90:BE173))*I35),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48</v>
      </c>
      <c r="F36" s="161">
        <f>ROUND((SUM(BF90:BF173)),  2)</f>
        <v>0</v>
      </c>
      <c r="G36" s="43"/>
      <c r="H36" s="43"/>
      <c r="I36" s="162">
        <v>0.12</v>
      </c>
      <c r="J36" s="161">
        <f>ROUND(((SUM(BF90:BF173))*I36),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49</v>
      </c>
      <c r="F37" s="161">
        <f>ROUND((SUM(BG90:BG173)),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50</v>
      </c>
      <c r="F38" s="161">
        <f>ROUND((SUM(BH90:BH173)),  2)</f>
        <v>0</v>
      </c>
      <c r="G38" s="43"/>
      <c r="H38" s="43"/>
      <c r="I38" s="162">
        <v>0.12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51</v>
      </c>
      <c r="F39" s="161">
        <f>ROUND((SUM(BI90:BI173)),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134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>Komunitní dům sociální služby Domova Na cestě – Hlinsko_rev DPS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132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257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262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 xml:space="preserve">9 - Primárná okruh TČ 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 xml:space="preserve"> </v>
      </c>
      <c r="G56" s="45"/>
      <c r="H56" s="45"/>
      <c r="I56" s="36" t="s">
        <v>24</v>
      </c>
      <c r="J56" s="77" t="str">
        <f>IF(J14="","",J14)</f>
        <v>15. 7. 2024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30</v>
      </c>
      <c r="D58" s="45"/>
      <c r="E58" s="45"/>
      <c r="F58" s="31" t="str">
        <f>E17</f>
        <v xml:space="preserve"> </v>
      </c>
      <c r="G58" s="45"/>
      <c r="H58" s="45"/>
      <c r="I58" s="36" t="s">
        <v>37</v>
      </c>
      <c r="J58" s="41" t="str">
        <f>E23</f>
        <v xml:space="preserve"> 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15.15" customHeight="1">
      <c r="A59" s="43"/>
      <c r="B59" s="44"/>
      <c r="C59" s="36" t="s">
        <v>35</v>
      </c>
      <c r="D59" s="45"/>
      <c r="E59" s="45"/>
      <c r="F59" s="31" t="str">
        <f>IF(E20="","",E20)</f>
        <v>Vyplň údaj</v>
      </c>
      <c r="G59" s="45"/>
      <c r="H59" s="45"/>
      <c r="I59" s="36" t="s">
        <v>39</v>
      </c>
      <c r="J59" s="41" t="str">
        <f>E26</f>
        <v xml:space="preserve"> 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135</v>
      </c>
      <c r="D61" s="176"/>
      <c r="E61" s="176"/>
      <c r="F61" s="176"/>
      <c r="G61" s="176"/>
      <c r="H61" s="176"/>
      <c r="I61" s="176"/>
      <c r="J61" s="177" t="s">
        <v>136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74</v>
      </c>
      <c r="D63" s="45"/>
      <c r="E63" s="45"/>
      <c r="F63" s="45"/>
      <c r="G63" s="45"/>
      <c r="H63" s="45"/>
      <c r="I63" s="45"/>
      <c r="J63" s="107">
        <f>J90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137</v>
      </c>
    </row>
    <row r="64" s="9" customFormat="1" ht="24.96" customHeight="1">
      <c r="A64" s="9"/>
      <c r="B64" s="179"/>
      <c r="C64" s="180"/>
      <c r="D64" s="181" t="s">
        <v>5899</v>
      </c>
      <c r="E64" s="182"/>
      <c r="F64" s="182"/>
      <c r="G64" s="182"/>
      <c r="H64" s="182"/>
      <c r="I64" s="182"/>
      <c r="J64" s="183">
        <f>J91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5900</v>
      </c>
      <c r="E65" s="182"/>
      <c r="F65" s="182"/>
      <c r="G65" s="182"/>
      <c r="H65" s="182"/>
      <c r="I65" s="182"/>
      <c r="J65" s="183">
        <f>J101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5901</v>
      </c>
      <c r="E66" s="182"/>
      <c r="F66" s="182"/>
      <c r="G66" s="182"/>
      <c r="H66" s="182"/>
      <c r="I66" s="182"/>
      <c r="J66" s="183">
        <f>J112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9"/>
      <c r="C67" s="180"/>
      <c r="D67" s="181" t="s">
        <v>5902</v>
      </c>
      <c r="E67" s="182"/>
      <c r="F67" s="182"/>
      <c r="G67" s="182"/>
      <c r="H67" s="182"/>
      <c r="I67" s="182"/>
      <c r="J67" s="183">
        <f>J159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9"/>
      <c r="C68" s="180"/>
      <c r="D68" s="181" t="s">
        <v>5903</v>
      </c>
      <c r="E68" s="182"/>
      <c r="F68" s="182"/>
      <c r="G68" s="182"/>
      <c r="H68" s="182"/>
      <c r="I68" s="182"/>
      <c r="J68" s="183">
        <f>J168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3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149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</row>
    <row r="70" s="2" customFormat="1" ht="6.96" customHeight="1">
      <c r="A70" s="43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9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4" s="2" customFormat="1" ht="6.96" customHeight="1">
      <c r="A74" s="43"/>
      <c r="B74" s="66"/>
      <c r="C74" s="67"/>
      <c r="D74" s="67"/>
      <c r="E74" s="67"/>
      <c r="F74" s="67"/>
      <c r="G74" s="67"/>
      <c r="H74" s="67"/>
      <c r="I74" s="67"/>
      <c r="J74" s="67"/>
      <c r="K74" s="67"/>
      <c r="L74" s="149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="2" customFormat="1" ht="24.96" customHeight="1">
      <c r="A75" s="43"/>
      <c r="B75" s="44"/>
      <c r="C75" s="27" t="s">
        <v>144</v>
      </c>
      <c r="D75" s="45"/>
      <c r="E75" s="45"/>
      <c r="F75" s="45"/>
      <c r="G75" s="45"/>
      <c r="H75" s="45"/>
      <c r="I75" s="45"/>
      <c r="J75" s="45"/>
      <c r="K75" s="45"/>
      <c r="L75" s="14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6.96" customHeight="1">
      <c r="A76" s="43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12" customHeight="1">
      <c r="A77" s="43"/>
      <c r="B77" s="44"/>
      <c r="C77" s="36" t="s">
        <v>16</v>
      </c>
      <c r="D77" s="45"/>
      <c r="E77" s="45"/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26.25" customHeight="1">
      <c r="A78" s="43"/>
      <c r="B78" s="44"/>
      <c r="C78" s="45"/>
      <c r="D78" s="45"/>
      <c r="E78" s="174" t="str">
        <f>E7</f>
        <v>Komunitní dům sociální služby Domova Na cestě – Hlinsko_rev DPS</v>
      </c>
      <c r="F78" s="36"/>
      <c r="G78" s="36"/>
      <c r="H78" s="36"/>
      <c r="I78" s="45"/>
      <c r="J78" s="45"/>
      <c r="K78" s="4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1" customFormat="1" ht="12" customHeight="1">
      <c r="B79" s="25"/>
      <c r="C79" s="36" t="s">
        <v>132</v>
      </c>
      <c r="D79" s="26"/>
      <c r="E79" s="26"/>
      <c r="F79" s="26"/>
      <c r="G79" s="26"/>
      <c r="H79" s="26"/>
      <c r="I79" s="26"/>
      <c r="J79" s="26"/>
      <c r="K79" s="26"/>
      <c r="L79" s="24"/>
    </row>
    <row r="80" s="2" customFormat="1" ht="16.5" customHeight="1">
      <c r="A80" s="43"/>
      <c r="B80" s="44"/>
      <c r="C80" s="45"/>
      <c r="D80" s="45"/>
      <c r="E80" s="174" t="s">
        <v>257</v>
      </c>
      <c r="F80" s="45"/>
      <c r="G80" s="45"/>
      <c r="H80" s="45"/>
      <c r="I80" s="45"/>
      <c r="J80" s="45"/>
      <c r="K80" s="45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12" customHeight="1">
      <c r="A81" s="43"/>
      <c r="B81" s="44"/>
      <c r="C81" s="36" t="s">
        <v>262</v>
      </c>
      <c r="D81" s="45"/>
      <c r="E81" s="45"/>
      <c r="F81" s="45"/>
      <c r="G81" s="45"/>
      <c r="H81" s="45"/>
      <c r="I81" s="45"/>
      <c r="J81" s="45"/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16.5" customHeight="1">
      <c r="A82" s="43"/>
      <c r="B82" s="44"/>
      <c r="C82" s="45"/>
      <c r="D82" s="45"/>
      <c r="E82" s="74" t="str">
        <f>E11</f>
        <v xml:space="preserve">9 - Primárná okruh TČ </v>
      </c>
      <c r="F82" s="45"/>
      <c r="G82" s="45"/>
      <c r="H82" s="45"/>
      <c r="I82" s="45"/>
      <c r="J82" s="45"/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6.96" customHeight="1">
      <c r="A83" s="43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12" customHeight="1">
      <c r="A84" s="43"/>
      <c r="B84" s="44"/>
      <c r="C84" s="36" t="s">
        <v>22</v>
      </c>
      <c r="D84" s="45"/>
      <c r="E84" s="45"/>
      <c r="F84" s="31" t="str">
        <f>F14</f>
        <v xml:space="preserve"> </v>
      </c>
      <c r="G84" s="45"/>
      <c r="H84" s="45"/>
      <c r="I84" s="36" t="s">
        <v>24</v>
      </c>
      <c r="J84" s="77" t="str">
        <f>IF(J14="","",J14)</f>
        <v>15. 7. 2024</v>
      </c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6.96" customHeight="1">
      <c r="A85" s="43"/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15.15" customHeight="1">
      <c r="A86" s="43"/>
      <c r="B86" s="44"/>
      <c r="C86" s="36" t="s">
        <v>30</v>
      </c>
      <c r="D86" s="45"/>
      <c r="E86" s="45"/>
      <c r="F86" s="31" t="str">
        <f>E17</f>
        <v xml:space="preserve"> </v>
      </c>
      <c r="G86" s="45"/>
      <c r="H86" s="45"/>
      <c r="I86" s="36" t="s">
        <v>37</v>
      </c>
      <c r="J86" s="41" t="str">
        <f>E23</f>
        <v xml:space="preserve"> </v>
      </c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15.15" customHeight="1">
      <c r="A87" s="43"/>
      <c r="B87" s="44"/>
      <c r="C87" s="36" t="s">
        <v>35</v>
      </c>
      <c r="D87" s="45"/>
      <c r="E87" s="45"/>
      <c r="F87" s="31" t="str">
        <f>IF(E20="","",E20)</f>
        <v>Vyplň údaj</v>
      </c>
      <c r="G87" s="45"/>
      <c r="H87" s="45"/>
      <c r="I87" s="36" t="s">
        <v>39</v>
      </c>
      <c r="J87" s="41" t="str">
        <f>E26</f>
        <v xml:space="preserve"> </v>
      </c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10.32" customHeight="1">
      <c r="A88" s="43"/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11" customFormat="1" ht="29.28" customHeight="1">
      <c r="A89" s="190"/>
      <c r="B89" s="191"/>
      <c r="C89" s="192" t="s">
        <v>145</v>
      </c>
      <c r="D89" s="193" t="s">
        <v>61</v>
      </c>
      <c r="E89" s="193" t="s">
        <v>57</v>
      </c>
      <c r="F89" s="193" t="s">
        <v>58</v>
      </c>
      <c r="G89" s="193" t="s">
        <v>146</v>
      </c>
      <c r="H89" s="193" t="s">
        <v>147</v>
      </c>
      <c r="I89" s="193" t="s">
        <v>148</v>
      </c>
      <c r="J89" s="193" t="s">
        <v>136</v>
      </c>
      <c r="K89" s="194" t="s">
        <v>149</v>
      </c>
      <c r="L89" s="195"/>
      <c r="M89" s="97" t="s">
        <v>32</v>
      </c>
      <c r="N89" s="98" t="s">
        <v>46</v>
      </c>
      <c r="O89" s="98" t="s">
        <v>150</v>
      </c>
      <c r="P89" s="98" t="s">
        <v>151</v>
      </c>
      <c r="Q89" s="98" t="s">
        <v>152</v>
      </c>
      <c r="R89" s="98" t="s">
        <v>153</v>
      </c>
      <c r="S89" s="98" t="s">
        <v>154</v>
      </c>
      <c r="T89" s="99" t="s">
        <v>155</v>
      </c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</row>
    <row r="90" s="2" customFormat="1" ht="22.8" customHeight="1">
      <c r="A90" s="43"/>
      <c r="B90" s="44"/>
      <c r="C90" s="104" t="s">
        <v>156</v>
      </c>
      <c r="D90" s="45"/>
      <c r="E90" s="45"/>
      <c r="F90" s="45"/>
      <c r="G90" s="45"/>
      <c r="H90" s="45"/>
      <c r="I90" s="45"/>
      <c r="J90" s="196">
        <f>BK90</f>
        <v>0</v>
      </c>
      <c r="K90" s="45"/>
      <c r="L90" s="49"/>
      <c r="M90" s="100"/>
      <c r="N90" s="197"/>
      <c r="O90" s="101"/>
      <c r="P90" s="198">
        <f>P91+P101+P112+P159+P168</f>
        <v>0</v>
      </c>
      <c r="Q90" s="101"/>
      <c r="R90" s="198">
        <f>R91+R101+R112+R159+R168</f>
        <v>0</v>
      </c>
      <c r="S90" s="101"/>
      <c r="T90" s="199">
        <f>T91+T101+T112+T159+T168</f>
        <v>0</v>
      </c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T90" s="21" t="s">
        <v>75</v>
      </c>
      <c r="AU90" s="21" t="s">
        <v>137</v>
      </c>
      <c r="BK90" s="200">
        <f>BK91+BK101+BK112+BK159+BK168</f>
        <v>0</v>
      </c>
    </row>
    <row r="91" s="12" customFormat="1" ht="25.92" customHeight="1">
      <c r="A91" s="12"/>
      <c r="B91" s="201"/>
      <c r="C91" s="202"/>
      <c r="D91" s="203" t="s">
        <v>75</v>
      </c>
      <c r="E91" s="204" t="s">
        <v>84</v>
      </c>
      <c r="F91" s="204" t="s">
        <v>5904</v>
      </c>
      <c r="G91" s="202"/>
      <c r="H91" s="202"/>
      <c r="I91" s="205"/>
      <c r="J91" s="206">
        <f>BK91</f>
        <v>0</v>
      </c>
      <c r="K91" s="202"/>
      <c r="L91" s="207"/>
      <c r="M91" s="208"/>
      <c r="N91" s="209"/>
      <c r="O91" s="209"/>
      <c r="P91" s="210">
        <f>SUM(P92:P100)</f>
        <v>0</v>
      </c>
      <c r="Q91" s="209"/>
      <c r="R91" s="210">
        <f>SUM(R92:R100)</f>
        <v>0</v>
      </c>
      <c r="S91" s="209"/>
      <c r="T91" s="211">
        <f>SUM(T92:T100)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2" t="s">
        <v>96</v>
      </c>
      <c r="AT91" s="213" t="s">
        <v>75</v>
      </c>
      <c r="AU91" s="213" t="s">
        <v>76</v>
      </c>
      <c r="AY91" s="212" t="s">
        <v>159</v>
      </c>
      <c r="BK91" s="214">
        <f>SUM(BK92:BK100)</f>
        <v>0</v>
      </c>
    </row>
    <row r="92" s="2" customFormat="1" ht="16.5" customHeight="1">
      <c r="A92" s="43"/>
      <c r="B92" s="44"/>
      <c r="C92" s="217" t="s">
        <v>84</v>
      </c>
      <c r="D92" s="217" t="s">
        <v>162</v>
      </c>
      <c r="E92" s="218" t="s">
        <v>5905</v>
      </c>
      <c r="F92" s="219" t="s">
        <v>5906</v>
      </c>
      <c r="G92" s="220" t="s">
        <v>226</v>
      </c>
      <c r="H92" s="221">
        <v>1</v>
      </c>
      <c r="I92" s="222"/>
      <c r="J92" s="223">
        <f>ROUND(I92*H92,2)</f>
        <v>0</v>
      </c>
      <c r="K92" s="219" t="s">
        <v>227</v>
      </c>
      <c r="L92" s="49"/>
      <c r="M92" s="224" t="s">
        <v>32</v>
      </c>
      <c r="N92" s="225" t="s">
        <v>48</v>
      </c>
      <c r="O92" s="89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R92" s="228" t="s">
        <v>3959</v>
      </c>
      <c r="AT92" s="228" t="s">
        <v>162</v>
      </c>
      <c r="AU92" s="228" t="s">
        <v>84</v>
      </c>
      <c r="AY92" s="21" t="s">
        <v>159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1" t="s">
        <v>91</v>
      </c>
      <c r="BK92" s="229">
        <f>ROUND(I92*H92,2)</f>
        <v>0</v>
      </c>
      <c r="BL92" s="21" t="s">
        <v>3959</v>
      </c>
      <c r="BM92" s="228" t="s">
        <v>5907</v>
      </c>
    </row>
    <row r="93" s="2" customFormat="1" ht="44.25" customHeight="1">
      <c r="A93" s="43"/>
      <c r="B93" s="44"/>
      <c r="C93" s="217" t="s">
        <v>91</v>
      </c>
      <c r="D93" s="217" t="s">
        <v>162</v>
      </c>
      <c r="E93" s="218" t="s">
        <v>5908</v>
      </c>
      <c r="F93" s="219" t="s">
        <v>5909</v>
      </c>
      <c r="G93" s="220" t="s">
        <v>226</v>
      </c>
      <c r="H93" s="221">
        <v>1</v>
      </c>
      <c r="I93" s="222"/>
      <c r="J93" s="223">
        <f>ROUND(I93*H93,2)</f>
        <v>0</v>
      </c>
      <c r="K93" s="219" t="s">
        <v>227</v>
      </c>
      <c r="L93" s="49"/>
      <c r="M93" s="224" t="s">
        <v>32</v>
      </c>
      <c r="N93" s="225" t="s">
        <v>48</v>
      </c>
      <c r="O93" s="89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R93" s="228" t="s">
        <v>3959</v>
      </c>
      <c r="AT93" s="228" t="s">
        <v>162</v>
      </c>
      <c r="AU93" s="228" t="s">
        <v>84</v>
      </c>
      <c r="AY93" s="21" t="s">
        <v>159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1" t="s">
        <v>91</v>
      </c>
      <c r="BK93" s="229">
        <f>ROUND(I93*H93,2)</f>
        <v>0</v>
      </c>
      <c r="BL93" s="21" t="s">
        <v>3959</v>
      </c>
      <c r="BM93" s="228" t="s">
        <v>5910</v>
      </c>
    </row>
    <row r="94" s="2" customFormat="1" ht="16.5" customHeight="1">
      <c r="A94" s="43"/>
      <c r="B94" s="44"/>
      <c r="C94" s="217" t="s">
        <v>93</v>
      </c>
      <c r="D94" s="217" t="s">
        <v>162</v>
      </c>
      <c r="E94" s="218" t="s">
        <v>5911</v>
      </c>
      <c r="F94" s="219" t="s">
        <v>5912</v>
      </c>
      <c r="G94" s="220" t="s">
        <v>226</v>
      </c>
      <c r="H94" s="221">
        <v>1</v>
      </c>
      <c r="I94" s="222"/>
      <c r="J94" s="223">
        <f>ROUND(I94*H94,2)</f>
        <v>0</v>
      </c>
      <c r="K94" s="219" t="s">
        <v>227</v>
      </c>
      <c r="L94" s="49"/>
      <c r="M94" s="224" t="s">
        <v>32</v>
      </c>
      <c r="N94" s="225" t="s">
        <v>48</v>
      </c>
      <c r="O94" s="89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R94" s="228" t="s">
        <v>3959</v>
      </c>
      <c r="AT94" s="228" t="s">
        <v>162</v>
      </c>
      <c r="AU94" s="228" t="s">
        <v>84</v>
      </c>
      <c r="AY94" s="21" t="s">
        <v>159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1" t="s">
        <v>91</v>
      </c>
      <c r="BK94" s="229">
        <f>ROUND(I94*H94,2)</f>
        <v>0</v>
      </c>
      <c r="BL94" s="21" t="s">
        <v>3959</v>
      </c>
      <c r="BM94" s="228" t="s">
        <v>5913</v>
      </c>
    </row>
    <row r="95" s="2" customFormat="1" ht="16.5" customHeight="1">
      <c r="A95" s="43"/>
      <c r="B95" s="44"/>
      <c r="C95" s="217" t="s">
        <v>96</v>
      </c>
      <c r="D95" s="217" t="s">
        <v>162</v>
      </c>
      <c r="E95" s="218" t="s">
        <v>5914</v>
      </c>
      <c r="F95" s="219" t="s">
        <v>5915</v>
      </c>
      <c r="G95" s="220" t="s">
        <v>226</v>
      </c>
      <c r="H95" s="221">
        <v>1</v>
      </c>
      <c r="I95" s="222"/>
      <c r="J95" s="223">
        <f>ROUND(I95*H95,2)</f>
        <v>0</v>
      </c>
      <c r="K95" s="219" t="s">
        <v>227</v>
      </c>
      <c r="L95" s="49"/>
      <c r="M95" s="224" t="s">
        <v>32</v>
      </c>
      <c r="N95" s="225" t="s">
        <v>48</v>
      </c>
      <c r="O95" s="8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R95" s="228" t="s">
        <v>3959</v>
      </c>
      <c r="AT95" s="228" t="s">
        <v>162</v>
      </c>
      <c r="AU95" s="228" t="s">
        <v>84</v>
      </c>
      <c r="AY95" s="21" t="s">
        <v>159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1" t="s">
        <v>91</v>
      </c>
      <c r="BK95" s="229">
        <f>ROUND(I95*H95,2)</f>
        <v>0</v>
      </c>
      <c r="BL95" s="21" t="s">
        <v>3959</v>
      </c>
      <c r="BM95" s="228" t="s">
        <v>5916</v>
      </c>
    </row>
    <row r="96" s="2" customFormat="1" ht="21.75" customHeight="1">
      <c r="A96" s="43"/>
      <c r="B96" s="44"/>
      <c r="C96" s="217" t="s">
        <v>99</v>
      </c>
      <c r="D96" s="217" t="s">
        <v>162</v>
      </c>
      <c r="E96" s="218" t="s">
        <v>5917</v>
      </c>
      <c r="F96" s="219" t="s">
        <v>5918</v>
      </c>
      <c r="G96" s="220" t="s">
        <v>226</v>
      </c>
      <c r="H96" s="221">
        <v>1</v>
      </c>
      <c r="I96" s="222"/>
      <c r="J96" s="223">
        <f>ROUND(I96*H96,2)</f>
        <v>0</v>
      </c>
      <c r="K96" s="219" t="s">
        <v>227</v>
      </c>
      <c r="L96" s="49"/>
      <c r="M96" s="224" t="s">
        <v>32</v>
      </c>
      <c r="N96" s="225" t="s">
        <v>48</v>
      </c>
      <c r="O96" s="8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R96" s="228" t="s">
        <v>3959</v>
      </c>
      <c r="AT96" s="228" t="s">
        <v>162</v>
      </c>
      <c r="AU96" s="228" t="s">
        <v>84</v>
      </c>
      <c r="AY96" s="21" t="s">
        <v>159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1" t="s">
        <v>91</v>
      </c>
      <c r="BK96" s="229">
        <f>ROUND(I96*H96,2)</f>
        <v>0</v>
      </c>
      <c r="BL96" s="21" t="s">
        <v>3959</v>
      </c>
      <c r="BM96" s="228" t="s">
        <v>5919</v>
      </c>
    </row>
    <row r="97" s="2" customFormat="1" ht="24.15" customHeight="1">
      <c r="A97" s="43"/>
      <c r="B97" s="44"/>
      <c r="C97" s="217" t="s">
        <v>102</v>
      </c>
      <c r="D97" s="217" t="s">
        <v>162</v>
      </c>
      <c r="E97" s="218" t="s">
        <v>5920</v>
      </c>
      <c r="F97" s="219" t="s">
        <v>5921</v>
      </c>
      <c r="G97" s="220" t="s">
        <v>226</v>
      </c>
      <c r="H97" s="221">
        <v>1</v>
      </c>
      <c r="I97" s="222"/>
      <c r="J97" s="223">
        <f>ROUND(I97*H97,2)</f>
        <v>0</v>
      </c>
      <c r="K97" s="219" t="s">
        <v>227</v>
      </c>
      <c r="L97" s="49"/>
      <c r="M97" s="224" t="s">
        <v>32</v>
      </c>
      <c r="N97" s="225" t="s">
        <v>48</v>
      </c>
      <c r="O97" s="8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R97" s="228" t="s">
        <v>3959</v>
      </c>
      <c r="AT97" s="228" t="s">
        <v>162</v>
      </c>
      <c r="AU97" s="228" t="s">
        <v>84</v>
      </c>
      <c r="AY97" s="21" t="s">
        <v>159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1" t="s">
        <v>91</v>
      </c>
      <c r="BK97" s="229">
        <f>ROUND(I97*H97,2)</f>
        <v>0</v>
      </c>
      <c r="BL97" s="21" t="s">
        <v>3959</v>
      </c>
      <c r="BM97" s="228" t="s">
        <v>5922</v>
      </c>
    </row>
    <row r="98" s="2" customFormat="1" ht="24.15" customHeight="1">
      <c r="A98" s="43"/>
      <c r="B98" s="44"/>
      <c r="C98" s="217" t="s">
        <v>105</v>
      </c>
      <c r="D98" s="217" t="s">
        <v>162</v>
      </c>
      <c r="E98" s="218" t="s">
        <v>5923</v>
      </c>
      <c r="F98" s="219" t="s">
        <v>5924</v>
      </c>
      <c r="G98" s="220" t="s">
        <v>226</v>
      </c>
      <c r="H98" s="221">
        <v>1</v>
      </c>
      <c r="I98" s="222"/>
      <c r="J98" s="223">
        <f>ROUND(I98*H98,2)</f>
        <v>0</v>
      </c>
      <c r="K98" s="219" t="s">
        <v>227</v>
      </c>
      <c r="L98" s="49"/>
      <c r="M98" s="224" t="s">
        <v>32</v>
      </c>
      <c r="N98" s="225" t="s">
        <v>48</v>
      </c>
      <c r="O98" s="8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R98" s="228" t="s">
        <v>3959</v>
      </c>
      <c r="AT98" s="228" t="s">
        <v>162</v>
      </c>
      <c r="AU98" s="228" t="s">
        <v>84</v>
      </c>
      <c r="AY98" s="21" t="s">
        <v>159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1" t="s">
        <v>91</v>
      </c>
      <c r="BK98" s="229">
        <f>ROUND(I98*H98,2)</f>
        <v>0</v>
      </c>
      <c r="BL98" s="21" t="s">
        <v>3959</v>
      </c>
      <c r="BM98" s="228" t="s">
        <v>5925</v>
      </c>
    </row>
    <row r="99" s="2" customFormat="1" ht="24.15" customHeight="1">
      <c r="A99" s="43"/>
      <c r="B99" s="44"/>
      <c r="C99" s="217" t="s">
        <v>108</v>
      </c>
      <c r="D99" s="217" t="s">
        <v>162</v>
      </c>
      <c r="E99" s="218" t="s">
        <v>5926</v>
      </c>
      <c r="F99" s="219" t="s">
        <v>5927</v>
      </c>
      <c r="G99" s="220" t="s">
        <v>226</v>
      </c>
      <c r="H99" s="221">
        <v>1</v>
      </c>
      <c r="I99" s="222"/>
      <c r="J99" s="223">
        <f>ROUND(I99*H99,2)</f>
        <v>0</v>
      </c>
      <c r="K99" s="219" t="s">
        <v>227</v>
      </c>
      <c r="L99" s="49"/>
      <c r="M99" s="224" t="s">
        <v>32</v>
      </c>
      <c r="N99" s="225" t="s">
        <v>48</v>
      </c>
      <c r="O99" s="8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R99" s="228" t="s">
        <v>3959</v>
      </c>
      <c r="AT99" s="228" t="s">
        <v>162</v>
      </c>
      <c r="AU99" s="228" t="s">
        <v>84</v>
      </c>
      <c r="AY99" s="21" t="s">
        <v>159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1" t="s">
        <v>91</v>
      </c>
      <c r="BK99" s="229">
        <f>ROUND(I99*H99,2)</f>
        <v>0</v>
      </c>
      <c r="BL99" s="21" t="s">
        <v>3959</v>
      </c>
      <c r="BM99" s="228" t="s">
        <v>5928</v>
      </c>
    </row>
    <row r="100" s="2" customFormat="1" ht="37.8" customHeight="1">
      <c r="A100" s="43"/>
      <c r="B100" s="44"/>
      <c r="C100" s="217" t="s">
        <v>111</v>
      </c>
      <c r="D100" s="217" t="s">
        <v>162</v>
      </c>
      <c r="E100" s="218" t="s">
        <v>5929</v>
      </c>
      <c r="F100" s="219" t="s">
        <v>5930</v>
      </c>
      <c r="G100" s="220" t="s">
        <v>226</v>
      </c>
      <c r="H100" s="221">
        <v>1</v>
      </c>
      <c r="I100" s="222"/>
      <c r="J100" s="223">
        <f>ROUND(I100*H100,2)</f>
        <v>0</v>
      </c>
      <c r="K100" s="219" t="s">
        <v>227</v>
      </c>
      <c r="L100" s="49"/>
      <c r="M100" s="224" t="s">
        <v>32</v>
      </c>
      <c r="N100" s="225" t="s">
        <v>48</v>
      </c>
      <c r="O100" s="8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R100" s="228" t="s">
        <v>3959</v>
      </c>
      <c r="AT100" s="228" t="s">
        <v>162</v>
      </c>
      <c r="AU100" s="228" t="s">
        <v>84</v>
      </c>
      <c r="AY100" s="21" t="s">
        <v>159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1" t="s">
        <v>91</v>
      </c>
      <c r="BK100" s="229">
        <f>ROUND(I100*H100,2)</f>
        <v>0</v>
      </c>
      <c r="BL100" s="21" t="s">
        <v>3959</v>
      </c>
      <c r="BM100" s="228" t="s">
        <v>5931</v>
      </c>
    </row>
    <row r="101" s="12" customFormat="1" ht="25.92" customHeight="1">
      <c r="A101" s="12"/>
      <c r="B101" s="201"/>
      <c r="C101" s="202"/>
      <c r="D101" s="203" t="s">
        <v>75</v>
      </c>
      <c r="E101" s="204" t="s">
        <v>91</v>
      </c>
      <c r="F101" s="204" t="s">
        <v>5932</v>
      </c>
      <c r="G101" s="202"/>
      <c r="H101" s="202"/>
      <c r="I101" s="205"/>
      <c r="J101" s="206">
        <f>BK101</f>
        <v>0</v>
      </c>
      <c r="K101" s="202"/>
      <c r="L101" s="207"/>
      <c r="M101" s="208"/>
      <c r="N101" s="209"/>
      <c r="O101" s="209"/>
      <c r="P101" s="210">
        <f>SUM(P102:P111)</f>
        <v>0</v>
      </c>
      <c r="Q101" s="209"/>
      <c r="R101" s="210">
        <f>SUM(R102:R111)</f>
        <v>0</v>
      </c>
      <c r="S101" s="209"/>
      <c r="T101" s="211">
        <f>SUM(T102:T111)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2" t="s">
        <v>84</v>
      </c>
      <c r="AT101" s="213" t="s">
        <v>75</v>
      </c>
      <c r="AU101" s="213" t="s">
        <v>76</v>
      </c>
      <c r="AY101" s="212" t="s">
        <v>159</v>
      </c>
      <c r="BK101" s="214">
        <f>SUM(BK102:BK111)</f>
        <v>0</v>
      </c>
    </row>
    <row r="102" s="2" customFormat="1" ht="16.5" customHeight="1">
      <c r="A102" s="43"/>
      <c r="B102" s="44"/>
      <c r="C102" s="217" t="s">
        <v>114</v>
      </c>
      <c r="D102" s="217" t="s">
        <v>162</v>
      </c>
      <c r="E102" s="218" t="s">
        <v>5933</v>
      </c>
      <c r="F102" s="219" t="s">
        <v>5934</v>
      </c>
      <c r="G102" s="220" t="s">
        <v>785</v>
      </c>
      <c r="H102" s="221">
        <v>720</v>
      </c>
      <c r="I102" s="222"/>
      <c r="J102" s="223">
        <f>ROUND(I102*H102,2)</f>
        <v>0</v>
      </c>
      <c r="K102" s="219" t="s">
        <v>227</v>
      </c>
      <c r="L102" s="49"/>
      <c r="M102" s="224" t="s">
        <v>32</v>
      </c>
      <c r="N102" s="225" t="s">
        <v>48</v>
      </c>
      <c r="O102" s="89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R102" s="228" t="s">
        <v>96</v>
      </c>
      <c r="AT102" s="228" t="s">
        <v>162</v>
      </c>
      <c r="AU102" s="228" t="s">
        <v>84</v>
      </c>
      <c r="AY102" s="21" t="s">
        <v>159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1" t="s">
        <v>91</v>
      </c>
      <c r="BK102" s="229">
        <f>ROUND(I102*H102,2)</f>
        <v>0</v>
      </c>
      <c r="BL102" s="21" t="s">
        <v>96</v>
      </c>
      <c r="BM102" s="228" t="s">
        <v>5935</v>
      </c>
    </row>
    <row r="103" s="2" customFormat="1">
      <c r="A103" s="43"/>
      <c r="B103" s="44"/>
      <c r="C103" s="45"/>
      <c r="D103" s="237" t="s">
        <v>564</v>
      </c>
      <c r="E103" s="45"/>
      <c r="F103" s="265" t="s">
        <v>5936</v>
      </c>
      <c r="G103" s="45"/>
      <c r="H103" s="45"/>
      <c r="I103" s="232"/>
      <c r="J103" s="45"/>
      <c r="K103" s="45"/>
      <c r="L103" s="49"/>
      <c r="M103" s="233"/>
      <c r="N103" s="234"/>
      <c r="O103" s="89"/>
      <c r="P103" s="89"/>
      <c r="Q103" s="89"/>
      <c r="R103" s="89"/>
      <c r="S103" s="89"/>
      <c r="T103" s="90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T103" s="21" t="s">
        <v>564</v>
      </c>
      <c r="AU103" s="21" t="s">
        <v>84</v>
      </c>
    </row>
    <row r="104" s="2" customFormat="1" ht="16.5" customHeight="1">
      <c r="A104" s="43"/>
      <c r="B104" s="44"/>
      <c r="C104" s="217" t="s">
        <v>219</v>
      </c>
      <c r="D104" s="217" t="s">
        <v>162</v>
      </c>
      <c r="E104" s="218" t="s">
        <v>5937</v>
      </c>
      <c r="F104" s="219" t="s">
        <v>5938</v>
      </c>
      <c r="G104" s="220" t="s">
        <v>759</v>
      </c>
      <c r="H104" s="221">
        <v>4</v>
      </c>
      <c r="I104" s="222"/>
      <c r="J104" s="223">
        <f>ROUND(I104*H104,2)</f>
        <v>0</v>
      </c>
      <c r="K104" s="219" t="s">
        <v>227</v>
      </c>
      <c r="L104" s="49"/>
      <c r="M104" s="224" t="s">
        <v>32</v>
      </c>
      <c r="N104" s="225" t="s">
        <v>48</v>
      </c>
      <c r="O104" s="8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R104" s="228" t="s">
        <v>96</v>
      </c>
      <c r="AT104" s="228" t="s">
        <v>162</v>
      </c>
      <c r="AU104" s="228" t="s">
        <v>84</v>
      </c>
      <c r="AY104" s="21" t="s">
        <v>159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1" t="s">
        <v>91</v>
      </c>
      <c r="BK104" s="229">
        <f>ROUND(I104*H104,2)</f>
        <v>0</v>
      </c>
      <c r="BL104" s="21" t="s">
        <v>96</v>
      </c>
      <c r="BM104" s="228" t="s">
        <v>5939</v>
      </c>
    </row>
    <row r="105" s="2" customFormat="1">
      <c r="A105" s="43"/>
      <c r="B105" s="44"/>
      <c r="C105" s="45"/>
      <c r="D105" s="237" t="s">
        <v>564</v>
      </c>
      <c r="E105" s="45"/>
      <c r="F105" s="265" t="s">
        <v>5940</v>
      </c>
      <c r="G105" s="45"/>
      <c r="H105" s="45"/>
      <c r="I105" s="232"/>
      <c r="J105" s="45"/>
      <c r="K105" s="45"/>
      <c r="L105" s="49"/>
      <c r="M105" s="233"/>
      <c r="N105" s="234"/>
      <c r="O105" s="89"/>
      <c r="P105" s="89"/>
      <c r="Q105" s="89"/>
      <c r="R105" s="89"/>
      <c r="S105" s="89"/>
      <c r="T105" s="90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T105" s="21" t="s">
        <v>564</v>
      </c>
      <c r="AU105" s="21" t="s">
        <v>84</v>
      </c>
    </row>
    <row r="106" s="2" customFormat="1" ht="16.5" customHeight="1">
      <c r="A106" s="43"/>
      <c r="B106" s="44"/>
      <c r="C106" s="217" t="s">
        <v>8</v>
      </c>
      <c r="D106" s="217" t="s">
        <v>162</v>
      </c>
      <c r="E106" s="218" t="s">
        <v>5941</v>
      </c>
      <c r="F106" s="219" t="s">
        <v>5942</v>
      </c>
      <c r="G106" s="220" t="s">
        <v>759</v>
      </c>
      <c r="H106" s="221">
        <v>4</v>
      </c>
      <c r="I106" s="222"/>
      <c r="J106" s="223">
        <f>ROUND(I106*H106,2)</f>
        <v>0</v>
      </c>
      <c r="K106" s="219" t="s">
        <v>227</v>
      </c>
      <c r="L106" s="49"/>
      <c r="M106" s="224" t="s">
        <v>32</v>
      </c>
      <c r="N106" s="225" t="s">
        <v>48</v>
      </c>
      <c r="O106" s="8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R106" s="228" t="s">
        <v>96</v>
      </c>
      <c r="AT106" s="228" t="s">
        <v>162</v>
      </c>
      <c r="AU106" s="228" t="s">
        <v>84</v>
      </c>
      <c r="AY106" s="21" t="s">
        <v>159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1" t="s">
        <v>91</v>
      </c>
      <c r="BK106" s="229">
        <f>ROUND(I106*H106,2)</f>
        <v>0</v>
      </c>
      <c r="BL106" s="21" t="s">
        <v>96</v>
      </c>
      <c r="BM106" s="228" t="s">
        <v>5943</v>
      </c>
    </row>
    <row r="107" s="2" customFormat="1">
      <c r="A107" s="43"/>
      <c r="B107" s="44"/>
      <c r="C107" s="45"/>
      <c r="D107" s="237" t="s">
        <v>564</v>
      </c>
      <c r="E107" s="45"/>
      <c r="F107" s="265" t="s">
        <v>5944</v>
      </c>
      <c r="G107" s="45"/>
      <c r="H107" s="45"/>
      <c r="I107" s="232"/>
      <c r="J107" s="45"/>
      <c r="K107" s="45"/>
      <c r="L107" s="49"/>
      <c r="M107" s="233"/>
      <c r="N107" s="234"/>
      <c r="O107" s="89"/>
      <c r="P107" s="89"/>
      <c r="Q107" s="89"/>
      <c r="R107" s="89"/>
      <c r="S107" s="89"/>
      <c r="T107" s="90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T107" s="21" t="s">
        <v>564</v>
      </c>
      <c r="AU107" s="21" t="s">
        <v>84</v>
      </c>
    </row>
    <row r="108" s="2" customFormat="1" ht="16.5" customHeight="1">
      <c r="A108" s="43"/>
      <c r="B108" s="44"/>
      <c r="C108" s="217" t="s">
        <v>231</v>
      </c>
      <c r="D108" s="217" t="s">
        <v>162</v>
      </c>
      <c r="E108" s="218" t="s">
        <v>5945</v>
      </c>
      <c r="F108" s="219" t="s">
        <v>5946</v>
      </c>
      <c r="G108" s="220" t="s">
        <v>759</v>
      </c>
      <c r="H108" s="221">
        <v>4</v>
      </c>
      <c r="I108" s="222"/>
      <c r="J108" s="223">
        <f>ROUND(I108*H108,2)</f>
        <v>0</v>
      </c>
      <c r="K108" s="219" t="s">
        <v>227</v>
      </c>
      <c r="L108" s="49"/>
      <c r="M108" s="224" t="s">
        <v>32</v>
      </c>
      <c r="N108" s="225" t="s">
        <v>48</v>
      </c>
      <c r="O108" s="8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R108" s="228" t="s">
        <v>96</v>
      </c>
      <c r="AT108" s="228" t="s">
        <v>162</v>
      </c>
      <c r="AU108" s="228" t="s">
        <v>84</v>
      </c>
      <c r="AY108" s="21" t="s">
        <v>159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1" t="s">
        <v>91</v>
      </c>
      <c r="BK108" s="229">
        <f>ROUND(I108*H108,2)</f>
        <v>0</v>
      </c>
      <c r="BL108" s="21" t="s">
        <v>96</v>
      </c>
      <c r="BM108" s="228" t="s">
        <v>5947</v>
      </c>
    </row>
    <row r="109" s="2" customFormat="1">
      <c r="A109" s="43"/>
      <c r="B109" s="44"/>
      <c r="C109" s="45"/>
      <c r="D109" s="237" t="s">
        <v>564</v>
      </c>
      <c r="E109" s="45"/>
      <c r="F109" s="265" t="s">
        <v>5948</v>
      </c>
      <c r="G109" s="45"/>
      <c r="H109" s="45"/>
      <c r="I109" s="232"/>
      <c r="J109" s="45"/>
      <c r="K109" s="45"/>
      <c r="L109" s="49"/>
      <c r="M109" s="233"/>
      <c r="N109" s="234"/>
      <c r="O109" s="89"/>
      <c r="P109" s="89"/>
      <c r="Q109" s="89"/>
      <c r="R109" s="89"/>
      <c r="S109" s="89"/>
      <c r="T109" s="90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T109" s="21" t="s">
        <v>564</v>
      </c>
      <c r="AU109" s="21" t="s">
        <v>84</v>
      </c>
    </row>
    <row r="110" s="2" customFormat="1" ht="16.5" customHeight="1">
      <c r="A110" s="43"/>
      <c r="B110" s="44"/>
      <c r="C110" s="217" t="s">
        <v>643</v>
      </c>
      <c r="D110" s="217" t="s">
        <v>162</v>
      </c>
      <c r="E110" s="218" t="s">
        <v>5949</v>
      </c>
      <c r="F110" s="219" t="s">
        <v>5950</v>
      </c>
      <c r="G110" s="220" t="s">
        <v>181</v>
      </c>
      <c r="H110" s="221">
        <v>10</v>
      </c>
      <c r="I110" s="222"/>
      <c r="J110" s="223">
        <f>ROUND(I110*H110,2)</f>
        <v>0</v>
      </c>
      <c r="K110" s="219" t="s">
        <v>227</v>
      </c>
      <c r="L110" s="49"/>
      <c r="M110" s="224" t="s">
        <v>32</v>
      </c>
      <c r="N110" s="225" t="s">
        <v>48</v>
      </c>
      <c r="O110" s="8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96</v>
      </c>
      <c r="AT110" s="228" t="s">
        <v>162</v>
      </c>
      <c r="AU110" s="228" t="s">
        <v>84</v>
      </c>
      <c r="AY110" s="21" t="s">
        <v>159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91</v>
      </c>
      <c r="BK110" s="229">
        <f>ROUND(I110*H110,2)</f>
        <v>0</v>
      </c>
      <c r="BL110" s="21" t="s">
        <v>96</v>
      </c>
      <c r="BM110" s="228" t="s">
        <v>5951</v>
      </c>
    </row>
    <row r="111" s="2" customFormat="1">
      <c r="A111" s="43"/>
      <c r="B111" s="44"/>
      <c r="C111" s="45"/>
      <c r="D111" s="237" t="s">
        <v>564</v>
      </c>
      <c r="E111" s="45"/>
      <c r="F111" s="265" t="s">
        <v>5952</v>
      </c>
      <c r="G111" s="45"/>
      <c r="H111" s="45"/>
      <c r="I111" s="232"/>
      <c r="J111" s="45"/>
      <c r="K111" s="45"/>
      <c r="L111" s="49"/>
      <c r="M111" s="233"/>
      <c r="N111" s="234"/>
      <c r="O111" s="89"/>
      <c r="P111" s="89"/>
      <c r="Q111" s="89"/>
      <c r="R111" s="89"/>
      <c r="S111" s="89"/>
      <c r="T111" s="90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T111" s="21" t="s">
        <v>564</v>
      </c>
      <c r="AU111" s="21" t="s">
        <v>84</v>
      </c>
    </row>
    <row r="112" s="12" customFormat="1" ht="25.92" customHeight="1">
      <c r="A112" s="12"/>
      <c r="B112" s="201"/>
      <c r="C112" s="202"/>
      <c r="D112" s="203" t="s">
        <v>75</v>
      </c>
      <c r="E112" s="204" t="s">
        <v>93</v>
      </c>
      <c r="F112" s="204" t="s">
        <v>5953</v>
      </c>
      <c r="G112" s="202"/>
      <c r="H112" s="202"/>
      <c r="I112" s="205"/>
      <c r="J112" s="206">
        <f>BK112</f>
        <v>0</v>
      </c>
      <c r="K112" s="202"/>
      <c r="L112" s="207"/>
      <c r="M112" s="208"/>
      <c r="N112" s="209"/>
      <c r="O112" s="209"/>
      <c r="P112" s="210">
        <f>SUM(P113:P158)</f>
        <v>0</v>
      </c>
      <c r="Q112" s="209"/>
      <c r="R112" s="210">
        <f>SUM(R113:R158)</f>
        <v>0</v>
      </c>
      <c r="S112" s="209"/>
      <c r="T112" s="211">
        <f>SUM(T113:T158)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2" t="s">
        <v>84</v>
      </c>
      <c r="AT112" s="213" t="s">
        <v>75</v>
      </c>
      <c r="AU112" s="213" t="s">
        <v>76</v>
      </c>
      <c r="AY112" s="212" t="s">
        <v>159</v>
      </c>
      <c r="BK112" s="214">
        <f>SUM(BK113:BK158)</f>
        <v>0</v>
      </c>
    </row>
    <row r="113" s="2" customFormat="1" ht="21.75" customHeight="1">
      <c r="A113" s="43"/>
      <c r="B113" s="44"/>
      <c r="C113" s="217" t="s">
        <v>627</v>
      </c>
      <c r="D113" s="217" t="s">
        <v>162</v>
      </c>
      <c r="E113" s="218" t="s">
        <v>5954</v>
      </c>
      <c r="F113" s="219" t="s">
        <v>5955</v>
      </c>
      <c r="G113" s="220" t="s">
        <v>759</v>
      </c>
      <c r="H113" s="221">
        <v>8</v>
      </c>
      <c r="I113" s="222"/>
      <c r="J113" s="223">
        <f>ROUND(I113*H113,2)</f>
        <v>0</v>
      </c>
      <c r="K113" s="219" t="s">
        <v>227</v>
      </c>
      <c r="L113" s="49"/>
      <c r="M113" s="224" t="s">
        <v>32</v>
      </c>
      <c r="N113" s="225" t="s">
        <v>48</v>
      </c>
      <c r="O113" s="8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R113" s="228" t="s">
        <v>96</v>
      </c>
      <c r="AT113" s="228" t="s">
        <v>162</v>
      </c>
      <c r="AU113" s="228" t="s">
        <v>84</v>
      </c>
      <c r="AY113" s="21" t="s">
        <v>159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91</v>
      </c>
      <c r="BK113" s="229">
        <f>ROUND(I113*H113,2)</f>
        <v>0</v>
      </c>
      <c r="BL113" s="21" t="s">
        <v>96</v>
      </c>
      <c r="BM113" s="228" t="s">
        <v>5956</v>
      </c>
    </row>
    <row r="114" s="2" customFormat="1">
      <c r="A114" s="43"/>
      <c r="B114" s="44"/>
      <c r="C114" s="45"/>
      <c r="D114" s="237" t="s">
        <v>564</v>
      </c>
      <c r="E114" s="45"/>
      <c r="F114" s="265" t="s">
        <v>5957</v>
      </c>
      <c r="G114" s="45"/>
      <c r="H114" s="45"/>
      <c r="I114" s="232"/>
      <c r="J114" s="45"/>
      <c r="K114" s="45"/>
      <c r="L114" s="49"/>
      <c r="M114" s="233"/>
      <c r="N114" s="234"/>
      <c r="O114" s="89"/>
      <c r="P114" s="89"/>
      <c r="Q114" s="89"/>
      <c r="R114" s="89"/>
      <c r="S114" s="89"/>
      <c r="T114" s="90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T114" s="21" t="s">
        <v>564</v>
      </c>
      <c r="AU114" s="21" t="s">
        <v>84</v>
      </c>
    </row>
    <row r="115" s="2" customFormat="1" ht="16.5" customHeight="1">
      <c r="A115" s="43"/>
      <c r="B115" s="44"/>
      <c r="C115" s="217" t="s">
        <v>663</v>
      </c>
      <c r="D115" s="217" t="s">
        <v>162</v>
      </c>
      <c r="E115" s="218" t="s">
        <v>5958</v>
      </c>
      <c r="F115" s="219" t="s">
        <v>5959</v>
      </c>
      <c r="G115" s="220" t="s">
        <v>785</v>
      </c>
      <c r="H115" s="221">
        <v>100</v>
      </c>
      <c r="I115" s="222"/>
      <c r="J115" s="223">
        <f>ROUND(I115*H115,2)</f>
        <v>0</v>
      </c>
      <c r="K115" s="219" t="s">
        <v>227</v>
      </c>
      <c r="L115" s="49"/>
      <c r="M115" s="224" t="s">
        <v>32</v>
      </c>
      <c r="N115" s="225" t="s">
        <v>48</v>
      </c>
      <c r="O115" s="8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8" t="s">
        <v>96</v>
      </c>
      <c r="AT115" s="228" t="s">
        <v>162</v>
      </c>
      <c r="AU115" s="228" t="s">
        <v>84</v>
      </c>
      <c r="AY115" s="21" t="s">
        <v>159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91</v>
      </c>
      <c r="BK115" s="229">
        <f>ROUND(I115*H115,2)</f>
        <v>0</v>
      </c>
      <c r="BL115" s="21" t="s">
        <v>96</v>
      </c>
      <c r="BM115" s="228" t="s">
        <v>5960</v>
      </c>
    </row>
    <row r="116" s="2" customFormat="1">
      <c r="A116" s="43"/>
      <c r="B116" s="44"/>
      <c r="C116" s="45"/>
      <c r="D116" s="237" t="s">
        <v>564</v>
      </c>
      <c r="E116" s="45"/>
      <c r="F116" s="265" t="s">
        <v>5961</v>
      </c>
      <c r="G116" s="45"/>
      <c r="H116" s="45"/>
      <c r="I116" s="232"/>
      <c r="J116" s="45"/>
      <c r="K116" s="45"/>
      <c r="L116" s="49"/>
      <c r="M116" s="233"/>
      <c r="N116" s="234"/>
      <c r="O116" s="89"/>
      <c r="P116" s="89"/>
      <c r="Q116" s="89"/>
      <c r="R116" s="89"/>
      <c r="S116" s="89"/>
      <c r="T116" s="90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T116" s="21" t="s">
        <v>564</v>
      </c>
      <c r="AU116" s="21" t="s">
        <v>84</v>
      </c>
    </row>
    <row r="117" s="2" customFormat="1" ht="21.75" customHeight="1">
      <c r="A117" s="43"/>
      <c r="B117" s="44"/>
      <c r="C117" s="217" t="s">
        <v>669</v>
      </c>
      <c r="D117" s="217" t="s">
        <v>162</v>
      </c>
      <c r="E117" s="218" t="s">
        <v>5962</v>
      </c>
      <c r="F117" s="219" t="s">
        <v>5963</v>
      </c>
      <c r="G117" s="220" t="s">
        <v>759</v>
      </c>
      <c r="H117" s="221">
        <v>8</v>
      </c>
      <c r="I117" s="222"/>
      <c r="J117" s="223">
        <f>ROUND(I117*H117,2)</f>
        <v>0</v>
      </c>
      <c r="K117" s="219" t="s">
        <v>227</v>
      </c>
      <c r="L117" s="49"/>
      <c r="M117" s="224" t="s">
        <v>32</v>
      </c>
      <c r="N117" s="225" t="s">
        <v>48</v>
      </c>
      <c r="O117" s="89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R117" s="228" t="s">
        <v>96</v>
      </c>
      <c r="AT117" s="228" t="s">
        <v>162</v>
      </c>
      <c r="AU117" s="228" t="s">
        <v>84</v>
      </c>
      <c r="AY117" s="21" t="s">
        <v>159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1" t="s">
        <v>91</v>
      </c>
      <c r="BK117" s="229">
        <f>ROUND(I117*H117,2)</f>
        <v>0</v>
      </c>
      <c r="BL117" s="21" t="s">
        <v>96</v>
      </c>
      <c r="BM117" s="228" t="s">
        <v>5964</v>
      </c>
    </row>
    <row r="118" s="2" customFormat="1">
      <c r="A118" s="43"/>
      <c r="B118" s="44"/>
      <c r="C118" s="45"/>
      <c r="D118" s="237" t="s">
        <v>564</v>
      </c>
      <c r="E118" s="45"/>
      <c r="F118" s="265" t="s">
        <v>5965</v>
      </c>
      <c r="G118" s="45"/>
      <c r="H118" s="45"/>
      <c r="I118" s="232"/>
      <c r="J118" s="45"/>
      <c r="K118" s="45"/>
      <c r="L118" s="49"/>
      <c r="M118" s="233"/>
      <c r="N118" s="234"/>
      <c r="O118" s="89"/>
      <c r="P118" s="89"/>
      <c r="Q118" s="89"/>
      <c r="R118" s="89"/>
      <c r="S118" s="89"/>
      <c r="T118" s="90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T118" s="21" t="s">
        <v>564</v>
      </c>
      <c r="AU118" s="21" t="s">
        <v>84</v>
      </c>
    </row>
    <row r="119" s="2" customFormat="1" ht="16.5" customHeight="1">
      <c r="A119" s="43"/>
      <c r="B119" s="44"/>
      <c r="C119" s="217" t="s">
        <v>677</v>
      </c>
      <c r="D119" s="217" t="s">
        <v>162</v>
      </c>
      <c r="E119" s="218" t="s">
        <v>5966</v>
      </c>
      <c r="F119" s="219" t="s">
        <v>5967</v>
      </c>
      <c r="G119" s="220" t="s">
        <v>759</v>
      </c>
      <c r="H119" s="221">
        <v>8</v>
      </c>
      <c r="I119" s="222"/>
      <c r="J119" s="223">
        <f>ROUND(I119*H119,2)</f>
        <v>0</v>
      </c>
      <c r="K119" s="219" t="s">
        <v>227</v>
      </c>
      <c r="L119" s="49"/>
      <c r="M119" s="224" t="s">
        <v>32</v>
      </c>
      <c r="N119" s="225" t="s">
        <v>48</v>
      </c>
      <c r="O119" s="8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96</v>
      </c>
      <c r="AT119" s="228" t="s">
        <v>162</v>
      </c>
      <c r="AU119" s="228" t="s">
        <v>84</v>
      </c>
      <c r="AY119" s="21" t="s">
        <v>159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91</v>
      </c>
      <c r="BK119" s="229">
        <f>ROUND(I119*H119,2)</f>
        <v>0</v>
      </c>
      <c r="BL119" s="21" t="s">
        <v>96</v>
      </c>
      <c r="BM119" s="228" t="s">
        <v>5968</v>
      </c>
    </row>
    <row r="120" s="2" customFormat="1">
      <c r="A120" s="43"/>
      <c r="B120" s="44"/>
      <c r="C120" s="45"/>
      <c r="D120" s="237" t="s">
        <v>564</v>
      </c>
      <c r="E120" s="45"/>
      <c r="F120" s="265" t="s">
        <v>5969</v>
      </c>
      <c r="G120" s="45"/>
      <c r="H120" s="45"/>
      <c r="I120" s="232"/>
      <c r="J120" s="45"/>
      <c r="K120" s="45"/>
      <c r="L120" s="49"/>
      <c r="M120" s="233"/>
      <c r="N120" s="234"/>
      <c r="O120" s="89"/>
      <c r="P120" s="89"/>
      <c r="Q120" s="89"/>
      <c r="R120" s="89"/>
      <c r="S120" s="89"/>
      <c r="T120" s="90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T120" s="21" t="s">
        <v>564</v>
      </c>
      <c r="AU120" s="21" t="s">
        <v>84</v>
      </c>
    </row>
    <row r="121" s="2" customFormat="1" ht="16.5" customHeight="1">
      <c r="A121" s="43"/>
      <c r="B121" s="44"/>
      <c r="C121" s="217" t="s">
        <v>703</v>
      </c>
      <c r="D121" s="217" t="s">
        <v>162</v>
      </c>
      <c r="E121" s="218" t="s">
        <v>5970</v>
      </c>
      <c r="F121" s="219" t="s">
        <v>5971</v>
      </c>
      <c r="G121" s="220" t="s">
        <v>759</v>
      </c>
      <c r="H121" s="221">
        <v>8</v>
      </c>
      <c r="I121" s="222"/>
      <c r="J121" s="223">
        <f>ROUND(I121*H121,2)</f>
        <v>0</v>
      </c>
      <c r="K121" s="219" t="s">
        <v>227</v>
      </c>
      <c r="L121" s="49"/>
      <c r="M121" s="224" t="s">
        <v>32</v>
      </c>
      <c r="N121" s="225" t="s">
        <v>48</v>
      </c>
      <c r="O121" s="8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R121" s="228" t="s">
        <v>96</v>
      </c>
      <c r="AT121" s="228" t="s">
        <v>162</v>
      </c>
      <c r="AU121" s="228" t="s">
        <v>84</v>
      </c>
      <c r="AY121" s="21" t="s">
        <v>159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1" t="s">
        <v>91</v>
      </c>
      <c r="BK121" s="229">
        <f>ROUND(I121*H121,2)</f>
        <v>0</v>
      </c>
      <c r="BL121" s="21" t="s">
        <v>96</v>
      </c>
      <c r="BM121" s="228" t="s">
        <v>5972</v>
      </c>
    </row>
    <row r="122" s="2" customFormat="1">
      <c r="A122" s="43"/>
      <c r="B122" s="44"/>
      <c r="C122" s="45"/>
      <c r="D122" s="237" t="s">
        <v>564</v>
      </c>
      <c r="E122" s="45"/>
      <c r="F122" s="265" t="s">
        <v>5973</v>
      </c>
      <c r="G122" s="45"/>
      <c r="H122" s="45"/>
      <c r="I122" s="232"/>
      <c r="J122" s="45"/>
      <c r="K122" s="45"/>
      <c r="L122" s="49"/>
      <c r="M122" s="233"/>
      <c r="N122" s="234"/>
      <c r="O122" s="89"/>
      <c r="P122" s="89"/>
      <c r="Q122" s="89"/>
      <c r="R122" s="89"/>
      <c r="S122" s="89"/>
      <c r="T122" s="90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T122" s="21" t="s">
        <v>564</v>
      </c>
      <c r="AU122" s="21" t="s">
        <v>84</v>
      </c>
    </row>
    <row r="123" s="2" customFormat="1" ht="16.5" customHeight="1">
      <c r="A123" s="43"/>
      <c r="B123" s="44"/>
      <c r="C123" s="217" t="s">
        <v>715</v>
      </c>
      <c r="D123" s="217" t="s">
        <v>162</v>
      </c>
      <c r="E123" s="218" t="s">
        <v>5974</v>
      </c>
      <c r="F123" s="219" t="s">
        <v>5975</v>
      </c>
      <c r="G123" s="220" t="s">
        <v>759</v>
      </c>
      <c r="H123" s="221">
        <v>1</v>
      </c>
      <c r="I123" s="222"/>
      <c r="J123" s="223">
        <f>ROUND(I123*H123,2)</f>
        <v>0</v>
      </c>
      <c r="K123" s="219" t="s">
        <v>227</v>
      </c>
      <c r="L123" s="49"/>
      <c r="M123" s="224" t="s">
        <v>32</v>
      </c>
      <c r="N123" s="225" t="s">
        <v>48</v>
      </c>
      <c r="O123" s="89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R123" s="228" t="s">
        <v>96</v>
      </c>
      <c r="AT123" s="228" t="s">
        <v>162</v>
      </c>
      <c r="AU123" s="228" t="s">
        <v>84</v>
      </c>
      <c r="AY123" s="21" t="s">
        <v>159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1" t="s">
        <v>91</v>
      </c>
      <c r="BK123" s="229">
        <f>ROUND(I123*H123,2)</f>
        <v>0</v>
      </c>
      <c r="BL123" s="21" t="s">
        <v>96</v>
      </c>
      <c r="BM123" s="228" t="s">
        <v>5976</v>
      </c>
    </row>
    <row r="124" s="2" customFormat="1">
      <c r="A124" s="43"/>
      <c r="B124" s="44"/>
      <c r="C124" s="45"/>
      <c r="D124" s="237" t="s">
        <v>564</v>
      </c>
      <c r="E124" s="45"/>
      <c r="F124" s="265" t="s">
        <v>5977</v>
      </c>
      <c r="G124" s="45"/>
      <c r="H124" s="45"/>
      <c r="I124" s="232"/>
      <c r="J124" s="45"/>
      <c r="K124" s="45"/>
      <c r="L124" s="49"/>
      <c r="M124" s="233"/>
      <c r="N124" s="234"/>
      <c r="O124" s="89"/>
      <c r="P124" s="89"/>
      <c r="Q124" s="89"/>
      <c r="R124" s="89"/>
      <c r="S124" s="89"/>
      <c r="T124" s="90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T124" s="21" t="s">
        <v>564</v>
      </c>
      <c r="AU124" s="21" t="s">
        <v>84</v>
      </c>
    </row>
    <row r="125" s="2" customFormat="1" ht="16.5" customHeight="1">
      <c r="A125" s="43"/>
      <c r="B125" s="44"/>
      <c r="C125" s="217" t="s">
        <v>7</v>
      </c>
      <c r="D125" s="217" t="s">
        <v>162</v>
      </c>
      <c r="E125" s="218" t="s">
        <v>5978</v>
      </c>
      <c r="F125" s="219" t="s">
        <v>5979</v>
      </c>
      <c r="G125" s="220" t="s">
        <v>785</v>
      </c>
      <c r="H125" s="221">
        <v>78</v>
      </c>
      <c r="I125" s="222"/>
      <c r="J125" s="223">
        <f>ROUND(I125*H125,2)</f>
        <v>0</v>
      </c>
      <c r="K125" s="219" t="s">
        <v>227</v>
      </c>
      <c r="L125" s="49"/>
      <c r="M125" s="224" t="s">
        <v>32</v>
      </c>
      <c r="N125" s="225" t="s">
        <v>48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8" t="s">
        <v>96</v>
      </c>
      <c r="AT125" s="228" t="s">
        <v>162</v>
      </c>
      <c r="AU125" s="228" t="s">
        <v>84</v>
      </c>
      <c r="AY125" s="21" t="s">
        <v>159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91</v>
      </c>
      <c r="BK125" s="229">
        <f>ROUND(I125*H125,2)</f>
        <v>0</v>
      </c>
      <c r="BL125" s="21" t="s">
        <v>96</v>
      </c>
      <c r="BM125" s="228" t="s">
        <v>5980</v>
      </c>
    </row>
    <row r="126" s="2" customFormat="1">
      <c r="A126" s="43"/>
      <c r="B126" s="44"/>
      <c r="C126" s="45"/>
      <c r="D126" s="237" t="s">
        <v>564</v>
      </c>
      <c r="E126" s="45"/>
      <c r="F126" s="265" t="s">
        <v>5981</v>
      </c>
      <c r="G126" s="45"/>
      <c r="H126" s="45"/>
      <c r="I126" s="232"/>
      <c r="J126" s="45"/>
      <c r="K126" s="45"/>
      <c r="L126" s="49"/>
      <c r="M126" s="233"/>
      <c r="N126" s="234"/>
      <c r="O126" s="89"/>
      <c r="P126" s="89"/>
      <c r="Q126" s="89"/>
      <c r="R126" s="89"/>
      <c r="S126" s="89"/>
      <c r="T126" s="90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T126" s="21" t="s">
        <v>564</v>
      </c>
      <c r="AU126" s="21" t="s">
        <v>84</v>
      </c>
    </row>
    <row r="127" s="2" customFormat="1" ht="16.5" customHeight="1">
      <c r="A127" s="43"/>
      <c r="B127" s="44"/>
      <c r="C127" s="217" t="s">
        <v>675</v>
      </c>
      <c r="D127" s="217" t="s">
        <v>162</v>
      </c>
      <c r="E127" s="218" t="s">
        <v>5982</v>
      </c>
      <c r="F127" s="219" t="s">
        <v>5967</v>
      </c>
      <c r="G127" s="220" t="s">
        <v>759</v>
      </c>
      <c r="H127" s="221">
        <v>14</v>
      </c>
      <c r="I127" s="222"/>
      <c r="J127" s="223">
        <f>ROUND(I127*H127,2)</f>
        <v>0</v>
      </c>
      <c r="K127" s="219" t="s">
        <v>227</v>
      </c>
      <c r="L127" s="49"/>
      <c r="M127" s="224" t="s">
        <v>32</v>
      </c>
      <c r="N127" s="225" t="s">
        <v>48</v>
      </c>
      <c r="O127" s="8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R127" s="228" t="s">
        <v>96</v>
      </c>
      <c r="AT127" s="228" t="s">
        <v>162</v>
      </c>
      <c r="AU127" s="228" t="s">
        <v>84</v>
      </c>
      <c r="AY127" s="21" t="s">
        <v>159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1" t="s">
        <v>91</v>
      </c>
      <c r="BK127" s="229">
        <f>ROUND(I127*H127,2)</f>
        <v>0</v>
      </c>
      <c r="BL127" s="21" t="s">
        <v>96</v>
      </c>
      <c r="BM127" s="228" t="s">
        <v>5983</v>
      </c>
    </row>
    <row r="128" s="2" customFormat="1">
      <c r="A128" s="43"/>
      <c r="B128" s="44"/>
      <c r="C128" s="45"/>
      <c r="D128" s="237" t="s">
        <v>564</v>
      </c>
      <c r="E128" s="45"/>
      <c r="F128" s="265" t="s">
        <v>5984</v>
      </c>
      <c r="G128" s="45"/>
      <c r="H128" s="45"/>
      <c r="I128" s="232"/>
      <c r="J128" s="45"/>
      <c r="K128" s="45"/>
      <c r="L128" s="49"/>
      <c r="M128" s="233"/>
      <c r="N128" s="234"/>
      <c r="O128" s="89"/>
      <c r="P128" s="89"/>
      <c r="Q128" s="89"/>
      <c r="R128" s="89"/>
      <c r="S128" s="89"/>
      <c r="T128" s="90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T128" s="21" t="s">
        <v>564</v>
      </c>
      <c r="AU128" s="21" t="s">
        <v>84</v>
      </c>
    </row>
    <row r="129" s="2" customFormat="1" ht="16.5" customHeight="1">
      <c r="A129" s="43"/>
      <c r="B129" s="44"/>
      <c r="C129" s="217" t="s">
        <v>734</v>
      </c>
      <c r="D129" s="217" t="s">
        <v>162</v>
      </c>
      <c r="E129" s="218" t="s">
        <v>5985</v>
      </c>
      <c r="F129" s="219" t="s">
        <v>5967</v>
      </c>
      <c r="G129" s="220" t="s">
        <v>759</v>
      </c>
      <c r="H129" s="221">
        <v>4</v>
      </c>
      <c r="I129" s="222"/>
      <c r="J129" s="223">
        <f>ROUND(I129*H129,2)</f>
        <v>0</v>
      </c>
      <c r="K129" s="219" t="s">
        <v>227</v>
      </c>
      <c r="L129" s="49"/>
      <c r="M129" s="224" t="s">
        <v>32</v>
      </c>
      <c r="N129" s="225" t="s">
        <v>48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R129" s="228" t="s">
        <v>96</v>
      </c>
      <c r="AT129" s="228" t="s">
        <v>162</v>
      </c>
      <c r="AU129" s="228" t="s">
        <v>84</v>
      </c>
      <c r="AY129" s="21" t="s">
        <v>159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91</v>
      </c>
      <c r="BK129" s="229">
        <f>ROUND(I129*H129,2)</f>
        <v>0</v>
      </c>
      <c r="BL129" s="21" t="s">
        <v>96</v>
      </c>
      <c r="BM129" s="228" t="s">
        <v>5986</v>
      </c>
    </row>
    <row r="130" s="2" customFormat="1">
      <c r="A130" s="43"/>
      <c r="B130" s="44"/>
      <c r="C130" s="45"/>
      <c r="D130" s="237" t="s">
        <v>564</v>
      </c>
      <c r="E130" s="45"/>
      <c r="F130" s="265" t="s">
        <v>5987</v>
      </c>
      <c r="G130" s="45"/>
      <c r="H130" s="45"/>
      <c r="I130" s="232"/>
      <c r="J130" s="45"/>
      <c r="K130" s="45"/>
      <c r="L130" s="49"/>
      <c r="M130" s="233"/>
      <c r="N130" s="234"/>
      <c r="O130" s="89"/>
      <c r="P130" s="89"/>
      <c r="Q130" s="89"/>
      <c r="R130" s="89"/>
      <c r="S130" s="89"/>
      <c r="T130" s="90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T130" s="21" t="s">
        <v>564</v>
      </c>
      <c r="AU130" s="21" t="s">
        <v>84</v>
      </c>
    </row>
    <row r="131" s="2" customFormat="1" ht="16.5" customHeight="1">
      <c r="A131" s="43"/>
      <c r="B131" s="44"/>
      <c r="C131" s="217" t="s">
        <v>723</v>
      </c>
      <c r="D131" s="217" t="s">
        <v>162</v>
      </c>
      <c r="E131" s="218" t="s">
        <v>5988</v>
      </c>
      <c r="F131" s="219" t="s">
        <v>5967</v>
      </c>
      <c r="G131" s="220" t="s">
        <v>759</v>
      </c>
      <c r="H131" s="221">
        <v>4</v>
      </c>
      <c r="I131" s="222"/>
      <c r="J131" s="223">
        <f>ROUND(I131*H131,2)</f>
        <v>0</v>
      </c>
      <c r="K131" s="219" t="s">
        <v>227</v>
      </c>
      <c r="L131" s="49"/>
      <c r="M131" s="224" t="s">
        <v>32</v>
      </c>
      <c r="N131" s="225" t="s">
        <v>48</v>
      </c>
      <c r="O131" s="89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R131" s="228" t="s">
        <v>96</v>
      </c>
      <c r="AT131" s="228" t="s">
        <v>162</v>
      </c>
      <c r="AU131" s="228" t="s">
        <v>84</v>
      </c>
      <c r="AY131" s="21" t="s">
        <v>159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1" t="s">
        <v>91</v>
      </c>
      <c r="BK131" s="229">
        <f>ROUND(I131*H131,2)</f>
        <v>0</v>
      </c>
      <c r="BL131" s="21" t="s">
        <v>96</v>
      </c>
      <c r="BM131" s="228" t="s">
        <v>5989</v>
      </c>
    </row>
    <row r="132" s="2" customFormat="1">
      <c r="A132" s="43"/>
      <c r="B132" s="44"/>
      <c r="C132" s="45"/>
      <c r="D132" s="237" t="s">
        <v>564</v>
      </c>
      <c r="E132" s="45"/>
      <c r="F132" s="265" t="s">
        <v>5990</v>
      </c>
      <c r="G132" s="45"/>
      <c r="H132" s="45"/>
      <c r="I132" s="232"/>
      <c r="J132" s="45"/>
      <c r="K132" s="45"/>
      <c r="L132" s="49"/>
      <c r="M132" s="233"/>
      <c r="N132" s="234"/>
      <c r="O132" s="89"/>
      <c r="P132" s="89"/>
      <c r="Q132" s="89"/>
      <c r="R132" s="89"/>
      <c r="S132" s="89"/>
      <c r="T132" s="90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T132" s="21" t="s">
        <v>564</v>
      </c>
      <c r="AU132" s="21" t="s">
        <v>84</v>
      </c>
    </row>
    <row r="133" s="2" customFormat="1" ht="16.5" customHeight="1">
      <c r="A133" s="43"/>
      <c r="B133" s="44"/>
      <c r="C133" s="217" t="s">
        <v>744</v>
      </c>
      <c r="D133" s="217" t="s">
        <v>162</v>
      </c>
      <c r="E133" s="218" t="s">
        <v>5991</v>
      </c>
      <c r="F133" s="219" t="s">
        <v>5992</v>
      </c>
      <c r="G133" s="220" t="s">
        <v>759</v>
      </c>
      <c r="H133" s="221">
        <v>6</v>
      </c>
      <c r="I133" s="222"/>
      <c r="J133" s="223">
        <f>ROUND(I133*H133,2)</f>
        <v>0</v>
      </c>
      <c r="K133" s="219" t="s">
        <v>227</v>
      </c>
      <c r="L133" s="49"/>
      <c r="M133" s="224" t="s">
        <v>32</v>
      </c>
      <c r="N133" s="225" t="s">
        <v>48</v>
      </c>
      <c r="O133" s="89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R133" s="228" t="s">
        <v>96</v>
      </c>
      <c r="AT133" s="228" t="s">
        <v>162</v>
      </c>
      <c r="AU133" s="228" t="s">
        <v>84</v>
      </c>
      <c r="AY133" s="21" t="s">
        <v>159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1" t="s">
        <v>91</v>
      </c>
      <c r="BK133" s="229">
        <f>ROUND(I133*H133,2)</f>
        <v>0</v>
      </c>
      <c r="BL133" s="21" t="s">
        <v>96</v>
      </c>
      <c r="BM133" s="228" t="s">
        <v>5993</v>
      </c>
    </row>
    <row r="134" s="2" customFormat="1">
      <c r="A134" s="43"/>
      <c r="B134" s="44"/>
      <c r="C134" s="45"/>
      <c r="D134" s="237" t="s">
        <v>564</v>
      </c>
      <c r="E134" s="45"/>
      <c r="F134" s="265" t="s">
        <v>5994</v>
      </c>
      <c r="G134" s="45"/>
      <c r="H134" s="45"/>
      <c r="I134" s="232"/>
      <c r="J134" s="45"/>
      <c r="K134" s="45"/>
      <c r="L134" s="49"/>
      <c r="M134" s="233"/>
      <c r="N134" s="234"/>
      <c r="O134" s="89"/>
      <c r="P134" s="89"/>
      <c r="Q134" s="89"/>
      <c r="R134" s="89"/>
      <c r="S134" s="89"/>
      <c r="T134" s="90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T134" s="21" t="s">
        <v>564</v>
      </c>
      <c r="AU134" s="21" t="s">
        <v>84</v>
      </c>
    </row>
    <row r="135" s="2" customFormat="1" ht="16.5" customHeight="1">
      <c r="A135" s="43"/>
      <c r="B135" s="44"/>
      <c r="C135" s="217" t="s">
        <v>749</v>
      </c>
      <c r="D135" s="217" t="s">
        <v>162</v>
      </c>
      <c r="E135" s="218" t="s">
        <v>5995</v>
      </c>
      <c r="F135" s="219" t="s">
        <v>5996</v>
      </c>
      <c r="G135" s="220" t="s">
        <v>759</v>
      </c>
      <c r="H135" s="221">
        <v>6</v>
      </c>
      <c r="I135" s="222"/>
      <c r="J135" s="223">
        <f>ROUND(I135*H135,2)</f>
        <v>0</v>
      </c>
      <c r="K135" s="219" t="s">
        <v>227</v>
      </c>
      <c r="L135" s="49"/>
      <c r="M135" s="224" t="s">
        <v>32</v>
      </c>
      <c r="N135" s="225" t="s">
        <v>48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R135" s="228" t="s">
        <v>96</v>
      </c>
      <c r="AT135" s="228" t="s">
        <v>162</v>
      </c>
      <c r="AU135" s="228" t="s">
        <v>84</v>
      </c>
      <c r="AY135" s="21" t="s">
        <v>159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1" t="s">
        <v>91</v>
      </c>
      <c r="BK135" s="229">
        <f>ROUND(I135*H135,2)</f>
        <v>0</v>
      </c>
      <c r="BL135" s="21" t="s">
        <v>96</v>
      </c>
      <c r="BM135" s="228" t="s">
        <v>5997</v>
      </c>
    </row>
    <row r="136" s="2" customFormat="1">
      <c r="A136" s="43"/>
      <c r="B136" s="44"/>
      <c r="C136" s="45"/>
      <c r="D136" s="237" t="s">
        <v>564</v>
      </c>
      <c r="E136" s="45"/>
      <c r="F136" s="265" t="s">
        <v>5998</v>
      </c>
      <c r="G136" s="45"/>
      <c r="H136" s="45"/>
      <c r="I136" s="232"/>
      <c r="J136" s="45"/>
      <c r="K136" s="45"/>
      <c r="L136" s="49"/>
      <c r="M136" s="233"/>
      <c r="N136" s="234"/>
      <c r="O136" s="89"/>
      <c r="P136" s="89"/>
      <c r="Q136" s="89"/>
      <c r="R136" s="89"/>
      <c r="S136" s="89"/>
      <c r="T136" s="90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T136" s="21" t="s">
        <v>564</v>
      </c>
      <c r="AU136" s="21" t="s">
        <v>84</v>
      </c>
    </row>
    <row r="137" s="2" customFormat="1" ht="16.5" customHeight="1">
      <c r="A137" s="43"/>
      <c r="B137" s="44"/>
      <c r="C137" s="217" t="s">
        <v>756</v>
      </c>
      <c r="D137" s="217" t="s">
        <v>162</v>
      </c>
      <c r="E137" s="218" t="s">
        <v>5999</v>
      </c>
      <c r="F137" s="219" t="s">
        <v>6000</v>
      </c>
      <c r="G137" s="220" t="s">
        <v>759</v>
      </c>
      <c r="H137" s="221">
        <v>2</v>
      </c>
      <c r="I137" s="222"/>
      <c r="J137" s="223">
        <f>ROUND(I137*H137,2)</f>
        <v>0</v>
      </c>
      <c r="K137" s="219" t="s">
        <v>227</v>
      </c>
      <c r="L137" s="49"/>
      <c r="M137" s="224" t="s">
        <v>32</v>
      </c>
      <c r="N137" s="225" t="s">
        <v>48</v>
      </c>
      <c r="O137" s="89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R137" s="228" t="s">
        <v>96</v>
      </c>
      <c r="AT137" s="228" t="s">
        <v>162</v>
      </c>
      <c r="AU137" s="228" t="s">
        <v>84</v>
      </c>
      <c r="AY137" s="21" t="s">
        <v>159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1" t="s">
        <v>91</v>
      </c>
      <c r="BK137" s="229">
        <f>ROUND(I137*H137,2)</f>
        <v>0</v>
      </c>
      <c r="BL137" s="21" t="s">
        <v>96</v>
      </c>
      <c r="BM137" s="228" t="s">
        <v>6001</v>
      </c>
    </row>
    <row r="138" s="2" customFormat="1">
      <c r="A138" s="43"/>
      <c r="B138" s="44"/>
      <c r="C138" s="45"/>
      <c r="D138" s="237" t="s">
        <v>564</v>
      </c>
      <c r="E138" s="45"/>
      <c r="F138" s="265" t="s">
        <v>6002</v>
      </c>
      <c r="G138" s="45"/>
      <c r="H138" s="45"/>
      <c r="I138" s="232"/>
      <c r="J138" s="45"/>
      <c r="K138" s="45"/>
      <c r="L138" s="49"/>
      <c r="M138" s="233"/>
      <c r="N138" s="234"/>
      <c r="O138" s="89"/>
      <c r="P138" s="89"/>
      <c r="Q138" s="89"/>
      <c r="R138" s="89"/>
      <c r="S138" s="89"/>
      <c r="T138" s="90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T138" s="21" t="s">
        <v>564</v>
      </c>
      <c r="AU138" s="21" t="s">
        <v>84</v>
      </c>
    </row>
    <row r="139" s="2" customFormat="1" ht="16.5" customHeight="1">
      <c r="A139" s="43"/>
      <c r="B139" s="44"/>
      <c r="C139" s="217" t="s">
        <v>761</v>
      </c>
      <c r="D139" s="217" t="s">
        <v>162</v>
      </c>
      <c r="E139" s="218" t="s">
        <v>6003</v>
      </c>
      <c r="F139" s="219" t="s">
        <v>6004</v>
      </c>
      <c r="G139" s="220" t="s">
        <v>226</v>
      </c>
      <c r="H139" s="221">
        <v>2</v>
      </c>
      <c r="I139" s="222"/>
      <c r="J139" s="223">
        <f>ROUND(I139*H139,2)</f>
        <v>0</v>
      </c>
      <c r="K139" s="219" t="s">
        <v>227</v>
      </c>
      <c r="L139" s="49"/>
      <c r="M139" s="224" t="s">
        <v>32</v>
      </c>
      <c r="N139" s="225" t="s">
        <v>48</v>
      </c>
      <c r="O139" s="89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R139" s="228" t="s">
        <v>96</v>
      </c>
      <c r="AT139" s="228" t="s">
        <v>162</v>
      </c>
      <c r="AU139" s="228" t="s">
        <v>84</v>
      </c>
      <c r="AY139" s="21" t="s">
        <v>159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1" t="s">
        <v>91</v>
      </c>
      <c r="BK139" s="229">
        <f>ROUND(I139*H139,2)</f>
        <v>0</v>
      </c>
      <c r="BL139" s="21" t="s">
        <v>96</v>
      </c>
      <c r="BM139" s="228" t="s">
        <v>6005</v>
      </c>
    </row>
    <row r="140" s="2" customFormat="1">
      <c r="A140" s="43"/>
      <c r="B140" s="44"/>
      <c r="C140" s="45"/>
      <c r="D140" s="237" t="s">
        <v>564</v>
      </c>
      <c r="E140" s="45"/>
      <c r="F140" s="265" t="s">
        <v>6006</v>
      </c>
      <c r="G140" s="45"/>
      <c r="H140" s="45"/>
      <c r="I140" s="232"/>
      <c r="J140" s="45"/>
      <c r="K140" s="45"/>
      <c r="L140" s="49"/>
      <c r="M140" s="233"/>
      <c r="N140" s="234"/>
      <c r="O140" s="89"/>
      <c r="P140" s="89"/>
      <c r="Q140" s="89"/>
      <c r="R140" s="89"/>
      <c r="S140" s="89"/>
      <c r="T140" s="90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T140" s="21" t="s">
        <v>564</v>
      </c>
      <c r="AU140" s="21" t="s">
        <v>84</v>
      </c>
    </row>
    <row r="141" s="2" customFormat="1" ht="16.5" customHeight="1">
      <c r="A141" s="43"/>
      <c r="B141" s="44"/>
      <c r="C141" s="217" t="s">
        <v>765</v>
      </c>
      <c r="D141" s="217" t="s">
        <v>162</v>
      </c>
      <c r="E141" s="218" t="s">
        <v>6007</v>
      </c>
      <c r="F141" s="219" t="s">
        <v>6008</v>
      </c>
      <c r="G141" s="220" t="s">
        <v>785</v>
      </c>
      <c r="H141" s="221">
        <v>75</v>
      </c>
      <c r="I141" s="222"/>
      <c r="J141" s="223">
        <f>ROUND(I141*H141,2)</f>
        <v>0</v>
      </c>
      <c r="K141" s="219" t="s">
        <v>227</v>
      </c>
      <c r="L141" s="49"/>
      <c r="M141" s="224" t="s">
        <v>32</v>
      </c>
      <c r="N141" s="225" t="s">
        <v>48</v>
      </c>
      <c r="O141" s="89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R141" s="228" t="s">
        <v>96</v>
      </c>
      <c r="AT141" s="228" t="s">
        <v>162</v>
      </c>
      <c r="AU141" s="228" t="s">
        <v>84</v>
      </c>
      <c r="AY141" s="21" t="s">
        <v>159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1" t="s">
        <v>91</v>
      </c>
      <c r="BK141" s="229">
        <f>ROUND(I141*H141,2)</f>
        <v>0</v>
      </c>
      <c r="BL141" s="21" t="s">
        <v>96</v>
      </c>
      <c r="BM141" s="228" t="s">
        <v>6009</v>
      </c>
    </row>
    <row r="142" s="2" customFormat="1">
      <c r="A142" s="43"/>
      <c r="B142" s="44"/>
      <c r="C142" s="45"/>
      <c r="D142" s="237" t="s">
        <v>564</v>
      </c>
      <c r="E142" s="45"/>
      <c r="F142" s="265" t="s">
        <v>6010</v>
      </c>
      <c r="G142" s="45"/>
      <c r="H142" s="45"/>
      <c r="I142" s="232"/>
      <c r="J142" s="45"/>
      <c r="K142" s="45"/>
      <c r="L142" s="49"/>
      <c r="M142" s="233"/>
      <c r="N142" s="234"/>
      <c r="O142" s="89"/>
      <c r="P142" s="89"/>
      <c r="Q142" s="89"/>
      <c r="R142" s="89"/>
      <c r="S142" s="89"/>
      <c r="T142" s="90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T142" s="21" t="s">
        <v>564</v>
      </c>
      <c r="AU142" s="21" t="s">
        <v>84</v>
      </c>
    </row>
    <row r="143" s="2" customFormat="1" ht="16.5" customHeight="1">
      <c r="A143" s="43"/>
      <c r="B143" s="44"/>
      <c r="C143" s="217" t="s">
        <v>770</v>
      </c>
      <c r="D143" s="217" t="s">
        <v>162</v>
      </c>
      <c r="E143" s="218" t="s">
        <v>6011</v>
      </c>
      <c r="F143" s="219" t="s">
        <v>6012</v>
      </c>
      <c r="G143" s="220" t="s">
        <v>785</v>
      </c>
      <c r="H143" s="221">
        <v>73</v>
      </c>
      <c r="I143" s="222"/>
      <c r="J143" s="223">
        <f>ROUND(I143*H143,2)</f>
        <v>0</v>
      </c>
      <c r="K143" s="219" t="s">
        <v>227</v>
      </c>
      <c r="L143" s="49"/>
      <c r="M143" s="224" t="s">
        <v>32</v>
      </c>
      <c r="N143" s="225" t="s">
        <v>48</v>
      </c>
      <c r="O143" s="89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R143" s="228" t="s">
        <v>96</v>
      </c>
      <c r="AT143" s="228" t="s">
        <v>162</v>
      </c>
      <c r="AU143" s="228" t="s">
        <v>84</v>
      </c>
      <c r="AY143" s="21" t="s">
        <v>159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1" t="s">
        <v>91</v>
      </c>
      <c r="BK143" s="229">
        <f>ROUND(I143*H143,2)</f>
        <v>0</v>
      </c>
      <c r="BL143" s="21" t="s">
        <v>96</v>
      </c>
      <c r="BM143" s="228" t="s">
        <v>6013</v>
      </c>
    </row>
    <row r="144" s="2" customFormat="1">
      <c r="A144" s="43"/>
      <c r="B144" s="44"/>
      <c r="C144" s="45"/>
      <c r="D144" s="237" t="s">
        <v>564</v>
      </c>
      <c r="E144" s="45"/>
      <c r="F144" s="265" t="s">
        <v>6014</v>
      </c>
      <c r="G144" s="45"/>
      <c r="H144" s="45"/>
      <c r="I144" s="232"/>
      <c r="J144" s="45"/>
      <c r="K144" s="45"/>
      <c r="L144" s="49"/>
      <c r="M144" s="233"/>
      <c r="N144" s="234"/>
      <c r="O144" s="89"/>
      <c r="P144" s="89"/>
      <c r="Q144" s="89"/>
      <c r="R144" s="89"/>
      <c r="S144" s="89"/>
      <c r="T144" s="90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T144" s="21" t="s">
        <v>564</v>
      </c>
      <c r="AU144" s="21" t="s">
        <v>84</v>
      </c>
    </row>
    <row r="145" s="2" customFormat="1" ht="24.15" customHeight="1">
      <c r="A145" s="43"/>
      <c r="B145" s="44"/>
      <c r="C145" s="217" t="s">
        <v>777</v>
      </c>
      <c r="D145" s="217" t="s">
        <v>162</v>
      </c>
      <c r="E145" s="218" t="s">
        <v>6015</v>
      </c>
      <c r="F145" s="219" t="s">
        <v>6016</v>
      </c>
      <c r="G145" s="220" t="s">
        <v>759</v>
      </c>
      <c r="H145" s="221">
        <v>12</v>
      </c>
      <c r="I145" s="222"/>
      <c r="J145" s="223">
        <f>ROUND(I145*H145,2)</f>
        <v>0</v>
      </c>
      <c r="K145" s="219" t="s">
        <v>227</v>
      </c>
      <c r="L145" s="49"/>
      <c r="M145" s="224" t="s">
        <v>32</v>
      </c>
      <c r="N145" s="225" t="s">
        <v>48</v>
      </c>
      <c r="O145" s="89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R145" s="228" t="s">
        <v>96</v>
      </c>
      <c r="AT145" s="228" t="s">
        <v>162</v>
      </c>
      <c r="AU145" s="228" t="s">
        <v>84</v>
      </c>
      <c r="AY145" s="21" t="s">
        <v>159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1" t="s">
        <v>91</v>
      </c>
      <c r="BK145" s="229">
        <f>ROUND(I145*H145,2)</f>
        <v>0</v>
      </c>
      <c r="BL145" s="21" t="s">
        <v>96</v>
      </c>
      <c r="BM145" s="228" t="s">
        <v>6017</v>
      </c>
    </row>
    <row r="146" s="2" customFormat="1">
      <c r="A146" s="43"/>
      <c r="B146" s="44"/>
      <c r="C146" s="45"/>
      <c r="D146" s="237" t="s">
        <v>564</v>
      </c>
      <c r="E146" s="45"/>
      <c r="F146" s="265" t="s">
        <v>6018</v>
      </c>
      <c r="G146" s="45"/>
      <c r="H146" s="45"/>
      <c r="I146" s="232"/>
      <c r="J146" s="45"/>
      <c r="K146" s="45"/>
      <c r="L146" s="49"/>
      <c r="M146" s="233"/>
      <c r="N146" s="234"/>
      <c r="O146" s="89"/>
      <c r="P146" s="89"/>
      <c r="Q146" s="89"/>
      <c r="R146" s="89"/>
      <c r="S146" s="89"/>
      <c r="T146" s="90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T146" s="21" t="s">
        <v>564</v>
      </c>
      <c r="AU146" s="21" t="s">
        <v>84</v>
      </c>
    </row>
    <row r="147" s="2" customFormat="1" ht="24.15" customHeight="1">
      <c r="A147" s="43"/>
      <c r="B147" s="44"/>
      <c r="C147" s="217" t="s">
        <v>782</v>
      </c>
      <c r="D147" s="217" t="s">
        <v>162</v>
      </c>
      <c r="E147" s="218" t="s">
        <v>6019</v>
      </c>
      <c r="F147" s="219" t="s">
        <v>6020</v>
      </c>
      <c r="G147" s="220" t="s">
        <v>759</v>
      </c>
      <c r="H147" s="221">
        <v>4</v>
      </c>
      <c r="I147" s="222"/>
      <c r="J147" s="223">
        <f>ROUND(I147*H147,2)</f>
        <v>0</v>
      </c>
      <c r="K147" s="219" t="s">
        <v>227</v>
      </c>
      <c r="L147" s="49"/>
      <c r="M147" s="224" t="s">
        <v>32</v>
      </c>
      <c r="N147" s="225" t="s">
        <v>48</v>
      </c>
      <c r="O147" s="89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R147" s="228" t="s">
        <v>96</v>
      </c>
      <c r="AT147" s="228" t="s">
        <v>162</v>
      </c>
      <c r="AU147" s="228" t="s">
        <v>84</v>
      </c>
      <c r="AY147" s="21" t="s">
        <v>159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1" t="s">
        <v>91</v>
      </c>
      <c r="BK147" s="229">
        <f>ROUND(I147*H147,2)</f>
        <v>0</v>
      </c>
      <c r="BL147" s="21" t="s">
        <v>96</v>
      </c>
      <c r="BM147" s="228" t="s">
        <v>6021</v>
      </c>
    </row>
    <row r="148" s="2" customFormat="1">
      <c r="A148" s="43"/>
      <c r="B148" s="44"/>
      <c r="C148" s="45"/>
      <c r="D148" s="237" t="s">
        <v>564</v>
      </c>
      <c r="E148" s="45"/>
      <c r="F148" s="265" t="s">
        <v>6022</v>
      </c>
      <c r="G148" s="45"/>
      <c r="H148" s="45"/>
      <c r="I148" s="232"/>
      <c r="J148" s="45"/>
      <c r="K148" s="45"/>
      <c r="L148" s="49"/>
      <c r="M148" s="233"/>
      <c r="N148" s="234"/>
      <c r="O148" s="89"/>
      <c r="P148" s="89"/>
      <c r="Q148" s="89"/>
      <c r="R148" s="89"/>
      <c r="S148" s="89"/>
      <c r="T148" s="90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T148" s="21" t="s">
        <v>564</v>
      </c>
      <c r="AU148" s="21" t="s">
        <v>84</v>
      </c>
    </row>
    <row r="149" s="2" customFormat="1" ht="16.5" customHeight="1">
      <c r="A149" s="43"/>
      <c r="B149" s="44"/>
      <c r="C149" s="217" t="s">
        <v>788</v>
      </c>
      <c r="D149" s="217" t="s">
        <v>162</v>
      </c>
      <c r="E149" s="218" t="s">
        <v>6023</v>
      </c>
      <c r="F149" s="219" t="s">
        <v>6024</v>
      </c>
      <c r="G149" s="220" t="s">
        <v>759</v>
      </c>
      <c r="H149" s="221">
        <v>1</v>
      </c>
      <c r="I149" s="222"/>
      <c r="J149" s="223">
        <f>ROUND(I149*H149,2)</f>
        <v>0</v>
      </c>
      <c r="K149" s="219" t="s">
        <v>227</v>
      </c>
      <c r="L149" s="49"/>
      <c r="M149" s="224" t="s">
        <v>32</v>
      </c>
      <c r="N149" s="225" t="s">
        <v>48</v>
      </c>
      <c r="O149" s="89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R149" s="228" t="s">
        <v>96</v>
      </c>
      <c r="AT149" s="228" t="s">
        <v>162</v>
      </c>
      <c r="AU149" s="228" t="s">
        <v>84</v>
      </c>
      <c r="AY149" s="21" t="s">
        <v>159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1" t="s">
        <v>91</v>
      </c>
      <c r="BK149" s="229">
        <f>ROUND(I149*H149,2)</f>
        <v>0</v>
      </c>
      <c r="BL149" s="21" t="s">
        <v>96</v>
      </c>
      <c r="BM149" s="228" t="s">
        <v>6025</v>
      </c>
    </row>
    <row r="150" s="2" customFormat="1">
      <c r="A150" s="43"/>
      <c r="B150" s="44"/>
      <c r="C150" s="45"/>
      <c r="D150" s="237" t="s">
        <v>564</v>
      </c>
      <c r="E150" s="45"/>
      <c r="F150" s="265" t="s">
        <v>6026</v>
      </c>
      <c r="G150" s="45"/>
      <c r="H150" s="45"/>
      <c r="I150" s="232"/>
      <c r="J150" s="45"/>
      <c r="K150" s="45"/>
      <c r="L150" s="49"/>
      <c r="M150" s="233"/>
      <c r="N150" s="234"/>
      <c r="O150" s="89"/>
      <c r="P150" s="89"/>
      <c r="Q150" s="89"/>
      <c r="R150" s="89"/>
      <c r="S150" s="89"/>
      <c r="T150" s="90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T150" s="21" t="s">
        <v>564</v>
      </c>
      <c r="AU150" s="21" t="s">
        <v>84</v>
      </c>
    </row>
    <row r="151" s="2" customFormat="1" ht="16.5" customHeight="1">
      <c r="A151" s="43"/>
      <c r="B151" s="44"/>
      <c r="C151" s="217" t="s">
        <v>793</v>
      </c>
      <c r="D151" s="217" t="s">
        <v>162</v>
      </c>
      <c r="E151" s="218" t="s">
        <v>6027</v>
      </c>
      <c r="F151" s="219" t="s">
        <v>6028</v>
      </c>
      <c r="G151" s="220" t="s">
        <v>6029</v>
      </c>
      <c r="H151" s="221">
        <v>825</v>
      </c>
      <c r="I151" s="222"/>
      <c r="J151" s="223">
        <f>ROUND(I151*H151,2)</f>
        <v>0</v>
      </c>
      <c r="K151" s="219" t="s">
        <v>227</v>
      </c>
      <c r="L151" s="49"/>
      <c r="M151" s="224" t="s">
        <v>32</v>
      </c>
      <c r="N151" s="225" t="s">
        <v>48</v>
      </c>
      <c r="O151" s="89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R151" s="228" t="s">
        <v>96</v>
      </c>
      <c r="AT151" s="228" t="s">
        <v>162</v>
      </c>
      <c r="AU151" s="228" t="s">
        <v>84</v>
      </c>
      <c r="AY151" s="21" t="s">
        <v>159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1" t="s">
        <v>91</v>
      </c>
      <c r="BK151" s="229">
        <f>ROUND(I151*H151,2)</f>
        <v>0</v>
      </c>
      <c r="BL151" s="21" t="s">
        <v>96</v>
      </c>
      <c r="BM151" s="228" t="s">
        <v>6030</v>
      </c>
    </row>
    <row r="152" s="2" customFormat="1">
      <c r="A152" s="43"/>
      <c r="B152" s="44"/>
      <c r="C152" s="45"/>
      <c r="D152" s="237" t="s">
        <v>564</v>
      </c>
      <c r="E152" s="45"/>
      <c r="F152" s="265" t="s">
        <v>6031</v>
      </c>
      <c r="G152" s="45"/>
      <c r="H152" s="45"/>
      <c r="I152" s="232"/>
      <c r="J152" s="45"/>
      <c r="K152" s="45"/>
      <c r="L152" s="49"/>
      <c r="M152" s="233"/>
      <c r="N152" s="234"/>
      <c r="O152" s="89"/>
      <c r="P152" s="89"/>
      <c r="Q152" s="89"/>
      <c r="R152" s="89"/>
      <c r="S152" s="89"/>
      <c r="T152" s="90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T152" s="21" t="s">
        <v>564</v>
      </c>
      <c r="AU152" s="21" t="s">
        <v>84</v>
      </c>
    </row>
    <row r="153" s="2" customFormat="1" ht="16.5" customHeight="1">
      <c r="A153" s="43"/>
      <c r="B153" s="44"/>
      <c r="C153" s="217" t="s">
        <v>800</v>
      </c>
      <c r="D153" s="217" t="s">
        <v>162</v>
      </c>
      <c r="E153" s="218" t="s">
        <v>6032</v>
      </c>
      <c r="F153" s="219" t="s">
        <v>6033</v>
      </c>
      <c r="G153" s="220" t="s">
        <v>759</v>
      </c>
      <c r="H153" s="221">
        <v>2</v>
      </c>
      <c r="I153" s="222"/>
      <c r="J153" s="223">
        <f>ROUND(I153*H153,2)</f>
        <v>0</v>
      </c>
      <c r="K153" s="219" t="s">
        <v>227</v>
      </c>
      <c r="L153" s="49"/>
      <c r="M153" s="224" t="s">
        <v>32</v>
      </c>
      <c r="N153" s="225" t="s">
        <v>48</v>
      </c>
      <c r="O153" s="89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R153" s="228" t="s">
        <v>96</v>
      </c>
      <c r="AT153" s="228" t="s">
        <v>162</v>
      </c>
      <c r="AU153" s="228" t="s">
        <v>84</v>
      </c>
      <c r="AY153" s="21" t="s">
        <v>159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1" t="s">
        <v>91</v>
      </c>
      <c r="BK153" s="229">
        <f>ROUND(I153*H153,2)</f>
        <v>0</v>
      </c>
      <c r="BL153" s="21" t="s">
        <v>96</v>
      </c>
      <c r="BM153" s="228" t="s">
        <v>6034</v>
      </c>
    </row>
    <row r="154" s="2" customFormat="1">
      <c r="A154" s="43"/>
      <c r="B154" s="44"/>
      <c r="C154" s="45"/>
      <c r="D154" s="237" t="s">
        <v>564</v>
      </c>
      <c r="E154" s="45"/>
      <c r="F154" s="265" t="s">
        <v>6035</v>
      </c>
      <c r="G154" s="45"/>
      <c r="H154" s="45"/>
      <c r="I154" s="232"/>
      <c r="J154" s="45"/>
      <c r="K154" s="45"/>
      <c r="L154" s="49"/>
      <c r="M154" s="233"/>
      <c r="N154" s="234"/>
      <c r="O154" s="89"/>
      <c r="P154" s="89"/>
      <c r="Q154" s="89"/>
      <c r="R154" s="89"/>
      <c r="S154" s="89"/>
      <c r="T154" s="90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T154" s="21" t="s">
        <v>564</v>
      </c>
      <c r="AU154" s="21" t="s">
        <v>84</v>
      </c>
    </row>
    <row r="155" s="2" customFormat="1" ht="16.5" customHeight="1">
      <c r="A155" s="43"/>
      <c r="B155" s="44"/>
      <c r="C155" s="217" t="s">
        <v>816</v>
      </c>
      <c r="D155" s="217" t="s">
        <v>162</v>
      </c>
      <c r="E155" s="218" t="s">
        <v>6036</v>
      </c>
      <c r="F155" s="219" t="s">
        <v>6037</v>
      </c>
      <c r="G155" s="220" t="s">
        <v>759</v>
      </c>
      <c r="H155" s="221">
        <v>2</v>
      </c>
      <c r="I155" s="222"/>
      <c r="J155" s="223">
        <f>ROUND(I155*H155,2)</f>
        <v>0</v>
      </c>
      <c r="K155" s="219" t="s">
        <v>227</v>
      </c>
      <c r="L155" s="49"/>
      <c r="M155" s="224" t="s">
        <v>32</v>
      </c>
      <c r="N155" s="225" t="s">
        <v>48</v>
      </c>
      <c r="O155" s="89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R155" s="228" t="s">
        <v>96</v>
      </c>
      <c r="AT155" s="228" t="s">
        <v>162</v>
      </c>
      <c r="AU155" s="228" t="s">
        <v>84</v>
      </c>
      <c r="AY155" s="21" t="s">
        <v>159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1" t="s">
        <v>91</v>
      </c>
      <c r="BK155" s="229">
        <f>ROUND(I155*H155,2)</f>
        <v>0</v>
      </c>
      <c r="BL155" s="21" t="s">
        <v>96</v>
      </c>
      <c r="BM155" s="228" t="s">
        <v>6038</v>
      </c>
    </row>
    <row r="156" s="2" customFormat="1">
      <c r="A156" s="43"/>
      <c r="B156" s="44"/>
      <c r="C156" s="45"/>
      <c r="D156" s="237" t="s">
        <v>564</v>
      </c>
      <c r="E156" s="45"/>
      <c r="F156" s="265" t="s">
        <v>6039</v>
      </c>
      <c r="G156" s="45"/>
      <c r="H156" s="45"/>
      <c r="I156" s="232"/>
      <c r="J156" s="45"/>
      <c r="K156" s="45"/>
      <c r="L156" s="49"/>
      <c r="M156" s="233"/>
      <c r="N156" s="234"/>
      <c r="O156" s="89"/>
      <c r="P156" s="89"/>
      <c r="Q156" s="89"/>
      <c r="R156" s="89"/>
      <c r="S156" s="89"/>
      <c r="T156" s="90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T156" s="21" t="s">
        <v>564</v>
      </c>
      <c r="AU156" s="21" t="s">
        <v>84</v>
      </c>
    </row>
    <row r="157" s="2" customFormat="1" ht="16.5" customHeight="1">
      <c r="A157" s="43"/>
      <c r="B157" s="44"/>
      <c r="C157" s="217" t="s">
        <v>825</v>
      </c>
      <c r="D157" s="217" t="s">
        <v>162</v>
      </c>
      <c r="E157" s="218" t="s">
        <v>6040</v>
      </c>
      <c r="F157" s="219" t="s">
        <v>6041</v>
      </c>
      <c r="G157" s="220" t="s">
        <v>759</v>
      </c>
      <c r="H157" s="221">
        <v>2</v>
      </c>
      <c r="I157" s="222"/>
      <c r="J157" s="223">
        <f>ROUND(I157*H157,2)</f>
        <v>0</v>
      </c>
      <c r="K157" s="219" t="s">
        <v>227</v>
      </c>
      <c r="L157" s="49"/>
      <c r="M157" s="224" t="s">
        <v>32</v>
      </c>
      <c r="N157" s="225" t="s">
        <v>48</v>
      </c>
      <c r="O157" s="89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R157" s="228" t="s">
        <v>96</v>
      </c>
      <c r="AT157" s="228" t="s">
        <v>162</v>
      </c>
      <c r="AU157" s="228" t="s">
        <v>84</v>
      </c>
      <c r="AY157" s="21" t="s">
        <v>159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1" t="s">
        <v>91</v>
      </c>
      <c r="BK157" s="229">
        <f>ROUND(I157*H157,2)</f>
        <v>0</v>
      </c>
      <c r="BL157" s="21" t="s">
        <v>96</v>
      </c>
      <c r="BM157" s="228" t="s">
        <v>6042</v>
      </c>
    </row>
    <row r="158" s="2" customFormat="1">
      <c r="A158" s="43"/>
      <c r="B158" s="44"/>
      <c r="C158" s="45"/>
      <c r="D158" s="237" t="s">
        <v>564</v>
      </c>
      <c r="E158" s="45"/>
      <c r="F158" s="265" t="s">
        <v>6043</v>
      </c>
      <c r="G158" s="45"/>
      <c r="H158" s="45"/>
      <c r="I158" s="232"/>
      <c r="J158" s="45"/>
      <c r="K158" s="45"/>
      <c r="L158" s="49"/>
      <c r="M158" s="233"/>
      <c r="N158" s="234"/>
      <c r="O158" s="89"/>
      <c r="P158" s="89"/>
      <c r="Q158" s="89"/>
      <c r="R158" s="89"/>
      <c r="S158" s="89"/>
      <c r="T158" s="90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T158" s="21" t="s">
        <v>564</v>
      </c>
      <c r="AU158" s="21" t="s">
        <v>84</v>
      </c>
    </row>
    <row r="159" s="12" customFormat="1" ht="25.92" customHeight="1">
      <c r="A159" s="12"/>
      <c r="B159" s="201"/>
      <c r="C159" s="202"/>
      <c r="D159" s="203" t="s">
        <v>75</v>
      </c>
      <c r="E159" s="204" t="s">
        <v>96</v>
      </c>
      <c r="F159" s="204" t="s">
        <v>6044</v>
      </c>
      <c r="G159" s="202"/>
      <c r="H159" s="202"/>
      <c r="I159" s="205"/>
      <c r="J159" s="206">
        <f>BK159</f>
        <v>0</v>
      </c>
      <c r="K159" s="202"/>
      <c r="L159" s="207"/>
      <c r="M159" s="208"/>
      <c r="N159" s="209"/>
      <c r="O159" s="209"/>
      <c r="P159" s="210">
        <f>SUM(P160:P167)</f>
        <v>0</v>
      </c>
      <c r="Q159" s="209"/>
      <c r="R159" s="210">
        <f>SUM(R160:R167)</f>
        <v>0</v>
      </c>
      <c r="S159" s="209"/>
      <c r="T159" s="211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2" t="s">
        <v>84</v>
      </c>
      <c r="AT159" s="213" t="s">
        <v>75</v>
      </c>
      <c r="AU159" s="213" t="s">
        <v>76</v>
      </c>
      <c r="AY159" s="212" t="s">
        <v>159</v>
      </c>
      <c r="BK159" s="214">
        <f>SUM(BK160:BK167)</f>
        <v>0</v>
      </c>
    </row>
    <row r="160" s="2" customFormat="1" ht="66.75" customHeight="1">
      <c r="A160" s="43"/>
      <c r="B160" s="44"/>
      <c r="C160" s="217" t="s">
        <v>842</v>
      </c>
      <c r="D160" s="217" t="s">
        <v>162</v>
      </c>
      <c r="E160" s="218" t="s">
        <v>6045</v>
      </c>
      <c r="F160" s="219" t="s">
        <v>6046</v>
      </c>
      <c r="G160" s="220" t="s">
        <v>226</v>
      </c>
      <c r="H160" s="221">
        <v>1</v>
      </c>
      <c r="I160" s="222"/>
      <c r="J160" s="223">
        <f>ROUND(I160*H160,2)</f>
        <v>0</v>
      </c>
      <c r="K160" s="219" t="s">
        <v>227</v>
      </c>
      <c r="L160" s="49"/>
      <c r="M160" s="224" t="s">
        <v>32</v>
      </c>
      <c r="N160" s="225" t="s">
        <v>48</v>
      </c>
      <c r="O160" s="89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R160" s="228" t="s">
        <v>96</v>
      </c>
      <c r="AT160" s="228" t="s">
        <v>162</v>
      </c>
      <c r="AU160" s="228" t="s">
        <v>84</v>
      </c>
      <c r="AY160" s="21" t="s">
        <v>159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1" t="s">
        <v>91</v>
      </c>
      <c r="BK160" s="229">
        <f>ROUND(I160*H160,2)</f>
        <v>0</v>
      </c>
      <c r="BL160" s="21" t="s">
        <v>96</v>
      </c>
      <c r="BM160" s="228" t="s">
        <v>6047</v>
      </c>
    </row>
    <row r="161" s="2" customFormat="1" ht="21.75" customHeight="1">
      <c r="A161" s="43"/>
      <c r="B161" s="44"/>
      <c r="C161" s="217" t="s">
        <v>858</v>
      </c>
      <c r="D161" s="217" t="s">
        <v>162</v>
      </c>
      <c r="E161" s="218" t="s">
        <v>6048</v>
      </c>
      <c r="F161" s="219" t="s">
        <v>6049</v>
      </c>
      <c r="G161" s="220" t="s">
        <v>226</v>
      </c>
      <c r="H161" s="221">
        <v>1</v>
      </c>
      <c r="I161" s="222"/>
      <c r="J161" s="223">
        <f>ROUND(I161*H161,2)</f>
        <v>0</v>
      </c>
      <c r="K161" s="219" t="s">
        <v>227</v>
      </c>
      <c r="L161" s="49"/>
      <c r="M161" s="224" t="s">
        <v>32</v>
      </c>
      <c r="N161" s="225" t="s">
        <v>48</v>
      </c>
      <c r="O161" s="89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R161" s="228" t="s">
        <v>96</v>
      </c>
      <c r="AT161" s="228" t="s">
        <v>162</v>
      </c>
      <c r="AU161" s="228" t="s">
        <v>84</v>
      </c>
      <c r="AY161" s="21" t="s">
        <v>159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1" t="s">
        <v>91</v>
      </c>
      <c r="BK161" s="229">
        <f>ROUND(I161*H161,2)</f>
        <v>0</v>
      </c>
      <c r="BL161" s="21" t="s">
        <v>96</v>
      </c>
      <c r="BM161" s="228" t="s">
        <v>6050</v>
      </c>
    </row>
    <row r="162" s="2" customFormat="1" ht="16.5" customHeight="1">
      <c r="A162" s="43"/>
      <c r="B162" s="44"/>
      <c r="C162" s="217" t="s">
        <v>866</v>
      </c>
      <c r="D162" s="217" t="s">
        <v>162</v>
      </c>
      <c r="E162" s="218" t="s">
        <v>6051</v>
      </c>
      <c r="F162" s="219" t="s">
        <v>6052</v>
      </c>
      <c r="G162" s="220" t="s">
        <v>785</v>
      </c>
      <c r="H162" s="221">
        <v>2</v>
      </c>
      <c r="I162" s="222"/>
      <c r="J162" s="223">
        <f>ROUND(I162*H162,2)</f>
        <v>0</v>
      </c>
      <c r="K162" s="219" t="s">
        <v>227</v>
      </c>
      <c r="L162" s="49"/>
      <c r="M162" s="224" t="s">
        <v>32</v>
      </c>
      <c r="N162" s="225" t="s">
        <v>48</v>
      </c>
      <c r="O162" s="89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R162" s="228" t="s">
        <v>96</v>
      </c>
      <c r="AT162" s="228" t="s">
        <v>162</v>
      </c>
      <c r="AU162" s="228" t="s">
        <v>84</v>
      </c>
      <c r="AY162" s="21" t="s">
        <v>159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1" t="s">
        <v>91</v>
      </c>
      <c r="BK162" s="229">
        <f>ROUND(I162*H162,2)</f>
        <v>0</v>
      </c>
      <c r="BL162" s="21" t="s">
        <v>96</v>
      </c>
      <c r="BM162" s="228" t="s">
        <v>6053</v>
      </c>
    </row>
    <row r="163" s="2" customFormat="1" ht="21.75" customHeight="1">
      <c r="A163" s="43"/>
      <c r="B163" s="44"/>
      <c r="C163" s="217" t="s">
        <v>874</v>
      </c>
      <c r="D163" s="217" t="s">
        <v>162</v>
      </c>
      <c r="E163" s="218" t="s">
        <v>6054</v>
      </c>
      <c r="F163" s="219" t="s">
        <v>6055</v>
      </c>
      <c r="G163" s="220" t="s">
        <v>785</v>
      </c>
      <c r="H163" s="221">
        <v>73</v>
      </c>
      <c r="I163" s="222"/>
      <c r="J163" s="223">
        <f>ROUND(I163*H163,2)</f>
        <v>0</v>
      </c>
      <c r="K163" s="219" t="s">
        <v>227</v>
      </c>
      <c r="L163" s="49"/>
      <c r="M163" s="224" t="s">
        <v>32</v>
      </c>
      <c r="N163" s="225" t="s">
        <v>48</v>
      </c>
      <c r="O163" s="89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R163" s="228" t="s">
        <v>96</v>
      </c>
      <c r="AT163" s="228" t="s">
        <v>162</v>
      </c>
      <c r="AU163" s="228" t="s">
        <v>84</v>
      </c>
      <c r="AY163" s="21" t="s">
        <v>159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1" t="s">
        <v>91</v>
      </c>
      <c r="BK163" s="229">
        <f>ROUND(I163*H163,2)</f>
        <v>0</v>
      </c>
      <c r="BL163" s="21" t="s">
        <v>96</v>
      </c>
      <c r="BM163" s="228" t="s">
        <v>6056</v>
      </c>
    </row>
    <row r="164" s="2" customFormat="1" ht="24.15" customHeight="1">
      <c r="A164" s="43"/>
      <c r="B164" s="44"/>
      <c r="C164" s="217" t="s">
        <v>879</v>
      </c>
      <c r="D164" s="217" t="s">
        <v>162</v>
      </c>
      <c r="E164" s="218" t="s">
        <v>6057</v>
      </c>
      <c r="F164" s="219" t="s">
        <v>6058</v>
      </c>
      <c r="G164" s="220" t="s">
        <v>226</v>
      </c>
      <c r="H164" s="221">
        <v>1</v>
      </c>
      <c r="I164" s="222"/>
      <c r="J164" s="223">
        <f>ROUND(I164*H164,2)</f>
        <v>0</v>
      </c>
      <c r="K164" s="219" t="s">
        <v>227</v>
      </c>
      <c r="L164" s="49"/>
      <c r="M164" s="224" t="s">
        <v>32</v>
      </c>
      <c r="N164" s="225" t="s">
        <v>48</v>
      </c>
      <c r="O164" s="89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R164" s="228" t="s">
        <v>96</v>
      </c>
      <c r="AT164" s="228" t="s">
        <v>162</v>
      </c>
      <c r="AU164" s="228" t="s">
        <v>84</v>
      </c>
      <c r="AY164" s="21" t="s">
        <v>159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1" t="s">
        <v>91</v>
      </c>
      <c r="BK164" s="229">
        <f>ROUND(I164*H164,2)</f>
        <v>0</v>
      </c>
      <c r="BL164" s="21" t="s">
        <v>96</v>
      </c>
      <c r="BM164" s="228" t="s">
        <v>6059</v>
      </c>
    </row>
    <row r="165" s="2" customFormat="1" ht="24.15" customHeight="1">
      <c r="A165" s="43"/>
      <c r="B165" s="44"/>
      <c r="C165" s="217" t="s">
        <v>889</v>
      </c>
      <c r="D165" s="217" t="s">
        <v>162</v>
      </c>
      <c r="E165" s="218" t="s">
        <v>6060</v>
      </c>
      <c r="F165" s="219" t="s">
        <v>6061</v>
      </c>
      <c r="G165" s="220" t="s">
        <v>226</v>
      </c>
      <c r="H165" s="221">
        <v>1</v>
      </c>
      <c r="I165" s="222"/>
      <c r="J165" s="223">
        <f>ROUND(I165*H165,2)</f>
        <v>0</v>
      </c>
      <c r="K165" s="219" t="s">
        <v>227</v>
      </c>
      <c r="L165" s="49"/>
      <c r="M165" s="224" t="s">
        <v>32</v>
      </c>
      <c r="N165" s="225" t="s">
        <v>48</v>
      </c>
      <c r="O165" s="89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R165" s="228" t="s">
        <v>96</v>
      </c>
      <c r="AT165" s="228" t="s">
        <v>162</v>
      </c>
      <c r="AU165" s="228" t="s">
        <v>84</v>
      </c>
      <c r="AY165" s="21" t="s">
        <v>159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1" t="s">
        <v>91</v>
      </c>
      <c r="BK165" s="229">
        <f>ROUND(I165*H165,2)</f>
        <v>0</v>
      </c>
      <c r="BL165" s="21" t="s">
        <v>96</v>
      </c>
      <c r="BM165" s="228" t="s">
        <v>6062</v>
      </c>
    </row>
    <row r="166" s="2" customFormat="1" ht="24.15" customHeight="1">
      <c r="A166" s="43"/>
      <c r="B166" s="44"/>
      <c r="C166" s="217" t="s">
        <v>896</v>
      </c>
      <c r="D166" s="217" t="s">
        <v>162</v>
      </c>
      <c r="E166" s="218" t="s">
        <v>6063</v>
      </c>
      <c r="F166" s="219" t="s">
        <v>6064</v>
      </c>
      <c r="G166" s="220" t="s">
        <v>226</v>
      </c>
      <c r="H166" s="221">
        <v>1</v>
      </c>
      <c r="I166" s="222"/>
      <c r="J166" s="223">
        <f>ROUND(I166*H166,2)</f>
        <v>0</v>
      </c>
      <c r="K166" s="219" t="s">
        <v>227</v>
      </c>
      <c r="L166" s="49"/>
      <c r="M166" s="224" t="s">
        <v>32</v>
      </c>
      <c r="N166" s="225" t="s">
        <v>48</v>
      </c>
      <c r="O166" s="89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R166" s="228" t="s">
        <v>96</v>
      </c>
      <c r="AT166" s="228" t="s">
        <v>162</v>
      </c>
      <c r="AU166" s="228" t="s">
        <v>84</v>
      </c>
      <c r="AY166" s="21" t="s">
        <v>159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1" t="s">
        <v>91</v>
      </c>
      <c r="BK166" s="229">
        <f>ROUND(I166*H166,2)</f>
        <v>0</v>
      </c>
      <c r="BL166" s="21" t="s">
        <v>96</v>
      </c>
      <c r="BM166" s="228" t="s">
        <v>6065</v>
      </c>
    </row>
    <row r="167" s="2" customFormat="1" ht="24.15" customHeight="1">
      <c r="A167" s="43"/>
      <c r="B167" s="44"/>
      <c r="C167" s="217" t="s">
        <v>901</v>
      </c>
      <c r="D167" s="217" t="s">
        <v>162</v>
      </c>
      <c r="E167" s="218" t="s">
        <v>6066</v>
      </c>
      <c r="F167" s="219" t="s">
        <v>6067</v>
      </c>
      <c r="G167" s="220" t="s">
        <v>226</v>
      </c>
      <c r="H167" s="221">
        <v>1</v>
      </c>
      <c r="I167" s="222"/>
      <c r="J167" s="223">
        <f>ROUND(I167*H167,2)</f>
        <v>0</v>
      </c>
      <c r="K167" s="219" t="s">
        <v>227</v>
      </c>
      <c r="L167" s="49"/>
      <c r="M167" s="224" t="s">
        <v>32</v>
      </c>
      <c r="N167" s="225" t="s">
        <v>48</v>
      </c>
      <c r="O167" s="89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R167" s="228" t="s">
        <v>96</v>
      </c>
      <c r="AT167" s="228" t="s">
        <v>162</v>
      </c>
      <c r="AU167" s="228" t="s">
        <v>84</v>
      </c>
      <c r="AY167" s="21" t="s">
        <v>159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1" t="s">
        <v>91</v>
      </c>
      <c r="BK167" s="229">
        <f>ROUND(I167*H167,2)</f>
        <v>0</v>
      </c>
      <c r="BL167" s="21" t="s">
        <v>96</v>
      </c>
      <c r="BM167" s="228" t="s">
        <v>6068</v>
      </c>
    </row>
    <row r="168" s="12" customFormat="1" ht="25.92" customHeight="1">
      <c r="A168" s="12"/>
      <c r="B168" s="201"/>
      <c r="C168" s="202"/>
      <c r="D168" s="203" t="s">
        <v>75</v>
      </c>
      <c r="E168" s="204" t="s">
        <v>99</v>
      </c>
      <c r="F168" s="204" t="s">
        <v>6069</v>
      </c>
      <c r="G168" s="202"/>
      <c r="H168" s="202"/>
      <c r="I168" s="205"/>
      <c r="J168" s="206">
        <f>BK168</f>
        <v>0</v>
      </c>
      <c r="K168" s="202"/>
      <c r="L168" s="207"/>
      <c r="M168" s="208"/>
      <c r="N168" s="209"/>
      <c r="O168" s="209"/>
      <c r="P168" s="210">
        <f>SUM(P169:P173)</f>
        <v>0</v>
      </c>
      <c r="Q168" s="209"/>
      <c r="R168" s="210">
        <f>SUM(R169:R173)</f>
        <v>0</v>
      </c>
      <c r="S168" s="209"/>
      <c r="T168" s="211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2" t="s">
        <v>84</v>
      </c>
      <c r="AT168" s="213" t="s">
        <v>75</v>
      </c>
      <c r="AU168" s="213" t="s">
        <v>76</v>
      </c>
      <c r="AY168" s="212" t="s">
        <v>159</v>
      </c>
      <c r="BK168" s="214">
        <f>SUM(BK169:BK173)</f>
        <v>0</v>
      </c>
    </row>
    <row r="169" s="2" customFormat="1" ht="55.5" customHeight="1">
      <c r="A169" s="43"/>
      <c r="B169" s="44"/>
      <c r="C169" s="217" t="s">
        <v>907</v>
      </c>
      <c r="D169" s="217" t="s">
        <v>162</v>
      </c>
      <c r="E169" s="218" t="s">
        <v>6070</v>
      </c>
      <c r="F169" s="219" t="s">
        <v>6071</v>
      </c>
      <c r="G169" s="220" t="s">
        <v>561</v>
      </c>
      <c r="H169" s="221">
        <v>63</v>
      </c>
      <c r="I169" s="222"/>
      <c r="J169" s="223">
        <f>ROUND(I169*H169,2)</f>
        <v>0</v>
      </c>
      <c r="K169" s="219" t="s">
        <v>227</v>
      </c>
      <c r="L169" s="49"/>
      <c r="M169" s="224" t="s">
        <v>32</v>
      </c>
      <c r="N169" s="225" t="s">
        <v>48</v>
      </c>
      <c r="O169" s="89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R169" s="228" t="s">
        <v>96</v>
      </c>
      <c r="AT169" s="228" t="s">
        <v>162</v>
      </c>
      <c r="AU169" s="228" t="s">
        <v>84</v>
      </c>
      <c r="AY169" s="21" t="s">
        <v>159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1" t="s">
        <v>91</v>
      </c>
      <c r="BK169" s="229">
        <f>ROUND(I169*H169,2)</f>
        <v>0</v>
      </c>
      <c r="BL169" s="21" t="s">
        <v>96</v>
      </c>
      <c r="BM169" s="228" t="s">
        <v>6072</v>
      </c>
    </row>
    <row r="170" s="2" customFormat="1" ht="24.15" customHeight="1">
      <c r="A170" s="43"/>
      <c r="B170" s="44"/>
      <c r="C170" s="217" t="s">
        <v>911</v>
      </c>
      <c r="D170" s="217" t="s">
        <v>162</v>
      </c>
      <c r="E170" s="218" t="s">
        <v>6073</v>
      </c>
      <c r="F170" s="219" t="s">
        <v>6074</v>
      </c>
      <c r="G170" s="220" t="s">
        <v>561</v>
      </c>
      <c r="H170" s="221">
        <v>63</v>
      </c>
      <c r="I170" s="222"/>
      <c r="J170" s="223">
        <f>ROUND(I170*H170,2)</f>
        <v>0</v>
      </c>
      <c r="K170" s="219" t="s">
        <v>227</v>
      </c>
      <c r="L170" s="49"/>
      <c r="M170" s="224" t="s">
        <v>32</v>
      </c>
      <c r="N170" s="225" t="s">
        <v>48</v>
      </c>
      <c r="O170" s="89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R170" s="228" t="s">
        <v>96</v>
      </c>
      <c r="AT170" s="228" t="s">
        <v>162</v>
      </c>
      <c r="AU170" s="228" t="s">
        <v>84</v>
      </c>
      <c r="AY170" s="21" t="s">
        <v>159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1" t="s">
        <v>91</v>
      </c>
      <c r="BK170" s="229">
        <f>ROUND(I170*H170,2)</f>
        <v>0</v>
      </c>
      <c r="BL170" s="21" t="s">
        <v>96</v>
      </c>
      <c r="BM170" s="228" t="s">
        <v>6075</v>
      </c>
    </row>
    <row r="171" s="2" customFormat="1" ht="37.8" customHeight="1">
      <c r="A171" s="43"/>
      <c r="B171" s="44"/>
      <c r="C171" s="217" t="s">
        <v>915</v>
      </c>
      <c r="D171" s="217" t="s">
        <v>162</v>
      </c>
      <c r="E171" s="218" t="s">
        <v>6076</v>
      </c>
      <c r="F171" s="219" t="s">
        <v>6077</v>
      </c>
      <c r="G171" s="220" t="s">
        <v>561</v>
      </c>
      <c r="H171" s="221">
        <v>63</v>
      </c>
      <c r="I171" s="222"/>
      <c r="J171" s="223">
        <f>ROUND(I171*H171,2)</f>
        <v>0</v>
      </c>
      <c r="K171" s="219" t="s">
        <v>227</v>
      </c>
      <c r="L171" s="49"/>
      <c r="M171" s="224" t="s">
        <v>32</v>
      </c>
      <c r="N171" s="225" t="s">
        <v>48</v>
      </c>
      <c r="O171" s="89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R171" s="228" t="s">
        <v>96</v>
      </c>
      <c r="AT171" s="228" t="s">
        <v>162</v>
      </c>
      <c r="AU171" s="228" t="s">
        <v>84</v>
      </c>
      <c r="AY171" s="21" t="s">
        <v>159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1" t="s">
        <v>91</v>
      </c>
      <c r="BK171" s="229">
        <f>ROUND(I171*H171,2)</f>
        <v>0</v>
      </c>
      <c r="BL171" s="21" t="s">
        <v>96</v>
      </c>
      <c r="BM171" s="228" t="s">
        <v>6078</v>
      </c>
    </row>
    <row r="172" s="2" customFormat="1" ht="37.8" customHeight="1">
      <c r="A172" s="43"/>
      <c r="B172" s="44"/>
      <c r="C172" s="217" t="s">
        <v>919</v>
      </c>
      <c r="D172" s="217" t="s">
        <v>162</v>
      </c>
      <c r="E172" s="218" t="s">
        <v>6079</v>
      </c>
      <c r="F172" s="219" t="s">
        <v>6080</v>
      </c>
      <c r="G172" s="220" t="s">
        <v>226</v>
      </c>
      <c r="H172" s="221">
        <v>1</v>
      </c>
      <c r="I172" s="222"/>
      <c r="J172" s="223">
        <f>ROUND(I172*H172,2)</f>
        <v>0</v>
      </c>
      <c r="K172" s="219" t="s">
        <v>227</v>
      </c>
      <c r="L172" s="49"/>
      <c r="M172" s="224" t="s">
        <v>32</v>
      </c>
      <c r="N172" s="225" t="s">
        <v>48</v>
      </c>
      <c r="O172" s="89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R172" s="228" t="s">
        <v>96</v>
      </c>
      <c r="AT172" s="228" t="s">
        <v>162</v>
      </c>
      <c r="AU172" s="228" t="s">
        <v>84</v>
      </c>
      <c r="AY172" s="21" t="s">
        <v>159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1" t="s">
        <v>91</v>
      </c>
      <c r="BK172" s="229">
        <f>ROUND(I172*H172,2)</f>
        <v>0</v>
      </c>
      <c r="BL172" s="21" t="s">
        <v>96</v>
      </c>
      <c r="BM172" s="228" t="s">
        <v>6081</v>
      </c>
    </row>
    <row r="173" s="2" customFormat="1" ht="44.25" customHeight="1">
      <c r="A173" s="43"/>
      <c r="B173" s="44"/>
      <c r="C173" s="217" t="s">
        <v>172</v>
      </c>
      <c r="D173" s="217" t="s">
        <v>162</v>
      </c>
      <c r="E173" s="218" t="s">
        <v>6082</v>
      </c>
      <c r="F173" s="219" t="s">
        <v>6083</v>
      </c>
      <c r="G173" s="220" t="s">
        <v>226</v>
      </c>
      <c r="H173" s="221">
        <v>1</v>
      </c>
      <c r="I173" s="222"/>
      <c r="J173" s="223">
        <f>ROUND(I173*H173,2)</f>
        <v>0</v>
      </c>
      <c r="K173" s="219" t="s">
        <v>227</v>
      </c>
      <c r="L173" s="49"/>
      <c r="M173" s="315" t="s">
        <v>32</v>
      </c>
      <c r="N173" s="316" t="s">
        <v>48</v>
      </c>
      <c r="O173" s="259"/>
      <c r="P173" s="313">
        <f>O173*H173</f>
        <v>0</v>
      </c>
      <c r="Q173" s="313">
        <v>0</v>
      </c>
      <c r="R173" s="313">
        <f>Q173*H173</f>
        <v>0</v>
      </c>
      <c r="S173" s="313">
        <v>0</v>
      </c>
      <c r="T173" s="314">
        <f>S173*H173</f>
        <v>0</v>
      </c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R173" s="228" t="s">
        <v>96</v>
      </c>
      <c r="AT173" s="228" t="s">
        <v>162</v>
      </c>
      <c r="AU173" s="228" t="s">
        <v>84</v>
      </c>
      <c r="AY173" s="21" t="s">
        <v>159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1" t="s">
        <v>91</v>
      </c>
      <c r="BK173" s="229">
        <f>ROUND(I173*H173,2)</f>
        <v>0</v>
      </c>
      <c r="BL173" s="21" t="s">
        <v>96</v>
      </c>
      <c r="BM173" s="228" t="s">
        <v>6084</v>
      </c>
    </row>
    <row r="174" s="2" customFormat="1" ht="6.96" customHeight="1">
      <c r="A174" s="43"/>
      <c r="B174" s="64"/>
      <c r="C174" s="65"/>
      <c r="D174" s="65"/>
      <c r="E174" s="65"/>
      <c r="F174" s="65"/>
      <c r="G174" s="65"/>
      <c r="H174" s="65"/>
      <c r="I174" s="65"/>
      <c r="J174" s="65"/>
      <c r="K174" s="65"/>
      <c r="L174" s="49"/>
      <c r="M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</row>
  </sheetData>
  <sheetProtection sheet="1" autoFilter="0" formatColumns="0" formatRows="0" objects="1" scenarios="1" spinCount="100000" saltValue="xNriLyNnyHv2oacklDBfXW9ylIwy1rXaW+NmXbdtEYQQ4S0uYriLoUP5FfXEZktZ7V+aN9lIsK5VSbF6ezBQ3Q==" hashValue="0zLpAeNPBkXa4YE1CMiBAVzf04aTuZs2LKJUZ3wZR0gTwSDF6sCQ09Pwkc+V6Fer2Kp+25a8FOsthHDDbIJh1g==" algorithmName="SHA-512" password="A4C6"/>
  <autoFilter ref="C89:K1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116</v>
      </c>
      <c r="AZ2" s="261" t="s">
        <v>6085</v>
      </c>
      <c r="BA2" s="261" t="s">
        <v>6086</v>
      </c>
      <c r="BB2" s="261" t="s">
        <v>165</v>
      </c>
      <c r="BC2" s="261" t="s">
        <v>6087</v>
      </c>
      <c r="BD2" s="261" t="s">
        <v>93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1" customFormat="1" ht="12" customHeight="1">
      <c r="B8" s="24"/>
      <c r="D8" s="147" t="s">
        <v>132</v>
      </c>
      <c r="L8" s="24"/>
    </row>
    <row r="9" s="2" customFormat="1" ht="16.5" customHeight="1">
      <c r="A9" s="43"/>
      <c r="B9" s="49"/>
      <c r="C9" s="43"/>
      <c r="D9" s="43"/>
      <c r="E9" s="148" t="s">
        <v>257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262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6088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32</v>
      </c>
      <c r="G13" s="43"/>
      <c r="H13" s="43"/>
      <c r="I13" s="147" t="s">
        <v>20</v>
      </c>
      <c r="J13" s="138" t="s">
        <v>32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33</v>
      </c>
      <c r="G14" s="43"/>
      <c r="H14" s="43"/>
      <c r="I14" s="147" t="s">
        <v>24</v>
      </c>
      <c r="J14" s="151" t="str">
        <f>'Rekapitulace stavby'!AN8</f>
        <v>15. 7. 2024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30</v>
      </c>
      <c r="E16" s="43"/>
      <c r="F16" s="43"/>
      <c r="G16" s="43"/>
      <c r="H16" s="43"/>
      <c r="I16" s="147" t="s">
        <v>31</v>
      </c>
      <c r="J16" s="138" t="s">
        <v>32</v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">
        <v>33</v>
      </c>
      <c r="F17" s="43"/>
      <c r="G17" s="43"/>
      <c r="H17" s="43"/>
      <c r="I17" s="147" t="s">
        <v>34</v>
      </c>
      <c r="J17" s="138" t="s">
        <v>32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35</v>
      </c>
      <c r="E19" s="43"/>
      <c r="F19" s="43"/>
      <c r="G19" s="43"/>
      <c r="H19" s="43"/>
      <c r="I19" s="147" t="s">
        <v>31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34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37</v>
      </c>
      <c r="E22" s="43"/>
      <c r="F22" s="43"/>
      <c r="G22" s="43"/>
      <c r="H22" s="43"/>
      <c r="I22" s="147" t="s">
        <v>31</v>
      </c>
      <c r="J22" s="138" t="s">
        <v>32</v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">
        <v>33</v>
      </c>
      <c r="F23" s="43"/>
      <c r="G23" s="43"/>
      <c r="H23" s="43"/>
      <c r="I23" s="147" t="s">
        <v>34</v>
      </c>
      <c r="J23" s="138" t="s">
        <v>32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39</v>
      </c>
      <c r="E25" s="43"/>
      <c r="F25" s="43"/>
      <c r="G25" s="43"/>
      <c r="H25" s="43"/>
      <c r="I25" s="147" t="s">
        <v>31</v>
      </c>
      <c r="J25" s="138" t="s">
        <v>32</v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">
        <v>33</v>
      </c>
      <c r="F26" s="43"/>
      <c r="G26" s="43"/>
      <c r="H26" s="43"/>
      <c r="I26" s="147" t="s">
        <v>34</v>
      </c>
      <c r="J26" s="138" t="s">
        <v>32</v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40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32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42</v>
      </c>
      <c r="E32" s="43"/>
      <c r="F32" s="43"/>
      <c r="G32" s="43"/>
      <c r="H32" s="43"/>
      <c r="I32" s="43"/>
      <c r="J32" s="158">
        <f>ROUND(J90,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44</v>
      </c>
      <c r="G34" s="43"/>
      <c r="H34" s="43"/>
      <c r="I34" s="159" t="s">
        <v>43</v>
      </c>
      <c r="J34" s="159" t="s">
        <v>45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46</v>
      </c>
      <c r="E35" s="147" t="s">
        <v>47</v>
      </c>
      <c r="F35" s="161">
        <f>ROUND((SUM(BE90:BE131)),  2)</f>
        <v>0</v>
      </c>
      <c r="G35" s="43"/>
      <c r="H35" s="43"/>
      <c r="I35" s="162">
        <v>0.20999999999999999</v>
      </c>
      <c r="J35" s="161">
        <f>ROUND(((SUM(BE90:BE131))*I35),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48</v>
      </c>
      <c r="F36" s="161">
        <f>ROUND((SUM(BF90:BF131)),  2)</f>
        <v>0</v>
      </c>
      <c r="G36" s="43"/>
      <c r="H36" s="43"/>
      <c r="I36" s="162">
        <v>0.12</v>
      </c>
      <c r="J36" s="161">
        <f>ROUND(((SUM(BF90:BF131))*I36),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49</v>
      </c>
      <c r="F37" s="161">
        <f>ROUND((SUM(BG90:BG131)),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50</v>
      </c>
      <c r="F38" s="161">
        <f>ROUND((SUM(BH90:BH131)),  2)</f>
        <v>0</v>
      </c>
      <c r="G38" s="43"/>
      <c r="H38" s="43"/>
      <c r="I38" s="162">
        <v>0.12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51</v>
      </c>
      <c r="F39" s="161">
        <f>ROUND((SUM(BI90:BI131)),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52</v>
      </c>
      <c r="E41" s="165"/>
      <c r="F41" s="165"/>
      <c r="G41" s="166" t="s">
        <v>53</v>
      </c>
      <c r="H41" s="167" t="s">
        <v>54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134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>Komunitní dům sociální služby Domova Na cestě – Hlinsko_rev DPS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132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257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262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10 - Sadové úpravy, náhradní výsadba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 xml:space="preserve"> </v>
      </c>
      <c r="G56" s="45"/>
      <c r="H56" s="45"/>
      <c r="I56" s="36" t="s">
        <v>24</v>
      </c>
      <c r="J56" s="77" t="str">
        <f>IF(J14="","",J14)</f>
        <v>15. 7. 2024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30</v>
      </c>
      <c r="D58" s="45"/>
      <c r="E58" s="45"/>
      <c r="F58" s="31" t="str">
        <f>E17</f>
        <v xml:space="preserve"> </v>
      </c>
      <c r="G58" s="45"/>
      <c r="H58" s="45"/>
      <c r="I58" s="36" t="s">
        <v>37</v>
      </c>
      <c r="J58" s="41" t="str">
        <f>E23</f>
        <v xml:space="preserve"> 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15.15" customHeight="1">
      <c r="A59" s="43"/>
      <c r="B59" s="44"/>
      <c r="C59" s="36" t="s">
        <v>35</v>
      </c>
      <c r="D59" s="45"/>
      <c r="E59" s="45"/>
      <c r="F59" s="31" t="str">
        <f>IF(E20="","",E20)</f>
        <v>Vyplň údaj</v>
      </c>
      <c r="G59" s="45"/>
      <c r="H59" s="45"/>
      <c r="I59" s="36" t="s">
        <v>39</v>
      </c>
      <c r="J59" s="41" t="str">
        <f>E26</f>
        <v xml:space="preserve"> 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135</v>
      </c>
      <c r="D61" s="176"/>
      <c r="E61" s="176"/>
      <c r="F61" s="176"/>
      <c r="G61" s="176"/>
      <c r="H61" s="176"/>
      <c r="I61" s="176"/>
      <c r="J61" s="177" t="s">
        <v>136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74</v>
      </c>
      <c r="D63" s="45"/>
      <c r="E63" s="45"/>
      <c r="F63" s="45"/>
      <c r="G63" s="45"/>
      <c r="H63" s="45"/>
      <c r="I63" s="45"/>
      <c r="J63" s="107">
        <f>J90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137</v>
      </c>
    </row>
    <row r="64" s="9" customFormat="1" ht="24.96" customHeight="1">
      <c r="A64" s="9"/>
      <c r="B64" s="179"/>
      <c r="C64" s="180"/>
      <c r="D64" s="181" t="s">
        <v>141</v>
      </c>
      <c r="E64" s="182"/>
      <c r="F64" s="182"/>
      <c r="G64" s="182"/>
      <c r="H64" s="182"/>
      <c r="I64" s="182"/>
      <c r="J64" s="183">
        <f>J91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6089</v>
      </c>
      <c r="E65" s="187"/>
      <c r="F65" s="187"/>
      <c r="G65" s="187"/>
      <c r="H65" s="187"/>
      <c r="I65" s="187"/>
      <c r="J65" s="188">
        <f>J92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6090</v>
      </c>
      <c r="E66" s="187"/>
      <c r="F66" s="187"/>
      <c r="G66" s="187"/>
      <c r="H66" s="187"/>
      <c r="I66" s="187"/>
      <c r="J66" s="188">
        <f>J109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6091</v>
      </c>
      <c r="E67" s="187"/>
      <c r="F67" s="187"/>
      <c r="G67" s="187"/>
      <c r="H67" s="187"/>
      <c r="I67" s="187"/>
      <c r="J67" s="188">
        <f>J127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143</v>
      </c>
      <c r="E68" s="187"/>
      <c r="F68" s="187"/>
      <c r="G68" s="187"/>
      <c r="H68" s="187"/>
      <c r="I68" s="187"/>
      <c r="J68" s="188">
        <f>J129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3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149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</row>
    <row r="70" s="2" customFormat="1" ht="6.96" customHeight="1">
      <c r="A70" s="43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9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4" s="2" customFormat="1" ht="6.96" customHeight="1">
      <c r="A74" s="43"/>
      <c r="B74" s="66"/>
      <c r="C74" s="67"/>
      <c r="D74" s="67"/>
      <c r="E74" s="67"/>
      <c r="F74" s="67"/>
      <c r="G74" s="67"/>
      <c r="H74" s="67"/>
      <c r="I74" s="67"/>
      <c r="J74" s="67"/>
      <c r="K74" s="67"/>
      <c r="L74" s="149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="2" customFormat="1" ht="24.96" customHeight="1">
      <c r="A75" s="43"/>
      <c r="B75" s="44"/>
      <c r="C75" s="27" t="s">
        <v>144</v>
      </c>
      <c r="D75" s="45"/>
      <c r="E75" s="45"/>
      <c r="F75" s="45"/>
      <c r="G75" s="45"/>
      <c r="H75" s="45"/>
      <c r="I75" s="45"/>
      <c r="J75" s="45"/>
      <c r="K75" s="45"/>
      <c r="L75" s="14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6.96" customHeight="1">
      <c r="A76" s="43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12" customHeight="1">
      <c r="A77" s="43"/>
      <c r="B77" s="44"/>
      <c r="C77" s="36" t="s">
        <v>16</v>
      </c>
      <c r="D77" s="45"/>
      <c r="E77" s="45"/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26.25" customHeight="1">
      <c r="A78" s="43"/>
      <c r="B78" s="44"/>
      <c r="C78" s="45"/>
      <c r="D78" s="45"/>
      <c r="E78" s="174" t="str">
        <f>E7</f>
        <v>Komunitní dům sociální služby Domova Na cestě – Hlinsko_rev DPS</v>
      </c>
      <c r="F78" s="36"/>
      <c r="G78" s="36"/>
      <c r="H78" s="36"/>
      <c r="I78" s="45"/>
      <c r="J78" s="45"/>
      <c r="K78" s="4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1" customFormat="1" ht="12" customHeight="1">
      <c r="B79" s="25"/>
      <c r="C79" s="36" t="s">
        <v>132</v>
      </c>
      <c r="D79" s="26"/>
      <c r="E79" s="26"/>
      <c r="F79" s="26"/>
      <c r="G79" s="26"/>
      <c r="H79" s="26"/>
      <c r="I79" s="26"/>
      <c r="J79" s="26"/>
      <c r="K79" s="26"/>
      <c r="L79" s="24"/>
    </row>
    <row r="80" s="2" customFormat="1" ht="16.5" customHeight="1">
      <c r="A80" s="43"/>
      <c r="B80" s="44"/>
      <c r="C80" s="45"/>
      <c r="D80" s="45"/>
      <c r="E80" s="174" t="s">
        <v>257</v>
      </c>
      <c r="F80" s="45"/>
      <c r="G80" s="45"/>
      <c r="H80" s="45"/>
      <c r="I80" s="45"/>
      <c r="J80" s="45"/>
      <c r="K80" s="45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12" customHeight="1">
      <c r="A81" s="43"/>
      <c r="B81" s="44"/>
      <c r="C81" s="36" t="s">
        <v>262</v>
      </c>
      <c r="D81" s="45"/>
      <c r="E81" s="45"/>
      <c r="F81" s="45"/>
      <c r="G81" s="45"/>
      <c r="H81" s="45"/>
      <c r="I81" s="45"/>
      <c r="J81" s="45"/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16.5" customHeight="1">
      <c r="A82" s="43"/>
      <c r="B82" s="44"/>
      <c r="C82" s="45"/>
      <c r="D82" s="45"/>
      <c r="E82" s="74" t="str">
        <f>E11</f>
        <v>10 - Sadové úpravy, náhradní výsadba</v>
      </c>
      <c r="F82" s="45"/>
      <c r="G82" s="45"/>
      <c r="H82" s="45"/>
      <c r="I82" s="45"/>
      <c r="J82" s="45"/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6.96" customHeight="1">
      <c r="A83" s="43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12" customHeight="1">
      <c r="A84" s="43"/>
      <c r="B84" s="44"/>
      <c r="C84" s="36" t="s">
        <v>22</v>
      </c>
      <c r="D84" s="45"/>
      <c r="E84" s="45"/>
      <c r="F84" s="31" t="str">
        <f>F14</f>
        <v xml:space="preserve"> </v>
      </c>
      <c r="G84" s="45"/>
      <c r="H84" s="45"/>
      <c r="I84" s="36" t="s">
        <v>24</v>
      </c>
      <c r="J84" s="77" t="str">
        <f>IF(J14="","",J14)</f>
        <v>15. 7. 2024</v>
      </c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6.96" customHeight="1">
      <c r="A85" s="43"/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15.15" customHeight="1">
      <c r="A86" s="43"/>
      <c r="B86" s="44"/>
      <c r="C86" s="36" t="s">
        <v>30</v>
      </c>
      <c r="D86" s="45"/>
      <c r="E86" s="45"/>
      <c r="F86" s="31" t="str">
        <f>E17</f>
        <v xml:space="preserve"> </v>
      </c>
      <c r="G86" s="45"/>
      <c r="H86" s="45"/>
      <c r="I86" s="36" t="s">
        <v>37</v>
      </c>
      <c r="J86" s="41" t="str">
        <f>E23</f>
        <v xml:space="preserve"> </v>
      </c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15.15" customHeight="1">
      <c r="A87" s="43"/>
      <c r="B87" s="44"/>
      <c r="C87" s="36" t="s">
        <v>35</v>
      </c>
      <c r="D87" s="45"/>
      <c r="E87" s="45"/>
      <c r="F87" s="31" t="str">
        <f>IF(E20="","",E20)</f>
        <v>Vyplň údaj</v>
      </c>
      <c r="G87" s="45"/>
      <c r="H87" s="45"/>
      <c r="I87" s="36" t="s">
        <v>39</v>
      </c>
      <c r="J87" s="41" t="str">
        <f>E26</f>
        <v xml:space="preserve"> </v>
      </c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10.32" customHeight="1">
      <c r="A88" s="43"/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11" customFormat="1" ht="29.28" customHeight="1">
      <c r="A89" s="190"/>
      <c r="B89" s="191"/>
      <c r="C89" s="192" t="s">
        <v>145</v>
      </c>
      <c r="D89" s="193" t="s">
        <v>61</v>
      </c>
      <c r="E89" s="193" t="s">
        <v>57</v>
      </c>
      <c r="F89" s="193" t="s">
        <v>58</v>
      </c>
      <c r="G89" s="193" t="s">
        <v>146</v>
      </c>
      <c r="H89" s="193" t="s">
        <v>147</v>
      </c>
      <c r="I89" s="193" t="s">
        <v>148</v>
      </c>
      <c r="J89" s="193" t="s">
        <v>136</v>
      </c>
      <c r="K89" s="194" t="s">
        <v>149</v>
      </c>
      <c r="L89" s="195"/>
      <c r="M89" s="97" t="s">
        <v>32</v>
      </c>
      <c r="N89" s="98" t="s">
        <v>46</v>
      </c>
      <c r="O89" s="98" t="s">
        <v>150</v>
      </c>
      <c r="P89" s="98" t="s">
        <v>151</v>
      </c>
      <c r="Q89" s="98" t="s">
        <v>152</v>
      </c>
      <c r="R89" s="98" t="s">
        <v>153</v>
      </c>
      <c r="S89" s="98" t="s">
        <v>154</v>
      </c>
      <c r="T89" s="99" t="s">
        <v>155</v>
      </c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</row>
    <row r="90" s="2" customFormat="1" ht="22.8" customHeight="1">
      <c r="A90" s="43"/>
      <c r="B90" s="44"/>
      <c r="C90" s="104" t="s">
        <v>156</v>
      </c>
      <c r="D90" s="45"/>
      <c r="E90" s="45"/>
      <c r="F90" s="45"/>
      <c r="G90" s="45"/>
      <c r="H90" s="45"/>
      <c r="I90" s="45"/>
      <c r="J90" s="196">
        <f>BK90</f>
        <v>0</v>
      </c>
      <c r="K90" s="45"/>
      <c r="L90" s="49"/>
      <c r="M90" s="100"/>
      <c r="N90" s="197"/>
      <c r="O90" s="101"/>
      <c r="P90" s="198">
        <f>P91</f>
        <v>0</v>
      </c>
      <c r="Q90" s="101"/>
      <c r="R90" s="198">
        <f>R91</f>
        <v>0.43462000000000001</v>
      </c>
      <c r="S90" s="101"/>
      <c r="T90" s="199">
        <f>T91</f>
        <v>0</v>
      </c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T90" s="21" t="s">
        <v>75</v>
      </c>
      <c r="AU90" s="21" t="s">
        <v>137</v>
      </c>
      <c r="BK90" s="200">
        <f>BK91</f>
        <v>0</v>
      </c>
    </row>
    <row r="91" s="12" customFormat="1" ht="25.92" customHeight="1">
      <c r="A91" s="12"/>
      <c r="B91" s="201"/>
      <c r="C91" s="202"/>
      <c r="D91" s="203" t="s">
        <v>75</v>
      </c>
      <c r="E91" s="204" t="s">
        <v>201</v>
      </c>
      <c r="F91" s="204" t="s">
        <v>202</v>
      </c>
      <c r="G91" s="202"/>
      <c r="H91" s="202"/>
      <c r="I91" s="205"/>
      <c r="J91" s="206">
        <f>BK91</f>
        <v>0</v>
      </c>
      <c r="K91" s="202"/>
      <c r="L91" s="207"/>
      <c r="M91" s="208"/>
      <c r="N91" s="209"/>
      <c r="O91" s="209"/>
      <c r="P91" s="210">
        <f>P92+P109+P127+P129</f>
        <v>0</v>
      </c>
      <c r="Q91" s="209"/>
      <c r="R91" s="210">
        <f>R92+R109+R127+R129</f>
        <v>0.43462000000000001</v>
      </c>
      <c r="S91" s="209"/>
      <c r="T91" s="211">
        <f>T92+T109+T127+T129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2" t="s">
        <v>84</v>
      </c>
      <c r="AT91" s="213" t="s">
        <v>75</v>
      </c>
      <c r="AU91" s="213" t="s">
        <v>76</v>
      </c>
      <c r="AY91" s="212" t="s">
        <v>159</v>
      </c>
      <c r="BK91" s="214">
        <f>BK92+BK109+BK127+BK129</f>
        <v>0</v>
      </c>
    </row>
    <row r="92" s="12" customFormat="1" ht="22.8" customHeight="1">
      <c r="A92" s="12"/>
      <c r="B92" s="201"/>
      <c r="C92" s="202"/>
      <c r="D92" s="203" t="s">
        <v>75</v>
      </c>
      <c r="E92" s="215" t="s">
        <v>669</v>
      </c>
      <c r="F92" s="215" t="s">
        <v>6092</v>
      </c>
      <c r="G92" s="202"/>
      <c r="H92" s="202"/>
      <c r="I92" s="205"/>
      <c r="J92" s="216">
        <f>BK92</f>
        <v>0</v>
      </c>
      <c r="K92" s="202"/>
      <c r="L92" s="207"/>
      <c r="M92" s="208"/>
      <c r="N92" s="209"/>
      <c r="O92" s="209"/>
      <c r="P92" s="210">
        <f>SUM(P93:P108)</f>
        <v>0</v>
      </c>
      <c r="Q92" s="209"/>
      <c r="R92" s="210">
        <f>SUM(R93:R108)</f>
        <v>0.26451999999999998</v>
      </c>
      <c r="S92" s="209"/>
      <c r="T92" s="211">
        <f>SUM(T93:T108)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2" t="s">
        <v>84</v>
      </c>
      <c r="AT92" s="213" t="s">
        <v>75</v>
      </c>
      <c r="AU92" s="213" t="s">
        <v>84</v>
      </c>
      <c r="AY92" s="212" t="s">
        <v>159</v>
      </c>
      <c r="BK92" s="214">
        <f>SUM(BK93:BK108)</f>
        <v>0</v>
      </c>
    </row>
    <row r="93" s="2" customFormat="1" ht="44.25" customHeight="1">
      <c r="A93" s="43"/>
      <c r="B93" s="44"/>
      <c r="C93" s="217" t="s">
        <v>84</v>
      </c>
      <c r="D93" s="217" t="s">
        <v>162</v>
      </c>
      <c r="E93" s="218" t="s">
        <v>6093</v>
      </c>
      <c r="F93" s="219" t="s">
        <v>6094</v>
      </c>
      <c r="G93" s="220" t="s">
        <v>212</v>
      </c>
      <c r="H93" s="221">
        <v>4</v>
      </c>
      <c r="I93" s="222"/>
      <c r="J93" s="223">
        <f>ROUND(I93*H93,2)</f>
        <v>0</v>
      </c>
      <c r="K93" s="219" t="s">
        <v>166</v>
      </c>
      <c r="L93" s="49"/>
      <c r="M93" s="224" t="s">
        <v>32</v>
      </c>
      <c r="N93" s="225" t="s">
        <v>48</v>
      </c>
      <c r="O93" s="89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R93" s="228" t="s">
        <v>96</v>
      </c>
      <c r="AT93" s="228" t="s">
        <v>162</v>
      </c>
      <c r="AU93" s="228" t="s">
        <v>91</v>
      </c>
      <c r="AY93" s="21" t="s">
        <v>159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1" t="s">
        <v>91</v>
      </c>
      <c r="BK93" s="229">
        <f>ROUND(I93*H93,2)</f>
        <v>0</v>
      </c>
      <c r="BL93" s="21" t="s">
        <v>96</v>
      </c>
      <c r="BM93" s="228" t="s">
        <v>6095</v>
      </c>
    </row>
    <row r="94" s="2" customFormat="1">
      <c r="A94" s="43"/>
      <c r="B94" s="44"/>
      <c r="C94" s="45"/>
      <c r="D94" s="230" t="s">
        <v>168</v>
      </c>
      <c r="E94" s="45"/>
      <c r="F94" s="231" t="s">
        <v>6096</v>
      </c>
      <c r="G94" s="45"/>
      <c r="H94" s="45"/>
      <c r="I94" s="232"/>
      <c r="J94" s="45"/>
      <c r="K94" s="45"/>
      <c r="L94" s="49"/>
      <c r="M94" s="233"/>
      <c r="N94" s="234"/>
      <c r="O94" s="89"/>
      <c r="P94" s="89"/>
      <c r="Q94" s="89"/>
      <c r="R94" s="89"/>
      <c r="S94" s="89"/>
      <c r="T94" s="90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T94" s="21" t="s">
        <v>168</v>
      </c>
      <c r="AU94" s="21" t="s">
        <v>91</v>
      </c>
    </row>
    <row r="95" s="14" customFormat="1">
      <c r="A95" s="14"/>
      <c r="B95" s="246"/>
      <c r="C95" s="247"/>
      <c r="D95" s="237" t="s">
        <v>170</v>
      </c>
      <c r="E95" s="248" t="s">
        <v>32</v>
      </c>
      <c r="F95" s="249" t="s">
        <v>6097</v>
      </c>
      <c r="G95" s="247"/>
      <c r="H95" s="250">
        <v>4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6" t="s">
        <v>170</v>
      </c>
      <c r="AU95" s="256" t="s">
        <v>91</v>
      </c>
      <c r="AV95" s="14" t="s">
        <v>91</v>
      </c>
      <c r="AW95" s="14" t="s">
        <v>38</v>
      </c>
      <c r="AX95" s="14" t="s">
        <v>84</v>
      </c>
      <c r="AY95" s="256" t="s">
        <v>159</v>
      </c>
    </row>
    <row r="96" s="2" customFormat="1" ht="37.8" customHeight="1">
      <c r="A96" s="43"/>
      <c r="B96" s="44"/>
      <c r="C96" s="217" t="s">
        <v>91</v>
      </c>
      <c r="D96" s="217" t="s">
        <v>162</v>
      </c>
      <c r="E96" s="218" t="s">
        <v>6098</v>
      </c>
      <c r="F96" s="219" t="s">
        <v>6099</v>
      </c>
      <c r="G96" s="220" t="s">
        <v>212</v>
      </c>
      <c r="H96" s="221">
        <v>4</v>
      </c>
      <c r="I96" s="222"/>
      <c r="J96" s="223">
        <f>ROUND(I96*H96,2)</f>
        <v>0</v>
      </c>
      <c r="K96" s="219" t="s">
        <v>166</v>
      </c>
      <c r="L96" s="49"/>
      <c r="M96" s="224" t="s">
        <v>32</v>
      </c>
      <c r="N96" s="225" t="s">
        <v>48</v>
      </c>
      <c r="O96" s="8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R96" s="228" t="s">
        <v>96</v>
      </c>
      <c r="AT96" s="228" t="s">
        <v>162</v>
      </c>
      <c r="AU96" s="228" t="s">
        <v>91</v>
      </c>
      <c r="AY96" s="21" t="s">
        <v>159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1" t="s">
        <v>91</v>
      </c>
      <c r="BK96" s="229">
        <f>ROUND(I96*H96,2)</f>
        <v>0</v>
      </c>
      <c r="BL96" s="21" t="s">
        <v>96</v>
      </c>
      <c r="BM96" s="228" t="s">
        <v>6100</v>
      </c>
    </row>
    <row r="97" s="2" customFormat="1">
      <c r="A97" s="43"/>
      <c r="B97" s="44"/>
      <c r="C97" s="45"/>
      <c r="D97" s="230" t="s">
        <v>168</v>
      </c>
      <c r="E97" s="45"/>
      <c r="F97" s="231" t="s">
        <v>6101</v>
      </c>
      <c r="G97" s="45"/>
      <c r="H97" s="45"/>
      <c r="I97" s="232"/>
      <c r="J97" s="45"/>
      <c r="K97" s="45"/>
      <c r="L97" s="49"/>
      <c r="M97" s="233"/>
      <c r="N97" s="234"/>
      <c r="O97" s="89"/>
      <c r="P97" s="89"/>
      <c r="Q97" s="89"/>
      <c r="R97" s="89"/>
      <c r="S97" s="89"/>
      <c r="T97" s="90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T97" s="21" t="s">
        <v>168</v>
      </c>
      <c r="AU97" s="21" t="s">
        <v>91</v>
      </c>
    </row>
    <row r="98" s="2" customFormat="1" ht="16.5" customHeight="1">
      <c r="A98" s="43"/>
      <c r="B98" s="44"/>
      <c r="C98" s="277" t="s">
        <v>93</v>
      </c>
      <c r="D98" s="277" t="s">
        <v>670</v>
      </c>
      <c r="E98" s="278" t="s">
        <v>6102</v>
      </c>
      <c r="F98" s="279" t="s">
        <v>6103</v>
      </c>
      <c r="G98" s="280" t="s">
        <v>1698</v>
      </c>
      <c r="H98" s="281">
        <v>2</v>
      </c>
      <c r="I98" s="282"/>
      <c r="J98" s="283">
        <f>ROUND(I98*H98,2)</f>
        <v>0</v>
      </c>
      <c r="K98" s="279" t="s">
        <v>3881</v>
      </c>
      <c r="L98" s="284"/>
      <c r="M98" s="285" t="s">
        <v>32</v>
      </c>
      <c r="N98" s="286" t="s">
        <v>48</v>
      </c>
      <c r="O98" s="89"/>
      <c r="P98" s="226">
        <f>O98*H98</f>
        <v>0</v>
      </c>
      <c r="Q98" s="226">
        <v>0.035999999999999997</v>
      </c>
      <c r="R98" s="226">
        <f>Q98*H98</f>
        <v>0.071999999999999995</v>
      </c>
      <c r="S98" s="226">
        <v>0</v>
      </c>
      <c r="T98" s="227">
        <f>S98*H98</f>
        <v>0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R98" s="228" t="s">
        <v>108</v>
      </c>
      <c r="AT98" s="228" t="s">
        <v>670</v>
      </c>
      <c r="AU98" s="228" t="s">
        <v>91</v>
      </c>
      <c r="AY98" s="21" t="s">
        <v>159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1" t="s">
        <v>91</v>
      </c>
      <c r="BK98" s="229">
        <f>ROUND(I98*H98,2)</f>
        <v>0</v>
      </c>
      <c r="BL98" s="21" t="s">
        <v>96</v>
      </c>
      <c r="BM98" s="228" t="s">
        <v>6104</v>
      </c>
    </row>
    <row r="99" s="2" customFormat="1" ht="16.5" customHeight="1">
      <c r="A99" s="43"/>
      <c r="B99" s="44"/>
      <c r="C99" s="277" t="s">
        <v>96</v>
      </c>
      <c r="D99" s="277" t="s">
        <v>670</v>
      </c>
      <c r="E99" s="278" t="s">
        <v>6105</v>
      </c>
      <c r="F99" s="279" t="s">
        <v>6106</v>
      </c>
      <c r="G99" s="280" t="s">
        <v>1698</v>
      </c>
      <c r="H99" s="281">
        <v>1</v>
      </c>
      <c r="I99" s="282"/>
      <c r="J99" s="283">
        <f>ROUND(I99*H99,2)</f>
        <v>0</v>
      </c>
      <c r="K99" s="279" t="s">
        <v>3881</v>
      </c>
      <c r="L99" s="284"/>
      <c r="M99" s="285" t="s">
        <v>32</v>
      </c>
      <c r="N99" s="286" t="s">
        <v>48</v>
      </c>
      <c r="O99" s="89"/>
      <c r="P99" s="226">
        <f>O99*H99</f>
        <v>0</v>
      </c>
      <c r="Q99" s="226">
        <v>0.035999999999999997</v>
      </c>
      <c r="R99" s="226">
        <f>Q99*H99</f>
        <v>0.035999999999999997</v>
      </c>
      <c r="S99" s="226">
        <v>0</v>
      </c>
      <c r="T99" s="227">
        <f>S99*H99</f>
        <v>0</v>
      </c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R99" s="228" t="s">
        <v>108</v>
      </c>
      <c r="AT99" s="228" t="s">
        <v>670</v>
      </c>
      <c r="AU99" s="228" t="s">
        <v>91</v>
      </c>
      <c r="AY99" s="21" t="s">
        <v>159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1" t="s">
        <v>91</v>
      </c>
      <c r="BK99" s="229">
        <f>ROUND(I99*H99,2)</f>
        <v>0</v>
      </c>
      <c r="BL99" s="21" t="s">
        <v>96</v>
      </c>
      <c r="BM99" s="228" t="s">
        <v>6107</v>
      </c>
    </row>
    <row r="100" s="2" customFormat="1" ht="16.5" customHeight="1">
      <c r="A100" s="43"/>
      <c r="B100" s="44"/>
      <c r="C100" s="277" t="s">
        <v>99</v>
      </c>
      <c r="D100" s="277" t="s">
        <v>670</v>
      </c>
      <c r="E100" s="278" t="s">
        <v>6108</v>
      </c>
      <c r="F100" s="279" t="s">
        <v>6109</v>
      </c>
      <c r="G100" s="280" t="s">
        <v>759</v>
      </c>
      <c r="H100" s="281">
        <v>1</v>
      </c>
      <c r="I100" s="282"/>
      <c r="J100" s="283">
        <f>ROUND(I100*H100,2)</f>
        <v>0</v>
      </c>
      <c r="K100" s="279" t="s">
        <v>3881</v>
      </c>
      <c r="L100" s="284"/>
      <c r="M100" s="285" t="s">
        <v>32</v>
      </c>
      <c r="N100" s="286" t="s">
        <v>48</v>
      </c>
      <c r="O100" s="89"/>
      <c r="P100" s="226">
        <f>O100*H100</f>
        <v>0</v>
      </c>
      <c r="Q100" s="226">
        <v>0.035999999999999997</v>
      </c>
      <c r="R100" s="226">
        <f>Q100*H100</f>
        <v>0.035999999999999997</v>
      </c>
      <c r="S100" s="226">
        <v>0</v>
      </c>
      <c r="T100" s="227">
        <f>S100*H100</f>
        <v>0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R100" s="228" t="s">
        <v>108</v>
      </c>
      <c r="AT100" s="228" t="s">
        <v>670</v>
      </c>
      <c r="AU100" s="228" t="s">
        <v>91</v>
      </c>
      <c r="AY100" s="21" t="s">
        <v>159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1" t="s">
        <v>91</v>
      </c>
      <c r="BK100" s="229">
        <f>ROUND(I100*H100,2)</f>
        <v>0</v>
      </c>
      <c r="BL100" s="21" t="s">
        <v>96</v>
      </c>
      <c r="BM100" s="228" t="s">
        <v>6110</v>
      </c>
    </row>
    <row r="101" s="2" customFormat="1" ht="16.5" customHeight="1">
      <c r="A101" s="43"/>
      <c r="B101" s="44"/>
      <c r="C101" s="277" t="s">
        <v>102</v>
      </c>
      <c r="D101" s="277" t="s">
        <v>670</v>
      </c>
      <c r="E101" s="278" t="s">
        <v>6111</v>
      </c>
      <c r="F101" s="279" t="s">
        <v>6112</v>
      </c>
      <c r="G101" s="280" t="s">
        <v>561</v>
      </c>
      <c r="H101" s="281">
        <v>0.16</v>
      </c>
      <c r="I101" s="282"/>
      <c r="J101" s="283">
        <f>ROUND(I101*H101,2)</f>
        <v>0</v>
      </c>
      <c r="K101" s="279" t="s">
        <v>166</v>
      </c>
      <c r="L101" s="284"/>
      <c r="M101" s="285" t="s">
        <v>32</v>
      </c>
      <c r="N101" s="286" t="s">
        <v>48</v>
      </c>
      <c r="O101" s="89"/>
      <c r="P101" s="226">
        <f>O101*H101</f>
        <v>0</v>
      </c>
      <c r="Q101" s="226">
        <v>0.22</v>
      </c>
      <c r="R101" s="226">
        <f>Q101*H101</f>
        <v>0.035200000000000002</v>
      </c>
      <c r="S101" s="226">
        <v>0</v>
      </c>
      <c r="T101" s="227">
        <f>S101*H101</f>
        <v>0</v>
      </c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R101" s="228" t="s">
        <v>108</v>
      </c>
      <c r="AT101" s="228" t="s">
        <v>670</v>
      </c>
      <c r="AU101" s="228" t="s">
        <v>91</v>
      </c>
      <c r="AY101" s="21" t="s">
        <v>159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1" t="s">
        <v>91</v>
      </c>
      <c r="BK101" s="229">
        <f>ROUND(I101*H101,2)</f>
        <v>0</v>
      </c>
      <c r="BL101" s="21" t="s">
        <v>96</v>
      </c>
      <c r="BM101" s="228" t="s">
        <v>6113</v>
      </c>
    </row>
    <row r="102" s="14" customFormat="1">
      <c r="A102" s="14"/>
      <c r="B102" s="246"/>
      <c r="C102" s="247"/>
      <c r="D102" s="237" t="s">
        <v>170</v>
      </c>
      <c r="E102" s="248" t="s">
        <v>32</v>
      </c>
      <c r="F102" s="249" t="s">
        <v>6114</v>
      </c>
      <c r="G102" s="247"/>
      <c r="H102" s="250">
        <v>0.80000000000000004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170</v>
      </c>
      <c r="AU102" s="256" t="s">
        <v>91</v>
      </c>
      <c r="AV102" s="14" t="s">
        <v>91</v>
      </c>
      <c r="AW102" s="14" t="s">
        <v>38</v>
      </c>
      <c r="AX102" s="14" t="s">
        <v>76</v>
      </c>
      <c r="AY102" s="256" t="s">
        <v>159</v>
      </c>
    </row>
    <row r="103" s="15" customFormat="1">
      <c r="A103" s="15"/>
      <c r="B103" s="266"/>
      <c r="C103" s="267"/>
      <c r="D103" s="237" t="s">
        <v>170</v>
      </c>
      <c r="E103" s="268" t="s">
        <v>32</v>
      </c>
      <c r="F103" s="269" t="s">
        <v>583</v>
      </c>
      <c r="G103" s="267"/>
      <c r="H103" s="270">
        <v>0.80000000000000004</v>
      </c>
      <c r="I103" s="271"/>
      <c r="J103" s="267"/>
      <c r="K103" s="267"/>
      <c r="L103" s="272"/>
      <c r="M103" s="273"/>
      <c r="N103" s="274"/>
      <c r="O103" s="274"/>
      <c r="P103" s="274"/>
      <c r="Q103" s="274"/>
      <c r="R103" s="274"/>
      <c r="S103" s="274"/>
      <c r="T103" s="27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76" t="s">
        <v>170</v>
      </c>
      <c r="AU103" s="276" t="s">
        <v>91</v>
      </c>
      <c r="AV103" s="15" t="s">
        <v>96</v>
      </c>
      <c r="AW103" s="15" t="s">
        <v>38</v>
      </c>
      <c r="AX103" s="15" t="s">
        <v>84</v>
      </c>
      <c r="AY103" s="276" t="s">
        <v>159</v>
      </c>
    </row>
    <row r="104" s="14" customFormat="1">
      <c r="A104" s="14"/>
      <c r="B104" s="246"/>
      <c r="C104" s="247"/>
      <c r="D104" s="237" t="s">
        <v>170</v>
      </c>
      <c r="E104" s="247"/>
      <c r="F104" s="249" t="s">
        <v>6115</v>
      </c>
      <c r="G104" s="247"/>
      <c r="H104" s="250">
        <v>0.16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170</v>
      </c>
      <c r="AU104" s="256" t="s">
        <v>91</v>
      </c>
      <c r="AV104" s="14" t="s">
        <v>91</v>
      </c>
      <c r="AW104" s="14" t="s">
        <v>4</v>
      </c>
      <c r="AX104" s="14" t="s">
        <v>84</v>
      </c>
      <c r="AY104" s="256" t="s">
        <v>159</v>
      </c>
    </row>
    <row r="105" s="2" customFormat="1" ht="24.15" customHeight="1">
      <c r="A105" s="43"/>
      <c r="B105" s="44"/>
      <c r="C105" s="217" t="s">
        <v>105</v>
      </c>
      <c r="D105" s="217" t="s">
        <v>162</v>
      </c>
      <c r="E105" s="218" t="s">
        <v>6116</v>
      </c>
      <c r="F105" s="219" t="s">
        <v>6117</v>
      </c>
      <c r="G105" s="220" t="s">
        <v>212</v>
      </c>
      <c r="H105" s="221">
        <v>4</v>
      </c>
      <c r="I105" s="222"/>
      <c r="J105" s="223">
        <f>ROUND(I105*H105,2)</f>
        <v>0</v>
      </c>
      <c r="K105" s="219" t="s">
        <v>166</v>
      </c>
      <c r="L105" s="49"/>
      <c r="M105" s="224" t="s">
        <v>32</v>
      </c>
      <c r="N105" s="225" t="s">
        <v>48</v>
      </c>
      <c r="O105" s="89"/>
      <c r="P105" s="226">
        <f>O105*H105</f>
        <v>0</v>
      </c>
      <c r="Q105" s="226">
        <v>6.0000000000000002E-05</v>
      </c>
      <c r="R105" s="226">
        <f>Q105*H105</f>
        <v>0.00024000000000000001</v>
      </c>
      <c r="S105" s="226">
        <v>0</v>
      </c>
      <c r="T105" s="227">
        <f>S105*H105</f>
        <v>0</v>
      </c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R105" s="228" t="s">
        <v>96</v>
      </c>
      <c r="AT105" s="228" t="s">
        <v>162</v>
      </c>
      <c r="AU105" s="228" t="s">
        <v>91</v>
      </c>
      <c r="AY105" s="21" t="s">
        <v>159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91</v>
      </c>
      <c r="BK105" s="229">
        <f>ROUND(I105*H105,2)</f>
        <v>0</v>
      </c>
      <c r="BL105" s="21" t="s">
        <v>96</v>
      </c>
      <c r="BM105" s="228" t="s">
        <v>6118</v>
      </c>
    </row>
    <row r="106" s="2" customFormat="1">
      <c r="A106" s="43"/>
      <c r="B106" s="44"/>
      <c r="C106" s="45"/>
      <c r="D106" s="230" t="s">
        <v>168</v>
      </c>
      <c r="E106" s="45"/>
      <c r="F106" s="231" t="s">
        <v>6119</v>
      </c>
      <c r="G106" s="45"/>
      <c r="H106" s="45"/>
      <c r="I106" s="232"/>
      <c r="J106" s="45"/>
      <c r="K106" s="45"/>
      <c r="L106" s="49"/>
      <c r="M106" s="233"/>
      <c r="N106" s="234"/>
      <c r="O106" s="89"/>
      <c r="P106" s="89"/>
      <c r="Q106" s="89"/>
      <c r="R106" s="89"/>
      <c r="S106" s="89"/>
      <c r="T106" s="90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T106" s="21" t="s">
        <v>168</v>
      </c>
      <c r="AU106" s="21" t="s">
        <v>91</v>
      </c>
    </row>
    <row r="107" s="2" customFormat="1" ht="21.75" customHeight="1">
      <c r="A107" s="43"/>
      <c r="B107" s="44"/>
      <c r="C107" s="277" t="s">
        <v>108</v>
      </c>
      <c r="D107" s="277" t="s">
        <v>670</v>
      </c>
      <c r="E107" s="278" t="s">
        <v>6120</v>
      </c>
      <c r="F107" s="279" t="s">
        <v>6121</v>
      </c>
      <c r="G107" s="280" t="s">
        <v>212</v>
      </c>
      <c r="H107" s="281">
        <v>12</v>
      </c>
      <c r="I107" s="282"/>
      <c r="J107" s="283">
        <f>ROUND(I107*H107,2)</f>
        <v>0</v>
      </c>
      <c r="K107" s="279" t="s">
        <v>166</v>
      </c>
      <c r="L107" s="284"/>
      <c r="M107" s="285" t="s">
        <v>32</v>
      </c>
      <c r="N107" s="286" t="s">
        <v>48</v>
      </c>
      <c r="O107" s="89"/>
      <c r="P107" s="226">
        <f>O107*H107</f>
        <v>0</v>
      </c>
      <c r="Q107" s="226">
        <v>0.0070899999999999999</v>
      </c>
      <c r="R107" s="226">
        <f>Q107*H107</f>
        <v>0.085080000000000003</v>
      </c>
      <c r="S107" s="226">
        <v>0</v>
      </c>
      <c r="T107" s="227">
        <f>S107*H107</f>
        <v>0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R107" s="228" t="s">
        <v>108</v>
      </c>
      <c r="AT107" s="228" t="s">
        <v>670</v>
      </c>
      <c r="AU107" s="228" t="s">
        <v>91</v>
      </c>
      <c r="AY107" s="21" t="s">
        <v>159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91</v>
      </c>
      <c r="BK107" s="229">
        <f>ROUND(I107*H107,2)</f>
        <v>0</v>
      </c>
      <c r="BL107" s="21" t="s">
        <v>96</v>
      </c>
      <c r="BM107" s="228" t="s">
        <v>6122</v>
      </c>
    </row>
    <row r="108" s="14" customFormat="1">
      <c r="A108" s="14"/>
      <c r="B108" s="246"/>
      <c r="C108" s="247"/>
      <c r="D108" s="237" t="s">
        <v>170</v>
      </c>
      <c r="E108" s="247"/>
      <c r="F108" s="249" t="s">
        <v>6123</v>
      </c>
      <c r="G108" s="247"/>
      <c r="H108" s="250">
        <v>12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170</v>
      </c>
      <c r="AU108" s="256" t="s">
        <v>91</v>
      </c>
      <c r="AV108" s="14" t="s">
        <v>91</v>
      </c>
      <c r="AW108" s="14" t="s">
        <v>4</v>
      </c>
      <c r="AX108" s="14" t="s">
        <v>84</v>
      </c>
      <c r="AY108" s="256" t="s">
        <v>159</v>
      </c>
    </row>
    <row r="109" s="12" customFormat="1" ht="22.8" customHeight="1">
      <c r="A109" s="12"/>
      <c r="B109" s="201"/>
      <c r="C109" s="202"/>
      <c r="D109" s="203" t="s">
        <v>75</v>
      </c>
      <c r="E109" s="215" t="s">
        <v>703</v>
      </c>
      <c r="F109" s="215" t="s">
        <v>6124</v>
      </c>
      <c r="G109" s="202"/>
      <c r="H109" s="202"/>
      <c r="I109" s="205"/>
      <c r="J109" s="216">
        <f>BK109</f>
        <v>0</v>
      </c>
      <c r="K109" s="202"/>
      <c r="L109" s="207"/>
      <c r="M109" s="208"/>
      <c r="N109" s="209"/>
      <c r="O109" s="209"/>
      <c r="P109" s="210">
        <f>SUM(P110:P126)</f>
        <v>0</v>
      </c>
      <c r="Q109" s="209"/>
      <c r="R109" s="210">
        <f>SUM(R110:R126)</f>
        <v>0.1701</v>
      </c>
      <c r="S109" s="209"/>
      <c r="T109" s="211">
        <f>SUM(T110:T126)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2" t="s">
        <v>84</v>
      </c>
      <c r="AT109" s="213" t="s">
        <v>75</v>
      </c>
      <c r="AU109" s="213" t="s">
        <v>84</v>
      </c>
      <c r="AY109" s="212" t="s">
        <v>159</v>
      </c>
      <c r="BK109" s="214">
        <f>SUM(BK110:BK126)</f>
        <v>0</v>
      </c>
    </row>
    <row r="110" s="2" customFormat="1" ht="55.5" customHeight="1">
      <c r="A110" s="43"/>
      <c r="B110" s="44"/>
      <c r="C110" s="217" t="s">
        <v>111</v>
      </c>
      <c r="D110" s="217" t="s">
        <v>162</v>
      </c>
      <c r="E110" s="218" t="s">
        <v>6125</v>
      </c>
      <c r="F110" s="219" t="s">
        <v>6126</v>
      </c>
      <c r="G110" s="220" t="s">
        <v>165</v>
      </c>
      <c r="H110" s="221">
        <v>630</v>
      </c>
      <c r="I110" s="222"/>
      <c r="J110" s="223">
        <f>ROUND(I110*H110,2)</f>
        <v>0</v>
      </c>
      <c r="K110" s="219" t="s">
        <v>166</v>
      </c>
      <c r="L110" s="49"/>
      <c r="M110" s="224" t="s">
        <v>32</v>
      </c>
      <c r="N110" s="225" t="s">
        <v>48</v>
      </c>
      <c r="O110" s="8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96</v>
      </c>
      <c r="AT110" s="228" t="s">
        <v>162</v>
      </c>
      <c r="AU110" s="228" t="s">
        <v>91</v>
      </c>
      <c r="AY110" s="21" t="s">
        <v>159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91</v>
      </c>
      <c r="BK110" s="229">
        <f>ROUND(I110*H110,2)</f>
        <v>0</v>
      </c>
      <c r="BL110" s="21" t="s">
        <v>96</v>
      </c>
      <c r="BM110" s="228" t="s">
        <v>6127</v>
      </c>
    </row>
    <row r="111" s="2" customFormat="1">
      <c r="A111" s="43"/>
      <c r="B111" s="44"/>
      <c r="C111" s="45"/>
      <c r="D111" s="230" t="s">
        <v>168</v>
      </c>
      <c r="E111" s="45"/>
      <c r="F111" s="231" t="s">
        <v>6128</v>
      </c>
      <c r="G111" s="45"/>
      <c r="H111" s="45"/>
      <c r="I111" s="232"/>
      <c r="J111" s="45"/>
      <c r="K111" s="45"/>
      <c r="L111" s="49"/>
      <c r="M111" s="233"/>
      <c r="N111" s="234"/>
      <c r="O111" s="89"/>
      <c r="P111" s="89"/>
      <c r="Q111" s="89"/>
      <c r="R111" s="89"/>
      <c r="S111" s="89"/>
      <c r="T111" s="90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T111" s="21" t="s">
        <v>168</v>
      </c>
      <c r="AU111" s="21" t="s">
        <v>91</v>
      </c>
    </row>
    <row r="112" s="14" customFormat="1">
      <c r="A112" s="14"/>
      <c r="B112" s="246"/>
      <c r="C112" s="247"/>
      <c r="D112" s="237" t="s">
        <v>170</v>
      </c>
      <c r="E112" s="248" t="s">
        <v>32</v>
      </c>
      <c r="F112" s="249" t="s">
        <v>6085</v>
      </c>
      <c r="G112" s="247"/>
      <c r="H112" s="250">
        <v>630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170</v>
      </c>
      <c r="AU112" s="256" t="s">
        <v>91</v>
      </c>
      <c r="AV112" s="14" t="s">
        <v>91</v>
      </c>
      <c r="AW112" s="14" t="s">
        <v>38</v>
      </c>
      <c r="AX112" s="14" t="s">
        <v>84</v>
      </c>
      <c r="AY112" s="256" t="s">
        <v>159</v>
      </c>
    </row>
    <row r="113" s="2" customFormat="1" ht="37.8" customHeight="1">
      <c r="A113" s="43"/>
      <c r="B113" s="44"/>
      <c r="C113" s="217" t="s">
        <v>114</v>
      </c>
      <c r="D113" s="217" t="s">
        <v>162</v>
      </c>
      <c r="E113" s="218" t="s">
        <v>6129</v>
      </c>
      <c r="F113" s="219" t="s">
        <v>6130</v>
      </c>
      <c r="G113" s="220" t="s">
        <v>165</v>
      </c>
      <c r="H113" s="221">
        <v>630</v>
      </c>
      <c r="I113" s="222"/>
      <c r="J113" s="223">
        <f>ROUND(I113*H113,2)</f>
        <v>0</v>
      </c>
      <c r="K113" s="219" t="s">
        <v>166</v>
      </c>
      <c r="L113" s="49"/>
      <c r="M113" s="224" t="s">
        <v>32</v>
      </c>
      <c r="N113" s="225" t="s">
        <v>48</v>
      </c>
      <c r="O113" s="8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R113" s="228" t="s">
        <v>96</v>
      </c>
      <c r="AT113" s="228" t="s">
        <v>162</v>
      </c>
      <c r="AU113" s="228" t="s">
        <v>91</v>
      </c>
      <c r="AY113" s="21" t="s">
        <v>159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91</v>
      </c>
      <c r="BK113" s="229">
        <f>ROUND(I113*H113,2)</f>
        <v>0</v>
      </c>
      <c r="BL113" s="21" t="s">
        <v>96</v>
      </c>
      <c r="BM113" s="228" t="s">
        <v>6131</v>
      </c>
    </row>
    <row r="114" s="2" customFormat="1">
      <c r="A114" s="43"/>
      <c r="B114" s="44"/>
      <c r="C114" s="45"/>
      <c r="D114" s="230" t="s">
        <v>168</v>
      </c>
      <c r="E114" s="45"/>
      <c r="F114" s="231" t="s">
        <v>6132</v>
      </c>
      <c r="G114" s="45"/>
      <c r="H114" s="45"/>
      <c r="I114" s="232"/>
      <c r="J114" s="45"/>
      <c r="K114" s="45"/>
      <c r="L114" s="49"/>
      <c r="M114" s="233"/>
      <c r="N114" s="234"/>
      <c r="O114" s="89"/>
      <c r="P114" s="89"/>
      <c r="Q114" s="89"/>
      <c r="R114" s="89"/>
      <c r="S114" s="89"/>
      <c r="T114" s="90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T114" s="21" t="s">
        <v>168</v>
      </c>
      <c r="AU114" s="21" t="s">
        <v>91</v>
      </c>
    </row>
    <row r="115" s="14" customFormat="1">
      <c r="A115" s="14"/>
      <c r="B115" s="246"/>
      <c r="C115" s="247"/>
      <c r="D115" s="237" t="s">
        <v>170</v>
      </c>
      <c r="E115" s="248" t="s">
        <v>32</v>
      </c>
      <c r="F115" s="249" t="s">
        <v>6085</v>
      </c>
      <c r="G115" s="247"/>
      <c r="H115" s="250">
        <v>630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170</v>
      </c>
      <c r="AU115" s="256" t="s">
        <v>91</v>
      </c>
      <c r="AV115" s="14" t="s">
        <v>91</v>
      </c>
      <c r="AW115" s="14" t="s">
        <v>38</v>
      </c>
      <c r="AX115" s="14" t="s">
        <v>84</v>
      </c>
      <c r="AY115" s="256" t="s">
        <v>159</v>
      </c>
    </row>
    <row r="116" s="2" customFormat="1" ht="37.8" customHeight="1">
      <c r="A116" s="43"/>
      <c r="B116" s="44"/>
      <c r="C116" s="217" t="s">
        <v>219</v>
      </c>
      <c r="D116" s="217" t="s">
        <v>162</v>
      </c>
      <c r="E116" s="218" t="s">
        <v>6133</v>
      </c>
      <c r="F116" s="219" t="s">
        <v>6134</v>
      </c>
      <c r="G116" s="220" t="s">
        <v>6135</v>
      </c>
      <c r="H116" s="221">
        <v>0.63</v>
      </c>
      <c r="I116" s="222"/>
      <c r="J116" s="223">
        <f>ROUND(I116*H116,2)</f>
        <v>0</v>
      </c>
      <c r="K116" s="219" t="s">
        <v>166</v>
      </c>
      <c r="L116" s="49"/>
      <c r="M116" s="224" t="s">
        <v>32</v>
      </c>
      <c r="N116" s="225" t="s">
        <v>48</v>
      </c>
      <c r="O116" s="8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8" t="s">
        <v>96</v>
      </c>
      <c r="AT116" s="228" t="s">
        <v>162</v>
      </c>
      <c r="AU116" s="228" t="s">
        <v>91</v>
      </c>
      <c r="AY116" s="21" t="s">
        <v>159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91</v>
      </c>
      <c r="BK116" s="229">
        <f>ROUND(I116*H116,2)</f>
        <v>0</v>
      </c>
      <c r="BL116" s="21" t="s">
        <v>96</v>
      </c>
      <c r="BM116" s="228" t="s">
        <v>6136</v>
      </c>
    </row>
    <row r="117" s="2" customFormat="1">
      <c r="A117" s="43"/>
      <c r="B117" s="44"/>
      <c r="C117" s="45"/>
      <c r="D117" s="230" t="s">
        <v>168</v>
      </c>
      <c r="E117" s="45"/>
      <c r="F117" s="231" t="s">
        <v>6137</v>
      </c>
      <c r="G117" s="45"/>
      <c r="H117" s="45"/>
      <c r="I117" s="232"/>
      <c r="J117" s="45"/>
      <c r="K117" s="45"/>
      <c r="L117" s="49"/>
      <c r="M117" s="233"/>
      <c r="N117" s="234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168</v>
      </c>
      <c r="AU117" s="21" t="s">
        <v>91</v>
      </c>
    </row>
    <row r="118" s="14" customFormat="1">
      <c r="A118" s="14"/>
      <c r="B118" s="246"/>
      <c r="C118" s="247"/>
      <c r="D118" s="237" t="s">
        <v>170</v>
      </c>
      <c r="E118" s="248" t="s">
        <v>32</v>
      </c>
      <c r="F118" s="249" t="s">
        <v>6138</v>
      </c>
      <c r="G118" s="247"/>
      <c r="H118" s="250">
        <v>0.63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170</v>
      </c>
      <c r="AU118" s="256" t="s">
        <v>91</v>
      </c>
      <c r="AV118" s="14" t="s">
        <v>91</v>
      </c>
      <c r="AW118" s="14" t="s">
        <v>38</v>
      </c>
      <c r="AX118" s="14" t="s">
        <v>84</v>
      </c>
      <c r="AY118" s="256" t="s">
        <v>159</v>
      </c>
    </row>
    <row r="119" s="2" customFormat="1" ht="16.5" customHeight="1">
      <c r="A119" s="43"/>
      <c r="B119" s="44"/>
      <c r="C119" s="277" t="s">
        <v>8</v>
      </c>
      <c r="D119" s="277" t="s">
        <v>670</v>
      </c>
      <c r="E119" s="278" t="s">
        <v>6139</v>
      </c>
      <c r="F119" s="279" t="s">
        <v>6140</v>
      </c>
      <c r="G119" s="280" t="s">
        <v>3175</v>
      </c>
      <c r="H119" s="281">
        <v>157.5</v>
      </c>
      <c r="I119" s="282"/>
      <c r="J119" s="283">
        <f>ROUND(I119*H119,2)</f>
        <v>0</v>
      </c>
      <c r="K119" s="279" t="s">
        <v>166</v>
      </c>
      <c r="L119" s="284"/>
      <c r="M119" s="285" t="s">
        <v>32</v>
      </c>
      <c r="N119" s="286" t="s">
        <v>48</v>
      </c>
      <c r="O119" s="89"/>
      <c r="P119" s="226">
        <f>O119*H119</f>
        <v>0</v>
      </c>
      <c r="Q119" s="226">
        <v>0.001</v>
      </c>
      <c r="R119" s="226">
        <f>Q119*H119</f>
        <v>0.1575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108</v>
      </c>
      <c r="AT119" s="228" t="s">
        <v>670</v>
      </c>
      <c r="AU119" s="228" t="s">
        <v>91</v>
      </c>
      <c r="AY119" s="21" t="s">
        <v>159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91</v>
      </c>
      <c r="BK119" s="229">
        <f>ROUND(I119*H119,2)</f>
        <v>0</v>
      </c>
      <c r="BL119" s="21" t="s">
        <v>96</v>
      </c>
      <c r="BM119" s="228" t="s">
        <v>6141</v>
      </c>
    </row>
    <row r="120" s="14" customFormat="1">
      <c r="A120" s="14"/>
      <c r="B120" s="246"/>
      <c r="C120" s="247"/>
      <c r="D120" s="237" t="s">
        <v>170</v>
      </c>
      <c r="E120" s="247"/>
      <c r="F120" s="249" t="s">
        <v>6142</v>
      </c>
      <c r="G120" s="247"/>
      <c r="H120" s="250">
        <v>157.5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170</v>
      </c>
      <c r="AU120" s="256" t="s">
        <v>91</v>
      </c>
      <c r="AV120" s="14" t="s">
        <v>91</v>
      </c>
      <c r="AW120" s="14" t="s">
        <v>4</v>
      </c>
      <c r="AX120" s="14" t="s">
        <v>84</v>
      </c>
      <c r="AY120" s="256" t="s">
        <v>159</v>
      </c>
    </row>
    <row r="121" s="2" customFormat="1" ht="16.5" customHeight="1">
      <c r="A121" s="43"/>
      <c r="B121" s="44"/>
      <c r="C121" s="277" t="s">
        <v>231</v>
      </c>
      <c r="D121" s="277" t="s">
        <v>670</v>
      </c>
      <c r="E121" s="278" t="s">
        <v>6143</v>
      </c>
      <c r="F121" s="279" t="s">
        <v>6144</v>
      </c>
      <c r="G121" s="280" t="s">
        <v>3175</v>
      </c>
      <c r="H121" s="281">
        <v>12.6</v>
      </c>
      <c r="I121" s="282"/>
      <c r="J121" s="283">
        <f>ROUND(I121*H121,2)</f>
        <v>0</v>
      </c>
      <c r="K121" s="279" t="s">
        <v>166</v>
      </c>
      <c r="L121" s="284"/>
      <c r="M121" s="285" t="s">
        <v>32</v>
      </c>
      <c r="N121" s="286" t="s">
        <v>48</v>
      </c>
      <c r="O121" s="89"/>
      <c r="P121" s="226">
        <f>O121*H121</f>
        <v>0</v>
      </c>
      <c r="Q121" s="226">
        <v>0.001</v>
      </c>
      <c r="R121" s="226">
        <f>Q121*H121</f>
        <v>0.0126</v>
      </c>
      <c r="S121" s="226">
        <v>0</v>
      </c>
      <c r="T121" s="227">
        <f>S121*H121</f>
        <v>0</v>
      </c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R121" s="228" t="s">
        <v>108</v>
      </c>
      <c r="AT121" s="228" t="s">
        <v>670</v>
      </c>
      <c r="AU121" s="228" t="s">
        <v>91</v>
      </c>
      <c r="AY121" s="21" t="s">
        <v>159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1" t="s">
        <v>91</v>
      </c>
      <c r="BK121" s="229">
        <f>ROUND(I121*H121,2)</f>
        <v>0</v>
      </c>
      <c r="BL121" s="21" t="s">
        <v>96</v>
      </c>
      <c r="BM121" s="228" t="s">
        <v>6145</v>
      </c>
    </row>
    <row r="122" s="14" customFormat="1">
      <c r="A122" s="14"/>
      <c r="B122" s="246"/>
      <c r="C122" s="247"/>
      <c r="D122" s="237" t="s">
        <v>170</v>
      </c>
      <c r="E122" s="247"/>
      <c r="F122" s="249" t="s">
        <v>6146</v>
      </c>
      <c r="G122" s="247"/>
      <c r="H122" s="250">
        <v>12.6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170</v>
      </c>
      <c r="AU122" s="256" t="s">
        <v>91</v>
      </c>
      <c r="AV122" s="14" t="s">
        <v>91</v>
      </c>
      <c r="AW122" s="14" t="s">
        <v>4</v>
      </c>
      <c r="AX122" s="14" t="s">
        <v>84</v>
      </c>
      <c r="AY122" s="256" t="s">
        <v>159</v>
      </c>
    </row>
    <row r="123" s="2" customFormat="1" ht="16.5" customHeight="1">
      <c r="A123" s="43"/>
      <c r="B123" s="44"/>
      <c r="C123" s="217" t="s">
        <v>643</v>
      </c>
      <c r="D123" s="217" t="s">
        <v>162</v>
      </c>
      <c r="E123" s="218" t="s">
        <v>6147</v>
      </c>
      <c r="F123" s="219" t="s">
        <v>6148</v>
      </c>
      <c r="G123" s="220" t="s">
        <v>561</v>
      </c>
      <c r="H123" s="221">
        <v>37.799999999999997</v>
      </c>
      <c r="I123" s="222"/>
      <c r="J123" s="223">
        <f>ROUND(I123*H123,2)</f>
        <v>0</v>
      </c>
      <c r="K123" s="219" t="s">
        <v>166</v>
      </c>
      <c r="L123" s="49"/>
      <c r="M123" s="224" t="s">
        <v>32</v>
      </c>
      <c r="N123" s="225" t="s">
        <v>48</v>
      </c>
      <c r="O123" s="89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R123" s="228" t="s">
        <v>96</v>
      </c>
      <c r="AT123" s="228" t="s">
        <v>162</v>
      </c>
      <c r="AU123" s="228" t="s">
        <v>91</v>
      </c>
      <c r="AY123" s="21" t="s">
        <v>159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1" t="s">
        <v>91</v>
      </c>
      <c r="BK123" s="229">
        <f>ROUND(I123*H123,2)</f>
        <v>0</v>
      </c>
      <c r="BL123" s="21" t="s">
        <v>96</v>
      </c>
      <c r="BM123" s="228" t="s">
        <v>6149</v>
      </c>
    </row>
    <row r="124" s="2" customFormat="1">
      <c r="A124" s="43"/>
      <c r="B124" s="44"/>
      <c r="C124" s="45"/>
      <c r="D124" s="230" t="s">
        <v>168</v>
      </c>
      <c r="E124" s="45"/>
      <c r="F124" s="231" t="s">
        <v>6150</v>
      </c>
      <c r="G124" s="45"/>
      <c r="H124" s="45"/>
      <c r="I124" s="232"/>
      <c r="J124" s="45"/>
      <c r="K124" s="45"/>
      <c r="L124" s="49"/>
      <c r="M124" s="233"/>
      <c r="N124" s="234"/>
      <c r="O124" s="89"/>
      <c r="P124" s="89"/>
      <c r="Q124" s="89"/>
      <c r="R124" s="89"/>
      <c r="S124" s="89"/>
      <c r="T124" s="90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T124" s="21" t="s">
        <v>168</v>
      </c>
      <c r="AU124" s="21" t="s">
        <v>91</v>
      </c>
    </row>
    <row r="125" s="13" customFormat="1">
      <c r="A125" s="13"/>
      <c r="B125" s="235"/>
      <c r="C125" s="236"/>
      <c r="D125" s="237" t="s">
        <v>170</v>
      </c>
      <c r="E125" s="238" t="s">
        <v>32</v>
      </c>
      <c r="F125" s="239" t="s">
        <v>6151</v>
      </c>
      <c r="G125" s="236"/>
      <c r="H125" s="238" t="s">
        <v>32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170</v>
      </c>
      <c r="AU125" s="245" t="s">
        <v>91</v>
      </c>
      <c r="AV125" s="13" t="s">
        <v>84</v>
      </c>
      <c r="AW125" s="13" t="s">
        <v>38</v>
      </c>
      <c r="AX125" s="13" t="s">
        <v>76</v>
      </c>
      <c r="AY125" s="245" t="s">
        <v>159</v>
      </c>
    </row>
    <row r="126" s="14" customFormat="1">
      <c r="A126" s="14"/>
      <c r="B126" s="246"/>
      <c r="C126" s="247"/>
      <c r="D126" s="237" t="s">
        <v>170</v>
      </c>
      <c r="E126" s="248" t="s">
        <v>32</v>
      </c>
      <c r="F126" s="249" t="s">
        <v>6152</v>
      </c>
      <c r="G126" s="247"/>
      <c r="H126" s="250">
        <v>37.799999999999997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170</v>
      </c>
      <c r="AU126" s="256" t="s">
        <v>91</v>
      </c>
      <c r="AV126" s="14" t="s">
        <v>91</v>
      </c>
      <c r="AW126" s="14" t="s">
        <v>38</v>
      </c>
      <c r="AX126" s="14" t="s">
        <v>84</v>
      </c>
      <c r="AY126" s="256" t="s">
        <v>159</v>
      </c>
    </row>
    <row r="127" s="12" customFormat="1" ht="22.8" customHeight="1">
      <c r="A127" s="12"/>
      <c r="B127" s="201"/>
      <c r="C127" s="202"/>
      <c r="D127" s="203" t="s">
        <v>75</v>
      </c>
      <c r="E127" s="215" t="s">
        <v>715</v>
      </c>
      <c r="F127" s="215" t="s">
        <v>6153</v>
      </c>
      <c r="G127" s="202"/>
      <c r="H127" s="202"/>
      <c r="I127" s="205"/>
      <c r="J127" s="216">
        <f>BK127</f>
        <v>0</v>
      </c>
      <c r="K127" s="202"/>
      <c r="L127" s="207"/>
      <c r="M127" s="208"/>
      <c r="N127" s="209"/>
      <c r="O127" s="209"/>
      <c r="P127" s="210">
        <f>P128</f>
        <v>0</v>
      </c>
      <c r="Q127" s="209"/>
      <c r="R127" s="210">
        <f>R128</f>
        <v>0</v>
      </c>
      <c r="S127" s="209"/>
      <c r="T127" s="211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84</v>
      </c>
      <c r="AT127" s="213" t="s">
        <v>75</v>
      </c>
      <c r="AU127" s="213" t="s">
        <v>84</v>
      </c>
      <c r="AY127" s="212" t="s">
        <v>159</v>
      </c>
      <c r="BK127" s="214">
        <f>BK128</f>
        <v>0</v>
      </c>
    </row>
    <row r="128" s="2" customFormat="1" ht="24.15" customHeight="1">
      <c r="A128" s="43"/>
      <c r="B128" s="44"/>
      <c r="C128" s="217" t="s">
        <v>627</v>
      </c>
      <c r="D128" s="217" t="s">
        <v>162</v>
      </c>
      <c r="E128" s="218" t="s">
        <v>6154</v>
      </c>
      <c r="F128" s="219" t="s">
        <v>6155</v>
      </c>
      <c r="G128" s="220" t="s">
        <v>226</v>
      </c>
      <c r="H128" s="221">
        <v>1</v>
      </c>
      <c r="I128" s="222"/>
      <c r="J128" s="223">
        <f>ROUND(I128*H128,2)</f>
        <v>0</v>
      </c>
      <c r="K128" s="219" t="s">
        <v>3881</v>
      </c>
      <c r="L128" s="49"/>
      <c r="M128" s="224" t="s">
        <v>32</v>
      </c>
      <c r="N128" s="225" t="s">
        <v>48</v>
      </c>
      <c r="O128" s="89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R128" s="228" t="s">
        <v>96</v>
      </c>
      <c r="AT128" s="228" t="s">
        <v>162</v>
      </c>
      <c r="AU128" s="228" t="s">
        <v>91</v>
      </c>
      <c r="AY128" s="21" t="s">
        <v>159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1" t="s">
        <v>91</v>
      </c>
      <c r="BK128" s="229">
        <f>ROUND(I128*H128,2)</f>
        <v>0</v>
      </c>
      <c r="BL128" s="21" t="s">
        <v>96</v>
      </c>
      <c r="BM128" s="228" t="s">
        <v>6156</v>
      </c>
    </row>
    <row r="129" s="12" customFormat="1" ht="22.8" customHeight="1">
      <c r="A129" s="12"/>
      <c r="B129" s="201"/>
      <c r="C129" s="202"/>
      <c r="D129" s="203" t="s">
        <v>75</v>
      </c>
      <c r="E129" s="215" t="s">
        <v>229</v>
      </c>
      <c r="F129" s="215" t="s">
        <v>230</v>
      </c>
      <c r="G129" s="202"/>
      <c r="H129" s="202"/>
      <c r="I129" s="205"/>
      <c r="J129" s="216">
        <f>BK129</f>
        <v>0</v>
      </c>
      <c r="K129" s="202"/>
      <c r="L129" s="207"/>
      <c r="M129" s="208"/>
      <c r="N129" s="209"/>
      <c r="O129" s="209"/>
      <c r="P129" s="210">
        <f>SUM(P130:P131)</f>
        <v>0</v>
      </c>
      <c r="Q129" s="209"/>
      <c r="R129" s="210">
        <f>SUM(R130:R131)</f>
        <v>0</v>
      </c>
      <c r="S129" s="209"/>
      <c r="T129" s="211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84</v>
      </c>
      <c r="AT129" s="213" t="s">
        <v>75</v>
      </c>
      <c r="AU129" s="213" t="s">
        <v>84</v>
      </c>
      <c r="AY129" s="212" t="s">
        <v>159</v>
      </c>
      <c r="BK129" s="214">
        <f>SUM(BK130:BK131)</f>
        <v>0</v>
      </c>
    </row>
    <row r="130" s="2" customFormat="1" ht="24.15" customHeight="1">
      <c r="A130" s="43"/>
      <c r="B130" s="44"/>
      <c r="C130" s="217" t="s">
        <v>663</v>
      </c>
      <c r="D130" s="217" t="s">
        <v>162</v>
      </c>
      <c r="E130" s="218" t="s">
        <v>232</v>
      </c>
      <c r="F130" s="219" t="s">
        <v>233</v>
      </c>
      <c r="G130" s="220" t="s">
        <v>181</v>
      </c>
      <c r="H130" s="221">
        <v>1</v>
      </c>
      <c r="I130" s="222"/>
      <c r="J130" s="223">
        <f>ROUND(I130*H130,2)</f>
        <v>0</v>
      </c>
      <c r="K130" s="219" t="s">
        <v>166</v>
      </c>
      <c r="L130" s="49"/>
      <c r="M130" s="224" t="s">
        <v>32</v>
      </c>
      <c r="N130" s="225" t="s">
        <v>48</v>
      </c>
      <c r="O130" s="89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R130" s="228" t="s">
        <v>96</v>
      </c>
      <c r="AT130" s="228" t="s">
        <v>162</v>
      </c>
      <c r="AU130" s="228" t="s">
        <v>91</v>
      </c>
      <c r="AY130" s="21" t="s">
        <v>159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1" t="s">
        <v>91</v>
      </c>
      <c r="BK130" s="229">
        <f>ROUND(I130*H130,2)</f>
        <v>0</v>
      </c>
      <c r="BL130" s="21" t="s">
        <v>96</v>
      </c>
      <c r="BM130" s="228" t="s">
        <v>6157</v>
      </c>
    </row>
    <row r="131" s="2" customFormat="1">
      <c r="A131" s="43"/>
      <c r="B131" s="44"/>
      <c r="C131" s="45"/>
      <c r="D131" s="230" t="s">
        <v>168</v>
      </c>
      <c r="E131" s="45"/>
      <c r="F131" s="231" t="s">
        <v>235</v>
      </c>
      <c r="G131" s="45"/>
      <c r="H131" s="45"/>
      <c r="I131" s="232"/>
      <c r="J131" s="45"/>
      <c r="K131" s="45"/>
      <c r="L131" s="49"/>
      <c r="M131" s="257"/>
      <c r="N131" s="258"/>
      <c r="O131" s="259"/>
      <c r="P131" s="259"/>
      <c r="Q131" s="259"/>
      <c r="R131" s="259"/>
      <c r="S131" s="259"/>
      <c r="T131" s="260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T131" s="21" t="s">
        <v>168</v>
      </c>
      <c r="AU131" s="21" t="s">
        <v>91</v>
      </c>
    </row>
    <row r="132" s="2" customFormat="1" ht="6.96" customHeight="1">
      <c r="A132" s="43"/>
      <c r="B132" s="64"/>
      <c r="C132" s="65"/>
      <c r="D132" s="65"/>
      <c r="E132" s="65"/>
      <c r="F132" s="65"/>
      <c r="G132" s="65"/>
      <c r="H132" s="65"/>
      <c r="I132" s="65"/>
      <c r="J132" s="65"/>
      <c r="K132" s="65"/>
      <c r="L132" s="49"/>
      <c r="M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</row>
  </sheetData>
  <sheetProtection sheet="1" autoFilter="0" formatColumns="0" formatRows="0" objects="1" scenarios="1" spinCount="100000" saltValue="cShIwZ06pNeGrTfKrZk2JLdHNoIghYM2lN7LpMFTnahxzM0FtA/EfBGTVafeDsjkDX+beA0PJQQLTd1Db2hUgw==" hashValue="pphjN1whFJAgXsJ/WPlu0yTJRm7Ja9QUEMlXUYNoyzw3G92lKrL3fRnyjaYyIx9dD85VAehbk1dH0liNAUNFJA==" algorithmName="SHA-512" password="A4C6"/>
  <autoFilter ref="C89:K1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5_01/183101215"/>
    <hyperlink ref="F97" r:id="rId2" display="https://podminky.urs.cz/item/CS_URS_2025_01/184102116"/>
    <hyperlink ref="F106" r:id="rId3" display="https://podminky.urs.cz/item/CS_URS_2025_01/184215133"/>
    <hyperlink ref="F111" r:id="rId4" display="https://podminky.urs.cz/item/CS_URS_2025_01/181151311"/>
    <hyperlink ref="F114" r:id="rId5" display="https://podminky.urs.cz/item/CS_URS_2025_01/181411131"/>
    <hyperlink ref="F117" r:id="rId6" display="https://podminky.urs.cz/item/CS_URS_2025_01/183552413"/>
    <hyperlink ref="F124" r:id="rId7" display="https://podminky.urs.cz/item/CS_URS_2025_01/185804311"/>
    <hyperlink ref="F131" r:id="rId8" display="https://podminky.urs.cz/item/CS_URS_2025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2" customFormat="1" ht="12" customHeight="1">
      <c r="A8" s="43"/>
      <c r="B8" s="49"/>
      <c r="C8" s="43"/>
      <c r="D8" s="147" t="s">
        <v>132</v>
      </c>
      <c r="E8" s="43"/>
      <c r="F8" s="43"/>
      <c r="G8" s="43"/>
      <c r="H8" s="43"/>
      <c r="I8" s="43"/>
      <c r="J8" s="43"/>
      <c r="K8" s="43"/>
      <c r="L8" s="14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50" t="s">
        <v>6158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47" t="s">
        <v>18</v>
      </c>
      <c r="E11" s="43"/>
      <c r="F11" s="138" t="s">
        <v>32</v>
      </c>
      <c r="G11" s="43"/>
      <c r="H11" s="43"/>
      <c r="I11" s="147" t="s">
        <v>20</v>
      </c>
      <c r="J11" s="138" t="s">
        <v>32</v>
      </c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47" t="s">
        <v>22</v>
      </c>
      <c r="E12" s="43"/>
      <c r="F12" s="138" t="s">
        <v>33</v>
      </c>
      <c r="G12" s="43"/>
      <c r="H12" s="43"/>
      <c r="I12" s="147" t="s">
        <v>24</v>
      </c>
      <c r="J12" s="151" t="str">
        <f>'Rekapitulace stavby'!AN8</f>
        <v>15. 7. 2024</v>
      </c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0.8" customHeight="1">
      <c r="A13" s="43"/>
      <c r="B13" s="49"/>
      <c r="C13" s="43"/>
      <c r="D13" s="43"/>
      <c r="E13" s="43"/>
      <c r="F13" s="43"/>
      <c r="G13" s="43"/>
      <c r="H13" s="43"/>
      <c r="I13" s="43"/>
      <c r="J13" s="43"/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30</v>
      </c>
      <c r="E14" s="43"/>
      <c r="F14" s="43"/>
      <c r="G14" s="43"/>
      <c r="H14" s="43"/>
      <c r="I14" s="147" t="s">
        <v>31</v>
      </c>
      <c r="J14" s="138" t="str">
        <f>IF('Rekapitulace stavby'!AN10="","",'Rekapitulace stavby'!AN10)</f>
        <v/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38" t="str">
        <f>IF('Rekapitulace stavby'!E11="","",'Rekapitulace stavby'!E11)</f>
        <v xml:space="preserve"> </v>
      </c>
      <c r="F15" s="43"/>
      <c r="G15" s="43"/>
      <c r="H15" s="43"/>
      <c r="I15" s="147" t="s">
        <v>34</v>
      </c>
      <c r="J15" s="138" t="str">
        <f>IF('Rekapitulace stavby'!AN11="","",'Rekapitulace stavby'!AN11)</f>
        <v/>
      </c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47" t="s">
        <v>35</v>
      </c>
      <c r="E17" s="43"/>
      <c r="F17" s="43"/>
      <c r="G17" s="43"/>
      <c r="H17" s="43"/>
      <c r="I17" s="147" t="s">
        <v>31</v>
      </c>
      <c r="J17" s="37" t="str">
        <f>'Rekapitulace stavby'!AN13</f>
        <v>Vyplň údaj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38"/>
      <c r="G18" s="138"/>
      <c r="H18" s="138"/>
      <c r="I18" s="147" t="s">
        <v>34</v>
      </c>
      <c r="J18" s="37" t="str">
        <f>'Rekapitulace stavby'!AN14</f>
        <v>Vyplň údaj</v>
      </c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47" t="s">
        <v>37</v>
      </c>
      <c r="E20" s="43"/>
      <c r="F20" s="43"/>
      <c r="G20" s="43"/>
      <c r="H20" s="43"/>
      <c r="I20" s="147" t="s">
        <v>31</v>
      </c>
      <c r="J20" s="138" t="str">
        <f>IF('Rekapitulace stavby'!AN16="","",'Rekapitulace stavby'!AN16)</f>
        <v/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38" t="str">
        <f>IF('Rekapitulace stavby'!E17="","",'Rekapitulace stavby'!E17)</f>
        <v xml:space="preserve"> </v>
      </c>
      <c r="F21" s="43"/>
      <c r="G21" s="43"/>
      <c r="H21" s="43"/>
      <c r="I21" s="147" t="s">
        <v>34</v>
      </c>
      <c r="J21" s="138" t="str">
        <f>IF('Rekapitulace stavby'!AN17="","",'Rekapitulace stavby'!AN17)</f>
        <v/>
      </c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47" t="s">
        <v>39</v>
      </c>
      <c r="E23" s="43"/>
      <c r="F23" s="43"/>
      <c r="G23" s="43"/>
      <c r="H23" s="43"/>
      <c r="I23" s="147" t="s">
        <v>31</v>
      </c>
      <c r="J23" s="138" t="str">
        <f>IF('Rekapitulace stavby'!AN19="","",'Rekapitulace stavby'!AN19)</f>
        <v/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38" t="str">
        <f>IF('Rekapitulace stavby'!E20="","",'Rekapitulace stavby'!E20)</f>
        <v xml:space="preserve"> </v>
      </c>
      <c r="F24" s="43"/>
      <c r="G24" s="43"/>
      <c r="H24" s="43"/>
      <c r="I24" s="147" t="s">
        <v>34</v>
      </c>
      <c r="J24" s="138" t="str">
        <f>IF('Rekapitulace stavby'!AN20="","",'Rekapitulace stavby'!AN20)</f>
        <v/>
      </c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47" t="s">
        <v>40</v>
      </c>
      <c r="E26" s="43"/>
      <c r="F26" s="43"/>
      <c r="G26" s="43"/>
      <c r="H26" s="43"/>
      <c r="I26" s="43"/>
      <c r="J26" s="43"/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16.5" customHeight="1">
      <c r="A27" s="152"/>
      <c r="B27" s="153"/>
      <c r="C27" s="152"/>
      <c r="D27" s="152"/>
      <c r="E27" s="154" t="s">
        <v>32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56"/>
      <c r="E29" s="156"/>
      <c r="F29" s="156"/>
      <c r="G29" s="156"/>
      <c r="H29" s="156"/>
      <c r="I29" s="156"/>
      <c r="J29" s="156"/>
      <c r="K29" s="156"/>
      <c r="L29" s="14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7" t="s">
        <v>42</v>
      </c>
      <c r="E30" s="43"/>
      <c r="F30" s="43"/>
      <c r="G30" s="43"/>
      <c r="H30" s="43"/>
      <c r="I30" s="43"/>
      <c r="J30" s="158">
        <f>ROUND(J88, 2)</f>
        <v>0</v>
      </c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9" t="s">
        <v>44</v>
      </c>
      <c r="G32" s="43"/>
      <c r="H32" s="43"/>
      <c r="I32" s="159" t="s">
        <v>43</v>
      </c>
      <c r="J32" s="159" t="s">
        <v>45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60" t="s">
        <v>46</v>
      </c>
      <c r="E33" s="147" t="s">
        <v>47</v>
      </c>
      <c r="F33" s="161">
        <f>ROUND((SUM(BE88:BE180)),  2)</f>
        <v>0</v>
      </c>
      <c r="G33" s="43"/>
      <c r="H33" s="43"/>
      <c r="I33" s="162">
        <v>0.20999999999999999</v>
      </c>
      <c r="J33" s="161">
        <f>ROUND(((SUM(BE88:BE180))*I33),  2)</f>
        <v>0</v>
      </c>
      <c r="K33" s="43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47" t="s">
        <v>48</v>
      </c>
      <c r="F34" s="161">
        <f>ROUND((SUM(BF88:BF180)),  2)</f>
        <v>0</v>
      </c>
      <c r="G34" s="43"/>
      <c r="H34" s="43"/>
      <c r="I34" s="162">
        <v>0.12</v>
      </c>
      <c r="J34" s="161">
        <f>ROUND(((SUM(BF88:BF180))*I34),  2)</f>
        <v>0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47" t="s">
        <v>49</v>
      </c>
      <c r="F35" s="161">
        <f>ROUND((SUM(BG88:BG180)),  2)</f>
        <v>0</v>
      </c>
      <c r="G35" s="43"/>
      <c r="H35" s="43"/>
      <c r="I35" s="162">
        <v>0.20999999999999999</v>
      </c>
      <c r="J35" s="161">
        <f>0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47" t="s">
        <v>50</v>
      </c>
      <c r="F36" s="161">
        <f>ROUND((SUM(BH88:BH180)),  2)</f>
        <v>0</v>
      </c>
      <c r="G36" s="43"/>
      <c r="H36" s="43"/>
      <c r="I36" s="162">
        <v>0.12</v>
      </c>
      <c r="J36" s="161">
        <f>0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51</v>
      </c>
      <c r="F37" s="161">
        <f>ROUND((SUM(BI88:BI180)),  2)</f>
        <v>0</v>
      </c>
      <c r="G37" s="43"/>
      <c r="H37" s="43"/>
      <c r="I37" s="162">
        <v>0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63"/>
      <c r="D39" s="164" t="s">
        <v>52</v>
      </c>
      <c r="E39" s="165"/>
      <c r="F39" s="165"/>
      <c r="G39" s="166" t="s">
        <v>53</v>
      </c>
      <c r="H39" s="167" t="s">
        <v>54</v>
      </c>
      <c r="I39" s="165"/>
      <c r="J39" s="168">
        <f>SUM(J30:J37)</f>
        <v>0</v>
      </c>
      <c r="K39" s="169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134</v>
      </c>
      <c r="D45" s="45"/>
      <c r="E45" s="45"/>
      <c r="F45" s="45"/>
      <c r="G45" s="45"/>
      <c r="H45" s="45"/>
      <c r="I45" s="45"/>
      <c r="J45" s="45"/>
      <c r="K45" s="45"/>
      <c r="L45" s="14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26.25" customHeight="1">
      <c r="A48" s="43"/>
      <c r="B48" s="44"/>
      <c r="C48" s="45"/>
      <c r="D48" s="45"/>
      <c r="E48" s="174" t="str">
        <f>E7</f>
        <v>Komunitní dům sociální služby Domova Na cestě – Hlinsko_rev DPS</v>
      </c>
      <c r="F48" s="36"/>
      <c r="G48" s="36"/>
      <c r="H48" s="36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132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SO02 - Likvidace dešťových vod</v>
      </c>
      <c r="F50" s="45"/>
      <c r="G50" s="45"/>
      <c r="H50" s="45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4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 xml:space="preserve"> </v>
      </c>
      <c r="G52" s="45"/>
      <c r="H52" s="45"/>
      <c r="I52" s="36" t="s">
        <v>24</v>
      </c>
      <c r="J52" s="77" t="str">
        <f>IF(J12="","",J12)</f>
        <v>15. 7. 2024</v>
      </c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5.15" customHeight="1">
      <c r="A54" s="43"/>
      <c r="B54" s="44"/>
      <c r="C54" s="36" t="s">
        <v>30</v>
      </c>
      <c r="D54" s="45"/>
      <c r="E54" s="45"/>
      <c r="F54" s="31" t="str">
        <f>E15</f>
        <v xml:space="preserve"> </v>
      </c>
      <c r="G54" s="45"/>
      <c r="H54" s="45"/>
      <c r="I54" s="36" t="s">
        <v>37</v>
      </c>
      <c r="J54" s="41" t="str">
        <f>E21</f>
        <v xml:space="preserve"> </v>
      </c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15.15" customHeight="1">
      <c r="A55" s="43"/>
      <c r="B55" s="44"/>
      <c r="C55" s="36" t="s">
        <v>35</v>
      </c>
      <c r="D55" s="45"/>
      <c r="E55" s="45"/>
      <c r="F55" s="31" t="str">
        <f>IF(E18="","",E18)</f>
        <v>Vyplň údaj</v>
      </c>
      <c r="G55" s="45"/>
      <c r="H55" s="45"/>
      <c r="I55" s="36" t="s">
        <v>39</v>
      </c>
      <c r="J55" s="41" t="str">
        <f>E24</f>
        <v xml:space="preserve"> </v>
      </c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75" t="s">
        <v>135</v>
      </c>
      <c r="D57" s="176"/>
      <c r="E57" s="176"/>
      <c r="F57" s="176"/>
      <c r="G57" s="176"/>
      <c r="H57" s="176"/>
      <c r="I57" s="176"/>
      <c r="J57" s="177" t="s">
        <v>136</v>
      </c>
      <c r="K57" s="176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8" t="s">
        <v>74</v>
      </c>
      <c r="D59" s="45"/>
      <c r="E59" s="45"/>
      <c r="F59" s="45"/>
      <c r="G59" s="45"/>
      <c r="H59" s="45"/>
      <c r="I59" s="45"/>
      <c r="J59" s="107">
        <f>J88</f>
        <v>0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137</v>
      </c>
    </row>
    <row r="60" s="9" customFormat="1" ht="24.96" customHeight="1">
      <c r="A60" s="9"/>
      <c r="B60" s="179"/>
      <c r="C60" s="180"/>
      <c r="D60" s="181" t="s">
        <v>141</v>
      </c>
      <c r="E60" s="182"/>
      <c r="F60" s="182"/>
      <c r="G60" s="182"/>
      <c r="H60" s="182"/>
      <c r="I60" s="182"/>
      <c r="J60" s="183">
        <f>J89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30"/>
      <c r="D61" s="186" t="s">
        <v>142</v>
      </c>
      <c r="E61" s="187"/>
      <c r="F61" s="187"/>
      <c r="G61" s="187"/>
      <c r="H61" s="187"/>
      <c r="I61" s="187"/>
      <c r="J61" s="188">
        <f>J90</f>
        <v>0</v>
      </c>
      <c r="K61" s="130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5"/>
      <c r="C62" s="130"/>
      <c r="D62" s="186" t="s">
        <v>441</v>
      </c>
      <c r="E62" s="187"/>
      <c r="F62" s="187"/>
      <c r="G62" s="187"/>
      <c r="H62" s="187"/>
      <c r="I62" s="187"/>
      <c r="J62" s="188">
        <f>J119</f>
        <v>0</v>
      </c>
      <c r="K62" s="130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30"/>
      <c r="D63" s="186" t="s">
        <v>6159</v>
      </c>
      <c r="E63" s="187"/>
      <c r="F63" s="187"/>
      <c r="G63" s="187"/>
      <c r="H63" s="187"/>
      <c r="I63" s="187"/>
      <c r="J63" s="188">
        <f>J130</f>
        <v>0</v>
      </c>
      <c r="K63" s="130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484</v>
      </c>
      <c r="E64" s="187"/>
      <c r="F64" s="187"/>
      <c r="G64" s="187"/>
      <c r="H64" s="187"/>
      <c r="I64" s="187"/>
      <c r="J64" s="188">
        <f>J133</f>
        <v>0</v>
      </c>
      <c r="K64" s="130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143</v>
      </c>
      <c r="E65" s="187"/>
      <c r="F65" s="187"/>
      <c r="G65" s="187"/>
      <c r="H65" s="187"/>
      <c r="I65" s="187"/>
      <c r="J65" s="188">
        <f>J137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9"/>
      <c r="C66" s="180"/>
      <c r="D66" s="181" t="s">
        <v>509</v>
      </c>
      <c r="E66" s="182"/>
      <c r="F66" s="182"/>
      <c r="G66" s="182"/>
      <c r="H66" s="182"/>
      <c r="I66" s="182"/>
      <c r="J66" s="183">
        <f>J140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5"/>
      <c r="C67" s="130"/>
      <c r="D67" s="186" t="s">
        <v>6160</v>
      </c>
      <c r="E67" s="187"/>
      <c r="F67" s="187"/>
      <c r="G67" s="187"/>
      <c r="H67" s="187"/>
      <c r="I67" s="187"/>
      <c r="J67" s="188">
        <f>J141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6161</v>
      </c>
      <c r="E68" s="187"/>
      <c r="F68" s="187"/>
      <c r="G68" s="187"/>
      <c r="H68" s="187"/>
      <c r="I68" s="187"/>
      <c r="J68" s="188">
        <f>J164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3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149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</row>
    <row r="70" s="2" customFormat="1" ht="6.96" customHeight="1">
      <c r="A70" s="43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9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4" s="2" customFormat="1" ht="6.96" customHeight="1">
      <c r="A74" s="43"/>
      <c r="B74" s="66"/>
      <c r="C74" s="67"/>
      <c r="D74" s="67"/>
      <c r="E74" s="67"/>
      <c r="F74" s="67"/>
      <c r="G74" s="67"/>
      <c r="H74" s="67"/>
      <c r="I74" s="67"/>
      <c r="J74" s="67"/>
      <c r="K74" s="67"/>
      <c r="L74" s="149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="2" customFormat="1" ht="24.96" customHeight="1">
      <c r="A75" s="43"/>
      <c r="B75" s="44"/>
      <c r="C75" s="27" t="s">
        <v>144</v>
      </c>
      <c r="D75" s="45"/>
      <c r="E75" s="45"/>
      <c r="F75" s="45"/>
      <c r="G75" s="45"/>
      <c r="H75" s="45"/>
      <c r="I75" s="45"/>
      <c r="J75" s="45"/>
      <c r="K75" s="45"/>
      <c r="L75" s="14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6.96" customHeight="1">
      <c r="A76" s="43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12" customHeight="1">
      <c r="A77" s="43"/>
      <c r="B77" s="44"/>
      <c r="C77" s="36" t="s">
        <v>16</v>
      </c>
      <c r="D77" s="45"/>
      <c r="E77" s="45"/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26.25" customHeight="1">
      <c r="A78" s="43"/>
      <c r="B78" s="44"/>
      <c r="C78" s="45"/>
      <c r="D78" s="45"/>
      <c r="E78" s="174" t="str">
        <f>E7</f>
        <v>Komunitní dům sociální služby Domova Na cestě – Hlinsko_rev DPS</v>
      </c>
      <c r="F78" s="36"/>
      <c r="G78" s="36"/>
      <c r="H78" s="36"/>
      <c r="I78" s="45"/>
      <c r="J78" s="45"/>
      <c r="K78" s="4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12" customHeight="1">
      <c r="A79" s="43"/>
      <c r="B79" s="44"/>
      <c r="C79" s="36" t="s">
        <v>132</v>
      </c>
      <c r="D79" s="45"/>
      <c r="E79" s="45"/>
      <c r="F79" s="45"/>
      <c r="G79" s="45"/>
      <c r="H79" s="45"/>
      <c r="I79" s="45"/>
      <c r="J79" s="45"/>
      <c r="K79" s="45"/>
      <c r="L79" s="14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16.5" customHeight="1">
      <c r="A80" s="43"/>
      <c r="B80" s="44"/>
      <c r="C80" s="45"/>
      <c r="D80" s="45"/>
      <c r="E80" s="74" t="str">
        <f>E9</f>
        <v>SO02 - Likvidace dešťových vod</v>
      </c>
      <c r="F80" s="45"/>
      <c r="G80" s="45"/>
      <c r="H80" s="45"/>
      <c r="I80" s="45"/>
      <c r="J80" s="45"/>
      <c r="K80" s="45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6.96" customHeight="1">
      <c r="A81" s="43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12" customHeight="1">
      <c r="A82" s="43"/>
      <c r="B82" s="44"/>
      <c r="C82" s="36" t="s">
        <v>22</v>
      </c>
      <c r="D82" s="45"/>
      <c r="E82" s="45"/>
      <c r="F82" s="31" t="str">
        <f>F12</f>
        <v xml:space="preserve"> </v>
      </c>
      <c r="G82" s="45"/>
      <c r="H82" s="45"/>
      <c r="I82" s="36" t="s">
        <v>24</v>
      </c>
      <c r="J82" s="77" t="str">
        <f>IF(J12="","",J12)</f>
        <v>15. 7. 2024</v>
      </c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6.96" customHeight="1">
      <c r="A83" s="43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15.15" customHeight="1">
      <c r="A84" s="43"/>
      <c r="B84" s="44"/>
      <c r="C84" s="36" t="s">
        <v>30</v>
      </c>
      <c r="D84" s="45"/>
      <c r="E84" s="45"/>
      <c r="F84" s="31" t="str">
        <f>E15</f>
        <v xml:space="preserve"> </v>
      </c>
      <c r="G84" s="45"/>
      <c r="H84" s="45"/>
      <c r="I84" s="36" t="s">
        <v>37</v>
      </c>
      <c r="J84" s="41" t="str">
        <f>E21</f>
        <v xml:space="preserve"> </v>
      </c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15.15" customHeight="1">
      <c r="A85" s="43"/>
      <c r="B85" s="44"/>
      <c r="C85" s="36" t="s">
        <v>35</v>
      </c>
      <c r="D85" s="45"/>
      <c r="E85" s="45"/>
      <c r="F85" s="31" t="str">
        <f>IF(E18="","",E18)</f>
        <v>Vyplň údaj</v>
      </c>
      <c r="G85" s="45"/>
      <c r="H85" s="45"/>
      <c r="I85" s="36" t="s">
        <v>39</v>
      </c>
      <c r="J85" s="41" t="str">
        <f>E24</f>
        <v xml:space="preserve"> </v>
      </c>
      <c r="K85" s="45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10.32" customHeight="1">
      <c r="A86" s="43"/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11" customFormat="1" ht="29.28" customHeight="1">
      <c r="A87" s="190"/>
      <c r="B87" s="191"/>
      <c r="C87" s="192" t="s">
        <v>145</v>
      </c>
      <c r="D87" s="193" t="s">
        <v>61</v>
      </c>
      <c r="E87" s="193" t="s">
        <v>57</v>
      </c>
      <c r="F87" s="193" t="s">
        <v>58</v>
      </c>
      <c r="G87" s="193" t="s">
        <v>146</v>
      </c>
      <c r="H87" s="193" t="s">
        <v>147</v>
      </c>
      <c r="I87" s="193" t="s">
        <v>148</v>
      </c>
      <c r="J87" s="193" t="s">
        <v>136</v>
      </c>
      <c r="K87" s="194" t="s">
        <v>149</v>
      </c>
      <c r="L87" s="195"/>
      <c r="M87" s="97" t="s">
        <v>32</v>
      </c>
      <c r="N87" s="98" t="s">
        <v>46</v>
      </c>
      <c r="O87" s="98" t="s">
        <v>150</v>
      </c>
      <c r="P87" s="98" t="s">
        <v>151</v>
      </c>
      <c r="Q87" s="98" t="s">
        <v>152</v>
      </c>
      <c r="R87" s="98" t="s">
        <v>153</v>
      </c>
      <c r="S87" s="98" t="s">
        <v>154</v>
      </c>
      <c r="T87" s="99" t="s">
        <v>155</v>
      </c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</row>
    <row r="88" s="2" customFormat="1" ht="22.8" customHeight="1">
      <c r="A88" s="43"/>
      <c r="B88" s="44"/>
      <c r="C88" s="104" t="s">
        <v>156</v>
      </c>
      <c r="D88" s="45"/>
      <c r="E88" s="45"/>
      <c r="F88" s="45"/>
      <c r="G88" s="45"/>
      <c r="H88" s="45"/>
      <c r="I88" s="45"/>
      <c r="J88" s="196">
        <f>BK88</f>
        <v>0</v>
      </c>
      <c r="K88" s="45"/>
      <c r="L88" s="49"/>
      <c r="M88" s="100"/>
      <c r="N88" s="197"/>
      <c r="O88" s="101"/>
      <c r="P88" s="198">
        <f>P89+P140</f>
        <v>0</v>
      </c>
      <c r="Q88" s="101"/>
      <c r="R88" s="198">
        <f>R89+R140</f>
        <v>7.1636276739999998</v>
      </c>
      <c r="S88" s="101"/>
      <c r="T88" s="199">
        <f>T89+T140</f>
        <v>0</v>
      </c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T88" s="21" t="s">
        <v>75</v>
      </c>
      <c r="AU88" s="21" t="s">
        <v>137</v>
      </c>
      <c r="BK88" s="200">
        <f>BK89+BK140</f>
        <v>0</v>
      </c>
    </row>
    <row r="89" s="12" customFormat="1" ht="25.92" customHeight="1">
      <c r="A89" s="12"/>
      <c r="B89" s="201"/>
      <c r="C89" s="202"/>
      <c r="D89" s="203" t="s">
        <v>75</v>
      </c>
      <c r="E89" s="204" t="s">
        <v>201</v>
      </c>
      <c r="F89" s="204" t="s">
        <v>202</v>
      </c>
      <c r="G89" s="202"/>
      <c r="H89" s="202"/>
      <c r="I89" s="205"/>
      <c r="J89" s="206">
        <f>BK89</f>
        <v>0</v>
      </c>
      <c r="K89" s="202"/>
      <c r="L89" s="207"/>
      <c r="M89" s="208"/>
      <c r="N89" s="209"/>
      <c r="O89" s="209"/>
      <c r="P89" s="210">
        <f>P90+P130+P133+P137</f>
        <v>0</v>
      </c>
      <c r="Q89" s="209"/>
      <c r="R89" s="210">
        <f>R90+R130+R133+R137</f>
        <v>0.34665172399999994</v>
      </c>
      <c r="S89" s="209"/>
      <c r="T89" s="211">
        <f>T90+T130+T133+T137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2" t="s">
        <v>84</v>
      </c>
      <c r="AT89" s="213" t="s">
        <v>75</v>
      </c>
      <c r="AU89" s="213" t="s">
        <v>76</v>
      </c>
      <c r="AY89" s="212" t="s">
        <v>159</v>
      </c>
      <c r="BK89" s="214">
        <f>BK90+BK130+BK133+BK137</f>
        <v>0</v>
      </c>
    </row>
    <row r="90" s="12" customFormat="1" ht="22.8" customHeight="1">
      <c r="A90" s="12"/>
      <c r="B90" s="201"/>
      <c r="C90" s="202"/>
      <c r="D90" s="203" t="s">
        <v>75</v>
      </c>
      <c r="E90" s="215" t="s">
        <v>84</v>
      </c>
      <c r="F90" s="215" t="s">
        <v>203</v>
      </c>
      <c r="G90" s="202"/>
      <c r="H90" s="202"/>
      <c r="I90" s="205"/>
      <c r="J90" s="216">
        <f>BK90</f>
        <v>0</v>
      </c>
      <c r="K90" s="202"/>
      <c r="L90" s="207"/>
      <c r="M90" s="208"/>
      <c r="N90" s="209"/>
      <c r="O90" s="209"/>
      <c r="P90" s="210">
        <f>P91+SUM(P92:P119)</f>
        <v>0</v>
      </c>
      <c r="Q90" s="209"/>
      <c r="R90" s="210">
        <f>R91+SUM(R92:R119)</f>
        <v>0.34665172399999994</v>
      </c>
      <c r="S90" s="209"/>
      <c r="T90" s="211">
        <f>T91+SUM(T92:T119)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2" t="s">
        <v>84</v>
      </c>
      <c r="AT90" s="213" t="s">
        <v>75</v>
      </c>
      <c r="AU90" s="213" t="s">
        <v>84</v>
      </c>
      <c r="AY90" s="212" t="s">
        <v>159</v>
      </c>
      <c r="BK90" s="214">
        <f>BK91+SUM(BK92:BK119)</f>
        <v>0</v>
      </c>
    </row>
    <row r="91" s="2" customFormat="1" ht="90" customHeight="1">
      <c r="A91" s="43"/>
      <c r="B91" s="44"/>
      <c r="C91" s="217" t="s">
        <v>84</v>
      </c>
      <c r="D91" s="217" t="s">
        <v>162</v>
      </c>
      <c r="E91" s="218" t="s">
        <v>6162</v>
      </c>
      <c r="F91" s="219" t="s">
        <v>6163</v>
      </c>
      <c r="G91" s="220" t="s">
        <v>785</v>
      </c>
      <c r="H91" s="221">
        <v>2</v>
      </c>
      <c r="I91" s="222"/>
      <c r="J91" s="223">
        <f>ROUND(I91*H91,2)</f>
        <v>0</v>
      </c>
      <c r="K91" s="219" t="s">
        <v>166</v>
      </c>
      <c r="L91" s="49"/>
      <c r="M91" s="224" t="s">
        <v>32</v>
      </c>
      <c r="N91" s="225" t="s">
        <v>48</v>
      </c>
      <c r="O91" s="89"/>
      <c r="P91" s="226">
        <f>O91*H91</f>
        <v>0</v>
      </c>
      <c r="Q91" s="226">
        <v>0.0086800000000000002</v>
      </c>
      <c r="R91" s="226">
        <f>Q91*H91</f>
        <v>0.01736</v>
      </c>
      <c r="S91" s="226">
        <v>0</v>
      </c>
      <c r="T91" s="227">
        <f>S91*H91</f>
        <v>0</v>
      </c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R91" s="228" t="s">
        <v>96</v>
      </c>
      <c r="AT91" s="228" t="s">
        <v>162</v>
      </c>
      <c r="AU91" s="228" t="s">
        <v>91</v>
      </c>
      <c r="AY91" s="21" t="s">
        <v>159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21" t="s">
        <v>91</v>
      </c>
      <c r="BK91" s="229">
        <f>ROUND(I91*H91,2)</f>
        <v>0</v>
      </c>
      <c r="BL91" s="21" t="s">
        <v>96</v>
      </c>
      <c r="BM91" s="228" t="s">
        <v>6164</v>
      </c>
    </row>
    <row r="92" s="2" customFormat="1">
      <c r="A92" s="43"/>
      <c r="B92" s="44"/>
      <c r="C92" s="45"/>
      <c r="D92" s="230" t="s">
        <v>168</v>
      </c>
      <c r="E92" s="45"/>
      <c r="F92" s="231" t="s">
        <v>6165</v>
      </c>
      <c r="G92" s="45"/>
      <c r="H92" s="45"/>
      <c r="I92" s="232"/>
      <c r="J92" s="45"/>
      <c r="K92" s="45"/>
      <c r="L92" s="49"/>
      <c r="M92" s="233"/>
      <c r="N92" s="234"/>
      <c r="O92" s="89"/>
      <c r="P92" s="89"/>
      <c r="Q92" s="89"/>
      <c r="R92" s="89"/>
      <c r="S92" s="89"/>
      <c r="T92" s="90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T92" s="21" t="s">
        <v>168</v>
      </c>
      <c r="AU92" s="21" t="s">
        <v>91</v>
      </c>
    </row>
    <row r="93" s="2" customFormat="1" ht="100.5" customHeight="1">
      <c r="A93" s="43"/>
      <c r="B93" s="44"/>
      <c r="C93" s="217" t="s">
        <v>91</v>
      </c>
      <c r="D93" s="217" t="s">
        <v>162</v>
      </c>
      <c r="E93" s="218" t="s">
        <v>6166</v>
      </c>
      <c r="F93" s="219" t="s">
        <v>6167</v>
      </c>
      <c r="G93" s="220" t="s">
        <v>785</v>
      </c>
      <c r="H93" s="221">
        <v>1</v>
      </c>
      <c r="I93" s="222"/>
      <c r="J93" s="223">
        <f>ROUND(I93*H93,2)</f>
        <v>0</v>
      </c>
      <c r="K93" s="219" t="s">
        <v>166</v>
      </c>
      <c r="L93" s="49"/>
      <c r="M93" s="224" t="s">
        <v>32</v>
      </c>
      <c r="N93" s="225" t="s">
        <v>48</v>
      </c>
      <c r="O93" s="89"/>
      <c r="P93" s="226">
        <f>O93*H93</f>
        <v>0</v>
      </c>
      <c r="Q93" s="226">
        <v>0.06053</v>
      </c>
      <c r="R93" s="226">
        <f>Q93*H93</f>
        <v>0.06053</v>
      </c>
      <c r="S93" s="226">
        <v>0</v>
      </c>
      <c r="T93" s="227">
        <f>S93*H93</f>
        <v>0</v>
      </c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R93" s="228" t="s">
        <v>96</v>
      </c>
      <c r="AT93" s="228" t="s">
        <v>162</v>
      </c>
      <c r="AU93" s="228" t="s">
        <v>91</v>
      </c>
      <c r="AY93" s="21" t="s">
        <v>159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1" t="s">
        <v>91</v>
      </c>
      <c r="BK93" s="229">
        <f>ROUND(I93*H93,2)</f>
        <v>0</v>
      </c>
      <c r="BL93" s="21" t="s">
        <v>96</v>
      </c>
      <c r="BM93" s="228" t="s">
        <v>6168</v>
      </c>
    </row>
    <row r="94" s="2" customFormat="1">
      <c r="A94" s="43"/>
      <c r="B94" s="44"/>
      <c r="C94" s="45"/>
      <c r="D94" s="230" t="s">
        <v>168</v>
      </c>
      <c r="E94" s="45"/>
      <c r="F94" s="231" t="s">
        <v>6169</v>
      </c>
      <c r="G94" s="45"/>
      <c r="H94" s="45"/>
      <c r="I94" s="232"/>
      <c r="J94" s="45"/>
      <c r="K94" s="45"/>
      <c r="L94" s="49"/>
      <c r="M94" s="233"/>
      <c r="N94" s="234"/>
      <c r="O94" s="89"/>
      <c r="P94" s="89"/>
      <c r="Q94" s="89"/>
      <c r="R94" s="89"/>
      <c r="S94" s="89"/>
      <c r="T94" s="90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T94" s="21" t="s">
        <v>168</v>
      </c>
      <c r="AU94" s="21" t="s">
        <v>91</v>
      </c>
    </row>
    <row r="95" s="2" customFormat="1" ht="49.05" customHeight="1">
      <c r="A95" s="43"/>
      <c r="B95" s="44"/>
      <c r="C95" s="217" t="s">
        <v>93</v>
      </c>
      <c r="D95" s="217" t="s">
        <v>162</v>
      </c>
      <c r="E95" s="218" t="s">
        <v>6170</v>
      </c>
      <c r="F95" s="219" t="s">
        <v>6171</v>
      </c>
      <c r="G95" s="220" t="s">
        <v>561</v>
      </c>
      <c r="H95" s="221">
        <v>70.099999999999994</v>
      </c>
      <c r="I95" s="222"/>
      <c r="J95" s="223">
        <f>ROUND(I95*H95,2)</f>
        <v>0</v>
      </c>
      <c r="K95" s="219" t="s">
        <v>166</v>
      </c>
      <c r="L95" s="49"/>
      <c r="M95" s="224" t="s">
        <v>32</v>
      </c>
      <c r="N95" s="225" t="s">
        <v>48</v>
      </c>
      <c r="O95" s="8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R95" s="228" t="s">
        <v>96</v>
      </c>
      <c r="AT95" s="228" t="s">
        <v>162</v>
      </c>
      <c r="AU95" s="228" t="s">
        <v>91</v>
      </c>
      <c r="AY95" s="21" t="s">
        <v>159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1" t="s">
        <v>91</v>
      </c>
      <c r="BK95" s="229">
        <f>ROUND(I95*H95,2)</f>
        <v>0</v>
      </c>
      <c r="BL95" s="21" t="s">
        <v>96</v>
      </c>
      <c r="BM95" s="228" t="s">
        <v>6172</v>
      </c>
    </row>
    <row r="96" s="2" customFormat="1">
      <c r="A96" s="43"/>
      <c r="B96" s="44"/>
      <c r="C96" s="45"/>
      <c r="D96" s="230" t="s">
        <v>168</v>
      </c>
      <c r="E96" s="45"/>
      <c r="F96" s="231" t="s">
        <v>6173</v>
      </c>
      <c r="G96" s="45"/>
      <c r="H96" s="45"/>
      <c r="I96" s="232"/>
      <c r="J96" s="45"/>
      <c r="K96" s="45"/>
      <c r="L96" s="49"/>
      <c r="M96" s="233"/>
      <c r="N96" s="234"/>
      <c r="O96" s="89"/>
      <c r="P96" s="89"/>
      <c r="Q96" s="89"/>
      <c r="R96" s="89"/>
      <c r="S96" s="89"/>
      <c r="T96" s="90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T96" s="21" t="s">
        <v>168</v>
      </c>
      <c r="AU96" s="21" t="s">
        <v>91</v>
      </c>
    </row>
    <row r="97" s="2" customFormat="1" ht="44.25" customHeight="1">
      <c r="A97" s="43"/>
      <c r="B97" s="44"/>
      <c r="C97" s="217" t="s">
        <v>96</v>
      </c>
      <c r="D97" s="217" t="s">
        <v>162</v>
      </c>
      <c r="E97" s="218" t="s">
        <v>6174</v>
      </c>
      <c r="F97" s="219" t="s">
        <v>6175</v>
      </c>
      <c r="G97" s="220" t="s">
        <v>561</v>
      </c>
      <c r="H97" s="221">
        <v>141.90000000000001</v>
      </c>
      <c r="I97" s="222"/>
      <c r="J97" s="223">
        <f>ROUND(I97*H97,2)</f>
        <v>0</v>
      </c>
      <c r="K97" s="219" t="s">
        <v>166</v>
      </c>
      <c r="L97" s="49"/>
      <c r="M97" s="224" t="s">
        <v>32</v>
      </c>
      <c r="N97" s="225" t="s">
        <v>48</v>
      </c>
      <c r="O97" s="8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R97" s="228" t="s">
        <v>96</v>
      </c>
      <c r="AT97" s="228" t="s">
        <v>162</v>
      </c>
      <c r="AU97" s="228" t="s">
        <v>91</v>
      </c>
      <c r="AY97" s="21" t="s">
        <v>159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1" t="s">
        <v>91</v>
      </c>
      <c r="BK97" s="229">
        <f>ROUND(I97*H97,2)</f>
        <v>0</v>
      </c>
      <c r="BL97" s="21" t="s">
        <v>96</v>
      </c>
      <c r="BM97" s="228" t="s">
        <v>6176</v>
      </c>
    </row>
    <row r="98" s="2" customFormat="1">
      <c r="A98" s="43"/>
      <c r="B98" s="44"/>
      <c r="C98" s="45"/>
      <c r="D98" s="230" t="s">
        <v>168</v>
      </c>
      <c r="E98" s="45"/>
      <c r="F98" s="231" t="s">
        <v>6177</v>
      </c>
      <c r="G98" s="45"/>
      <c r="H98" s="45"/>
      <c r="I98" s="232"/>
      <c r="J98" s="45"/>
      <c r="K98" s="45"/>
      <c r="L98" s="49"/>
      <c r="M98" s="233"/>
      <c r="N98" s="234"/>
      <c r="O98" s="89"/>
      <c r="P98" s="89"/>
      <c r="Q98" s="89"/>
      <c r="R98" s="89"/>
      <c r="S98" s="89"/>
      <c r="T98" s="90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T98" s="21" t="s">
        <v>168</v>
      </c>
      <c r="AU98" s="21" t="s">
        <v>91</v>
      </c>
    </row>
    <row r="99" s="2" customFormat="1" ht="37.8" customHeight="1">
      <c r="A99" s="43"/>
      <c r="B99" s="44"/>
      <c r="C99" s="217" t="s">
        <v>99</v>
      </c>
      <c r="D99" s="217" t="s">
        <v>162</v>
      </c>
      <c r="E99" s="218" t="s">
        <v>6178</v>
      </c>
      <c r="F99" s="219" t="s">
        <v>6179</v>
      </c>
      <c r="G99" s="220" t="s">
        <v>561</v>
      </c>
      <c r="H99" s="221">
        <v>7.0099999999999998</v>
      </c>
      <c r="I99" s="222"/>
      <c r="J99" s="223">
        <f>ROUND(I99*H99,2)</f>
        <v>0</v>
      </c>
      <c r="K99" s="219" t="s">
        <v>166</v>
      </c>
      <c r="L99" s="49"/>
      <c r="M99" s="224" t="s">
        <v>32</v>
      </c>
      <c r="N99" s="225" t="s">
        <v>48</v>
      </c>
      <c r="O99" s="8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R99" s="228" t="s">
        <v>96</v>
      </c>
      <c r="AT99" s="228" t="s">
        <v>162</v>
      </c>
      <c r="AU99" s="228" t="s">
        <v>91</v>
      </c>
      <c r="AY99" s="21" t="s">
        <v>159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1" t="s">
        <v>91</v>
      </c>
      <c r="BK99" s="229">
        <f>ROUND(I99*H99,2)</f>
        <v>0</v>
      </c>
      <c r="BL99" s="21" t="s">
        <v>96</v>
      </c>
      <c r="BM99" s="228" t="s">
        <v>6180</v>
      </c>
    </row>
    <row r="100" s="2" customFormat="1">
      <c r="A100" s="43"/>
      <c r="B100" s="44"/>
      <c r="C100" s="45"/>
      <c r="D100" s="230" t="s">
        <v>168</v>
      </c>
      <c r="E100" s="45"/>
      <c r="F100" s="231" t="s">
        <v>6181</v>
      </c>
      <c r="G100" s="45"/>
      <c r="H100" s="45"/>
      <c r="I100" s="232"/>
      <c r="J100" s="45"/>
      <c r="K100" s="45"/>
      <c r="L100" s="49"/>
      <c r="M100" s="233"/>
      <c r="N100" s="234"/>
      <c r="O100" s="89"/>
      <c r="P100" s="89"/>
      <c r="Q100" s="89"/>
      <c r="R100" s="89"/>
      <c r="S100" s="89"/>
      <c r="T100" s="90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T100" s="21" t="s">
        <v>168</v>
      </c>
      <c r="AU100" s="21" t="s">
        <v>91</v>
      </c>
    </row>
    <row r="101" s="2" customFormat="1">
      <c r="A101" s="43"/>
      <c r="B101" s="44"/>
      <c r="C101" s="45"/>
      <c r="D101" s="237" t="s">
        <v>564</v>
      </c>
      <c r="E101" s="45"/>
      <c r="F101" s="265" t="s">
        <v>6182</v>
      </c>
      <c r="G101" s="45"/>
      <c r="H101" s="45"/>
      <c r="I101" s="232"/>
      <c r="J101" s="45"/>
      <c r="K101" s="45"/>
      <c r="L101" s="49"/>
      <c r="M101" s="233"/>
      <c r="N101" s="234"/>
      <c r="O101" s="89"/>
      <c r="P101" s="89"/>
      <c r="Q101" s="89"/>
      <c r="R101" s="89"/>
      <c r="S101" s="89"/>
      <c r="T101" s="90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T101" s="21" t="s">
        <v>564</v>
      </c>
      <c r="AU101" s="21" t="s">
        <v>91</v>
      </c>
    </row>
    <row r="102" s="14" customFormat="1">
      <c r="A102" s="14"/>
      <c r="B102" s="246"/>
      <c r="C102" s="247"/>
      <c r="D102" s="237" t="s">
        <v>170</v>
      </c>
      <c r="E102" s="247"/>
      <c r="F102" s="249" t="s">
        <v>6183</v>
      </c>
      <c r="G102" s="247"/>
      <c r="H102" s="250">
        <v>7.0099999999999998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170</v>
      </c>
      <c r="AU102" s="256" t="s">
        <v>91</v>
      </c>
      <c r="AV102" s="14" t="s">
        <v>91</v>
      </c>
      <c r="AW102" s="14" t="s">
        <v>4</v>
      </c>
      <c r="AX102" s="14" t="s">
        <v>84</v>
      </c>
      <c r="AY102" s="256" t="s">
        <v>159</v>
      </c>
    </row>
    <row r="103" s="2" customFormat="1" ht="37.8" customHeight="1">
      <c r="A103" s="43"/>
      <c r="B103" s="44"/>
      <c r="C103" s="217" t="s">
        <v>102</v>
      </c>
      <c r="D103" s="217" t="s">
        <v>162</v>
      </c>
      <c r="E103" s="218" t="s">
        <v>6184</v>
      </c>
      <c r="F103" s="219" t="s">
        <v>6185</v>
      </c>
      <c r="G103" s="220" t="s">
        <v>165</v>
      </c>
      <c r="H103" s="221">
        <v>315.69999999999999</v>
      </c>
      <c r="I103" s="222"/>
      <c r="J103" s="223">
        <f>ROUND(I103*H103,2)</f>
        <v>0</v>
      </c>
      <c r="K103" s="219" t="s">
        <v>166</v>
      </c>
      <c r="L103" s="49"/>
      <c r="M103" s="224" t="s">
        <v>32</v>
      </c>
      <c r="N103" s="225" t="s">
        <v>48</v>
      </c>
      <c r="O103" s="89"/>
      <c r="P103" s="226">
        <f>O103*H103</f>
        <v>0</v>
      </c>
      <c r="Q103" s="226">
        <v>0.00085132000000000003</v>
      </c>
      <c r="R103" s="226">
        <f>Q103*H103</f>
        <v>0.26876172399999998</v>
      </c>
      <c r="S103" s="226">
        <v>0</v>
      </c>
      <c r="T103" s="227">
        <f>S103*H103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R103" s="228" t="s">
        <v>96</v>
      </c>
      <c r="AT103" s="228" t="s">
        <v>162</v>
      </c>
      <c r="AU103" s="228" t="s">
        <v>91</v>
      </c>
      <c r="AY103" s="21" t="s">
        <v>159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91</v>
      </c>
      <c r="BK103" s="229">
        <f>ROUND(I103*H103,2)</f>
        <v>0</v>
      </c>
      <c r="BL103" s="21" t="s">
        <v>96</v>
      </c>
      <c r="BM103" s="228" t="s">
        <v>6186</v>
      </c>
    </row>
    <row r="104" s="2" customFormat="1">
      <c r="A104" s="43"/>
      <c r="B104" s="44"/>
      <c r="C104" s="45"/>
      <c r="D104" s="230" t="s">
        <v>168</v>
      </c>
      <c r="E104" s="45"/>
      <c r="F104" s="231" t="s">
        <v>6187</v>
      </c>
      <c r="G104" s="45"/>
      <c r="H104" s="45"/>
      <c r="I104" s="232"/>
      <c r="J104" s="45"/>
      <c r="K104" s="45"/>
      <c r="L104" s="49"/>
      <c r="M104" s="233"/>
      <c r="N104" s="234"/>
      <c r="O104" s="89"/>
      <c r="P104" s="89"/>
      <c r="Q104" s="89"/>
      <c r="R104" s="89"/>
      <c r="S104" s="89"/>
      <c r="T104" s="90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T104" s="21" t="s">
        <v>168</v>
      </c>
      <c r="AU104" s="21" t="s">
        <v>91</v>
      </c>
    </row>
    <row r="105" s="2" customFormat="1" ht="44.25" customHeight="1">
      <c r="A105" s="43"/>
      <c r="B105" s="44"/>
      <c r="C105" s="217" t="s">
        <v>105</v>
      </c>
      <c r="D105" s="217" t="s">
        <v>162</v>
      </c>
      <c r="E105" s="218" t="s">
        <v>6188</v>
      </c>
      <c r="F105" s="219" t="s">
        <v>6189</v>
      </c>
      <c r="G105" s="220" t="s">
        <v>165</v>
      </c>
      <c r="H105" s="221">
        <v>315.69999999999999</v>
      </c>
      <c r="I105" s="222"/>
      <c r="J105" s="223">
        <f>ROUND(I105*H105,2)</f>
        <v>0</v>
      </c>
      <c r="K105" s="219" t="s">
        <v>166</v>
      </c>
      <c r="L105" s="49"/>
      <c r="M105" s="224" t="s">
        <v>32</v>
      </c>
      <c r="N105" s="225" t="s">
        <v>48</v>
      </c>
      <c r="O105" s="8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R105" s="228" t="s">
        <v>96</v>
      </c>
      <c r="AT105" s="228" t="s">
        <v>162</v>
      </c>
      <c r="AU105" s="228" t="s">
        <v>91</v>
      </c>
      <c r="AY105" s="21" t="s">
        <v>159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91</v>
      </c>
      <c r="BK105" s="229">
        <f>ROUND(I105*H105,2)</f>
        <v>0</v>
      </c>
      <c r="BL105" s="21" t="s">
        <v>96</v>
      </c>
      <c r="BM105" s="228" t="s">
        <v>6190</v>
      </c>
    </row>
    <row r="106" s="2" customFormat="1">
      <c r="A106" s="43"/>
      <c r="B106" s="44"/>
      <c r="C106" s="45"/>
      <c r="D106" s="230" t="s">
        <v>168</v>
      </c>
      <c r="E106" s="45"/>
      <c r="F106" s="231" t="s">
        <v>6191</v>
      </c>
      <c r="G106" s="45"/>
      <c r="H106" s="45"/>
      <c r="I106" s="232"/>
      <c r="J106" s="45"/>
      <c r="K106" s="45"/>
      <c r="L106" s="49"/>
      <c r="M106" s="233"/>
      <c r="N106" s="234"/>
      <c r="O106" s="89"/>
      <c r="P106" s="89"/>
      <c r="Q106" s="89"/>
      <c r="R106" s="89"/>
      <c r="S106" s="89"/>
      <c r="T106" s="90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T106" s="21" t="s">
        <v>168</v>
      </c>
      <c r="AU106" s="21" t="s">
        <v>91</v>
      </c>
    </row>
    <row r="107" s="2" customFormat="1" ht="44.25" customHeight="1">
      <c r="A107" s="43"/>
      <c r="B107" s="44"/>
      <c r="C107" s="217" t="s">
        <v>108</v>
      </c>
      <c r="D107" s="217" t="s">
        <v>162</v>
      </c>
      <c r="E107" s="218" t="s">
        <v>604</v>
      </c>
      <c r="F107" s="219" t="s">
        <v>605</v>
      </c>
      <c r="G107" s="220" t="s">
        <v>561</v>
      </c>
      <c r="H107" s="221">
        <v>146.5</v>
      </c>
      <c r="I107" s="222"/>
      <c r="J107" s="223">
        <f>ROUND(I107*H107,2)</f>
        <v>0</v>
      </c>
      <c r="K107" s="219" t="s">
        <v>166</v>
      </c>
      <c r="L107" s="49"/>
      <c r="M107" s="224" t="s">
        <v>32</v>
      </c>
      <c r="N107" s="225" t="s">
        <v>48</v>
      </c>
      <c r="O107" s="8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R107" s="228" t="s">
        <v>96</v>
      </c>
      <c r="AT107" s="228" t="s">
        <v>162</v>
      </c>
      <c r="AU107" s="228" t="s">
        <v>91</v>
      </c>
      <c r="AY107" s="21" t="s">
        <v>159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91</v>
      </c>
      <c r="BK107" s="229">
        <f>ROUND(I107*H107,2)</f>
        <v>0</v>
      </c>
      <c r="BL107" s="21" t="s">
        <v>96</v>
      </c>
      <c r="BM107" s="228" t="s">
        <v>6192</v>
      </c>
    </row>
    <row r="108" s="2" customFormat="1">
      <c r="A108" s="43"/>
      <c r="B108" s="44"/>
      <c r="C108" s="45"/>
      <c r="D108" s="230" t="s">
        <v>168</v>
      </c>
      <c r="E108" s="45"/>
      <c r="F108" s="231" t="s">
        <v>607</v>
      </c>
      <c r="G108" s="45"/>
      <c r="H108" s="45"/>
      <c r="I108" s="232"/>
      <c r="J108" s="45"/>
      <c r="K108" s="45"/>
      <c r="L108" s="49"/>
      <c r="M108" s="233"/>
      <c r="N108" s="234"/>
      <c r="O108" s="89"/>
      <c r="P108" s="89"/>
      <c r="Q108" s="89"/>
      <c r="R108" s="89"/>
      <c r="S108" s="89"/>
      <c r="T108" s="90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T108" s="21" t="s">
        <v>168</v>
      </c>
      <c r="AU108" s="21" t="s">
        <v>91</v>
      </c>
    </row>
    <row r="109" s="14" customFormat="1">
      <c r="A109" s="14"/>
      <c r="B109" s="246"/>
      <c r="C109" s="247"/>
      <c r="D109" s="237" t="s">
        <v>170</v>
      </c>
      <c r="E109" s="248" t="s">
        <v>32</v>
      </c>
      <c r="F109" s="249" t="s">
        <v>6193</v>
      </c>
      <c r="G109" s="247"/>
      <c r="H109" s="250">
        <v>146.5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170</v>
      </c>
      <c r="AU109" s="256" t="s">
        <v>91</v>
      </c>
      <c r="AV109" s="14" t="s">
        <v>91</v>
      </c>
      <c r="AW109" s="14" t="s">
        <v>38</v>
      </c>
      <c r="AX109" s="14" t="s">
        <v>84</v>
      </c>
      <c r="AY109" s="256" t="s">
        <v>159</v>
      </c>
    </row>
    <row r="110" s="2" customFormat="1" ht="44.25" customHeight="1">
      <c r="A110" s="43"/>
      <c r="B110" s="44"/>
      <c r="C110" s="217" t="s">
        <v>111</v>
      </c>
      <c r="D110" s="217" t="s">
        <v>162</v>
      </c>
      <c r="E110" s="218" t="s">
        <v>567</v>
      </c>
      <c r="F110" s="219" t="s">
        <v>568</v>
      </c>
      <c r="G110" s="220" t="s">
        <v>561</v>
      </c>
      <c r="H110" s="221">
        <v>212</v>
      </c>
      <c r="I110" s="222"/>
      <c r="J110" s="223">
        <f>ROUND(I110*H110,2)</f>
        <v>0</v>
      </c>
      <c r="K110" s="219" t="s">
        <v>166</v>
      </c>
      <c r="L110" s="49"/>
      <c r="M110" s="224" t="s">
        <v>32</v>
      </c>
      <c r="N110" s="225" t="s">
        <v>48</v>
      </c>
      <c r="O110" s="8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96</v>
      </c>
      <c r="AT110" s="228" t="s">
        <v>162</v>
      </c>
      <c r="AU110" s="228" t="s">
        <v>91</v>
      </c>
      <c r="AY110" s="21" t="s">
        <v>159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91</v>
      </c>
      <c r="BK110" s="229">
        <f>ROUND(I110*H110,2)</f>
        <v>0</v>
      </c>
      <c r="BL110" s="21" t="s">
        <v>96</v>
      </c>
      <c r="BM110" s="228" t="s">
        <v>6194</v>
      </c>
    </row>
    <row r="111" s="2" customFormat="1">
      <c r="A111" s="43"/>
      <c r="B111" s="44"/>
      <c r="C111" s="45"/>
      <c r="D111" s="230" t="s">
        <v>168</v>
      </c>
      <c r="E111" s="45"/>
      <c r="F111" s="231" t="s">
        <v>570</v>
      </c>
      <c r="G111" s="45"/>
      <c r="H111" s="45"/>
      <c r="I111" s="232"/>
      <c r="J111" s="45"/>
      <c r="K111" s="45"/>
      <c r="L111" s="49"/>
      <c r="M111" s="233"/>
      <c r="N111" s="234"/>
      <c r="O111" s="89"/>
      <c r="P111" s="89"/>
      <c r="Q111" s="89"/>
      <c r="R111" s="89"/>
      <c r="S111" s="89"/>
      <c r="T111" s="90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T111" s="21" t="s">
        <v>168</v>
      </c>
      <c r="AU111" s="21" t="s">
        <v>91</v>
      </c>
    </row>
    <row r="112" s="2" customFormat="1" ht="62.7" customHeight="1">
      <c r="A112" s="43"/>
      <c r="B112" s="44"/>
      <c r="C112" s="217" t="s">
        <v>114</v>
      </c>
      <c r="D112" s="217" t="s">
        <v>162</v>
      </c>
      <c r="E112" s="218" t="s">
        <v>559</v>
      </c>
      <c r="F112" s="219" t="s">
        <v>560</v>
      </c>
      <c r="G112" s="220" t="s">
        <v>561</v>
      </c>
      <c r="H112" s="221">
        <v>212</v>
      </c>
      <c r="I112" s="222"/>
      <c r="J112" s="223">
        <f>ROUND(I112*H112,2)</f>
        <v>0</v>
      </c>
      <c r="K112" s="219" t="s">
        <v>166</v>
      </c>
      <c r="L112" s="49"/>
      <c r="M112" s="224" t="s">
        <v>32</v>
      </c>
      <c r="N112" s="225" t="s">
        <v>48</v>
      </c>
      <c r="O112" s="8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R112" s="228" t="s">
        <v>96</v>
      </c>
      <c r="AT112" s="228" t="s">
        <v>162</v>
      </c>
      <c r="AU112" s="228" t="s">
        <v>91</v>
      </c>
      <c r="AY112" s="21" t="s">
        <v>159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1" t="s">
        <v>91</v>
      </c>
      <c r="BK112" s="229">
        <f>ROUND(I112*H112,2)</f>
        <v>0</v>
      </c>
      <c r="BL112" s="21" t="s">
        <v>96</v>
      </c>
      <c r="BM112" s="228" t="s">
        <v>6195</v>
      </c>
    </row>
    <row r="113" s="2" customFormat="1">
      <c r="A113" s="43"/>
      <c r="B113" s="44"/>
      <c r="C113" s="45"/>
      <c r="D113" s="230" t="s">
        <v>168</v>
      </c>
      <c r="E113" s="45"/>
      <c r="F113" s="231" t="s">
        <v>563</v>
      </c>
      <c r="G113" s="45"/>
      <c r="H113" s="45"/>
      <c r="I113" s="232"/>
      <c r="J113" s="45"/>
      <c r="K113" s="45"/>
      <c r="L113" s="49"/>
      <c r="M113" s="233"/>
      <c r="N113" s="234"/>
      <c r="O113" s="89"/>
      <c r="P113" s="89"/>
      <c r="Q113" s="89"/>
      <c r="R113" s="89"/>
      <c r="S113" s="89"/>
      <c r="T113" s="90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T113" s="21" t="s">
        <v>168</v>
      </c>
      <c r="AU113" s="21" t="s">
        <v>91</v>
      </c>
    </row>
    <row r="114" s="2" customFormat="1" ht="66.75" customHeight="1">
      <c r="A114" s="43"/>
      <c r="B114" s="44"/>
      <c r="C114" s="217" t="s">
        <v>219</v>
      </c>
      <c r="D114" s="217" t="s">
        <v>162</v>
      </c>
      <c r="E114" s="218" t="s">
        <v>771</v>
      </c>
      <c r="F114" s="219" t="s">
        <v>772</v>
      </c>
      <c r="G114" s="220" t="s">
        <v>561</v>
      </c>
      <c r="H114" s="221">
        <v>18.754000000000001</v>
      </c>
      <c r="I114" s="222"/>
      <c r="J114" s="223">
        <f>ROUND(I114*H114,2)</f>
        <v>0</v>
      </c>
      <c r="K114" s="219" t="s">
        <v>166</v>
      </c>
      <c r="L114" s="49"/>
      <c r="M114" s="224" t="s">
        <v>32</v>
      </c>
      <c r="N114" s="225" t="s">
        <v>48</v>
      </c>
      <c r="O114" s="89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R114" s="228" t="s">
        <v>96</v>
      </c>
      <c r="AT114" s="228" t="s">
        <v>162</v>
      </c>
      <c r="AU114" s="228" t="s">
        <v>91</v>
      </c>
      <c r="AY114" s="21" t="s">
        <v>159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1" t="s">
        <v>91</v>
      </c>
      <c r="BK114" s="229">
        <f>ROUND(I114*H114,2)</f>
        <v>0</v>
      </c>
      <c r="BL114" s="21" t="s">
        <v>96</v>
      </c>
      <c r="BM114" s="228" t="s">
        <v>6196</v>
      </c>
    </row>
    <row r="115" s="2" customFormat="1">
      <c r="A115" s="43"/>
      <c r="B115" s="44"/>
      <c r="C115" s="45"/>
      <c r="D115" s="230" t="s">
        <v>168</v>
      </c>
      <c r="E115" s="45"/>
      <c r="F115" s="231" t="s">
        <v>774</v>
      </c>
      <c r="G115" s="45"/>
      <c r="H115" s="45"/>
      <c r="I115" s="232"/>
      <c r="J115" s="45"/>
      <c r="K115" s="45"/>
      <c r="L115" s="49"/>
      <c r="M115" s="233"/>
      <c r="N115" s="234"/>
      <c r="O115" s="89"/>
      <c r="P115" s="89"/>
      <c r="Q115" s="89"/>
      <c r="R115" s="89"/>
      <c r="S115" s="89"/>
      <c r="T115" s="90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T115" s="21" t="s">
        <v>168</v>
      </c>
      <c r="AU115" s="21" t="s">
        <v>91</v>
      </c>
    </row>
    <row r="116" s="14" customFormat="1">
      <c r="A116" s="14"/>
      <c r="B116" s="246"/>
      <c r="C116" s="247"/>
      <c r="D116" s="237" t="s">
        <v>170</v>
      </c>
      <c r="E116" s="248" t="s">
        <v>32</v>
      </c>
      <c r="F116" s="249" t="s">
        <v>6197</v>
      </c>
      <c r="G116" s="247"/>
      <c r="H116" s="250">
        <v>18.754000000000001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170</v>
      </c>
      <c r="AU116" s="256" t="s">
        <v>91</v>
      </c>
      <c r="AV116" s="14" t="s">
        <v>91</v>
      </c>
      <c r="AW116" s="14" t="s">
        <v>38</v>
      </c>
      <c r="AX116" s="14" t="s">
        <v>84</v>
      </c>
      <c r="AY116" s="256" t="s">
        <v>159</v>
      </c>
    </row>
    <row r="117" s="2" customFormat="1" ht="16.5" customHeight="1">
      <c r="A117" s="43"/>
      <c r="B117" s="44"/>
      <c r="C117" s="277" t="s">
        <v>8</v>
      </c>
      <c r="D117" s="277" t="s">
        <v>670</v>
      </c>
      <c r="E117" s="278" t="s">
        <v>6198</v>
      </c>
      <c r="F117" s="279" t="s">
        <v>6199</v>
      </c>
      <c r="G117" s="280" t="s">
        <v>181</v>
      </c>
      <c r="H117" s="281">
        <v>35.633000000000003</v>
      </c>
      <c r="I117" s="282"/>
      <c r="J117" s="283">
        <f>ROUND(I117*H117,2)</f>
        <v>0</v>
      </c>
      <c r="K117" s="279" t="s">
        <v>166</v>
      </c>
      <c r="L117" s="284"/>
      <c r="M117" s="285" t="s">
        <v>32</v>
      </c>
      <c r="N117" s="286" t="s">
        <v>48</v>
      </c>
      <c r="O117" s="89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R117" s="228" t="s">
        <v>108</v>
      </c>
      <c r="AT117" s="228" t="s">
        <v>670</v>
      </c>
      <c r="AU117" s="228" t="s">
        <v>91</v>
      </c>
      <c r="AY117" s="21" t="s">
        <v>159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1" t="s">
        <v>91</v>
      </c>
      <c r="BK117" s="229">
        <f>ROUND(I117*H117,2)</f>
        <v>0</v>
      </c>
      <c r="BL117" s="21" t="s">
        <v>96</v>
      </c>
      <c r="BM117" s="228" t="s">
        <v>6200</v>
      </c>
    </row>
    <row r="118" s="14" customFormat="1">
      <c r="A118" s="14"/>
      <c r="B118" s="246"/>
      <c r="C118" s="247"/>
      <c r="D118" s="237" t="s">
        <v>170</v>
      </c>
      <c r="E118" s="247"/>
      <c r="F118" s="249" t="s">
        <v>6201</v>
      </c>
      <c r="G118" s="247"/>
      <c r="H118" s="250">
        <v>35.633000000000003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170</v>
      </c>
      <c r="AU118" s="256" t="s">
        <v>91</v>
      </c>
      <c r="AV118" s="14" t="s">
        <v>91</v>
      </c>
      <c r="AW118" s="14" t="s">
        <v>4</v>
      </c>
      <c r="AX118" s="14" t="s">
        <v>84</v>
      </c>
      <c r="AY118" s="256" t="s">
        <v>159</v>
      </c>
    </row>
    <row r="119" s="12" customFormat="1" ht="20.88" customHeight="1">
      <c r="A119" s="12"/>
      <c r="B119" s="201"/>
      <c r="C119" s="202"/>
      <c r="D119" s="203" t="s">
        <v>75</v>
      </c>
      <c r="E119" s="215" t="s">
        <v>627</v>
      </c>
      <c r="F119" s="215" t="s">
        <v>628</v>
      </c>
      <c r="G119" s="202"/>
      <c r="H119" s="202"/>
      <c r="I119" s="205"/>
      <c r="J119" s="216">
        <f>BK119</f>
        <v>0</v>
      </c>
      <c r="K119" s="202"/>
      <c r="L119" s="207"/>
      <c r="M119" s="208"/>
      <c r="N119" s="209"/>
      <c r="O119" s="209"/>
      <c r="P119" s="210">
        <f>SUM(P120:P129)</f>
        <v>0</v>
      </c>
      <c r="Q119" s="209"/>
      <c r="R119" s="210">
        <f>SUM(R120:R129)</f>
        <v>0</v>
      </c>
      <c r="S119" s="209"/>
      <c r="T119" s="211">
        <f>SUM(T120:T129)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84</v>
      </c>
      <c r="AT119" s="213" t="s">
        <v>75</v>
      </c>
      <c r="AU119" s="213" t="s">
        <v>91</v>
      </c>
      <c r="AY119" s="212" t="s">
        <v>159</v>
      </c>
      <c r="BK119" s="214">
        <f>SUM(BK120:BK129)</f>
        <v>0</v>
      </c>
    </row>
    <row r="120" s="2" customFormat="1" ht="62.7" customHeight="1">
      <c r="A120" s="43"/>
      <c r="B120" s="44"/>
      <c r="C120" s="217" t="s">
        <v>231</v>
      </c>
      <c r="D120" s="217" t="s">
        <v>162</v>
      </c>
      <c r="E120" s="218" t="s">
        <v>629</v>
      </c>
      <c r="F120" s="219" t="s">
        <v>630</v>
      </c>
      <c r="G120" s="220" t="s">
        <v>561</v>
      </c>
      <c r="H120" s="221">
        <v>65.700000000000003</v>
      </c>
      <c r="I120" s="222"/>
      <c r="J120" s="223">
        <f>ROUND(I120*H120,2)</f>
        <v>0</v>
      </c>
      <c r="K120" s="219" t="s">
        <v>166</v>
      </c>
      <c r="L120" s="49"/>
      <c r="M120" s="224" t="s">
        <v>32</v>
      </c>
      <c r="N120" s="225" t="s">
        <v>48</v>
      </c>
      <c r="O120" s="89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R120" s="228" t="s">
        <v>96</v>
      </c>
      <c r="AT120" s="228" t="s">
        <v>162</v>
      </c>
      <c r="AU120" s="228" t="s">
        <v>93</v>
      </c>
      <c r="AY120" s="21" t="s">
        <v>159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1" t="s">
        <v>91</v>
      </c>
      <c r="BK120" s="229">
        <f>ROUND(I120*H120,2)</f>
        <v>0</v>
      </c>
      <c r="BL120" s="21" t="s">
        <v>96</v>
      </c>
      <c r="BM120" s="228" t="s">
        <v>6202</v>
      </c>
    </row>
    <row r="121" s="2" customFormat="1">
      <c r="A121" s="43"/>
      <c r="B121" s="44"/>
      <c r="C121" s="45"/>
      <c r="D121" s="230" t="s">
        <v>168</v>
      </c>
      <c r="E121" s="45"/>
      <c r="F121" s="231" t="s">
        <v>632</v>
      </c>
      <c r="G121" s="45"/>
      <c r="H121" s="45"/>
      <c r="I121" s="232"/>
      <c r="J121" s="45"/>
      <c r="K121" s="45"/>
      <c r="L121" s="49"/>
      <c r="M121" s="233"/>
      <c r="N121" s="234"/>
      <c r="O121" s="89"/>
      <c r="P121" s="89"/>
      <c r="Q121" s="89"/>
      <c r="R121" s="89"/>
      <c r="S121" s="89"/>
      <c r="T121" s="90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T121" s="21" t="s">
        <v>168</v>
      </c>
      <c r="AU121" s="21" t="s">
        <v>93</v>
      </c>
    </row>
    <row r="122" s="2" customFormat="1" ht="66.75" customHeight="1">
      <c r="A122" s="43"/>
      <c r="B122" s="44"/>
      <c r="C122" s="217" t="s">
        <v>643</v>
      </c>
      <c r="D122" s="217" t="s">
        <v>162</v>
      </c>
      <c r="E122" s="218" t="s">
        <v>637</v>
      </c>
      <c r="F122" s="219" t="s">
        <v>638</v>
      </c>
      <c r="G122" s="220" t="s">
        <v>561</v>
      </c>
      <c r="H122" s="221">
        <v>328.5</v>
      </c>
      <c r="I122" s="222"/>
      <c r="J122" s="223">
        <f>ROUND(I122*H122,2)</f>
        <v>0</v>
      </c>
      <c r="K122" s="219" t="s">
        <v>166</v>
      </c>
      <c r="L122" s="49"/>
      <c r="M122" s="224" t="s">
        <v>32</v>
      </c>
      <c r="N122" s="225" t="s">
        <v>48</v>
      </c>
      <c r="O122" s="89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R122" s="228" t="s">
        <v>96</v>
      </c>
      <c r="AT122" s="228" t="s">
        <v>162</v>
      </c>
      <c r="AU122" s="228" t="s">
        <v>93</v>
      </c>
      <c r="AY122" s="21" t="s">
        <v>159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1" t="s">
        <v>91</v>
      </c>
      <c r="BK122" s="229">
        <f>ROUND(I122*H122,2)</f>
        <v>0</v>
      </c>
      <c r="BL122" s="21" t="s">
        <v>96</v>
      </c>
      <c r="BM122" s="228" t="s">
        <v>6203</v>
      </c>
    </row>
    <row r="123" s="2" customFormat="1">
      <c r="A123" s="43"/>
      <c r="B123" s="44"/>
      <c r="C123" s="45"/>
      <c r="D123" s="230" t="s">
        <v>168</v>
      </c>
      <c r="E123" s="45"/>
      <c r="F123" s="231" t="s">
        <v>640</v>
      </c>
      <c r="G123" s="45"/>
      <c r="H123" s="45"/>
      <c r="I123" s="232"/>
      <c r="J123" s="45"/>
      <c r="K123" s="45"/>
      <c r="L123" s="49"/>
      <c r="M123" s="233"/>
      <c r="N123" s="234"/>
      <c r="O123" s="89"/>
      <c r="P123" s="89"/>
      <c r="Q123" s="89"/>
      <c r="R123" s="89"/>
      <c r="S123" s="89"/>
      <c r="T123" s="90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T123" s="21" t="s">
        <v>168</v>
      </c>
      <c r="AU123" s="21" t="s">
        <v>93</v>
      </c>
    </row>
    <row r="124" s="2" customFormat="1">
      <c r="A124" s="43"/>
      <c r="B124" s="44"/>
      <c r="C124" s="45"/>
      <c r="D124" s="237" t="s">
        <v>564</v>
      </c>
      <c r="E124" s="45"/>
      <c r="F124" s="265" t="s">
        <v>4945</v>
      </c>
      <c r="G124" s="45"/>
      <c r="H124" s="45"/>
      <c r="I124" s="232"/>
      <c r="J124" s="45"/>
      <c r="K124" s="45"/>
      <c r="L124" s="49"/>
      <c r="M124" s="233"/>
      <c r="N124" s="234"/>
      <c r="O124" s="89"/>
      <c r="P124" s="89"/>
      <c r="Q124" s="89"/>
      <c r="R124" s="89"/>
      <c r="S124" s="89"/>
      <c r="T124" s="90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T124" s="21" t="s">
        <v>564</v>
      </c>
      <c r="AU124" s="21" t="s">
        <v>93</v>
      </c>
    </row>
    <row r="125" s="14" customFormat="1">
      <c r="A125" s="14"/>
      <c r="B125" s="246"/>
      <c r="C125" s="247"/>
      <c r="D125" s="237" t="s">
        <v>170</v>
      </c>
      <c r="E125" s="247"/>
      <c r="F125" s="249" t="s">
        <v>6204</v>
      </c>
      <c r="G125" s="247"/>
      <c r="H125" s="250">
        <v>328.5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170</v>
      </c>
      <c r="AU125" s="256" t="s">
        <v>93</v>
      </c>
      <c r="AV125" s="14" t="s">
        <v>91</v>
      </c>
      <c r="AW125" s="14" t="s">
        <v>4</v>
      </c>
      <c r="AX125" s="14" t="s">
        <v>84</v>
      </c>
      <c r="AY125" s="256" t="s">
        <v>159</v>
      </c>
    </row>
    <row r="126" s="2" customFormat="1" ht="44.25" customHeight="1">
      <c r="A126" s="43"/>
      <c r="B126" s="44"/>
      <c r="C126" s="217" t="s">
        <v>627</v>
      </c>
      <c r="D126" s="217" t="s">
        <v>162</v>
      </c>
      <c r="E126" s="218" t="s">
        <v>197</v>
      </c>
      <c r="F126" s="219" t="s">
        <v>198</v>
      </c>
      <c r="G126" s="220" t="s">
        <v>181</v>
      </c>
      <c r="H126" s="221">
        <v>105.12000000000001</v>
      </c>
      <c r="I126" s="222"/>
      <c r="J126" s="223">
        <f>ROUND(I126*H126,2)</f>
        <v>0</v>
      </c>
      <c r="K126" s="219" t="s">
        <v>166</v>
      </c>
      <c r="L126" s="49"/>
      <c r="M126" s="224" t="s">
        <v>32</v>
      </c>
      <c r="N126" s="225" t="s">
        <v>48</v>
      </c>
      <c r="O126" s="8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R126" s="228" t="s">
        <v>96</v>
      </c>
      <c r="AT126" s="228" t="s">
        <v>162</v>
      </c>
      <c r="AU126" s="228" t="s">
        <v>93</v>
      </c>
      <c r="AY126" s="21" t="s">
        <v>159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1" t="s">
        <v>91</v>
      </c>
      <c r="BK126" s="229">
        <f>ROUND(I126*H126,2)</f>
        <v>0</v>
      </c>
      <c r="BL126" s="21" t="s">
        <v>96</v>
      </c>
      <c r="BM126" s="228" t="s">
        <v>6205</v>
      </c>
    </row>
    <row r="127" s="2" customFormat="1">
      <c r="A127" s="43"/>
      <c r="B127" s="44"/>
      <c r="C127" s="45"/>
      <c r="D127" s="230" t="s">
        <v>168</v>
      </c>
      <c r="E127" s="45"/>
      <c r="F127" s="231" t="s">
        <v>200</v>
      </c>
      <c r="G127" s="45"/>
      <c r="H127" s="45"/>
      <c r="I127" s="232"/>
      <c r="J127" s="45"/>
      <c r="K127" s="45"/>
      <c r="L127" s="49"/>
      <c r="M127" s="233"/>
      <c r="N127" s="234"/>
      <c r="O127" s="89"/>
      <c r="P127" s="89"/>
      <c r="Q127" s="89"/>
      <c r="R127" s="89"/>
      <c r="S127" s="89"/>
      <c r="T127" s="90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T127" s="21" t="s">
        <v>168</v>
      </c>
      <c r="AU127" s="21" t="s">
        <v>93</v>
      </c>
    </row>
    <row r="128" s="2" customFormat="1">
      <c r="A128" s="43"/>
      <c r="B128" s="44"/>
      <c r="C128" s="45"/>
      <c r="D128" s="237" t="s">
        <v>564</v>
      </c>
      <c r="E128" s="45"/>
      <c r="F128" s="265" t="s">
        <v>4948</v>
      </c>
      <c r="G128" s="45"/>
      <c r="H128" s="45"/>
      <c r="I128" s="232"/>
      <c r="J128" s="45"/>
      <c r="K128" s="45"/>
      <c r="L128" s="49"/>
      <c r="M128" s="233"/>
      <c r="N128" s="234"/>
      <c r="O128" s="89"/>
      <c r="P128" s="89"/>
      <c r="Q128" s="89"/>
      <c r="R128" s="89"/>
      <c r="S128" s="89"/>
      <c r="T128" s="90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T128" s="21" t="s">
        <v>564</v>
      </c>
      <c r="AU128" s="21" t="s">
        <v>93</v>
      </c>
    </row>
    <row r="129" s="14" customFormat="1">
      <c r="A129" s="14"/>
      <c r="B129" s="246"/>
      <c r="C129" s="247"/>
      <c r="D129" s="237" t="s">
        <v>170</v>
      </c>
      <c r="E129" s="247"/>
      <c r="F129" s="249" t="s">
        <v>6206</v>
      </c>
      <c r="G129" s="247"/>
      <c r="H129" s="250">
        <v>105.12000000000001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170</v>
      </c>
      <c r="AU129" s="256" t="s">
        <v>93</v>
      </c>
      <c r="AV129" s="14" t="s">
        <v>91</v>
      </c>
      <c r="AW129" s="14" t="s">
        <v>4</v>
      </c>
      <c r="AX129" s="14" t="s">
        <v>84</v>
      </c>
      <c r="AY129" s="256" t="s">
        <v>159</v>
      </c>
    </row>
    <row r="130" s="12" customFormat="1" ht="22.8" customHeight="1">
      <c r="A130" s="12"/>
      <c r="B130" s="201"/>
      <c r="C130" s="202"/>
      <c r="D130" s="203" t="s">
        <v>75</v>
      </c>
      <c r="E130" s="215" t="s">
        <v>93</v>
      </c>
      <c r="F130" s="215" t="s">
        <v>6207</v>
      </c>
      <c r="G130" s="202"/>
      <c r="H130" s="202"/>
      <c r="I130" s="205"/>
      <c r="J130" s="216">
        <f>BK130</f>
        <v>0</v>
      </c>
      <c r="K130" s="202"/>
      <c r="L130" s="207"/>
      <c r="M130" s="208"/>
      <c r="N130" s="209"/>
      <c r="O130" s="209"/>
      <c r="P130" s="210">
        <f>SUM(P131:P132)</f>
        <v>0</v>
      </c>
      <c r="Q130" s="209"/>
      <c r="R130" s="210">
        <f>SUM(R131:R132)</f>
        <v>0</v>
      </c>
      <c r="S130" s="209"/>
      <c r="T130" s="211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84</v>
      </c>
      <c r="AT130" s="213" t="s">
        <v>75</v>
      </c>
      <c r="AU130" s="213" t="s">
        <v>84</v>
      </c>
      <c r="AY130" s="212" t="s">
        <v>159</v>
      </c>
      <c r="BK130" s="214">
        <f>SUM(BK131:BK132)</f>
        <v>0</v>
      </c>
    </row>
    <row r="131" s="2" customFormat="1" ht="24.15" customHeight="1">
      <c r="A131" s="43"/>
      <c r="B131" s="44"/>
      <c r="C131" s="217" t="s">
        <v>663</v>
      </c>
      <c r="D131" s="217" t="s">
        <v>162</v>
      </c>
      <c r="E131" s="218" t="s">
        <v>6208</v>
      </c>
      <c r="F131" s="219" t="s">
        <v>6209</v>
      </c>
      <c r="G131" s="220" t="s">
        <v>226</v>
      </c>
      <c r="H131" s="221">
        <v>1</v>
      </c>
      <c r="I131" s="222"/>
      <c r="J131" s="223">
        <f>ROUND(I131*H131,2)</f>
        <v>0</v>
      </c>
      <c r="K131" s="219" t="s">
        <v>227</v>
      </c>
      <c r="L131" s="49"/>
      <c r="M131" s="224" t="s">
        <v>32</v>
      </c>
      <c r="N131" s="225" t="s">
        <v>48</v>
      </c>
      <c r="O131" s="89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R131" s="228" t="s">
        <v>96</v>
      </c>
      <c r="AT131" s="228" t="s">
        <v>162</v>
      </c>
      <c r="AU131" s="228" t="s">
        <v>91</v>
      </c>
      <c r="AY131" s="21" t="s">
        <v>159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1" t="s">
        <v>91</v>
      </c>
      <c r="BK131" s="229">
        <f>ROUND(I131*H131,2)</f>
        <v>0</v>
      </c>
      <c r="BL131" s="21" t="s">
        <v>96</v>
      </c>
      <c r="BM131" s="228" t="s">
        <v>6210</v>
      </c>
    </row>
    <row r="132" s="2" customFormat="1" ht="24.15" customHeight="1">
      <c r="A132" s="43"/>
      <c r="B132" s="44"/>
      <c r="C132" s="217" t="s">
        <v>669</v>
      </c>
      <c r="D132" s="217" t="s">
        <v>162</v>
      </c>
      <c r="E132" s="218" t="s">
        <v>6211</v>
      </c>
      <c r="F132" s="219" t="s">
        <v>6212</v>
      </c>
      <c r="G132" s="220" t="s">
        <v>226</v>
      </c>
      <c r="H132" s="221">
        <v>1</v>
      </c>
      <c r="I132" s="222"/>
      <c r="J132" s="223">
        <f>ROUND(I132*H132,2)</f>
        <v>0</v>
      </c>
      <c r="K132" s="219" t="s">
        <v>227</v>
      </c>
      <c r="L132" s="49"/>
      <c r="M132" s="224" t="s">
        <v>32</v>
      </c>
      <c r="N132" s="225" t="s">
        <v>48</v>
      </c>
      <c r="O132" s="8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R132" s="228" t="s">
        <v>96</v>
      </c>
      <c r="AT132" s="228" t="s">
        <v>162</v>
      </c>
      <c r="AU132" s="228" t="s">
        <v>91</v>
      </c>
      <c r="AY132" s="21" t="s">
        <v>159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1" t="s">
        <v>91</v>
      </c>
      <c r="BK132" s="229">
        <f>ROUND(I132*H132,2)</f>
        <v>0</v>
      </c>
      <c r="BL132" s="21" t="s">
        <v>96</v>
      </c>
      <c r="BM132" s="228" t="s">
        <v>6213</v>
      </c>
    </row>
    <row r="133" s="12" customFormat="1" ht="22.8" customHeight="1">
      <c r="A133" s="12"/>
      <c r="B133" s="201"/>
      <c r="C133" s="202"/>
      <c r="D133" s="203" t="s">
        <v>75</v>
      </c>
      <c r="E133" s="215" t="s">
        <v>96</v>
      </c>
      <c r="F133" s="215" t="s">
        <v>1042</v>
      </c>
      <c r="G133" s="202"/>
      <c r="H133" s="202"/>
      <c r="I133" s="205"/>
      <c r="J133" s="216">
        <f>BK133</f>
        <v>0</v>
      </c>
      <c r="K133" s="202"/>
      <c r="L133" s="207"/>
      <c r="M133" s="208"/>
      <c r="N133" s="209"/>
      <c r="O133" s="209"/>
      <c r="P133" s="210">
        <f>SUM(P134:P136)</f>
        <v>0</v>
      </c>
      <c r="Q133" s="209"/>
      <c r="R133" s="210">
        <f>SUM(R134:R136)</f>
        <v>0</v>
      </c>
      <c r="S133" s="209"/>
      <c r="T133" s="211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84</v>
      </c>
      <c r="AT133" s="213" t="s">
        <v>75</v>
      </c>
      <c r="AU133" s="213" t="s">
        <v>84</v>
      </c>
      <c r="AY133" s="212" t="s">
        <v>159</v>
      </c>
      <c r="BK133" s="214">
        <f>SUM(BK134:BK136)</f>
        <v>0</v>
      </c>
    </row>
    <row r="134" s="2" customFormat="1" ht="33" customHeight="1">
      <c r="A134" s="43"/>
      <c r="B134" s="44"/>
      <c r="C134" s="217" t="s">
        <v>677</v>
      </c>
      <c r="D134" s="217" t="s">
        <v>162</v>
      </c>
      <c r="E134" s="218" t="s">
        <v>4932</v>
      </c>
      <c r="F134" s="219" t="s">
        <v>4933</v>
      </c>
      <c r="G134" s="220" t="s">
        <v>561</v>
      </c>
      <c r="H134" s="221">
        <v>1.746</v>
      </c>
      <c r="I134" s="222"/>
      <c r="J134" s="223">
        <f>ROUND(I134*H134,2)</f>
        <v>0</v>
      </c>
      <c r="K134" s="219" t="s">
        <v>166</v>
      </c>
      <c r="L134" s="49"/>
      <c r="M134" s="224" t="s">
        <v>32</v>
      </c>
      <c r="N134" s="225" t="s">
        <v>48</v>
      </c>
      <c r="O134" s="89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R134" s="228" t="s">
        <v>96</v>
      </c>
      <c r="AT134" s="228" t="s">
        <v>162</v>
      </c>
      <c r="AU134" s="228" t="s">
        <v>91</v>
      </c>
      <c r="AY134" s="21" t="s">
        <v>159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1" t="s">
        <v>91</v>
      </c>
      <c r="BK134" s="229">
        <f>ROUND(I134*H134,2)</f>
        <v>0</v>
      </c>
      <c r="BL134" s="21" t="s">
        <v>96</v>
      </c>
      <c r="BM134" s="228" t="s">
        <v>6214</v>
      </c>
    </row>
    <row r="135" s="2" customFormat="1">
      <c r="A135" s="43"/>
      <c r="B135" s="44"/>
      <c r="C135" s="45"/>
      <c r="D135" s="230" t="s">
        <v>168</v>
      </c>
      <c r="E135" s="45"/>
      <c r="F135" s="231" t="s">
        <v>4935</v>
      </c>
      <c r="G135" s="45"/>
      <c r="H135" s="45"/>
      <c r="I135" s="232"/>
      <c r="J135" s="45"/>
      <c r="K135" s="45"/>
      <c r="L135" s="49"/>
      <c r="M135" s="233"/>
      <c r="N135" s="234"/>
      <c r="O135" s="89"/>
      <c r="P135" s="89"/>
      <c r="Q135" s="89"/>
      <c r="R135" s="89"/>
      <c r="S135" s="89"/>
      <c r="T135" s="90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T135" s="21" t="s">
        <v>168</v>
      </c>
      <c r="AU135" s="21" t="s">
        <v>91</v>
      </c>
    </row>
    <row r="136" s="14" customFormat="1">
      <c r="A136" s="14"/>
      <c r="B136" s="246"/>
      <c r="C136" s="247"/>
      <c r="D136" s="237" t="s">
        <v>170</v>
      </c>
      <c r="E136" s="248" t="s">
        <v>32</v>
      </c>
      <c r="F136" s="249" t="s">
        <v>6215</v>
      </c>
      <c r="G136" s="247"/>
      <c r="H136" s="250">
        <v>1.746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170</v>
      </c>
      <c r="AU136" s="256" t="s">
        <v>91</v>
      </c>
      <c r="AV136" s="14" t="s">
        <v>91</v>
      </c>
      <c r="AW136" s="14" t="s">
        <v>38</v>
      </c>
      <c r="AX136" s="14" t="s">
        <v>84</v>
      </c>
      <c r="AY136" s="256" t="s">
        <v>159</v>
      </c>
    </row>
    <row r="137" s="12" customFormat="1" ht="22.8" customHeight="1">
      <c r="A137" s="12"/>
      <c r="B137" s="201"/>
      <c r="C137" s="202"/>
      <c r="D137" s="203" t="s">
        <v>75</v>
      </c>
      <c r="E137" s="215" t="s">
        <v>229</v>
      </c>
      <c r="F137" s="215" t="s">
        <v>230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SUM(P138:P139)</f>
        <v>0</v>
      </c>
      <c r="Q137" s="209"/>
      <c r="R137" s="210">
        <f>SUM(R138:R139)</f>
        <v>0</v>
      </c>
      <c r="S137" s="209"/>
      <c r="T137" s="211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84</v>
      </c>
      <c r="AT137" s="213" t="s">
        <v>75</v>
      </c>
      <c r="AU137" s="213" t="s">
        <v>84</v>
      </c>
      <c r="AY137" s="212" t="s">
        <v>159</v>
      </c>
      <c r="BK137" s="214">
        <f>SUM(BK138:BK139)</f>
        <v>0</v>
      </c>
    </row>
    <row r="138" s="2" customFormat="1" ht="49.05" customHeight="1">
      <c r="A138" s="43"/>
      <c r="B138" s="44"/>
      <c r="C138" s="217" t="s">
        <v>703</v>
      </c>
      <c r="D138" s="217" t="s">
        <v>162</v>
      </c>
      <c r="E138" s="218" t="s">
        <v>6216</v>
      </c>
      <c r="F138" s="219" t="s">
        <v>6217</v>
      </c>
      <c r="G138" s="220" t="s">
        <v>181</v>
      </c>
      <c r="H138" s="221">
        <v>7.1639999999999997</v>
      </c>
      <c r="I138" s="222"/>
      <c r="J138" s="223">
        <f>ROUND(I138*H138,2)</f>
        <v>0</v>
      </c>
      <c r="K138" s="219" t="s">
        <v>166</v>
      </c>
      <c r="L138" s="49"/>
      <c r="M138" s="224" t="s">
        <v>32</v>
      </c>
      <c r="N138" s="225" t="s">
        <v>48</v>
      </c>
      <c r="O138" s="89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R138" s="228" t="s">
        <v>96</v>
      </c>
      <c r="AT138" s="228" t="s">
        <v>162</v>
      </c>
      <c r="AU138" s="228" t="s">
        <v>91</v>
      </c>
      <c r="AY138" s="21" t="s">
        <v>159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1" t="s">
        <v>91</v>
      </c>
      <c r="BK138" s="229">
        <f>ROUND(I138*H138,2)</f>
        <v>0</v>
      </c>
      <c r="BL138" s="21" t="s">
        <v>96</v>
      </c>
      <c r="BM138" s="228" t="s">
        <v>6218</v>
      </c>
    </row>
    <row r="139" s="2" customFormat="1">
      <c r="A139" s="43"/>
      <c r="B139" s="44"/>
      <c r="C139" s="45"/>
      <c r="D139" s="230" t="s">
        <v>168</v>
      </c>
      <c r="E139" s="45"/>
      <c r="F139" s="231" t="s">
        <v>6219</v>
      </c>
      <c r="G139" s="45"/>
      <c r="H139" s="45"/>
      <c r="I139" s="232"/>
      <c r="J139" s="45"/>
      <c r="K139" s="45"/>
      <c r="L139" s="49"/>
      <c r="M139" s="233"/>
      <c r="N139" s="234"/>
      <c r="O139" s="89"/>
      <c r="P139" s="89"/>
      <c r="Q139" s="89"/>
      <c r="R139" s="89"/>
      <c r="S139" s="89"/>
      <c r="T139" s="90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T139" s="21" t="s">
        <v>168</v>
      </c>
      <c r="AU139" s="21" t="s">
        <v>91</v>
      </c>
    </row>
    <row r="140" s="12" customFormat="1" ht="25.92" customHeight="1">
      <c r="A140" s="12"/>
      <c r="B140" s="201"/>
      <c r="C140" s="202"/>
      <c r="D140" s="203" t="s">
        <v>75</v>
      </c>
      <c r="E140" s="204" t="s">
        <v>1838</v>
      </c>
      <c r="F140" s="204" t="s">
        <v>1839</v>
      </c>
      <c r="G140" s="202"/>
      <c r="H140" s="202"/>
      <c r="I140" s="205"/>
      <c r="J140" s="206">
        <f>BK140</f>
        <v>0</v>
      </c>
      <c r="K140" s="202"/>
      <c r="L140" s="207"/>
      <c r="M140" s="208"/>
      <c r="N140" s="209"/>
      <c r="O140" s="209"/>
      <c r="P140" s="210">
        <f>P141+P164</f>
        <v>0</v>
      </c>
      <c r="Q140" s="209"/>
      <c r="R140" s="210">
        <f>R141+R164</f>
        <v>6.8169759499999998</v>
      </c>
      <c r="S140" s="209"/>
      <c r="T140" s="211">
        <f>T141+T164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91</v>
      </c>
      <c r="AT140" s="213" t="s">
        <v>75</v>
      </c>
      <c r="AU140" s="213" t="s">
        <v>76</v>
      </c>
      <c r="AY140" s="212" t="s">
        <v>159</v>
      </c>
      <c r="BK140" s="214">
        <f>BK141+BK164</f>
        <v>0</v>
      </c>
    </row>
    <row r="141" s="12" customFormat="1" ht="22.8" customHeight="1">
      <c r="A141" s="12"/>
      <c r="B141" s="201"/>
      <c r="C141" s="202"/>
      <c r="D141" s="203" t="s">
        <v>75</v>
      </c>
      <c r="E141" s="215" t="s">
        <v>6220</v>
      </c>
      <c r="F141" s="215" t="s">
        <v>6221</v>
      </c>
      <c r="G141" s="202"/>
      <c r="H141" s="202"/>
      <c r="I141" s="205"/>
      <c r="J141" s="216">
        <f>BK141</f>
        <v>0</v>
      </c>
      <c r="K141" s="202"/>
      <c r="L141" s="207"/>
      <c r="M141" s="208"/>
      <c r="N141" s="209"/>
      <c r="O141" s="209"/>
      <c r="P141" s="210">
        <f>SUM(P142:P163)</f>
        <v>0</v>
      </c>
      <c r="Q141" s="209"/>
      <c r="R141" s="210">
        <f>SUM(R142:R163)</f>
        <v>2.4057759500000002</v>
      </c>
      <c r="S141" s="209"/>
      <c r="T141" s="211">
        <f>SUM(T142:T163)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91</v>
      </c>
      <c r="AT141" s="213" t="s">
        <v>75</v>
      </c>
      <c r="AU141" s="213" t="s">
        <v>84</v>
      </c>
      <c r="AY141" s="212" t="s">
        <v>159</v>
      </c>
      <c r="BK141" s="214">
        <f>SUM(BK142:BK163)</f>
        <v>0</v>
      </c>
    </row>
    <row r="142" s="2" customFormat="1" ht="24.15" customHeight="1">
      <c r="A142" s="43"/>
      <c r="B142" s="44"/>
      <c r="C142" s="217" t="s">
        <v>715</v>
      </c>
      <c r="D142" s="217" t="s">
        <v>162</v>
      </c>
      <c r="E142" s="218" t="s">
        <v>6222</v>
      </c>
      <c r="F142" s="219" t="s">
        <v>6223</v>
      </c>
      <c r="G142" s="220" t="s">
        <v>785</v>
      </c>
      <c r="H142" s="221">
        <v>1.2</v>
      </c>
      <c r="I142" s="222"/>
      <c r="J142" s="223">
        <f>ROUND(I142*H142,2)</f>
        <v>0</v>
      </c>
      <c r="K142" s="219" t="s">
        <v>166</v>
      </c>
      <c r="L142" s="49"/>
      <c r="M142" s="224" t="s">
        <v>32</v>
      </c>
      <c r="N142" s="225" t="s">
        <v>48</v>
      </c>
      <c r="O142" s="89"/>
      <c r="P142" s="226">
        <f>O142*H142</f>
        <v>0</v>
      </c>
      <c r="Q142" s="226">
        <v>2.0000000000000002E-05</v>
      </c>
      <c r="R142" s="226">
        <f>Q142*H142</f>
        <v>2.4000000000000001E-05</v>
      </c>
      <c r="S142" s="226">
        <v>0</v>
      </c>
      <c r="T142" s="227">
        <f>S142*H142</f>
        <v>0</v>
      </c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R142" s="228" t="s">
        <v>663</v>
      </c>
      <c r="AT142" s="228" t="s">
        <v>162</v>
      </c>
      <c r="AU142" s="228" t="s">
        <v>91</v>
      </c>
      <c r="AY142" s="21" t="s">
        <v>159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1" t="s">
        <v>91</v>
      </c>
      <c r="BK142" s="229">
        <f>ROUND(I142*H142,2)</f>
        <v>0</v>
      </c>
      <c r="BL142" s="21" t="s">
        <v>663</v>
      </c>
      <c r="BM142" s="228" t="s">
        <v>6224</v>
      </c>
    </row>
    <row r="143" s="2" customFormat="1">
      <c r="A143" s="43"/>
      <c r="B143" s="44"/>
      <c r="C143" s="45"/>
      <c r="D143" s="230" t="s">
        <v>168</v>
      </c>
      <c r="E143" s="45"/>
      <c r="F143" s="231" t="s">
        <v>6225</v>
      </c>
      <c r="G143" s="45"/>
      <c r="H143" s="45"/>
      <c r="I143" s="232"/>
      <c r="J143" s="45"/>
      <c r="K143" s="45"/>
      <c r="L143" s="49"/>
      <c r="M143" s="233"/>
      <c r="N143" s="234"/>
      <c r="O143" s="89"/>
      <c r="P143" s="89"/>
      <c r="Q143" s="89"/>
      <c r="R143" s="89"/>
      <c r="S143" s="89"/>
      <c r="T143" s="90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T143" s="21" t="s">
        <v>168</v>
      </c>
      <c r="AU143" s="21" t="s">
        <v>91</v>
      </c>
    </row>
    <row r="144" s="2" customFormat="1" ht="24.15" customHeight="1">
      <c r="A144" s="43"/>
      <c r="B144" s="44"/>
      <c r="C144" s="277" t="s">
        <v>7</v>
      </c>
      <c r="D144" s="277" t="s">
        <v>670</v>
      </c>
      <c r="E144" s="278" t="s">
        <v>6226</v>
      </c>
      <c r="F144" s="279" t="s">
        <v>6227</v>
      </c>
      <c r="G144" s="280" t="s">
        <v>785</v>
      </c>
      <c r="H144" s="281">
        <v>2</v>
      </c>
      <c r="I144" s="282"/>
      <c r="J144" s="283">
        <f>ROUND(I144*H144,2)</f>
        <v>0</v>
      </c>
      <c r="K144" s="279" t="s">
        <v>166</v>
      </c>
      <c r="L144" s="284"/>
      <c r="M144" s="285" t="s">
        <v>32</v>
      </c>
      <c r="N144" s="286" t="s">
        <v>48</v>
      </c>
      <c r="O144" s="89"/>
      <c r="P144" s="226">
        <f>O144*H144</f>
        <v>0</v>
      </c>
      <c r="Q144" s="226">
        <v>0.0080999999999999996</v>
      </c>
      <c r="R144" s="226">
        <f>Q144*H144</f>
        <v>0.016199999999999999</v>
      </c>
      <c r="S144" s="226">
        <v>0</v>
      </c>
      <c r="T144" s="227">
        <f>S144*H144</f>
        <v>0</v>
      </c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R144" s="228" t="s">
        <v>782</v>
      </c>
      <c r="AT144" s="228" t="s">
        <v>670</v>
      </c>
      <c r="AU144" s="228" t="s">
        <v>91</v>
      </c>
      <c r="AY144" s="21" t="s">
        <v>159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1" t="s">
        <v>91</v>
      </c>
      <c r="BK144" s="229">
        <f>ROUND(I144*H144,2)</f>
        <v>0</v>
      </c>
      <c r="BL144" s="21" t="s">
        <v>663</v>
      </c>
      <c r="BM144" s="228" t="s">
        <v>6228</v>
      </c>
    </row>
    <row r="145" s="2" customFormat="1" ht="24.15" customHeight="1">
      <c r="A145" s="43"/>
      <c r="B145" s="44"/>
      <c r="C145" s="217" t="s">
        <v>675</v>
      </c>
      <c r="D145" s="217" t="s">
        <v>162</v>
      </c>
      <c r="E145" s="218" t="s">
        <v>6229</v>
      </c>
      <c r="F145" s="219" t="s">
        <v>6230</v>
      </c>
      <c r="G145" s="220" t="s">
        <v>785</v>
      </c>
      <c r="H145" s="221">
        <v>12.9</v>
      </c>
      <c r="I145" s="222"/>
      <c r="J145" s="223">
        <f>ROUND(I145*H145,2)</f>
        <v>0</v>
      </c>
      <c r="K145" s="219" t="s">
        <v>166</v>
      </c>
      <c r="L145" s="49"/>
      <c r="M145" s="224" t="s">
        <v>32</v>
      </c>
      <c r="N145" s="225" t="s">
        <v>48</v>
      </c>
      <c r="O145" s="89"/>
      <c r="P145" s="226">
        <f>O145*H145</f>
        <v>0</v>
      </c>
      <c r="Q145" s="226">
        <v>1.0000000000000001E-05</v>
      </c>
      <c r="R145" s="226">
        <f>Q145*H145</f>
        <v>0.00012900000000000002</v>
      </c>
      <c r="S145" s="226">
        <v>0</v>
      </c>
      <c r="T145" s="227">
        <f>S145*H145</f>
        <v>0</v>
      </c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R145" s="228" t="s">
        <v>663</v>
      </c>
      <c r="AT145" s="228" t="s">
        <v>162</v>
      </c>
      <c r="AU145" s="228" t="s">
        <v>91</v>
      </c>
      <c r="AY145" s="21" t="s">
        <v>159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1" t="s">
        <v>91</v>
      </c>
      <c r="BK145" s="229">
        <f>ROUND(I145*H145,2)</f>
        <v>0</v>
      </c>
      <c r="BL145" s="21" t="s">
        <v>663</v>
      </c>
      <c r="BM145" s="228" t="s">
        <v>6231</v>
      </c>
    </row>
    <row r="146" s="2" customFormat="1">
      <c r="A146" s="43"/>
      <c r="B146" s="44"/>
      <c r="C146" s="45"/>
      <c r="D146" s="230" t="s">
        <v>168</v>
      </c>
      <c r="E146" s="45"/>
      <c r="F146" s="231" t="s">
        <v>6232</v>
      </c>
      <c r="G146" s="45"/>
      <c r="H146" s="45"/>
      <c r="I146" s="232"/>
      <c r="J146" s="45"/>
      <c r="K146" s="45"/>
      <c r="L146" s="49"/>
      <c r="M146" s="233"/>
      <c r="N146" s="234"/>
      <c r="O146" s="89"/>
      <c r="P146" s="89"/>
      <c r="Q146" s="89"/>
      <c r="R146" s="89"/>
      <c r="S146" s="89"/>
      <c r="T146" s="90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T146" s="21" t="s">
        <v>168</v>
      </c>
      <c r="AU146" s="21" t="s">
        <v>91</v>
      </c>
    </row>
    <row r="147" s="2" customFormat="1" ht="24.15" customHeight="1">
      <c r="A147" s="43"/>
      <c r="B147" s="44"/>
      <c r="C147" s="277" t="s">
        <v>734</v>
      </c>
      <c r="D147" s="277" t="s">
        <v>670</v>
      </c>
      <c r="E147" s="278" t="s">
        <v>6233</v>
      </c>
      <c r="F147" s="279" t="s">
        <v>6234</v>
      </c>
      <c r="G147" s="280" t="s">
        <v>785</v>
      </c>
      <c r="H147" s="281">
        <v>14</v>
      </c>
      <c r="I147" s="282"/>
      <c r="J147" s="283">
        <f>ROUND(I147*H147,2)</f>
        <v>0</v>
      </c>
      <c r="K147" s="279" t="s">
        <v>166</v>
      </c>
      <c r="L147" s="284"/>
      <c r="M147" s="285" t="s">
        <v>32</v>
      </c>
      <c r="N147" s="286" t="s">
        <v>48</v>
      </c>
      <c r="O147" s="89"/>
      <c r="P147" s="226">
        <f>O147*H147</f>
        <v>0</v>
      </c>
      <c r="Q147" s="226">
        <v>0.0042599999999999999</v>
      </c>
      <c r="R147" s="226">
        <f>Q147*H147</f>
        <v>0.059639999999999999</v>
      </c>
      <c r="S147" s="226">
        <v>0</v>
      </c>
      <c r="T147" s="227">
        <f>S147*H147</f>
        <v>0</v>
      </c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R147" s="228" t="s">
        <v>782</v>
      </c>
      <c r="AT147" s="228" t="s">
        <v>670</v>
      </c>
      <c r="AU147" s="228" t="s">
        <v>91</v>
      </c>
      <c r="AY147" s="21" t="s">
        <v>159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1" t="s">
        <v>91</v>
      </c>
      <c r="BK147" s="229">
        <f>ROUND(I147*H147,2)</f>
        <v>0</v>
      </c>
      <c r="BL147" s="21" t="s">
        <v>663</v>
      </c>
      <c r="BM147" s="228" t="s">
        <v>6235</v>
      </c>
    </row>
    <row r="148" s="2" customFormat="1" ht="24.15" customHeight="1">
      <c r="A148" s="43"/>
      <c r="B148" s="44"/>
      <c r="C148" s="217" t="s">
        <v>723</v>
      </c>
      <c r="D148" s="217" t="s">
        <v>162</v>
      </c>
      <c r="E148" s="218" t="s">
        <v>6236</v>
      </c>
      <c r="F148" s="219" t="s">
        <v>6237</v>
      </c>
      <c r="G148" s="220" t="s">
        <v>785</v>
      </c>
      <c r="H148" s="221">
        <v>15</v>
      </c>
      <c r="I148" s="222"/>
      <c r="J148" s="223">
        <f>ROUND(I148*H148,2)</f>
        <v>0</v>
      </c>
      <c r="K148" s="219" t="s">
        <v>166</v>
      </c>
      <c r="L148" s="49"/>
      <c r="M148" s="224" t="s">
        <v>32</v>
      </c>
      <c r="N148" s="225" t="s">
        <v>48</v>
      </c>
      <c r="O148" s="89"/>
      <c r="P148" s="226">
        <f>O148*H148</f>
        <v>0</v>
      </c>
      <c r="Q148" s="226">
        <v>0.00048959999999999997</v>
      </c>
      <c r="R148" s="226">
        <f>Q148*H148</f>
        <v>0.0073439999999999998</v>
      </c>
      <c r="S148" s="226">
        <v>0</v>
      </c>
      <c r="T148" s="227">
        <f>S148*H148</f>
        <v>0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8" t="s">
        <v>96</v>
      </c>
      <c r="AT148" s="228" t="s">
        <v>162</v>
      </c>
      <c r="AU148" s="228" t="s">
        <v>91</v>
      </c>
      <c r="AY148" s="21" t="s">
        <v>159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1" t="s">
        <v>91</v>
      </c>
      <c r="BK148" s="229">
        <f>ROUND(I148*H148,2)</f>
        <v>0</v>
      </c>
      <c r="BL148" s="21" t="s">
        <v>96</v>
      </c>
      <c r="BM148" s="228" t="s">
        <v>6238</v>
      </c>
    </row>
    <row r="149" s="2" customFormat="1">
      <c r="A149" s="43"/>
      <c r="B149" s="44"/>
      <c r="C149" s="45"/>
      <c r="D149" s="230" t="s">
        <v>168</v>
      </c>
      <c r="E149" s="45"/>
      <c r="F149" s="231" t="s">
        <v>6239</v>
      </c>
      <c r="G149" s="45"/>
      <c r="H149" s="45"/>
      <c r="I149" s="232"/>
      <c r="J149" s="45"/>
      <c r="K149" s="45"/>
      <c r="L149" s="49"/>
      <c r="M149" s="233"/>
      <c r="N149" s="234"/>
      <c r="O149" s="89"/>
      <c r="P149" s="89"/>
      <c r="Q149" s="89"/>
      <c r="R149" s="89"/>
      <c r="S149" s="89"/>
      <c r="T149" s="90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T149" s="21" t="s">
        <v>168</v>
      </c>
      <c r="AU149" s="21" t="s">
        <v>91</v>
      </c>
    </row>
    <row r="150" s="2" customFormat="1" ht="37.8" customHeight="1">
      <c r="A150" s="43"/>
      <c r="B150" s="44"/>
      <c r="C150" s="217" t="s">
        <v>744</v>
      </c>
      <c r="D150" s="217" t="s">
        <v>162</v>
      </c>
      <c r="E150" s="218" t="s">
        <v>6240</v>
      </c>
      <c r="F150" s="219" t="s">
        <v>6241</v>
      </c>
      <c r="G150" s="220" t="s">
        <v>785</v>
      </c>
      <c r="H150" s="221">
        <v>15.300000000000001</v>
      </c>
      <c r="I150" s="222"/>
      <c r="J150" s="223">
        <f>ROUND(I150*H150,2)</f>
        <v>0</v>
      </c>
      <c r="K150" s="219" t="s">
        <v>227</v>
      </c>
      <c r="L150" s="49"/>
      <c r="M150" s="224" t="s">
        <v>32</v>
      </c>
      <c r="N150" s="225" t="s">
        <v>48</v>
      </c>
      <c r="O150" s="89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R150" s="228" t="s">
        <v>96</v>
      </c>
      <c r="AT150" s="228" t="s">
        <v>162</v>
      </c>
      <c r="AU150" s="228" t="s">
        <v>91</v>
      </c>
      <c r="AY150" s="21" t="s">
        <v>159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1" t="s">
        <v>91</v>
      </c>
      <c r="BK150" s="229">
        <f>ROUND(I150*H150,2)</f>
        <v>0</v>
      </c>
      <c r="BL150" s="21" t="s">
        <v>96</v>
      </c>
      <c r="BM150" s="228" t="s">
        <v>6242</v>
      </c>
    </row>
    <row r="151" s="2" customFormat="1" ht="24.15" customHeight="1">
      <c r="A151" s="43"/>
      <c r="B151" s="44"/>
      <c r="C151" s="277" t="s">
        <v>749</v>
      </c>
      <c r="D151" s="277" t="s">
        <v>670</v>
      </c>
      <c r="E151" s="278" t="s">
        <v>6243</v>
      </c>
      <c r="F151" s="279" t="s">
        <v>6244</v>
      </c>
      <c r="G151" s="280" t="s">
        <v>785</v>
      </c>
      <c r="H151" s="281">
        <v>15.529999999999999</v>
      </c>
      <c r="I151" s="282"/>
      <c r="J151" s="283">
        <f>ROUND(I151*H151,2)</f>
        <v>0</v>
      </c>
      <c r="K151" s="279" t="s">
        <v>227</v>
      </c>
      <c r="L151" s="284"/>
      <c r="M151" s="285" t="s">
        <v>32</v>
      </c>
      <c r="N151" s="286" t="s">
        <v>48</v>
      </c>
      <c r="O151" s="89"/>
      <c r="P151" s="226">
        <f>O151*H151</f>
        <v>0</v>
      </c>
      <c r="Q151" s="226">
        <v>0.00027</v>
      </c>
      <c r="R151" s="226">
        <f>Q151*H151</f>
        <v>0.0041931</v>
      </c>
      <c r="S151" s="226">
        <v>0</v>
      </c>
      <c r="T151" s="227">
        <f>S151*H151</f>
        <v>0</v>
      </c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R151" s="228" t="s">
        <v>108</v>
      </c>
      <c r="AT151" s="228" t="s">
        <v>670</v>
      </c>
      <c r="AU151" s="228" t="s">
        <v>91</v>
      </c>
      <c r="AY151" s="21" t="s">
        <v>159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1" t="s">
        <v>91</v>
      </c>
      <c r="BK151" s="229">
        <f>ROUND(I151*H151,2)</f>
        <v>0</v>
      </c>
      <c r="BL151" s="21" t="s">
        <v>96</v>
      </c>
      <c r="BM151" s="228" t="s">
        <v>6245</v>
      </c>
    </row>
    <row r="152" s="14" customFormat="1">
      <c r="A152" s="14"/>
      <c r="B152" s="246"/>
      <c r="C152" s="247"/>
      <c r="D152" s="237" t="s">
        <v>170</v>
      </c>
      <c r="E152" s="247"/>
      <c r="F152" s="249" t="s">
        <v>6246</v>
      </c>
      <c r="G152" s="247"/>
      <c r="H152" s="250">
        <v>15.529999999999999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170</v>
      </c>
      <c r="AU152" s="256" t="s">
        <v>91</v>
      </c>
      <c r="AV152" s="14" t="s">
        <v>91</v>
      </c>
      <c r="AW152" s="14" t="s">
        <v>4</v>
      </c>
      <c r="AX152" s="14" t="s">
        <v>84</v>
      </c>
      <c r="AY152" s="256" t="s">
        <v>159</v>
      </c>
    </row>
    <row r="153" s="2" customFormat="1" ht="21.75" customHeight="1">
      <c r="A153" s="43"/>
      <c r="B153" s="44"/>
      <c r="C153" s="217" t="s">
        <v>756</v>
      </c>
      <c r="D153" s="217" t="s">
        <v>162</v>
      </c>
      <c r="E153" s="218" t="s">
        <v>6247</v>
      </c>
      <c r="F153" s="219" t="s">
        <v>6248</v>
      </c>
      <c r="G153" s="220" t="s">
        <v>785</v>
      </c>
      <c r="H153" s="221">
        <v>12.9</v>
      </c>
      <c r="I153" s="222"/>
      <c r="J153" s="223">
        <f>ROUND(I153*H153,2)</f>
        <v>0</v>
      </c>
      <c r="K153" s="219" t="s">
        <v>166</v>
      </c>
      <c r="L153" s="49"/>
      <c r="M153" s="224" t="s">
        <v>32</v>
      </c>
      <c r="N153" s="225" t="s">
        <v>48</v>
      </c>
      <c r="O153" s="89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R153" s="228" t="s">
        <v>663</v>
      </c>
      <c r="AT153" s="228" t="s">
        <v>162</v>
      </c>
      <c r="AU153" s="228" t="s">
        <v>91</v>
      </c>
      <c r="AY153" s="21" t="s">
        <v>159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1" t="s">
        <v>91</v>
      </c>
      <c r="BK153" s="229">
        <f>ROUND(I153*H153,2)</f>
        <v>0</v>
      </c>
      <c r="BL153" s="21" t="s">
        <v>663</v>
      </c>
      <c r="BM153" s="228" t="s">
        <v>6249</v>
      </c>
    </row>
    <row r="154" s="2" customFormat="1">
      <c r="A154" s="43"/>
      <c r="B154" s="44"/>
      <c r="C154" s="45"/>
      <c r="D154" s="230" t="s">
        <v>168</v>
      </c>
      <c r="E154" s="45"/>
      <c r="F154" s="231" t="s">
        <v>6250</v>
      </c>
      <c r="G154" s="45"/>
      <c r="H154" s="45"/>
      <c r="I154" s="232"/>
      <c r="J154" s="45"/>
      <c r="K154" s="45"/>
      <c r="L154" s="49"/>
      <c r="M154" s="233"/>
      <c r="N154" s="234"/>
      <c r="O154" s="89"/>
      <c r="P154" s="89"/>
      <c r="Q154" s="89"/>
      <c r="R154" s="89"/>
      <c r="S154" s="89"/>
      <c r="T154" s="90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T154" s="21" t="s">
        <v>168</v>
      </c>
      <c r="AU154" s="21" t="s">
        <v>91</v>
      </c>
    </row>
    <row r="155" s="2" customFormat="1" ht="24.15" customHeight="1">
      <c r="A155" s="43"/>
      <c r="B155" s="44"/>
      <c r="C155" s="217" t="s">
        <v>761</v>
      </c>
      <c r="D155" s="217" t="s">
        <v>162</v>
      </c>
      <c r="E155" s="218" t="s">
        <v>6251</v>
      </c>
      <c r="F155" s="219" t="s">
        <v>6252</v>
      </c>
      <c r="G155" s="220" t="s">
        <v>785</v>
      </c>
      <c r="H155" s="221">
        <v>1.2</v>
      </c>
      <c r="I155" s="222"/>
      <c r="J155" s="223">
        <f>ROUND(I155*H155,2)</f>
        <v>0</v>
      </c>
      <c r="K155" s="219" t="s">
        <v>166</v>
      </c>
      <c r="L155" s="49"/>
      <c r="M155" s="224" t="s">
        <v>32</v>
      </c>
      <c r="N155" s="225" t="s">
        <v>48</v>
      </c>
      <c r="O155" s="89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R155" s="228" t="s">
        <v>663</v>
      </c>
      <c r="AT155" s="228" t="s">
        <v>162</v>
      </c>
      <c r="AU155" s="228" t="s">
        <v>91</v>
      </c>
      <c r="AY155" s="21" t="s">
        <v>159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1" t="s">
        <v>91</v>
      </c>
      <c r="BK155" s="229">
        <f>ROUND(I155*H155,2)</f>
        <v>0</v>
      </c>
      <c r="BL155" s="21" t="s">
        <v>663</v>
      </c>
      <c r="BM155" s="228" t="s">
        <v>6253</v>
      </c>
    </row>
    <row r="156" s="2" customFormat="1">
      <c r="A156" s="43"/>
      <c r="B156" s="44"/>
      <c r="C156" s="45"/>
      <c r="D156" s="230" t="s">
        <v>168</v>
      </c>
      <c r="E156" s="45"/>
      <c r="F156" s="231" t="s">
        <v>6254</v>
      </c>
      <c r="G156" s="45"/>
      <c r="H156" s="45"/>
      <c r="I156" s="232"/>
      <c r="J156" s="45"/>
      <c r="K156" s="45"/>
      <c r="L156" s="49"/>
      <c r="M156" s="233"/>
      <c r="N156" s="234"/>
      <c r="O156" s="89"/>
      <c r="P156" s="89"/>
      <c r="Q156" s="89"/>
      <c r="R156" s="89"/>
      <c r="S156" s="89"/>
      <c r="T156" s="90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T156" s="21" t="s">
        <v>168</v>
      </c>
      <c r="AU156" s="21" t="s">
        <v>91</v>
      </c>
    </row>
    <row r="157" s="2" customFormat="1" ht="24.15" customHeight="1">
      <c r="A157" s="43"/>
      <c r="B157" s="44"/>
      <c r="C157" s="217" t="s">
        <v>765</v>
      </c>
      <c r="D157" s="217" t="s">
        <v>162</v>
      </c>
      <c r="E157" s="218" t="s">
        <v>6255</v>
      </c>
      <c r="F157" s="219" t="s">
        <v>6256</v>
      </c>
      <c r="G157" s="220" t="s">
        <v>785</v>
      </c>
      <c r="H157" s="221">
        <v>291.10000000000002</v>
      </c>
      <c r="I157" s="222"/>
      <c r="J157" s="223">
        <f>ROUND(I157*H157,2)</f>
        <v>0</v>
      </c>
      <c r="K157" s="219" t="s">
        <v>166</v>
      </c>
      <c r="L157" s="49"/>
      <c r="M157" s="224" t="s">
        <v>32</v>
      </c>
      <c r="N157" s="225" t="s">
        <v>48</v>
      </c>
      <c r="O157" s="89"/>
      <c r="P157" s="226">
        <f>O157*H157</f>
        <v>0</v>
      </c>
      <c r="Q157" s="226">
        <v>7.3499999999999998E-05</v>
      </c>
      <c r="R157" s="226">
        <f>Q157*H157</f>
        <v>0.021395850000000001</v>
      </c>
      <c r="S157" s="226">
        <v>0</v>
      </c>
      <c r="T157" s="227">
        <f>S157*H157</f>
        <v>0</v>
      </c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R157" s="228" t="s">
        <v>663</v>
      </c>
      <c r="AT157" s="228" t="s">
        <v>162</v>
      </c>
      <c r="AU157" s="228" t="s">
        <v>91</v>
      </c>
      <c r="AY157" s="21" t="s">
        <v>159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1" t="s">
        <v>91</v>
      </c>
      <c r="BK157" s="229">
        <f>ROUND(I157*H157,2)</f>
        <v>0</v>
      </c>
      <c r="BL157" s="21" t="s">
        <v>663</v>
      </c>
      <c r="BM157" s="228" t="s">
        <v>6257</v>
      </c>
    </row>
    <row r="158" s="2" customFormat="1">
      <c r="A158" s="43"/>
      <c r="B158" s="44"/>
      <c r="C158" s="45"/>
      <c r="D158" s="230" t="s">
        <v>168</v>
      </c>
      <c r="E158" s="45"/>
      <c r="F158" s="231" t="s">
        <v>6258</v>
      </c>
      <c r="G158" s="45"/>
      <c r="H158" s="45"/>
      <c r="I158" s="232"/>
      <c r="J158" s="45"/>
      <c r="K158" s="45"/>
      <c r="L158" s="49"/>
      <c r="M158" s="233"/>
      <c r="N158" s="234"/>
      <c r="O158" s="89"/>
      <c r="P158" s="89"/>
      <c r="Q158" s="89"/>
      <c r="R158" s="89"/>
      <c r="S158" s="89"/>
      <c r="T158" s="90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T158" s="21" t="s">
        <v>168</v>
      </c>
      <c r="AU158" s="21" t="s">
        <v>91</v>
      </c>
    </row>
    <row r="159" s="2" customFormat="1" ht="16.5" customHeight="1">
      <c r="A159" s="43"/>
      <c r="B159" s="44"/>
      <c r="C159" s="217" t="s">
        <v>770</v>
      </c>
      <c r="D159" s="217" t="s">
        <v>162</v>
      </c>
      <c r="E159" s="218" t="s">
        <v>6259</v>
      </c>
      <c r="F159" s="219" t="s">
        <v>6260</v>
      </c>
      <c r="G159" s="220" t="s">
        <v>785</v>
      </c>
      <c r="H159" s="221">
        <v>12.9</v>
      </c>
      <c r="I159" s="222"/>
      <c r="J159" s="223">
        <f>ROUND(I159*H159,2)</f>
        <v>0</v>
      </c>
      <c r="K159" s="219" t="s">
        <v>227</v>
      </c>
      <c r="L159" s="49"/>
      <c r="M159" s="224" t="s">
        <v>32</v>
      </c>
      <c r="N159" s="225" t="s">
        <v>48</v>
      </c>
      <c r="O159" s="89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R159" s="228" t="s">
        <v>663</v>
      </c>
      <c r="AT159" s="228" t="s">
        <v>162</v>
      </c>
      <c r="AU159" s="228" t="s">
        <v>91</v>
      </c>
      <c r="AY159" s="21" t="s">
        <v>159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1" t="s">
        <v>91</v>
      </c>
      <c r="BK159" s="229">
        <f>ROUND(I159*H159,2)</f>
        <v>0</v>
      </c>
      <c r="BL159" s="21" t="s">
        <v>663</v>
      </c>
      <c r="BM159" s="228" t="s">
        <v>6261</v>
      </c>
    </row>
    <row r="160" s="2" customFormat="1" ht="16.5" customHeight="1">
      <c r="A160" s="43"/>
      <c r="B160" s="44"/>
      <c r="C160" s="217" t="s">
        <v>777</v>
      </c>
      <c r="D160" s="217" t="s">
        <v>162</v>
      </c>
      <c r="E160" s="218" t="s">
        <v>6262</v>
      </c>
      <c r="F160" s="219" t="s">
        <v>6263</v>
      </c>
      <c r="G160" s="220" t="s">
        <v>785</v>
      </c>
      <c r="H160" s="221">
        <v>1.2</v>
      </c>
      <c r="I160" s="222"/>
      <c r="J160" s="223">
        <f>ROUND(I160*H160,2)</f>
        <v>0</v>
      </c>
      <c r="K160" s="219" t="s">
        <v>227</v>
      </c>
      <c r="L160" s="49"/>
      <c r="M160" s="224" t="s">
        <v>32</v>
      </c>
      <c r="N160" s="225" t="s">
        <v>48</v>
      </c>
      <c r="O160" s="89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R160" s="228" t="s">
        <v>663</v>
      </c>
      <c r="AT160" s="228" t="s">
        <v>162</v>
      </c>
      <c r="AU160" s="228" t="s">
        <v>91</v>
      </c>
      <c r="AY160" s="21" t="s">
        <v>159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1" t="s">
        <v>91</v>
      </c>
      <c r="BK160" s="229">
        <f>ROUND(I160*H160,2)</f>
        <v>0</v>
      </c>
      <c r="BL160" s="21" t="s">
        <v>663</v>
      </c>
      <c r="BM160" s="228" t="s">
        <v>6264</v>
      </c>
    </row>
    <row r="161" s="2" customFormat="1" ht="24.15" customHeight="1">
      <c r="A161" s="43"/>
      <c r="B161" s="44"/>
      <c r="C161" s="217" t="s">
        <v>782</v>
      </c>
      <c r="D161" s="217" t="s">
        <v>162</v>
      </c>
      <c r="E161" s="218" t="s">
        <v>6265</v>
      </c>
      <c r="F161" s="219" t="s">
        <v>6266</v>
      </c>
      <c r="G161" s="220" t="s">
        <v>212</v>
      </c>
      <c r="H161" s="221">
        <v>5</v>
      </c>
      <c r="I161" s="222"/>
      <c r="J161" s="223">
        <f>ROUND(I161*H161,2)</f>
        <v>0</v>
      </c>
      <c r="K161" s="219" t="s">
        <v>166</v>
      </c>
      <c r="L161" s="49"/>
      <c r="M161" s="224" t="s">
        <v>32</v>
      </c>
      <c r="N161" s="225" t="s">
        <v>48</v>
      </c>
      <c r="O161" s="89"/>
      <c r="P161" s="226">
        <f>O161*H161</f>
        <v>0</v>
      </c>
      <c r="Q161" s="226">
        <v>0.45937</v>
      </c>
      <c r="R161" s="226">
        <f>Q161*H161</f>
        <v>2.2968500000000001</v>
      </c>
      <c r="S161" s="226">
        <v>0</v>
      </c>
      <c r="T161" s="227">
        <f>S161*H161</f>
        <v>0</v>
      </c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R161" s="228" t="s">
        <v>663</v>
      </c>
      <c r="AT161" s="228" t="s">
        <v>162</v>
      </c>
      <c r="AU161" s="228" t="s">
        <v>91</v>
      </c>
      <c r="AY161" s="21" t="s">
        <v>159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1" t="s">
        <v>91</v>
      </c>
      <c r="BK161" s="229">
        <f>ROUND(I161*H161,2)</f>
        <v>0</v>
      </c>
      <c r="BL161" s="21" t="s">
        <v>663</v>
      </c>
      <c r="BM161" s="228" t="s">
        <v>6267</v>
      </c>
    </row>
    <row r="162" s="2" customFormat="1">
      <c r="A162" s="43"/>
      <c r="B162" s="44"/>
      <c r="C162" s="45"/>
      <c r="D162" s="230" t="s">
        <v>168</v>
      </c>
      <c r="E162" s="45"/>
      <c r="F162" s="231" t="s">
        <v>6268</v>
      </c>
      <c r="G162" s="45"/>
      <c r="H162" s="45"/>
      <c r="I162" s="232"/>
      <c r="J162" s="45"/>
      <c r="K162" s="45"/>
      <c r="L162" s="49"/>
      <c r="M162" s="233"/>
      <c r="N162" s="234"/>
      <c r="O162" s="89"/>
      <c r="P162" s="89"/>
      <c r="Q162" s="89"/>
      <c r="R162" s="89"/>
      <c r="S162" s="89"/>
      <c r="T162" s="90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T162" s="21" t="s">
        <v>168</v>
      </c>
      <c r="AU162" s="21" t="s">
        <v>91</v>
      </c>
    </row>
    <row r="163" s="2" customFormat="1" ht="16.5" customHeight="1">
      <c r="A163" s="43"/>
      <c r="B163" s="44"/>
      <c r="C163" s="217" t="s">
        <v>788</v>
      </c>
      <c r="D163" s="217" t="s">
        <v>162</v>
      </c>
      <c r="E163" s="218" t="s">
        <v>6269</v>
      </c>
      <c r="F163" s="219" t="s">
        <v>6270</v>
      </c>
      <c r="G163" s="220" t="s">
        <v>226</v>
      </c>
      <c r="H163" s="221">
        <v>1</v>
      </c>
      <c r="I163" s="222"/>
      <c r="J163" s="223">
        <f>ROUND(I163*H163,2)</f>
        <v>0</v>
      </c>
      <c r="K163" s="219" t="s">
        <v>227</v>
      </c>
      <c r="L163" s="49"/>
      <c r="M163" s="224" t="s">
        <v>32</v>
      </c>
      <c r="N163" s="225" t="s">
        <v>48</v>
      </c>
      <c r="O163" s="89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R163" s="228" t="s">
        <v>663</v>
      </c>
      <c r="AT163" s="228" t="s">
        <v>162</v>
      </c>
      <c r="AU163" s="228" t="s">
        <v>91</v>
      </c>
      <c r="AY163" s="21" t="s">
        <v>159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1" t="s">
        <v>91</v>
      </c>
      <c r="BK163" s="229">
        <f>ROUND(I163*H163,2)</f>
        <v>0</v>
      </c>
      <c r="BL163" s="21" t="s">
        <v>663</v>
      </c>
      <c r="BM163" s="228" t="s">
        <v>6271</v>
      </c>
    </row>
    <row r="164" s="12" customFormat="1" ht="22.8" customHeight="1">
      <c r="A164" s="12"/>
      <c r="B164" s="201"/>
      <c r="C164" s="202"/>
      <c r="D164" s="203" t="s">
        <v>75</v>
      </c>
      <c r="E164" s="215" t="s">
        <v>6272</v>
      </c>
      <c r="F164" s="215" t="s">
        <v>6273</v>
      </c>
      <c r="G164" s="202"/>
      <c r="H164" s="202"/>
      <c r="I164" s="205"/>
      <c r="J164" s="216">
        <f>BK164</f>
        <v>0</v>
      </c>
      <c r="K164" s="202"/>
      <c r="L164" s="207"/>
      <c r="M164" s="208"/>
      <c r="N164" s="209"/>
      <c r="O164" s="209"/>
      <c r="P164" s="210">
        <f>SUM(P165:P180)</f>
        <v>0</v>
      </c>
      <c r="Q164" s="209"/>
      <c r="R164" s="210">
        <f>SUM(R165:R180)</f>
        <v>4.4112</v>
      </c>
      <c r="S164" s="209"/>
      <c r="T164" s="211">
        <f>SUM(T165:T180)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2" t="s">
        <v>91</v>
      </c>
      <c r="AT164" s="213" t="s">
        <v>75</v>
      </c>
      <c r="AU164" s="213" t="s">
        <v>84</v>
      </c>
      <c r="AY164" s="212" t="s">
        <v>159</v>
      </c>
      <c r="BK164" s="214">
        <f>SUM(BK165:BK180)</f>
        <v>0</v>
      </c>
    </row>
    <row r="165" s="2" customFormat="1" ht="24.15" customHeight="1">
      <c r="A165" s="43"/>
      <c r="B165" s="44"/>
      <c r="C165" s="217" t="s">
        <v>793</v>
      </c>
      <c r="D165" s="217" t="s">
        <v>162</v>
      </c>
      <c r="E165" s="218" t="s">
        <v>6274</v>
      </c>
      <c r="F165" s="219" t="s">
        <v>6275</v>
      </c>
      <c r="G165" s="220" t="s">
        <v>212</v>
      </c>
      <c r="H165" s="221">
        <v>1</v>
      </c>
      <c r="I165" s="222"/>
      <c r="J165" s="223">
        <f>ROUND(I165*H165,2)</f>
        <v>0</v>
      </c>
      <c r="K165" s="219" t="s">
        <v>166</v>
      </c>
      <c r="L165" s="49"/>
      <c r="M165" s="224" t="s">
        <v>32</v>
      </c>
      <c r="N165" s="225" t="s">
        <v>48</v>
      </c>
      <c r="O165" s="89"/>
      <c r="P165" s="226">
        <f>O165*H165</f>
        <v>0</v>
      </c>
      <c r="Q165" s="226">
        <v>0.028539999999999999</v>
      </c>
      <c r="R165" s="226">
        <f>Q165*H165</f>
        <v>0.028539999999999999</v>
      </c>
      <c r="S165" s="226">
        <v>0</v>
      </c>
      <c r="T165" s="227">
        <f>S165*H165</f>
        <v>0</v>
      </c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R165" s="228" t="s">
        <v>96</v>
      </c>
      <c r="AT165" s="228" t="s">
        <v>162</v>
      </c>
      <c r="AU165" s="228" t="s">
        <v>91</v>
      </c>
      <c r="AY165" s="21" t="s">
        <v>159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1" t="s">
        <v>91</v>
      </c>
      <c r="BK165" s="229">
        <f>ROUND(I165*H165,2)</f>
        <v>0</v>
      </c>
      <c r="BL165" s="21" t="s">
        <v>96</v>
      </c>
      <c r="BM165" s="228" t="s">
        <v>6276</v>
      </c>
    </row>
    <row r="166" s="2" customFormat="1">
      <c r="A166" s="43"/>
      <c r="B166" s="44"/>
      <c r="C166" s="45"/>
      <c r="D166" s="230" t="s">
        <v>168</v>
      </c>
      <c r="E166" s="45"/>
      <c r="F166" s="231" t="s">
        <v>6277</v>
      </c>
      <c r="G166" s="45"/>
      <c r="H166" s="45"/>
      <c r="I166" s="232"/>
      <c r="J166" s="45"/>
      <c r="K166" s="45"/>
      <c r="L166" s="49"/>
      <c r="M166" s="233"/>
      <c r="N166" s="234"/>
      <c r="O166" s="89"/>
      <c r="P166" s="89"/>
      <c r="Q166" s="89"/>
      <c r="R166" s="89"/>
      <c r="S166" s="89"/>
      <c r="T166" s="90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T166" s="21" t="s">
        <v>168</v>
      </c>
      <c r="AU166" s="21" t="s">
        <v>91</v>
      </c>
    </row>
    <row r="167" s="2" customFormat="1" ht="24.15" customHeight="1">
      <c r="A167" s="43"/>
      <c r="B167" s="44"/>
      <c r="C167" s="277" t="s">
        <v>800</v>
      </c>
      <c r="D167" s="277" t="s">
        <v>670</v>
      </c>
      <c r="E167" s="278" t="s">
        <v>6278</v>
      </c>
      <c r="F167" s="279" t="s">
        <v>6279</v>
      </c>
      <c r="G167" s="280" t="s">
        <v>212</v>
      </c>
      <c r="H167" s="281">
        <v>1</v>
      </c>
      <c r="I167" s="282"/>
      <c r="J167" s="283">
        <f>ROUND(I167*H167,2)</f>
        <v>0</v>
      </c>
      <c r="K167" s="279" t="s">
        <v>166</v>
      </c>
      <c r="L167" s="284"/>
      <c r="M167" s="285" t="s">
        <v>32</v>
      </c>
      <c r="N167" s="286" t="s">
        <v>48</v>
      </c>
      <c r="O167" s="89"/>
      <c r="P167" s="226">
        <f>O167*H167</f>
        <v>0</v>
      </c>
      <c r="Q167" s="226">
        <v>1.817</v>
      </c>
      <c r="R167" s="226">
        <f>Q167*H167</f>
        <v>1.817</v>
      </c>
      <c r="S167" s="226">
        <v>0</v>
      </c>
      <c r="T167" s="227">
        <f>S167*H167</f>
        <v>0</v>
      </c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R167" s="228" t="s">
        <v>108</v>
      </c>
      <c r="AT167" s="228" t="s">
        <v>670</v>
      </c>
      <c r="AU167" s="228" t="s">
        <v>91</v>
      </c>
      <c r="AY167" s="21" t="s">
        <v>159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1" t="s">
        <v>91</v>
      </c>
      <c r="BK167" s="229">
        <f>ROUND(I167*H167,2)</f>
        <v>0</v>
      </c>
      <c r="BL167" s="21" t="s">
        <v>96</v>
      </c>
      <c r="BM167" s="228" t="s">
        <v>6280</v>
      </c>
    </row>
    <row r="168" s="2" customFormat="1" ht="24.15" customHeight="1">
      <c r="A168" s="43"/>
      <c r="B168" s="44"/>
      <c r="C168" s="217" t="s">
        <v>816</v>
      </c>
      <c r="D168" s="217" t="s">
        <v>162</v>
      </c>
      <c r="E168" s="218" t="s">
        <v>6281</v>
      </c>
      <c r="F168" s="219" t="s">
        <v>6282</v>
      </c>
      <c r="G168" s="220" t="s">
        <v>212</v>
      </c>
      <c r="H168" s="221">
        <v>4</v>
      </c>
      <c r="I168" s="222"/>
      <c r="J168" s="223">
        <f>ROUND(I168*H168,2)</f>
        <v>0</v>
      </c>
      <c r="K168" s="219" t="s">
        <v>166</v>
      </c>
      <c r="L168" s="49"/>
      <c r="M168" s="224" t="s">
        <v>32</v>
      </c>
      <c r="N168" s="225" t="s">
        <v>48</v>
      </c>
      <c r="O168" s="89"/>
      <c r="P168" s="226">
        <f>O168*H168</f>
        <v>0</v>
      </c>
      <c r="Q168" s="226">
        <v>0.010189999999999999</v>
      </c>
      <c r="R168" s="226">
        <f>Q168*H168</f>
        <v>0.040759999999999998</v>
      </c>
      <c r="S168" s="226">
        <v>0</v>
      </c>
      <c r="T168" s="227">
        <f>S168*H168</f>
        <v>0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R168" s="228" t="s">
        <v>96</v>
      </c>
      <c r="AT168" s="228" t="s">
        <v>162</v>
      </c>
      <c r="AU168" s="228" t="s">
        <v>91</v>
      </c>
      <c r="AY168" s="21" t="s">
        <v>159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1" t="s">
        <v>91</v>
      </c>
      <c r="BK168" s="229">
        <f>ROUND(I168*H168,2)</f>
        <v>0</v>
      </c>
      <c r="BL168" s="21" t="s">
        <v>96</v>
      </c>
      <c r="BM168" s="228" t="s">
        <v>6283</v>
      </c>
    </row>
    <row r="169" s="2" customFormat="1">
      <c r="A169" s="43"/>
      <c r="B169" s="44"/>
      <c r="C169" s="45"/>
      <c r="D169" s="230" t="s">
        <v>168</v>
      </c>
      <c r="E169" s="45"/>
      <c r="F169" s="231" t="s">
        <v>6284</v>
      </c>
      <c r="G169" s="45"/>
      <c r="H169" s="45"/>
      <c r="I169" s="232"/>
      <c r="J169" s="45"/>
      <c r="K169" s="45"/>
      <c r="L169" s="49"/>
      <c r="M169" s="233"/>
      <c r="N169" s="234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168</v>
      </c>
      <c r="AU169" s="21" t="s">
        <v>91</v>
      </c>
    </row>
    <row r="170" s="2" customFormat="1" ht="21.75" customHeight="1">
      <c r="A170" s="43"/>
      <c r="B170" s="44"/>
      <c r="C170" s="277" t="s">
        <v>825</v>
      </c>
      <c r="D170" s="277" t="s">
        <v>670</v>
      </c>
      <c r="E170" s="278" t="s">
        <v>6285</v>
      </c>
      <c r="F170" s="279" t="s">
        <v>6286</v>
      </c>
      <c r="G170" s="280" t="s">
        <v>212</v>
      </c>
      <c r="H170" s="281">
        <v>3</v>
      </c>
      <c r="I170" s="282"/>
      <c r="J170" s="283">
        <f>ROUND(I170*H170,2)</f>
        <v>0</v>
      </c>
      <c r="K170" s="279" t="s">
        <v>166</v>
      </c>
      <c r="L170" s="284"/>
      <c r="M170" s="285" t="s">
        <v>32</v>
      </c>
      <c r="N170" s="286" t="s">
        <v>48</v>
      </c>
      <c r="O170" s="89"/>
      <c r="P170" s="226">
        <f>O170*H170</f>
        <v>0</v>
      </c>
      <c r="Q170" s="226">
        <v>0.50600000000000001</v>
      </c>
      <c r="R170" s="226">
        <f>Q170*H170</f>
        <v>1.518</v>
      </c>
      <c r="S170" s="226">
        <v>0</v>
      </c>
      <c r="T170" s="227">
        <f>S170*H170</f>
        <v>0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R170" s="228" t="s">
        <v>108</v>
      </c>
      <c r="AT170" s="228" t="s">
        <v>670</v>
      </c>
      <c r="AU170" s="228" t="s">
        <v>91</v>
      </c>
      <c r="AY170" s="21" t="s">
        <v>159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1" t="s">
        <v>91</v>
      </c>
      <c r="BK170" s="229">
        <f>ROUND(I170*H170,2)</f>
        <v>0</v>
      </c>
      <c r="BL170" s="21" t="s">
        <v>96</v>
      </c>
      <c r="BM170" s="228" t="s">
        <v>6287</v>
      </c>
    </row>
    <row r="171" s="2" customFormat="1" ht="21.75" customHeight="1">
      <c r="A171" s="43"/>
      <c r="B171" s="44"/>
      <c r="C171" s="277" t="s">
        <v>842</v>
      </c>
      <c r="D171" s="277" t="s">
        <v>670</v>
      </c>
      <c r="E171" s="278" t="s">
        <v>6288</v>
      </c>
      <c r="F171" s="279" t="s">
        <v>6289</v>
      </c>
      <c r="G171" s="280" t="s">
        <v>212</v>
      </c>
      <c r="H171" s="281">
        <v>1</v>
      </c>
      <c r="I171" s="282"/>
      <c r="J171" s="283">
        <f>ROUND(I171*H171,2)</f>
        <v>0</v>
      </c>
      <c r="K171" s="279" t="s">
        <v>166</v>
      </c>
      <c r="L171" s="284"/>
      <c r="M171" s="285" t="s">
        <v>32</v>
      </c>
      <c r="N171" s="286" t="s">
        <v>48</v>
      </c>
      <c r="O171" s="89"/>
      <c r="P171" s="226">
        <f>O171*H171</f>
        <v>0</v>
      </c>
      <c r="Q171" s="226">
        <v>0.254</v>
      </c>
      <c r="R171" s="226">
        <f>Q171*H171</f>
        <v>0.254</v>
      </c>
      <c r="S171" s="226">
        <v>0</v>
      </c>
      <c r="T171" s="227">
        <f>S171*H171</f>
        <v>0</v>
      </c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R171" s="228" t="s">
        <v>108</v>
      </c>
      <c r="AT171" s="228" t="s">
        <v>670</v>
      </c>
      <c r="AU171" s="228" t="s">
        <v>91</v>
      </c>
      <c r="AY171" s="21" t="s">
        <v>159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1" t="s">
        <v>91</v>
      </c>
      <c r="BK171" s="229">
        <f>ROUND(I171*H171,2)</f>
        <v>0</v>
      </c>
      <c r="BL171" s="21" t="s">
        <v>96</v>
      </c>
      <c r="BM171" s="228" t="s">
        <v>6290</v>
      </c>
    </row>
    <row r="172" s="2" customFormat="1" ht="24.15" customHeight="1">
      <c r="A172" s="43"/>
      <c r="B172" s="44"/>
      <c r="C172" s="217" t="s">
        <v>858</v>
      </c>
      <c r="D172" s="217" t="s">
        <v>162</v>
      </c>
      <c r="E172" s="218" t="s">
        <v>6291</v>
      </c>
      <c r="F172" s="219" t="s">
        <v>6292</v>
      </c>
      <c r="G172" s="220" t="s">
        <v>212</v>
      </c>
      <c r="H172" s="221">
        <v>1</v>
      </c>
      <c r="I172" s="222"/>
      <c r="J172" s="223">
        <f>ROUND(I172*H172,2)</f>
        <v>0</v>
      </c>
      <c r="K172" s="219" t="s">
        <v>166</v>
      </c>
      <c r="L172" s="49"/>
      <c r="M172" s="224" t="s">
        <v>32</v>
      </c>
      <c r="N172" s="225" t="s">
        <v>48</v>
      </c>
      <c r="O172" s="89"/>
      <c r="P172" s="226">
        <f>O172*H172</f>
        <v>0</v>
      </c>
      <c r="Q172" s="226">
        <v>0.01248</v>
      </c>
      <c r="R172" s="226">
        <f>Q172*H172</f>
        <v>0.01248</v>
      </c>
      <c r="S172" s="226">
        <v>0</v>
      </c>
      <c r="T172" s="227">
        <f>S172*H172</f>
        <v>0</v>
      </c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R172" s="228" t="s">
        <v>96</v>
      </c>
      <c r="AT172" s="228" t="s">
        <v>162</v>
      </c>
      <c r="AU172" s="228" t="s">
        <v>91</v>
      </c>
      <c r="AY172" s="21" t="s">
        <v>159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1" t="s">
        <v>91</v>
      </c>
      <c r="BK172" s="229">
        <f>ROUND(I172*H172,2)</f>
        <v>0</v>
      </c>
      <c r="BL172" s="21" t="s">
        <v>96</v>
      </c>
      <c r="BM172" s="228" t="s">
        <v>6293</v>
      </c>
    </row>
    <row r="173" s="2" customFormat="1">
      <c r="A173" s="43"/>
      <c r="B173" s="44"/>
      <c r="C173" s="45"/>
      <c r="D173" s="230" t="s">
        <v>168</v>
      </c>
      <c r="E173" s="45"/>
      <c r="F173" s="231" t="s">
        <v>6294</v>
      </c>
      <c r="G173" s="45"/>
      <c r="H173" s="45"/>
      <c r="I173" s="232"/>
      <c r="J173" s="45"/>
      <c r="K173" s="45"/>
      <c r="L173" s="49"/>
      <c r="M173" s="233"/>
      <c r="N173" s="234"/>
      <c r="O173" s="89"/>
      <c r="P173" s="89"/>
      <c r="Q173" s="89"/>
      <c r="R173" s="89"/>
      <c r="S173" s="89"/>
      <c r="T173" s="90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T173" s="21" t="s">
        <v>168</v>
      </c>
      <c r="AU173" s="21" t="s">
        <v>91</v>
      </c>
    </row>
    <row r="174" s="2" customFormat="1" ht="24.15" customHeight="1">
      <c r="A174" s="43"/>
      <c r="B174" s="44"/>
      <c r="C174" s="277" t="s">
        <v>866</v>
      </c>
      <c r="D174" s="277" t="s">
        <v>670</v>
      </c>
      <c r="E174" s="278" t="s">
        <v>6295</v>
      </c>
      <c r="F174" s="279" t="s">
        <v>6296</v>
      </c>
      <c r="G174" s="280" t="s">
        <v>212</v>
      </c>
      <c r="H174" s="281">
        <v>1</v>
      </c>
      <c r="I174" s="282"/>
      <c r="J174" s="283">
        <f>ROUND(I174*H174,2)</f>
        <v>0</v>
      </c>
      <c r="K174" s="279" t="s">
        <v>166</v>
      </c>
      <c r="L174" s="284"/>
      <c r="M174" s="285" t="s">
        <v>32</v>
      </c>
      <c r="N174" s="286" t="s">
        <v>48</v>
      </c>
      <c r="O174" s="89"/>
      <c r="P174" s="226">
        <f>O174*H174</f>
        <v>0</v>
      </c>
      <c r="Q174" s="226">
        <v>0.54800000000000004</v>
      </c>
      <c r="R174" s="226">
        <f>Q174*H174</f>
        <v>0.54800000000000004</v>
      </c>
      <c r="S174" s="226">
        <v>0</v>
      </c>
      <c r="T174" s="227">
        <f>S174*H174</f>
        <v>0</v>
      </c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R174" s="228" t="s">
        <v>108</v>
      </c>
      <c r="AT174" s="228" t="s">
        <v>670</v>
      </c>
      <c r="AU174" s="228" t="s">
        <v>91</v>
      </c>
      <c r="AY174" s="21" t="s">
        <v>159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1" t="s">
        <v>91</v>
      </c>
      <c r="BK174" s="229">
        <f>ROUND(I174*H174,2)</f>
        <v>0</v>
      </c>
      <c r="BL174" s="21" t="s">
        <v>96</v>
      </c>
      <c r="BM174" s="228" t="s">
        <v>6297</v>
      </c>
    </row>
    <row r="175" s="2" customFormat="1" ht="24.15" customHeight="1">
      <c r="A175" s="43"/>
      <c r="B175" s="44"/>
      <c r="C175" s="217" t="s">
        <v>874</v>
      </c>
      <c r="D175" s="217" t="s">
        <v>162</v>
      </c>
      <c r="E175" s="218" t="s">
        <v>6298</v>
      </c>
      <c r="F175" s="219" t="s">
        <v>6299</v>
      </c>
      <c r="G175" s="220" t="s">
        <v>212</v>
      </c>
      <c r="H175" s="221">
        <v>1</v>
      </c>
      <c r="I175" s="222"/>
      <c r="J175" s="223">
        <f>ROUND(I175*H175,2)</f>
        <v>0</v>
      </c>
      <c r="K175" s="219" t="s">
        <v>166</v>
      </c>
      <c r="L175" s="49"/>
      <c r="M175" s="224" t="s">
        <v>32</v>
      </c>
      <c r="N175" s="225" t="s">
        <v>48</v>
      </c>
      <c r="O175" s="89"/>
      <c r="P175" s="226">
        <f>O175*H175</f>
        <v>0</v>
      </c>
      <c r="Q175" s="226">
        <v>0.087419999999999998</v>
      </c>
      <c r="R175" s="226">
        <f>Q175*H175</f>
        <v>0.087419999999999998</v>
      </c>
      <c r="S175" s="226">
        <v>0</v>
      </c>
      <c r="T175" s="227">
        <f>S175*H175</f>
        <v>0</v>
      </c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R175" s="228" t="s">
        <v>96</v>
      </c>
      <c r="AT175" s="228" t="s">
        <v>162</v>
      </c>
      <c r="AU175" s="228" t="s">
        <v>91</v>
      </c>
      <c r="AY175" s="21" t="s">
        <v>159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1" t="s">
        <v>91</v>
      </c>
      <c r="BK175" s="229">
        <f>ROUND(I175*H175,2)</f>
        <v>0</v>
      </c>
      <c r="BL175" s="21" t="s">
        <v>96</v>
      </c>
      <c r="BM175" s="228" t="s">
        <v>6300</v>
      </c>
    </row>
    <row r="176" s="2" customFormat="1">
      <c r="A176" s="43"/>
      <c r="B176" s="44"/>
      <c r="C176" s="45"/>
      <c r="D176" s="230" t="s">
        <v>168</v>
      </c>
      <c r="E176" s="45"/>
      <c r="F176" s="231" t="s">
        <v>6301</v>
      </c>
      <c r="G176" s="45"/>
      <c r="H176" s="45"/>
      <c r="I176" s="232"/>
      <c r="J176" s="45"/>
      <c r="K176" s="45"/>
      <c r="L176" s="49"/>
      <c r="M176" s="233"/>
      <c r="N176" s="234"/>
      <c r="O176" s="89"/>
      <c r="P176" s="89"/>
      <c r="Q176" s="89"/>
      <c r="R176" s="89"/>
      <c r="S176" s="89"/>
      <c r="T176" s="90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T176" s="21" t="s">
        <v>168</v>
      </c>
      <c r="AU176" s="21" t="s">
        <v>91</v>
      </c>
    </row>
    <row r="177" s="2" customFormat="1" ht="24.15" customHeight="1">
      <c r="A177" s="43"/>
      <c r="B177" s="44"/>
      <c r="C177" s="277" t="s">
        <v>879</v>
      </c>
      <c r="D177" s="277" t="s">
        <v>670</v>
      </c>
      <c r="E177" s="278" t="s">
        <v>6302</v>
      </c>
      <c r="F177" s="279" t="s">
        <v>6303</v>
      </c>
      <c r="G177" s="280" t="s">
        <v>212</v>
      </c>
      <c r="H177" s="281">
        <v>1</v>
      </c>
      <c r="I177" s="282"/>
      <c r="J177" s="283">
        <f>ROUND(I177*H177,2)</f>
        <v>0</v>
      </c>
      <c r="K177" s="279" t="s">
        <v>166</v>
      </c>
      <c r="L177" s="284"/>
      <c r="M177" s="285" t="s">
        <v>32</v>
      </c>
      <c r="N177" s="286" t="s">
        <v>48</v>
      </c>
      <c r="O177" s="89"/>
      <c r="P177" s="226">
        <f>O177*H177</f>
        <v>0</v>
      </c>
      <c r="Q177" s="226">
        <v>0.050999999999999997</v>
      </c>
      <c r="R177" s="226">
        <f>Q177*H177</f>
        <v>0.050999999999999997</v>
      </c>
      <c r="S177" s="226">
        <v>0</v>
      </c>
      <c r="T177" s="227">
        <f>S177*H177</f>
        <v>0</v>
      </c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R177" s="228" t="s">
        <v>108</v>
      </c>
      <c r="AT177" s="228" t="s">
        <v>670</v>
      </c>
      <c r="AU177" s="228" t="s">
        <v>91</v>
      </c>
      <c r="AY177" s="21" t="s">
        <v>159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1" t="s">
        <v>91</v>
      </c>
      <c r="BK177" s="229">
        <f>ROUND(I177*H177,2)</f>
        <v>0</v>
      </c>
      <c r="BL177" s="21" t="s">
        <v>96</v>
      </c>
      <c r="BM177" s="228" t="s">
        <v>6304</v>
      </c>
    </row>
    <row r="178" s="2" customFormat="1" ht="37.8" customHeight="1">
      <c r="A178" s="43"/>
      <c r="B178" s="44"/>
      <c r="C178" s="217" t="s">
        <v>889</v>
      </c>
      <c r="D178" s="217" t="s">
        <v>162</v>
      </c>
      <c r="E178" s="218" t="s">
        <v>6305</v>
      </c>
      <c r="F178" s="219" t="s">
        <v>6306</v>
      </c>
      <c r="G178" s="220" t="s">
        <v>212</v>
      </c>
      <c r="H178" s="221">
        <v>1</v>
      </c>
      <c r="I178" s="222"/>
      <c r="J178" s="223">
        <f>ROUND(I178*H178,2)</f>
        <v>0</v>
      </c>
      <c r="K178" s="219" t="s">
        <v>166</v>
      </c>
      <c r="L178" s="49"/>
      <c r="M178" s="224" t="s">
        <v>32</v>
      </c>
      <c r="N178" s="225" t="s">
        <v>48</v>
      </c>
      <c r="O178" s="89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R178" s="228" t="s">
        <v>96</v>
      </c>
      <c r="AT178" s="228" t="s">
        <v>162</v>
      </c>
      <c r="AU178" s="228" t="s">
        <v>91</v>
      </c>
      <c r="AY178" s="21" t="s">
        <v>159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1" t="s">
        <v>91</v>
      </c>
      <c r="BK178" s="229">
        <f>ROUND(I178*H178,2)</f>
        <v>0</v>
      </c>
      <c r="BL178" s="21" t="s">
        <v>96</v>
      </c>
      <c r="BM178" s="228" t="s">
        <v>6307</v>
      </c>
    </row>
    <row r="179" s="2" customFormat="1">
      <c r="A179" s="43"/>
      <c r="B179" s="44"/>
      <c r="C179" s="45"/>
      <c r="D179" s="230" t="s">
        <v>168</v>
      </c>
      <c r="E179" s="45"/>
      <c r="F179" s="231" t="s">
        <v>6308</v>
      </c>
      <c r="G179" s="45"/>
      <c r="H179" s="45"/>
      <c r="I179" s="232"/>
      <c r="J179" s="45"/>
      <c r="K179" s="45"/>
      <c r="L179" s="49"/>
      <c r="M179" s="233"/>
      <c r="N179" s="234"/>
      <c r="O179" s="89"/>
      <c r="P179" s="89"/>
      <c r="Q179" s="89"/>
      <c r="R179" s="89"/>
      <c r="S179" s="89"/>
      <c r="T179" s="90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T179" s="21" t="s">
        <v>168</v>
      </c>
      <c r="AU179" s="21" t="s">
        <v>91</v>
      </c>
    </row>
    <row r="180" s="2" customFormat="1" ht="24.15" customHeight="1">
      <c r="A180" s="43"/>
      <c r="B180" s="44"/>
      <c r="C180" s="277" t="s">
        <v>896</v>
      </c>
      <c r="D180" s="277" t="s">
        <v>670</v>
      </c>
      <c r="E180" s="278" t="s">
        <v>6309</v>
      </c>
      <c r="F180" s="279" t="s">
        <v>6310</v>
      </c>
      <c r="G180" s="280" t="s">
        <v>212</v>
      </c>
      <c r="H180" s="281">
        <v>1</v>
      </c>
      <c r="I180" s="282"/>
      <c r="J180" s="283">
        <f>ROUND(I180*H180,2)</f>
        <v>0</v>
      </c>
      <c r="K180" s="279" t="s">
        <v>166</v>
      </c>
      <c r="L180" s="284"/>
      <c r="M180" s="311" t="s">
        <v>32</v>
      </c>
      <c r="N180" s="312" t="s">
        <v>48</v>
      </c>
      <c r="O180" s="259"/>
      <c r="P180" s="313">
        <f>O180*H180</f>
        <v>0</v>
      </c>
      <c r="Q180" s="313">
        <v>0.053999999999999999</v>
      </c>
      <c r="R180" s="313">
        <f>Q180*H180</f>
        <v>0.053999999999999999</v>
      </c>
      <c r="S180" s="313">
        <v>0</v>
      </c>
      <c r="T180" s="314">
        <f>S180*H180</f>
        <v>0</v>
      </c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R180" s="228" t="s">
        <v>108</v>
      </c>
      <c r="AT180" s="228" t="s">
        <v>670</v>
      </c>
      <c r="AU180" s="228" t="s">
        <v>91</v>
      </c>
      <c r="AY180" s="21" t="s">
        <v>159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1" t="s">
        <v>91</v>
      </c>
      <c r="BK180" s="229">
        <f>ROUND(I180*H180,2)</f>
        <v>0</v>
      </c>
      <c r="BL180" s="21" t="s">
        <v>96</v>
      </c>
      <c r="BM180" s="228" t="s">
        <v>6311</v>
      </c>
    </row>
    <row r="181" s="2" customFormat="1" ht="6.96" customHeight="1">
      <c r="A181" s="43"/>
      <c r="B181" s="64"/>
      <c r="C181" s="65"/>
      <c r="D181" s="65"/>
      <c r="E181" s="65"/>
      <c r="F181" s="65"/>
      <c r="G181" s="65"/>
      <c r="H181" s="65"/>
      <c r="I181" s="65"/>
      <c r="J181" s="65"/>
      <c r="K181" s="65"/>
      <c r="L181" s="49"/>
      <c r="M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</row>
  </sheetData>
  <sheetProtection sheet="1" autoFilter="0" formatColumns="0" formatRows="0" objects="1" scenarios="1" spinCount="100000" saltValue="GVlBKJAZQBTfvfhhIuISOBdSfYgy+bKismX4I/hOiYOpCeztPbjAqlzjgVN7p4/BIvvdWK4qTQWiskfSPt61sw==" hashValue="Inecp4gONQMgOmmBq2kDSgu0KjO3q9VN6JGxItsCJ3IMewkHFST1hCFYwhAphpK8LZKumju+vtQLonX6jPZlgw==" algorithmName="SHA-512" password="A4C6"/>
  <autoFilter ref="C87:K18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119001406"/>
    <hyperlink ref="F94" r:id="rId2" display="https://podminky.urs.cz/item/CS_URS_2025_01/119001422"/>
    <hyperlink ref="F96" r:id="rId3" display="https://podminky.urs.cz/item/CS_URS_2025_01/132254204"/>
    <hyperlink ref="F98" r:id="rId4" display="https://podminky.urs.cz/item/CS_URS_2025_01/131251204"/>
    <hyperlink ref="F100" r:id="rId5" display="https://podminky.urs.cz/item/CS_URS_2025_01/129001101"/>
    <hyperlink ref="F104" r:id="rId6" display="https://podminky.urs.cz/item/CS_URS_2025_01/151101102"/>
    <hyperlink ref="F106" r:id="rId7" display="https://podminky.urs.cz/item/CS_URS_2025_01/151101112"/>
    <hyperlink ref="F108" r:id="rId8" display="https://podminky.urs.cz/item/CS_URS_2025_01/174111101"/>
    <hyperlink ref="F111" r:id="rId9" display="https://podminky.urs.cz/item/CS_URS_2025_01/167151111"/>
    <hyperlink ref="F113" r:id="rId10" display="https://podminky.urs.cz/item/CS_URS_2025_01/162251102"/>
    <hyperlink ref="F115" r:id="rId11" display="https://podminky.urs.cz/item/CS_URS_2025_01/175111101"/>
    <hyperlink ref="F121" r:id="rId12" display="https://podminky.urs.cz/item/CS_URS_2025_01/162751117"/>
    <hyperlink ref="F123" r:id="rId13" display="https://podminky.urs.cz/item/CS_URS_2025_01/162751119"/>
    <hyperlink ref="F127" r:id="rId14" display="https://podminky.urs.cz/item/CS_URS_2025_01/997013873"/>
    <hyperlink ref="F135" r:id="rId15" display="https://podminky.urs.cz/item/CS_URS_2025_01/451572111"/>
    <hyperlink ref="F139" r:id="rId16" display="https://podminky.urs.cz/item/CS_URS_2025_01/998276101"/>
    <hyperlink ref="F143" r:id="rId17" display="https://podminky.urs.cz/item/CS_URS_2025_01/871363121"/>
    <hyperlink ref="F146" r:id="rId18" display="https://podminky.urs.cz/item/CS_URS_2025_01/871353121"/>
    <hyperlink ref="F149" r:id="rId19" display="https://podminky.urs.cz/item/CS_URS_2025_01/212755214"/>
    <hyperlink ref="F154" r:id="rId20" display="https://podminky.urs.cz/item/CS_URS_2025_01/892351111"/>
    <hyperlink ref="F156" r:id="rId21" display="https://podminky.urs.cz/item/CS_URS_2025_01/892381111"/>
    <hyperlink ref="F158" r:id="rId22" display="https://podminky.urs.cz/item/CS_URS_2025_01/899722112"/>
    <hyperlink ref="F162" r:id="rId23" display="https://podminky.urs.cz/item/CS_URS_2025_01/892372111"/>
    <hyperlink ref="F166" r:id="rId24" display="https://podminky.urs.cz/item/CS_URS_2025_01/894414111"/>
    <hyperlink ref="F169" r:id="rId25" display="https://podminky.urs.cz/item/CS_URS_2025_01/894411311"/>
    <hyperlink ref="F173" r:id="rId26" display="https://podminky.urs.cz/item/CS_URS_2025_01/894412411"/>
    <hyperlink ref="F176" r:id="rId27" display="https://podminky.urs.cz/item/CS_URS_2025_01/452112112"/>
    <hyperlink ref="F179" r:id="rId28" display="https://podminky.urs.cz/item/CS_URS_2025_01/8991021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122</v>
      </c>
      <c r="AZ2" s="261" t="s">
        <v>6312</v>
      </c>
      <c r="BA2" s="261" t="s">
        <v>6313</v>
      </c>
      <c r="BB2" s="261" t="s">
        <v>165</v>
      </c>
      <c r="BC2" s="261" t="s">
        <v>1311</v>
      </c>
      <c r="BD2" s="261" t="s">
        <v>93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  <c r="AZ3" s="261" t="s">
        <v>6314</v>
      </c>
      <c r="BA3" s="261" t="s">
        <v>6315</v>
      </c>
      <c r="BB3" s="261" t="s">
        <v>165</v>
      </c>
      <c r="BC3" s="261" t="s">
        <v>2872</v>
      </c>
      <c r="BD3" s="261" t="s">
        <v>93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  <c r="AZ4" s="261" t="s">
        <v>6085</v>
      </c>
      <c r="BA4" s="261" t="s">
        <v>6316</v>
      </c>
      <c r="BB4" s="261" t="s">
        <v>165</v>
      </c>
      <c r="BC4" s="261" t="s">
        <v>1250</v>
      </c>
      <c r="BD4" s="261" t="s">
        <v>93</v>
      </c>
    </row>
    <row r="5" s="1" customFormat="1" ht="6.96" customHeight="1">
      <c r="B5" s="24"/>
      <c r="L5" s="24"/>
      <c r="AZ5" s="261" t="s">
        <v>327</v>
      </c>
      <c r="BA5" s="261" t="s">
        <v>328</v>
      </c>
      <c r="BB5" s="261" t="s">
        <v>165</v>
      </c>
      <c r="BC5" s="261" t="s">
        <v>6317</v>
      </c>
      <c r="BD5" s="261" t="s">
        <v>93</v>
      </c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2" customFormat="1" ht="12" customHeight="1">
      <c r="A8" s="43"/>
      <c r="B8" s="49"/>
      <c r="C8" s="43"/>
      <c r="D8" s="147" t="s">
        <v>132</v>
      </c>
      <c r="E8" s="43"/>
      <c r="F8" s="43"/>
      <c r="G8" s="43"/>
      <c r="H8" s="43"/>
      <c r="I8" s="43"/>
      <c r="J8" s="43"/>
      <c r="K8" s="43"/>
      <c r="L8" s="14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50" t="s">
        <v>6318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47" t="s">
        <v>18</v>
      </c>
      <c r="E11" s="43"/>
      <c r="F11" s="138" t="s">
        <v>32</v>
      </c>
      <c r="G11" s="43"/>
      <c r="H11" s="43"/>
      <c r="I11" s="147" t="s">
        <v>20</v>
      </c>
      <c r="J11" s="138" t="s">
        <v>32</v>
      </c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47" t="s">
        <v>22</v>
      </c>
      <c r="E12" s="43"/>
      <c r="F12" s="138" t="s">
        <v>33</v>
      </c>
      <c r="G12" s="43"/>
      <c r="H12" s="43"/>
      <c r="I12" s="147" t="s">
        <v>24</v>
      </c>
      <c r="J12" s="151" t="str">
        <f>'Rekapitulace stavby'!AN8</f>
        <v>15. 7. 2024</v>
      </c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0.8" customHeight="1">
      <c r="A13" s="43"/>
      <c r="B13" s="49"/>
      <c r="C13" s="43"/>
      <c r="D13" s="43"/>
      <c r="E13" s="43"/>
      <c r="F13" s="43"/>
      <c r="G13" s="43"/>
      <c r="H13" s="43"/>
      <c r="I13" s="43"/>
      <c r="J13" s="43"/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30</v>
      </c>
      <c r="E14" s="43"/>
      <c r="F14" s="43"/>
      <c r="G14" s="43"/>
      <c r="H14" s="43"/>
      <c r="I14" s="147" t="s">
        <v>31</v>
      </c>
      <c r="J14" s="138" t="str">
        <f>IF('Rekapitulace stavby'!AN10="","",'Rekapitulace stavby'!AN10)</f>
        <v/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38" t="str">
        <f>IF('Rekapitulace stavby'!E11="","",'Rekapitulace stavby'!E11)</f>
        <v xml:space="preserve"> </v>
      </c>
      <c r="F15" s="43"/>
      <c r="G15" s="43"/>
      <c r="H15" s="43"/>
      <c r="I15" s="147" t="s">
        <v>34</v>
      </c>
      <c r="J15" s="138" t="str">
        <f>IF('Rekapitulace stavby'!AN11="","",'Rekapitulace stavby'!AN11)</f>
        <v/>
      </c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47" t="s">
        <v>35</v>
      </c>
      <c r="E17" s="43"/>
      <c r="F17" s="43"/>
      <c r="G17" s="43"/>
      <c r="H17" s="43"/>
      <c r="I17" s="147" t="s">
        <v>31</v>
      </c>
      <c r="J17" s="37" t="str">
        <f>'Rekapitulace stavby'!AN13</f>
        <v>Vyplň údaj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38"/>
      <c r="G18" s="138"/>
      <c r="H18" s="138"/>
      <c r="I18" s="147" t="s">
        <v>34</v>
      </c>
      <c r="J18" s="37" t="str">
        <f>'Rekapitulace stavby'!AN14</f>
        <v>Vyplň údaj</v>
      </c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47" t="s">
        <v>37</v>
      </c>
      <c r="E20" s="43"/>
      <c r="F20" s="43"/>
      <c r="G20" s="43"/>
      <c r="H20" s="43"/>
      <c r="I20" s="147" t="s">
        <v>31</v>
      </c>
      <c r="J20" s="138" t="str">
        <f>IF('Rekapitulace stavby'!AN16="","",'Rekapitulace stavby'!AN16)</f>
        <v/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38" t="str">
        <f>IF('Rekapitulace stavby'!E17="","",'Rekapitulace stavby'!E17)</f>
        <v xml:space="preserve"> </v>
      </c>
      <c r="F21" s="43"/>
      <c r="G21" s="43"/>
      <c r="H21" s="43"/>
      <c r="I21" s="147" t="s">
        <v>34</v>
      </c>
      <c r="J21" s="138" t="str">
        <f>IF('Rekapitulace stavby'!AN17="","",'Rekapitulace stavby'!AN17)</f>
        <v/>
      </c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47" t="s">
        <v>39</v>
      </c>
      <c r="E23" s="43"/>
      <c r="F23" s="43"/>
      <c r="G23" s="43"/>
      <c r="H23" s="43"/>
      <c r="I23" s="147" t="s">
        <v>31</v>
      </c>
      <c r="J23" s="138" t="str">
        <f>IF('Rekapitulace stavby'!AN19="","",'Rekapitulace stavby'!AN19)</f>
        <v/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38" t="str">
        <f>IF('Rekapitulace stavby'!E20="","",'Rekapitulace stavby'!E20)</f>
        <v xml:space="preserve"> </v>
      </c>
      <c r="F24" s="43"/>
      <c r="G24" s="43"/>
      <c r="H24" s="43"/>
      <c r="I24" s="147" t="s">
        <v>34</v>
      </c>
      <c r="J24" s="138" t="str">
        <f>IF('Rekapitulace stavby'!AN20="","",'Rekapitulace stavby'!AN20)</f>
        <v/>
      </c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47" t="s">
        <v>40</v>
      </c>
      <c r="E26" s="43"/>
      <c r="F26" s="43"/>
      <c r="G26" s="43"/>
      <c r="H26" s="43"/>
      <c r="I26" s="43"/>
      <c r="J26" s="43"/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16.5" customHeight="1">
      <c r="A27" s="152"/>
      <c r="B27" s="153"/>
      <c r="C27" s="152"/>
      <c r="D27" s="152"/>
      <c r="E27" s="154" t="s">
        <v>32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56"/>
      <c r="E29" s="156"/>
      <c r="F29" s="156"/>
      <c r="G29" s="156"/>
      <c r="H29" s="156"/>
      <c r="I29" s="156"/>
      <c r="J29" s="156"/>
      <c r="K29" s="156"/>
      <c r="L29" s="14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7" t="s">
        <v>42</v>
      </c>
      <c r="E30" s="43"/>
      <c r="F30" s="43"/>
      <c r="G30" s="43"/>
      <c r="H30" s="43"/>
      <c r="I30" s="43"/>
      <c r="J30" s="158">
        <f>ROUND(J99, 2)</f>
        <v>0</v>
      </c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9" t="s">
        <v>44</v>
      </c>
      <c r="G32" s="43"/>
      <c r="H32" s="43"/>
      <c r="I32" s="159" t="s">
        <v>43</v>
      </c>
      <c r="J32" s="159" t="s">
        <v>45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60" t="s">
        <v>46</v>
      </c>
      <c r="E33" s="147" t="s">
        <v>47</v>
      </c>
      <c r="F33" s="161">
        <f>ROUND((SUM(BE99:BE353)),  2)</f>
        <v>0</v>
      </c>
      <c r="G33" s="43"/>
      <c r="H33" s="43"/>
      <c r="I33" s="162">
        <v>0.20999999999999999</v>
      </c>
      <c r="J33" s="161">
        <f>ROUND(((SUM(BE99:BE353))*I33),  2)</f>
        <v>0</v>
      </c>
      <c r="K33" s="43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47" t="s">
        <v>48</v>
      </c>
      <c r="F34" s="161">
        <f>ROUND((SUM(BF99:BF353)),  2)</f>
        <v>0</v>
      </c>
      <c r="G34" s="43"/>
      <c r="H34" s="43"/>
      <c r="I34" s="162">
        <v>0.12</v>
      </c>
      <c r="J34" s="161">
        <f>ROUND(((SUM(BF99:BF353))*I34),  2)</f>
        <v>0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47" t="s">
        <v>49</v>
      </c>
      <c r="F35" s="161">
        <f>ROUND((SUM(BG99:BG353)),  2)</f>
        <v>0</v>
      </c>
      <c r="G35" s="43"/>
      <c r="H35" s="43"/>
      <c r="I35" s="162">
        <v>0.20999999999999999</v>
      </c>
      <c r="J35" s="161">
        <f>0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47" t="s">
        <v>50</v>
      </c>
      <c r="F36" s="161">
        <f>ROUND((SUM(BH99:BH353)),  2)</f>
        <v>0</v>
      </c>
      <c r="G36" s="43"/>
      <c r="H36" s="43"/>
      <c r="I36" s="162">
        <v>0.12</v>
      </c>
      <c r="J36" s="161">
        <f>0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51</v>
      </c>
      <c r="F37" s="161">
        <f>ROUND((SUM(BI99:BI353)),  2)</f>
        <v>0</v>
      </c>
      <c r="G37" s="43"/>
      <c r="H37" s="43"/>
      <c r="I37" s="162">
        <v>0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63"/>
      <c r="D39" s="164" t="s">
        <v>52</v>
      </c>
      <c r="E39" s="165"/>
      <c r="F39" s="165"/>
      <c r="G39" s="166" t="s">
        <v>53</v>
      </c>
      <c r="H39" s="167" t="s">
        <v>54</v>
      </c>
      <c r="I39" s="165"/>
      <c r="J39" s="168">
        <f>SUM(J30:J37)</f>
        <v>0</v>
      </c>
      <c r="K39" s="169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134</v>
      </c>
      <c r="D45" s="45"/>
      <c r="E45" s="45"/>
      <c r="F45" s="45"/>
      <c r="G45" s="45"/>
      <c r="H45" s="45"/>
      <c r="I45" s="45"/>
      <c r="J45" s="45"/>
      <c r="K45" s="45"/>
      <c r="L45" s="14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26.25" customHeight="1">
      <c r="A48" s="43"/>
      <c r="B48" s="44"/>
      <c r="C48" s="45"/>
      <c r="D48" s="45"/>
      <c r="E48" s="174" t="str">
        <f>E7</f>
        <v>Komunitní dům sociální služby Domova Na cestě – Hlinsko_rev DPS</v>
      </c>
      <c r="F48" s="36"/>
      <c r="G48" s="36"/>
      <c r="H48" s="36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132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SO03 - Dopravní řešení</v>
      </c>
      <c r="F50" s="45"/>
      <c r="G50" s="45"/>
      <c r="H50" s="45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4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 xml:space="preserve"> </v>
      </c>
      <c r="G52" s="45"/>
      <c r="H52" s="45"/>
      <c r="I52" s="36" t="s">
        <v>24</v>
      </c>
      <c r="J52" s="77" t="str">
        <f>IF(J12="","",J12)</f>
        <v>15. 7. 2024</v>
      </c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5.15" customHeight="1">
      <c r="A54" s="43"/>
      <c r="B54" s="44"/>
      <c r="C54" s="36" t="s">
        <v>30</v>
      </c>
      <c r="D54" s="45"/>
      <c r="E54" s="45"/>
      <c r="F54" s="31" t="str">
        <f>E15</f>
        <v xml:space="preserve"> </v>
      </c>
      <c r="G54" s="45"/>
      <c r="H54" s="45"/>
      <c r="I54" s="36" t="s">
        <v>37</v>
      </c>
      <c r="J54" s="41" t="str">
        <f>E21</f>
        <v xml:space="preserve"> </v>
      </c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15.15" customHeight="1">
      <c r="A55" s="43"/>
      <c r="B55" s="44"/>
      <c r="C55" s="36" t="s">
        <v>35</v>
      </c>
      <c r="D55" s="45"/>
      <c r="E55" s="45"/>
      <c r="F55" s="31" t="str">
        <f>IF(E18="","",E18)</f>
        <v>Vyplň údaj</v>
      </c>
      <c r="G55" s="45"/>
      <c r="H55" s="45"/>
      <c r="I55" s="36" t="s">
        <v>39</v>
      </c>
      <c r="J55" s="41" t="str">
        <f>E24</f>
        <v xml:space="preserve"> </v>
      </c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75" t="s">
        <v>135</v>
      </c>
      <c r="D57" s="176"/>
      <c r="E57" s="176"/>
      <c r="F57" s="176"/>
      <c r="G57" s="176"/>
      <c r="H57" s="176"/>
      <c r="I57" s="176"/>
      <c r="J57" s="177" t="s">
        <v>136</v>
      </c>
      <c r="K57" s="176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8" t="s">
        <v>74</v>
      </c>
      <c r="D59" s="45"/>
      <c r="E59" s="45"/>
      <c r="F59" s="45"/>
      <c r="G59" s="45"/>
      <c r="H59" s="45"/>
      <c r="I59" s="45"/>
      <c r="J59" s="107">
        <f>J99</f>
        <v>0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137</v>
      </c>
    </row>
    <row r="60" s="9" customFormat="1" ht="24.96" customHeight="1">
      <c r="A60" s="9"/>
      <c r="B60" s="179"/>
      <c r="C60" s="180"/>
      <c r="D60" s="181" t="s">
        <v>138</v>
      </c>
      <c r="E60" s="182"/>
      <c r="F60" s="182"/>
      <c r="G60" s="182"/>
      <c r="H60" s="182"/>
      <c r="I60" s="182"/>
      <c r="J60" s="183">
        <f>J100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30"/>
      <c r="D61" s="186" t="s">
        <v>139</v>
      </c>
      <c r="E61" s="187"/>
      <c r="F61" s="187"/>
      <c r="G61" s="187"/>
      <c r="H61" s="187"/>
      <c r="I61" s="187"/>
      <c r="J61" s="188">
        <f>J101</f>
        <v>0</v>
      </c>
      <c r="K61" s="130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30"/>
      <c r="D62" s="186" t="s">
        <v>140</v>
      </c>
      <c r="E62" s="187"/>
      <c r="F62" s="187"/>
      <c r="G62" s="187"/>
      <c r="H62" s="187"/>
      <c r="I62" s="187"/>
      <c r="J62" s="188">
        <f>J115</f>
        <v>0</v>
      </c>
      <c r="K62" s="130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9"/>
      <c r="C63" s="180"/>
      <c r="D63" s="181" t="s">
        <v>141</v>
      </c>
      <c r="E63" s="182"/>
      <c r="F63" s="182"/>
      <c r="G63" s="182"/>
      <c r="H63" s="182"/>
      <c r="I63" s="182"/>
      <c r="J63" s="183">
        <f>J130</f>
        <v>0</v>
      </c>
      <c r="K63" s="180"/>
      <c r="L63" s="18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5"/>
      <c r="C64" s="130"/>
      <c r="D64" s="186" t="s">
        <v>142</v>
      </c>
      <c r="E64" s="187"/>
      <c r="F64" s="187"/>
      <c r="G64" s="187"/>
      <c r="H64" s="187"/>
      <c r="I64" s="187"/>
      <c r="J64" s="188">
        <f>J131</f>
        <v>0</v>
      </c>
      <c r="K64" s="130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5"/>
      <c r="C65" s="130"/>
      <c r="D65" s="186" t="s">
        <v>429</v>
      </c>
      <c r="E65" s="187"/>
      <c r="F65" s="187"/>
      <c r="G65" s="187"/>
      <c r="H65" s="187"/>
      <c r="I65" s="187"/>
      <c r="J65" s="188">
        <f>J132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5"/>
      <c r="C66" s="130"/>
      <c r="D66" s="186" t="s">
        <v>433</v>
      </c>
      <c r="E66" s="187"/>
      <c r="F66" s="187"/>
      <c r="G66" s="187"/>
      <c r="H66" s="187"/>
      <c r="I66" s="187"/>
      <c r="J66" s="188">
        <f>J153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441</v>
      </c>
      <c r="E67" s="187"/>
      <c r="F67" s="187"/>
      <c r="G67" s="187"/>
      <c r="H67" s="187"/>
      <c r="I67" s="187"/>
      <c r="J67" s="188">
        <f>J171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30"/>
      <c r="D68" s="186" t="s">
        <v>6319</v>
      </c>
      <c r="E68" s="187"/>
      <c r="F68" s="187"/>
      <c r="G68" s="187"/>
      <c r="H68" s="187"/>
      <c r="I68" s="187"/>
      <c r="J68" s="188">
        <f>J187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30"/>
      <c r="D69" s="186" t="s">
        <v>444</v>
      </c>
      <c r="E69" s="187"/>
      <c r="F69" s="187"/>
      <c r="G69" s="187"/>
      <c r="H69" s="187"/>
      <c r="I69" s="187"/>
      <c r="J69" s="188">
        <f>J204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6320</v>
      </c>
      <c r="E70" s="187"/>
      <c r="F70" s="187"/>
      <c r="G70" s="187"/>
      <c r="H70" s="187"/>
      <c r="I70" s="187"/>
      <c r="J70" s="188">
        <f>J217</f>
        <v>0</v>
      </c>
      <c r="K70" s="130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30"/>
      <c r="D71" s="186" t="s">
        <v>6321</v>
      </c>
      <c r="E71" s="187"/>
      <c r="F71" s="187"/>
      <c r="G71" s="187"/>
      <c r="H71" s="187"/>
      <c r="I71" s="187"/>
      <c r="J71" s="188">
        <f>J218</f>
        <v>0</v>
      </c>
      <c r="K71" s="130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5"/>
      <c r="C72" s="130"/>
      <c r="D72" s="186" t="s">
        <v>6322</v>
      </c>
      <c r="E72" s="187"/>
      <c r="F72" s="187"/>
      <c r="G72" s="187"/>
      <c r="H72" s="187"/>
      <c r="I72" s="187"/>
      <c r="J72" s="188">
        <f>J230</f>
        <v>0</v>
      </c>
      <c r="K72" s="130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5"/>
      <c r="C73" s="130"/>
      <c r="D73" s="186" t="s">
        <v>6323</v>
      </c>
      <c r="E73" s="187"/>
      <c r="F73" s="187"/>
      <c r="G73" s="187"/>
      <c r="H73" s="187"/>
      <c r="I73" s="187"/>
      <c r="J73" s="188">
        <f>J254</f>
        <v>0</v>
      </c>
      <c r="K73" s="130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5"/>
      <c r="C74" s="130"/>
      <c r="D74" s="186" t="s">
        <v>6324</v>
      </c>
      <c r="E74" s="187"/>
      <c r="F74" s="187"/>
      <c r="G74" s="187"/>
      <c r="H74" s="187"/>
      <c r="I74" s="187"/>
      <c r="J74" s="188">
        <f>J277</f>
        <v>0</v>
      </c>
      <c r="K74" s="130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30"/>
      <c r="D75" s="186" t="s">
        <v>507</v>
      </c>
      <c r="E75" s="187"/>
      <c r="F75" s="187"/>
      <c r="G75" s="187"/>
      <c r="H75" s="187"/>
      <c r="I75" s="187"/>
      <c r="J75" s="188">
        <f>J312</f>
        <v>0</v>
      </c>
      <c r="K75" s="130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5"/>
      <c r="C76" s="130"/>
      <c r="D76" s="186" t="s">
        <v>6325</v>
      </c>
      <c r="E76" s="187"/>
      <c r="F76" s="187"/>
      <c r="G76" s="187"/>
      <c r="H76" s="187"/>
      <c r="I76" s="187"/>
      <c r="J76" s="188">
        <f>J329</f>
        <v>0</v>
      </c>
      <c r="K76" s="130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5"/>
      <c r="C77" s="130"/>
      <c r="D77" s="186" t="s">
        <v>6326</v>
      </c>
      <c r="E77" s="187"/>
      <c r="F77" s="187"/>
      <c r="G77" s="187"/>
      <c r="H77" s="187"/>
      <c r="I77" s="187"/>
      <c r="J77" s="188">
        <f>J338</f>
        <v>0</v>
      </c>
      <c r="K77" s="130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30"/>
      <c r="D78" s="186" t="s">
        <v>143</v>
      </c>
      <c r="E78" s="187"/>
      <c r="F78" s="187"/>
      <c r="G78" s="187"/>
      <c r="H78" s="187"/>
      <c r="I78" s="187"/>
      <c r="J78" s="188">
        <f>J347</f>
        <v>0</v>
      </c>
      <c r="K78" s="130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9"/>
      <c r="C79" s="180"/>
      <c r="D79" s="181" t="s">
        <v>4140</v>
      </c>
      <c r="E79" s="182"/>
      <c r="F79" s="182"/>
      <c r="G79" s="182"/>
      <c r="H79" s="182"/>
      <c r="I79" s="182"/>
      <c r="J79" s="183">
        <f>J350</f>
        <v>0</v>
      </c>
      <c r="K79" s="180"/>
      <c r="L79" s="184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43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6.96" customHeight="1">
      <c r="A81" s="43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5" s="2" customFormat="1" ht="6.96" customHeight="1">
      <c r="A85" s="43"/>
      <c r="B85" s="66"/>
      <c r="C85" s="67"/>
      <c r="D85" s="67"/>
      <c r="E85" s="67"/>
      <c r="F85" s="67"/>
      <c r="G85" s="67"/>
      <c r="H85" s="67"/>
      <c r="I85" s="67"/>
      <c r="J85" s="67"/>
      <c r="K85" s="67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24.96" customHeight="1">
      <c r="A86" s="43"/>
      <c r="B86" s="44"/>
      <c r="C86" s="27" t="s">
        <v>144</v>
      </c>
      <c r="D86" s="45"/>
      <c r="E86" s="45"/>
      <c r="F86" s="45"/>
      <c r="G86" s="45"/>
      <c r="H86" s="45"/>
      <c r="I86" s="45"/>
      <c r="J86" s="45"/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6.96" customHeight="1">
      <c r="A87" s="43"/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12" customHeight="1">
      <c r="A88" s="43"/>
      <c r="B88" s="44"/>
      <c r="C88" s="36" t="s">
        <v>16</v>
      </c>
      <c r="D88" s="45"/>
      <c r="E88" s="45"/>
      <c r="F88" s="45"/>
      <c r="G88" s="45"/>
      <c r="H88" s="45"/>
      <c r="I88" s="45"/>
      <c r="J88" s="45"/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26.25" customHeight="1">
      <c r="A89" s="43"/>
      <c r="B89" s="44"/>
      <c r="C89" s="45"/>
      <c r="D89" s="45"/>
      <c r="E89" s="174" t="str">
        <f>E7</f>
        <v>Komunitní dům sociální služby Domova Na cestě – Hlinsko_rev DPS</v>
      </c>
      <c r="F89" s="36"/>
      <c r="G89" s="36"/>
      <c r="H89" s="36"/>
      <c r="I89" s="45"/>
      <c r="J89" s="45"/>
      <c r="K89" s="45"/>
      <c r="L89" s="14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="2" customFormat="1" ht="12" customHeight="1">
      <c r="A90" s="43"/>
      <c r="B90" s="44"/>
      <c r="C90" s="36" t="s">
        <v>132</v>
      </c>
      <c r="D90" s="45"/>
      <c r="E90" s="45"/>
      <c r="F90" s="45"/>
      <c r="G90" s="45"/>
      <c r="H90" s="45"/>
      <c r="I90" s="45"/>
      <c r="J90" s="45"/>
      <c r="K90" s="45"/>
      <c r="L90" s="149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="2" customFormat="1" ht="16.5" customHeight="1">
      <c r="A91" s="43"/>
      <c r="B91" s="44"/>
      <c r="C91" s="45"/>
      <c r="D91" s="45"/>
      <c r="E91" s="74" t="str">
        <f>E9</f>
        <v>SO03 - Dopravní řešení</v>
      </c>
      <c r="F91" s="45"/>
      <c r="G91" s="45"/>
      <c r="H91" s="45"/>
      <c r="I91" s="45"/>
      <c r="J91" s="45"/>
      <c r="K91" s="45"/>
      <c r="L91" s="149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="2" customFormat="1" ht="6.96" customHeight="1">
      <c r="A92" s="43"/>
      <c r="B92" s="44"/>
      <c r="C92" s="45"/>
      <c r="D92" s="45"/>
      <c r="E92" s="45"/>
      <c r="F92" s="45"/>
      <c r="G92" s="45"/>
      <c r="H92" s="45"/>
      <c r="I92" s="45"/>
      <c r="J92" s="45"/>
      <c r="K92" s="45"/>
      <c r="L92" s="149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="2" customFormat="1" ht="12" customHeight="1">
      <c r="A93" s="43"/>
      <c r="B93" s="44"/>
      <c r="C93" s="36" t="s">
        <v>22</v>
      </c>
      <c r="D93" s="45"/>
      <c r="E93" s="45"/>
      <c r="F93" s="31" t="str">
        <f>F12</f>
        <v xml:space="preserve"> </v>
      </c>
      <c r="G93" s="45"/>
      <c r="H93" s="45"/>
      <c r="I93" s="36" t="s">
        <v>24</v>
      </c>
      <c r="J93" s="77" t="str">
        <f>IF(J12="","",J12)</f>
        <v>15. 7. 2024</v>
      </c>
      <c r="K93" s="45"/>
      <c r="L93" s="149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="2" customFormat="1" ht="6.96" customHeight="1">
      <c r="A94" s="43"/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149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="2" customFormat="1" ht="15.15" customHeight="1">
      <c r="A95" s="43"/>
      <c r="B95" s="44"/>
      <c r="C95" s="36" t="s">
        <v>30</v>
      </c>
      <c r="D95" s="45"/>
      <c r="E95" s="45"/>
      <c r="F95" s="31" t="str">
        <f>E15</f>
        <v xml:space="preserve"> </v>
      </c>
      <c r="G95" s="45"/>
      <c r="H95" s="45"/>
      <c r="I95" s="36" t="s">
        <v>37</v>
      </c>
      <c r="J95" s="41" t="str">
        <f>E21</f>
        <v xml:space="preserve"> </v>
      </c>
      <c r="K95" s="45"/>
      <c r="L95" s="149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="2" customFormat="1" ht="15.15" customHeight="1">
      <c r="A96" s="43"/>
      <c r="B96" s="44"/>
      <c r="C96" s="36" t="s">
        <v>35</v>
      </c>
      <c r="D96" s="45"/>
      <c r="E96" s="45"/>
      <c r="F96" s="31" t="str">
        <f>IF(E18="","",E18)</f>
        <v>Vyplň údaj</v>
      </c>
      <c r="G96" s="45"/>
      <c r="H96" s="45"/>
      <c r="I96" s="36" t="s">
        <v>39</v>
      </c>
      <c r="J96" s="41" t="str">
        <f>E24</f>
        <v xml:space="preserve"> </v>
      </c>
      <c r="K96" s="45"/>
      <c r="L96" s="149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="2" customFormat="1" ht="10.32" customHeight="1">
      <c r="A97" s="43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149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="11" customFormat="1" ht="29.28" customHeight="1">
      <c r="A98" s="190"/>
      <c r="B98" s="191"/>
      <c r="C98" s="192" t="s">
        <v>145</v>
      </c>
      <c r="D98" s="193" t="s">
        <v>61</v>
      </c>
      <c r="E98" s="193" t="s">
        <v>57</v>
      </c>
      <c r="F98" s="193" t="s">
        <v>58</v>
      </c>
      <c r="G98" s="193" t="s">
        <v>146</v>
      </c>
      <c r="H98" s="193" t="s">
        <v>147</v>
      </c>
      <c r="I98" s="193" t="s">
        <v>148</v>
      </c>
      <c r="J98" s="193" t="s">
        <v>136</v>
      </c>
      <c r="K98" s="194" t="s">
        <v>149</v>
      </c>
      <c r="L98" s="195"/>
      <c r="M98" s="97" t="s">
        <v>32</v>
      </c>
      <c r="N98" s="98" t="s">
        <v>46</v>
      </c>
      <c r="O98" s="98" t="s">
        <v>150</v>
      </c>
      <c r="P98" s="98" t="s">
        <v>151</v>
      </c>
      <c r="Q98" s="98" t="s">
        <v>152</v>
      </c>
      <c r="R98" s="98" t="s">
        <v>153</v>
      </c>
      <c r="S98" s="98" t="s">
        <v>154</v>
      </c>
      <c r="T98" s="99" t="s">
        <v>155</v>
      </c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</row>
    <row r="99" s="2" customFormat="1" ht="22.8" customHeight="1">
      <c r="A99" s="43"/>
      <c r="B99" s="44"/>
      <c r="C99" s="104" t="s">
        <v>156</v>
      </c>
      <c r="D99" s="45"/>
      <c r="E99" s="45"/>
      <c r="F99" s="45"/>
      <c r="G99" s="45"/>
      <c r="H99" s="45"/>
      <c r="I99" s="45"/>
      <c r="J99" s="196">
        <f>BK99</f>
        <v>0</v>
      </c>
      <c r="K99" s="45"/>
      <c r="L99" s="49"/>
      <c r="M99" s="100"/>
      <c r="N99" s="197"/>
      <c r="O99" s="101"/>
      <c r="P99" s="198">
        <f>P100+P130+P350</f>
        <v>0</v>
      </c>
      <c r="Q99" s="101"/>
      <c r="R99" s="198">
        <f>R100+R130+R350</f>
        <v>400.74819810720874</v>
      </c>
      <c r="S99" s="101"/>
      <c r="T99" s="199">
        <f>T100+T130+T350</f>
        <v>17.989999999999998</v>
      </c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T99" s="21" t="s">
        <v>75</v>
      </c>
      <c r="AU99" s="21" t="s">
        <v>137</v>
      </c>
      <c r="BK99" s="200">
        <f>BK100+BK130+BK350</f>
        <v>0</v>
      </c>
    </row>
    <row r="100" s="12" customFormat="1" ht="25.92" customHeight="1">
      <c r="A100" s="12"/>
      <c r="B100" s="201"/>
      <c r="C100" s="202"/>
      <c r="D100" s="203" t="s">
        <v>75</v>
      </c>
      <c r="E100" s="204" t="s">
        <v>157</v>
      </c>
      <c r="F100" s="204" t="s">
        <v>158</v>
      </c>
      <c r="G100" s="202"/>
      <c r="H100" s="202"/>
      <c r="I100" s="205"/>
      <c r="J100" s="206">
        <f>BK100</f>
        <v>0</v>
      </c>
      <c r="K100" s="202"/>
      <c r="L100" s="207"/>
      <c r="M100" s="208"/>
      <c r="N100" s="209"/>
      <c r="O100" s="209"/>
      <c r="P100" s="210">
        <f>P101+P115</f>
        <v>0</v>
      </c>
      <c r="Q100" s="209"/>
      <c r="R100" s="210">
        <f>R101+R115</f>
        <v>0</v>
      </c>
      <c r="S100" s="209"/>
      <c r="T100" s="211">
        <f>T101+T115</f>
        <v>17.27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84</v>
      </c>
      <c r="AT100" s="213" t="s">
        <v>75</v>
      </c>
      <c r="AU100" s="213" t="s">
        <v>76</v>
      </c>
      <c r="AY100" s="212" t="s">
        <v>159</v>
      </c>
      <c r="BK100" s="214">
        <f>BK101+BK115</f>
        <v>0</v>
      </c>
    </row>
    <row r="101" s="12" customFormat="1" ht="22.8" customHeight="1">
      <c r="A101" s="12"/>
      <c r="B101" s="201"/>
      <c r="C101" s="202"/>
      <c r="D101" s="203" t="s">
        <v>75</v>
      </c>
      <c r="E101" s="215" t="s">
        <v>160</v>
      </c>
      <c r="F101" s="215" t="s">
        <v>161</v>
      </c>
      <c r="G101" s="202"/>
      <c r="H101" s="202"/>
      <c r="I101" s="205"/>
      <c r="J101" s="216">
        <f>BK101</f>
        <v>0</v>
      </c>
      <c r="K101" s="202"/>
      <c r="L101" s="207"/>
      <c r="M101" s="208"/>
      <c r="N101" s="209"/>
      <c r="O101" s="209"/>
      <c r="P101" s="210">
        <f>SUM(P102:P114)</f>
        <v>0</v>
      </c>
      <c r="Q101" s="209"/>
      <c r="R101" s="210">
        <f>SUM(R102:R114)</f>
        <v>0</v>
      </c>
      <c r="S101" s="209"/>
      <c r="T101" s="211">
        <f>SUM(T102:T114)</f>
        <v>17.27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2" t="s">
        <v>84</v>
      </c>
      <c r="AT101" s="213" t="s">
        <v>75</v>
      </c>
      <c r="AU101" s="213" t="s">
        <v>84</v>
      </c>
      <c r="AY101" s="212" t="s">
        <v>159</v>
      </c>
      <c r="BK101" s="214">
        <f>SUM(BK102:BK114)</f>
        <v>0</v>
      </c>
    </row>
    <row r="102" s="2" customFormat="1" ht="66.75" customHeight="1">
      <c r="A102" s="43"/>
      <c r="B102" s="44"/>
      <c r="C102" s="217" t="s">
        <v>84</v>
      </c>
      <c r="D102" s="217" t="s">
        <v>162</v>
      </c>
      <c r="E102" s="218" t="s">
        <v>6327</v>
      </c>
      <c r="F102" s="219" t="s">
        <v>6328</v>
      </c>
      <c r="G102" s="220" t="s">
        <v>165</v>
      </c>
      <c r="H102" s="221">
        <v>8</v>
      </c>
      <c r="I102" s="222"/>
      <c r="J102" s="223">
        <f>ROUND(I102*H102,2)</f>
        <v>0</v>
      </c>
      <c r="K102" s="219" t="s">
        <v>166</v>
      </c>
      <c r="L102" s="49"/>
      <c r="M102" s="224" t="s">
        <v>32</v>
      </c>
      <c r="N102" s="225" t="s">
        <v>48</v>
      </c>
      <c r="O102" s="89"/>
      <c r="P102" s="226">
        <f>O102*H102</f>
        <v>0</v>
      </c>
      <c r="Q102" s="226">
        <v>0</v>
      </c>
      <c r="R102" s="226">
        <f>Q102*H102</f>
        <v>0</v>
      </c>
      <c r="S102" s="226">
        <v>0.22</v>
      </c>
      <c r="T102" s="227">
        <f>S102*H102</f>
        <v>1.76</v>
      </c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R102" s="228" t="s">
        <v>96</v>
      </c>
      <c r="AT102" s="228" t="s">
        <v>162</v>
      </c>
      <c r="AU102" s="228" t="s">
        <v>91</v>
      </c>
      <c r="AY102" s="21" t="s">
        <v>159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1" t="s">
        <v>91</v>
      </c>
      <c r="BK102" s="229">
        <f>ROUND(I102*H102,2)</f>
        <v>0</v>
      </c>
      <c r="BL102" s="21" t="s">
        <v>96</v>
      </c>
      <c r="BM102" s="228" t="s">
        <v>6329</v>
      </c>
    </row>
    <row r="103" s="2" customFormat="1">
      <c r="A103" s="43"/>
      <c r="B103" s="44"/>
      <c r="C103" s="45"/>
      <c r="D103" s="230" t="s">
        <v>168</v>
      </c>
      <c r="E103" s="45"/>
      <c r="F103" s="231" t="s">
        <v>6330</v>
      </c>
      <c r="G103" s="45"/>
      <c r="H103" s="45"/>
      <c r="I103" s="232"/>
      <c r="J103" s="45"/>
      <c r="K103" s="45"/>
      <c r="L103" s="49"/>
      <c r="M103" s="233"/>
      <c r="N103" s="234"/>
      <c r="O103" s="89"/>
      <c r="P103" s="89"/>
      <c r="Q103" s="89"/>
      <c r="R103" s="89"/>
      <c r="S103" s="89"/>
      <c r="T103" s="90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T103" s="21" t="s">
        <v>168</v>
      </c>
      <c r="AU103" s="21" t="s">
        <v>91</v>
      </c>
    </row>
    <row r="104" s="14" customFormat="1">
      <c r="A104" s="14"/>
      <c r="B104" s="246"/>
      <c r="C104" s="247"/>
      <c r="D104" s="237" t="s">
        <v>170</v>
      </c>
      <c r="E104" s="248" t="s">
        <v>32</v>
      </c>
      <c r="F104" s="249" t="s">
        <v>6331</v>
      </c>
      <c r="G104" s="247"/>
      <c r="H104" s="250">
        <v>8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170</v>
      </c>
      <c r="AU104" s="256" t="s">
        <v>91</v>
      </c>
      <c r="AV104" s="14" t="s">
        <v>91</v>
      </c>
      <c r="AW104" s="14" t="s">
        <v>38</v>
      </c>
      <c r="AX104" s="14" t="s">
        <v>84</v>
      </c>
      <c r="AY104" s="256" t="s">
        <v>159</v>
      </c>
    </row>
    <row r="105" s="2" customFormat="1" ht="76.35" customHeight="1">
      <c r="A105" s="43"/>
      <c r="B105" s="44"/>
      <c r="C105" s="217" t="s">
        <v>91</v>
      </c>
      <c r="D105" s="217" t="s">
        <v>162</v>
      </c>
      <c r="E105" s="218" t="s">
        <v>6332</v>
      </c>
      <c r="F105" s="219" t="s">
        <v>6333</v>
      </c>
      <c r="G105" s="220" t="s">
        <v>165</v>
      </c>
      <c r="H105" s="221">
        <v>8</v>
      </c>
      <c r="I105" s="222"/>
      <c r="J105" s="223">
        <f>ROUND(I105*H105,2)</f>
        <v>0</v>
      </c>
      <c r="K105" s="219" t="s">
        <v>166</v>
      </c>
      <c r="L105" s="49"/>
      <c r="M105" s="224" t="s">
        <v>32</v>
      </c>
      <c r="N105" s="225" t="s">
        <v>48</v>
      </c>
      <c r="O105" s="89"/>
      <c r="P105" s="226">
        <f>O105*H105</f>
        <v>0</v>
      </c>
      <c r="Q105" s="226">
        <v>0</v>
      </c>
      <c r="R105" s="226">
        <f>Q105*H105</f>
        <v>0</v>
      </c>
      <c r="S105" s="226">
        <v>0.57999999999999996</v>
      </c>
      <c r="T105" s="227">
        <f>S105*H105</f>
        <v>4.6399999999999997</v>
      </c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R105" s="228" t="s">
        <v>96</v>
      </c>
      <c r="AT105" s="228" t="s">
        <v>162</v>
      </c>
      <c r="AU105" s="228" t="s">
        <v>91</v>
      </c>
      <c r="AY105" s="21" t="s">
        <v>159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91</v>
      </c>
      <c r="BK105" s="229">
        <f>ROUND(I105*H105,2)</f>
        <v>0</v>
      </c>
      <c r="BL105" s="21" t="s">
        <v>96</v>
      </c>
      <c r="BM105" s="228" t="s">
        <v>6334</v>
      </c>
    </row>
    <row r="106" s="2" customFormat="1">
      <c r="A106" s="43"/>
      <c r="B106" s="44"/>
      <c r="C106" s="45"/>
      <c r="D106" s="230" t="s">
        <v>168</v>
      </c>
      <c r="E106" s="45"/>
      <c r="F106" s="231" t="s">
        <v>6335</v>
      </c>
      <c r="G106" s="45"/>
      <c r="H106" s="45"/>
      <c r="I106" s="232"/>
      <c r="J106" s="45"/>
      <c r="K106" s="45"/>
      <c r="L106" s="49"/>
      <c r="M106" s="233"/>
      <c r="N106" s="234"/>
      <c r="O106" s="89"/>
      <c r="P106" s="89"/>
      <c r="Q106" s="89"/>
      <c r="R106" s="89"/>
      <c r="S106" s="89"/>
      <c r="T106" s="90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T106" s="21" t="s">
        <v>168</v>
      </c>
      <c r="AU106" s="21" t="s">
        <v>91</v>
      </c>
    </row>
    <row r="107" s="2" customFormat="1" ht="78" customHeight="1">
      <c r="A107" s="43"/>
      <c r="B107" s="44"/>
      <c r="C107" s="217" t="s">
        <v>93</v>
      </c>
      <c r="D107" s="217" t="s">
        <v>162</v>
      </c>
      <c r="E107" s="218" t="s">
        <v>6336</v>
      </c>
      <c r="F107" s="219" t="s">
        <v>6337</v>
      </c>
      <c r="G107" s="220" t="s">
        <v>165</v>
      </c>
      <c r="H107" s="221">
        <v>6</v>
      </c>
      <c r="I107" s="222"/>
      <c r="J107" s="223">
        <f>ROUND(I107*H107,2)</f>
        <v>0</v>
      </c>
      <c r="K107" s="219" t="s">
        <v>166</v>
      </c>
      <c r="L107" s="49"/>
      <c r="M107" s="224" t="s">
        <v>32</v>
      </c>
      <c r="N107" s="225" t="s">
        <v>48</v>
      </c>
      <c r="O107" s="89"/>
      <c r="P107" s="226">
        <f>O107*H107</f>
        <v>0</v>
      </c>
      <c r="Q107" s="226">
        <v>0</v>
      </c>
      <c r="R107" s="226">
        <f>Q107*H107</f>
        <v>0</v>
      </c>
      <c r="S107" s="226">
        <v>0.26000000000000001</v>
      </c>
      <c r="T107" s="227">
        <f>S107*H107</f>
        <v>1.5600000000000001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R107" s="228" t="s">
        <v>96</v>
      </c>
      <c r="AT107" s="228" t="s">
        <v>162</v>
      </c>
      <c r="AU107" s="228" t="s">
        <v>91</v>
      </c>
      <c r="AY107" s="21" t="s">
        <v>159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91</v>
      </c>
      <c r="BK107" s="229">
        <f>ROUND(I107*H107,2)</f>
        <v>0</v>
      </c>
      <c r="BL107" s="21" t="s">
        <v>96</v>
      </c>
      <c r="BM107" s="228" t="s">
        <v>6338</v>
      </c>
    </row>
    <row r="108" s="2" customFormat="1">
      <c r="A108" s="43"/>
      <c r="B108" s="44"/>
      <c r="C108" s="45"/>
      <c r="D108" s="230" t="s">
        <v>168</v>
      </c>
      <c r="E108" s="45"/>
      <c r="F108" s="231" t="s">
        <v>6339</v>
      </c>
      <c r="G108" s="45"/>
      <c r="H108" s="45"/>
      <c r="I108" s="232"/>
      <c r="J108" s="45"/>
      <c r="K108" s="45"/>
      <c r="L108" s="49"/>
      <c r="M108" s="233"/>
      <c r="N108" s="234"/>
      <c r="O108" s="89"/>
      <c r="P108" s="89"/>
      <c r="Q108" s="89"/>
      <c r="R108" s="89"/>
      <c r="S108" s="89"/>
      <c r="T108" s="90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T108" s="21" t="s">
        <v>168</v>
      </c>
      <c r="AU108" s="21" t="s">
        <v>91</v>
      </c>
    </row>
    <row r="109" s="2" customFormat="1" ht="76.35" customHeight="1">
      <c r="A109" s="43"/>
      <c r="B109" s="44"/>
      <c r="C109" s="217" t="s">
        <v>96</v>
      </c>
      <c r="D109" s="217" t="s">
        <v>162</v>
      </c>
      <c r="E109" s="218" t="s">
        <v>6340</v>
      </c>
      <c r="F109" s="219" t="s">
        <v>6341</v>
      </c>
      <c r="G109" s="220" t="s">
        <v>165</v>
      </c>
      <c r="H109" s="221">
        <v>6</v>
      </c>
      <c r="I109" s="222"/>
      <c r="J109" s="223">
        <f>ROUND(I109*H109,2)</f>
        <v>0</v>
      </c>
      <c r="K109" s="219" t="s">
        <v>166</v>
      </c>
      <c r="L109" s="49"/>
      <c r="M109" s="224" t="s">
        <v>32</v>
      </c>
      <c r="N109" s="225" t="s">
        <v>48</v>
      </c>
      <c r="O109" s="89"/>
      <c r="P109" s="226">
        <f>O109*H109</f>
        <v>0</v>
      </c>
      <c r="Q109" s="226">
        <v>0</v>
      </c>
      <c r="R109" s="226">
        <f>Q109*H109</f>
        <v>0</v>
      </c>
      <c r="S109" s="226">
        <v>0.44</v>
      </c>
      <c r="T109" s="227">
        <f>S109*H109</f>
        <v>2.6400000000000001</v>
      </c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R109" s="228" t="s">
        <v>96</v>
      </c>
      <c r="AT109" s="228" t="s">
        <v>162</v>
      </c>
      <c r="AU109" s="228" t="s">
        <v>91</v>
      </c>
      <c r="AY109" s="21" t="s">
        <v>159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1" t="s">
        <v>91</v>
      </c>
      <c r="BK109" s="229">
        <f>ROUND(I109*H109,2)</f>
        <v>0</v>
      </c>
      <c r="BL109" s="21" t="s">
        <v>96</v>
      </c>
      <c r="BM109" s="228" t="s">
        <v>6342</v>
      </c>
    </row>
    <row r="110" s="2" customFormat="1">
      <c r="A110" s="43"/>
      <c r="B110" s="44"/>
      <c r="C110" s="45"/>
      <c r="D110" s="230" t="s">
        <v>168</v>
      </c>
      <c r="E110" s="45"/>
      <c r="F110" s="231" t="s">
        <v>6343</v>
      </c>
      <c r="G110" s="45"/>
      <c r="H110" s="45"/>
      <c r="I110" s="232"/>
      <c r="J110" s="45"/>
      <c r="K110" s="45"/>
      <c r="L110" s="49"/>
      <c r="M110" s="233"/>
      <c r="N110" s="234"/>
      <c r="O110" s="89"/>
      <c r="P110" s="89"/>
      <c r="Q110" s="89"/>
      <c r="R110" s="89"/>
      <c r="S110" s="89"/>
      <c r="T110" s="90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T110" s="21" t="s">
        <v>168</v>
      </c>
      <c r="AU110" s="21" t="s">
        <v>91</v>
      </c>
    </row>
    <row r="111" s="2" customFormat="1" ht="44.25" customHeight="1">
      <c r="A111" s="43"/>
      <c r="B111" s="44"/>
      <c r="C111" s="217" t="s">
        <v>99</v>
      </c>
      <c r="D111" s="217" t="s">
        <v>162</v>
      </c>
      <c r="E111" s="218" t="s">
        <v>6344</v>
      </c>
      <c r="F111" s="219" t="s">
        <v>6345</v>
      </c>
      <c r="G111" s="220" t="s">
        <v>785</v>
      </c>
      <c r="H111" s="221">
        <v>23</v>
      </c>
      <c r="I111" s="222"/>
      <c r="J111" s="223">
        <f>ROUND(I111*H111,2)</f>
        <v>0</v>
      </c>
      <c r="K111" s="219" t="s">
        <v>166</v>
      </c>
      <c r="L111" s="49"/>
      <c r="M111" s="224" t="s">
        <v>32</v>
      </c>
      <c r="N111" s="225" t="s">
        <v>48</v>
      </c>
      <c r="O111" s="89"/>
      <c r="P111" s="226">
        <f>O111*H111</f>
        <v>0</v>
      </c>
      <c r="Q111" s="226">
        <v>0</v>
      </c>
      <c r="R111" s="226">
        <f>Q111*H111</f>
        <v>0</v>
      </c>
      <c r="S111" s="226">
        <v>0.28999999999999998</v>
      </c>
      <c r="T111" s="227">
        <f>S111*H111</f>
        <v>6.6699999999999999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R111" s="228" t="s">
        <v>96</v>
      </c>
      <c r="AT111" s="228" t="s">
        <v>162</v>
      </c>
      <c r="AU111" s="228" t="s">
        <v>91</v>
      </c>
      <c r="AY111" s="21" t="s">
        <v>159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1" t="s">
        <v>91</v>
      </c>
      <c r="BK111" s="229">
        <f>ROUND(I111*H111,2)</f>
        <v>0</v>
      </c>
      <c r="BL111" s="21" t="s">
        <v>96</v>
      </c>
      <c r="BM111" s="228" t="s">
        <v>6346</v>
      </c>
    </row>
    <row r="112" s="2" customFormat="1">
      <c r="A112" s="43"/>
      <c r="B112" s="44"/>
      <c r="C112" s="45"/>
      <c r="D112" s="230" t="s">
        <v>168</v>
      </c>
      <c r="E112" s="45"/>
      <c r="F112" s="231" t="s">
        <v>6347</v>
      </c>
      <c r="G112" s="45"/>
      <c r="H112" s="45"/>
      <c r="I112" s="232"/>
      <c r="J112" s="45"/>
      <c r="K112" s="45"/>
      <c r="L112" s="49"/>
      <c r="M112" s="233"/>
      <c r="N112" s="234"/>
      <c r="O112" s="89"/>
      <c r="P112" s="89"/>
      <c r="Q112" s="89"/>
      <c r="R112" s="89"/>
      <c r="S112" s="89"/>
      <c r="T112" s="90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T112" s="21" t="s">
        <v>168</v>
      </c>
      <c r="AU112" s="21" t="s">
        <v>91</v>
      </c>
    </row>
    <row r="113" s="2" customFormat="1" ht="24.15" customHeight="1">
      <c r="A113" s="43"/>
      <c r="B113" s="44"/>
      <c r="C113" s="217" t="s">
        <v>102</v>
      </c>
      <c r="D113" s="217" t="s">
        <v>162</v>
      </c>
      <c r="E113" s="218" t="s">
        <v>6348</v>
      </c>
      <c r="F113" s="219" t="s">
        <v>6349</v>
      </c>
      <c r="G113" s="220" t="s">
        <v>785</v>
      </c>
      <c r="H113" s="221">
        <v>40</v>
      </c>
      <c r="I113" s="222"/>
      <c r="J113" s="223">
        <f>ROUND(I113*H113,2)</f>
        <v>0</v>
      </c>
      <c r="K113" s="219" t="s">
        <v>166</v>
      </c>
      <c r="L113" s="49"/>
      <c r="M113" s="224" t="s">
        <v>32</v>
      </c>
      <c r="N113" s="225" t="s">
        <v>48</v>
      </c>
      <c r="O113" s="8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R113" s="228" t="s">
        <v>96</v>
      </c>
      <c r="AT113" s="228" t="s">
        <v>162</v>
      </c>
      <c r="AU113" s="228" t="s">
        <v>91</v>
      </c>
      <c r="AY113" s="21" t="s">
        <v>159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91</v>
      </c>
      <c r="BK113" s="229">
        <f>ROUND(I113*H113,2)</f>
        <v>0</v>
      </c>
      <c r="BL113" s="21" t="s">
        <v>96</v>
      </c>
      <c r="BM113" s="228" t="s">
        <v>6350</v>
      </c>
    </row>
    <row r="114" s="2" customFormat="1">
      <c r="A114" s="43"/>
      <c r="B114" s="44"/>
      <c r="C114" s="45"/>
      <c r="D114" s="230" t="s">
        <v>168</v>
      </c>
      <c r="E114" s="45"/>
      <c r="F114" s="231" t="s">
        <v>6351</v>
      </c>
      <c r="G114" s="45"/>
      <c r="H114" s="45"/>
      <c r="I114" s="232"/>
      <c r="J114" s="45"/>
      <c r="K114" s="45"/>
      <c r="L114" s="49"/>
      <c r="M114" s="233"/>
      <c r="N114" s="234"/>
      <c r="O114" s="89"/>
      <c r="P114" s="89"/>
      <c r="Q114" s="89"/>
      <c r="R114" s="89"/>
      <c r="S114" s="89"/>
      <c r="T114" s="90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T114" s="21" t="s">
        <v>168</v>
      </c>
      <c r="AU114" s="21" t="s">
        <v>91</v>
      </c>
    </row>
    <row r="115" s="12" customFormat="1" ht="22.8" customHeight="1">
      <c r="A115" s="12"/>
      <c r="B115" s="201"/>
      <c r="C115" s="202"/>
      <c r="D115" s="203" t="s">
        <v>75</v>
      </c>
      <c r="E115" s="215" t="s">
        <v>177</v>
      </c>
      <c r="F115" s="215" t="s">
        <v>178</v>
      </c>
      <c r="G115" s="202"/>
      <c r="H115" s="202"/>
      <c r="I115" s="205"/>
      <c r="J115" s="216">
        <f>BK115</f>
        <v>0</v>
      </c>
      <c r="K115" s="202"/>
      <c r="L115" s="207"/>
      <c r="M115" s="208"/>
      <c r="N115" s="209"/>
      <c r="O115" s="209"/>
      <c r="P115" s="210">
        <f>SUM(P116:P129)</f>
        <v>0</v>
      </c>
      <c r="Q115" s="209"/>
      <c r="R115" s="210">
        <f>SUM(R116:R129)</f>
        <v>0</v>
      </c>
      <c r="S115" s="209"/>
      <c r="T115" s="211">
        <f>SUM(T116:T129)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2" t="s">
        <v>84</v>
      </c>
      <c r="AT115" s="213" t="s">
        <v>75</v>
      </c>
      <c r="AU115" s="213" t="s">
        <v>84</v>
      </c>
      <c r="AY115" s="212" t="s">
        <v>159</v>
      </c>
      <c r="BK115" s="214">
        <f>SUM(BK116:BK129)</f>
        <v>0</v>
      </c>
    </row>
    <row r="116" s="2" customFormat="1" ht="24.15" customHeight="1">
      <c r="A116" s="43"/>
      <c r="B116" s="44"/>
      <c r="C116" s="217" t="s">
        <v>105</v>
      </c>
      <c r="D116" s="217" t="s">
        <v>162</v>
      </c>
      <c r="E116" s="218" t="s">
        <v>179</v>
      </c>
      <c r="F116" s="219" t="s">
        <v>180</v>
      </c>
      <c r="G116" s="220" t="s">
        <v>181</v>
      </c>
      <c r="H116" s="221">
        <v>17.989999999999998</v>
      </c>
      <c r="I116" s="222"/>
      <c r="J116" s="223">
        <f>ROUND(I116*H116,2)</f>
        <v>0</v>
      </c>
      <c r="K116" s="219" t="s">
        <v>166</v>
      </c>
      <c r="L116" s="49"/>
      <c r="M116" s="224" t="s">
        <v>32</v>
      </c>
      <c r="N116" s="225" t="s">
        <v>48</v>
      </c>
      <c r="O116" s="8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8" t="s">
        <v>96</v>
      </c>
      <c r="AT116" s="228" t="s">
        <v>162</v>
      </c>
      <c r="AU116" s="228" t="s">
        <v>91</v>
      </c>
      <c r="AY116" s="21" t="s">
        <v>159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91</v>
      </c>
      <c r="BK116" s="229">
        <f>ROUND(I116*H116,2)</f>
        <v>0</v>
      </c>
      <c r="BL116" s="21" t="s">
        <v>96</v>
      </c>
      <c r="BM116" s="228" t="s">
        <v>6352</v>
      </c>
    </row>
    <row r="117" s="2" customFormat="1">
      <c r="A117" s="43"/>
      <c r="B117" s="44"/>
      <c r="C117" s="45"/>
      <c r="D117" s="230" t="s">
        <v>168</v>
      </c>
      <c r="E117" s="45"/>
      <c r="F117" s="231" t="s">
        <v>183</v>
      </c>
      <c r="G117" s="45"/>
      <c r="H117" s="45"/>
      <c r="I117" s="232"/>
      <c r="J117" s="45"/>
      <c r="K117" s="45"/>
      <c r="L117" s="49"/>
      <c r="M117" s="233"/>
      <c r="N117" s="234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168</v>
      </c>
      <c r="AU117" s="21" t="s">
        <v>91</v>
      </c>
    </row>
    <row r="118" s="2" customFormat="1" ht="33" customHeight="1">
      <c r="A118" s="43"/>
      <c r="B118" s="44"/>
      <c r="C118" s="217" t="s">
        <v>108</v>
      </c>
      <c r="D118" s="217" t="s">
        <v>162</v>
      </c>
      <c r="E118" s="218" t="s">
        <v>184</v>
      </c>
      <c r="F118" s="219" t="s">
        <v>185</v>
      </c>
      <c r="G118" s="220" t="s">
        <v>181</v>
      </c>
      <c r="H118" s="221">
        <v>17.989999999999998</v>
      </c>
      <c r="I118" s="222"/>
      <c r="J118" s="223">
        <f>ROUND(I118*H118,2)</f>
        <v>0</v>
      </c>
      <c r="K118" s="219" t="s">
        <v>166</v>
      </c>
      <c r="L118" s="49"/>
      <c r="M118" s="224" t="s">
        <v>32</v>
      </c>
      <c r="N118" s="225" t="s">
        <v>48</v>
      </c>
      <c r="O118" s="89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R118" s="228" t="s">
        <v>96</v>
      </c>
      <c r="AT118" s="228" t="s">
        <v>162</v>
      </c>
      <c r="AU118" s="228" t="s">
        <v>91</v>
      </c>
      <c r="AY118" s="21" t="s">
        <v>159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1" t="s">
        <v>91</v>
      </c>
      <c r="BK118" s="229">
        <f>ROUND(I118*H118,2)</f>
        <v>0</v>
      </c>
      <c r="BL118" s="21" t="s">
        <v>96</v>
      </c>
      <c r="BM118" s="228" t="s">
        <v>6353</v>
      </c>
    </row>
    <row r="119" s="2" customFormat="1">
      <c r="A119" s="43"/>
      <c r="B119" s="44"/>
      <c r="C119" s="45"/>
      <c r="D119" s="230" t="s">
        <v>168</v>
      </c>
      <c r="E119" s="45"/>
      <c r="F119" s="231" t="s">
        <v>187</v>
      </c>
      <c r="G119" s="45"/>
      <c r="H119" s="45"/>
      <c r="I119" s="232"/>
      <c r="J119" s="45"/>
      <c r="K119" s="45"/>
      <c r="L119" s="49"/>
      <c r="M119" s="233"/>
      <c r="N119" s="234"/>
      <c r="O119" s="89"/>
      <c r="P119" s="89"/>
      <c r="Q119" s="89"/>
      <c r="R119" s="89"/>
      <c r="S119" s="89"/>
      <c r="T119" s="90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T119" s="21" t="s">
        <v>168</v>
      </c>
      <c r="AU119" s="21" t="s">
        <v>91</v>
      </c>
    </row>
    <row r="120" s="2" customFormat="1" ht="44.25" customHeight="1">
      <c r="A120" s="43"/>
      <c r="B120" s="44"/>
      <c r="C120" s="217" t="s">
        <v>111</v>
      </c>
      <c r="D120" s="217" t="s">
        <v>162</v>
      </c>
      <c r="E120" s="218" t="s">
        <v>188</v>
      </c>
      <c r="F120" s="219" t="s">
        <v>189</v>
      </c>
      <c r="G120" s="220" t="s">
        <v>181</v>
      </c>
      <c r="H120" s="221">
        <v>521.71000000000004</v>
      </c>
      <c r="I120" s="222"/>
      <c r="J120" s="223">
        <f>ROUND(I120*H120,2)</f>
        <v>0</v>
      </c>
      <c r="K120" s="219" t="s">
        <v>166</v>
      </c>
      <c r="L120" s="49"/>
      <c r="M120" s="224" t="s">
        <v>32</v>
      </c>
      <c r="N120" s="225" t="s">
        <v>48</v>
      </c>
      <c r="O120" s="89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R120" s="228" t="s">
        <v>96</v>
      </c>
      <c r="AT120" s="228" t="s">
        <v>162</v>
      </c>
      <c r="AU120" s="228" t="s">
        <v>91</v>
      </c>
      <c r="AY120" s="21" t="s">
        <v>159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1" t="s">
        <v>91</v>
      </c>
      <c r="BK120" s="229">
        <f>ROUND(I120*H120,2)</f>
        <v>0</v>
      </c>
      <c r="BL120" s="21" t="s">
        <v>96</v>
      </c>
      <c r="BM120" s="228" t="s">
        <v>6354</v>
      </c>
    </row>
    <row r="121" s="2" customFormat="1">
      <c r="A121" s="43"/>
      <c r="B121" s="44"/>
      <c r="C121" s="45"/>
      <c r="D121" s="230" t="s">
        <v>168</v>
      </c>
      <c r="E121" s="45"/>
      <c r="F121" s="231" t="s">
        <v>191</v>
      </c>
      <c r="G121" s="45"/>
      <c r="H121" s="45"/>
      <c r="I121" s="232"/>
      <c r="J121" s="45"/>
      <c r="K121" s="45"/>
      <c r="L121" s="49"/>
      <c r="M121" s="233"/>
      <c r="N121" s="234"/>
      <c r="O121" s="89"/>
      <c r="P121" s="89"/>
      <c r="Q121" s="89"/>
      <c r="R121" s="89"/>
      <c r="S121" s="89"/>
      <c r="T121" s="90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T121" s="21" t="s">
        <v>168</v>
      </c>
      <c r="AU121" s="21" t="s">
        <v>91</v>
      </c>
    </row>
    <row r="122" s="14" customFormat="1">
      <c r="A122" s="14"/>
      <c r="B122" s="246"/>
      <c r="C122" s="247"/>
      <c r="D122" s="237" t="s">
        <v>170</v>
      </c>
      <c r="E122" s="247"/>
      <c r="F122" s="249" t="s">
        <v>6355</v>
      </c>
      <c r="G122" s="247"/>
      <c r="H122" s="250">
        <v>521.71000000000004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170</v>
      </c>
      <c r="AU122" s="256" t="s">
        <v>91</v>
      </c>
      <c r="AV122" s="14" t="s">
        <v>91</v>
      </c>
      <c r="AW122" s="14" t="s">
        <v>4</v>
      </c>
      <c r="AX122" s="14" t="s">
        <v>84</v>
      </c>
      <c r="AY122" s="256" t="s">
        <v>159</v>
      </c>
    </row>
    <row r="123" s="2" customFormat="1" ht="44.25" customHeight="1">
      <c r="A123" s="43"/>
      <c r="B123" s="44"/>
      <c r="C123" s="217" t="s">
        <v>114</v>
      </c>
      <c r="D123" s="217" t="s">
        <v>162</v>
      </c>
      <c r="E123" s="218" t="s">
        <v>6356</v>
      </c>
      <c r="F123" s="219" t="s">
        <v>6357</v>
      </c>
      <c r="G123" s="220" t="s">
        <v>181</v>
      </c>
      <c r="H123" s="221">
        <v>1.76</v>
      </c>
      <c r="I123" s="222"/>
      <c r="J123" s="223">
        <f>ROUND(I123*H123,2)</f>
        <v>0</v>
      </c>
      <c r="K123" s="219" t="s">
        <v>166</v>
      </c>
      <c r="L123" s="49"/>
      <c r="M123" s="224" t="s">
        <v>32</v>
      </c>
      <c r="N123" s="225" t="s">
        <v>48</v>
      </c>
      <c r="O123" s="89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R123" s="228" t="s">
        <v>96</v>
      </c>
      <c r="AT123" s="228" t="s">
        <v>162</v>
      </c>
      <c r="AU123" s="228" t="s">
        <v>91</v>
      </c>
      <c r="AY123" s="21" t="s">
        <v>159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1" t="s">
        <v>91</v>
      </c>
      <c r="BK123" s="229">
        <f>ROUND(I123*H123,2)</f>
        <v>0</v>
      </c>
      <c r="BL123" s="21" t="s">
        <v>96</v>
      </c>
      <c r="BM123" s="228" t="s">
        <v>6358</v>
      </c>
    </row>
    <row r="124" s="2" customFormat="1">
      <c r="A124" s="43"/>
      <c r="B124" s="44"/>
      <c r="C124" s="45"/>
      <c r="D124" s="230" t="s">
        <v>168</v>
      </c>
      <c r="E124" s="45"/>
      <c r="F124" s="231" t="s">
        <v>6359</v>
      </c>
      <c r="G124" s="45"/>
      <c r="H124" s="45"/>
      <c r="I124" s="232"/>
      <c r="J124" s="45"/>
      <c r="K124" s="45"/>
      <c r="L124" s="49"/>
      <c r="M124" s="233"/>
      <c r="N124" s="234"/>
      <c r="O124" s="89"/>
      <c r="P124" s="89"/>
      <c r="Q124" s="89"/>
      <c r="R124" s="89"/>
      <c r="S124" s="89"/>
      <c r="T124" s="90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T124" s="21" t="s">
        <v>168</v>
      </c>
      <c r="AU124" s="21" t="s">
        <v>91</v>
      </c>
    </row>
    <row r="125" s="2" customFormat="1" ht="44.25" customHeight="1">
      <c r="A125" s="43"/>
      <c r="B125" s="44"/>
      <c r="C125" s="217" t="s">
        <v>219</v>
      </c>
      <c r="D125" s="217" t="s">
        <v>162</v>
      </c>
      <c r="E125" s="218" t="s">
        <v>197</v>
      </c>
      <c r="F125" s="219" t="s">
        <v>198</v>
      </c>
      <c r="G125" s="220" t="s">
        <v>181</v>
      </c>
      <c r="H125" s="221">
        <v>8</v>
      </c>
      <c r="I125" s="222"/>
      <c r="J125" s="223">
        <f>ROUND(I125*H125,2)</f>
        <v>0</v>
      </c>
      <c r="K125" s="219" t="s">
        <v>166</v>
      </c>
      <c r="L125" s="49"/>
      <c r="M125" s="224" t="s">
        <v>32</v>
      </c>
      <c r="N125" s="225" t="s">
        <v>48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8" t="s">
        <v>96</v>
      </c>
      <c r="AT125" s="228" t="s">
        <v>162</v>
      </c>
      <c r="AU125" s="228" t="s">
        <v>91</v>
      </c>
      <c r="AY125" s="21" t="s">
        <v>159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91</v>
      </c>
      <c r="BK125" s="229">
        <f>ROUND(I125*H125,2)</f>
        <v>0</v>
      </c>
      <c r="BL125" s="21" t="s">
        <v>96</v>
      </c>
      <c r="BM125" s="228" t="s">
        <v>6360</v>
      </c>
    </row>
    <row r="126" s="2" customFormat="1">
      <c r="A126" s="43"/>
      <c r="B126" s="44"/>
      <c r="C126" s="45"/>
      <c r="D126" s="230" t="s">
        <v>168</v>
      </c>
      <c r="E126" s="45"/>
      <c r="F126" s="231" t="s">
        <v>200</v>
      </c>
      <c r="G126" s="45"/>
      <c r="H126" s="45"/>
      <c r="I126" s="232"/>
      <c r="J126" s="45"/>
      <c r="K126" s="45"/>
      <c r="L126" s="49"/>
      <c r="M126" s="233"/>
      <c r="N126" s="234"/>
      <c r="O126" s="89"/>
      <c r="P126" s="89"/>
      <c r="Q126" s="89"/>
      <c r="R126" s="89"/>
      <c r="S126" s="89"/>
      <c r="T126" s="90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T126" s="21" t="s">
        <v>168</v>
      </c>
      <c r="AU126" s="21" t="s">
        <v>91</v>
      </c>
    </row>
    <row r="127" s="14" customFormat="1">
      <c r="A127" s="14"/>
      <c r="B127" s="246"/>
      <c r="C127" s="247"/>
      <c r="D127" s="237" t="s">
        <v>170</v>
      </c>
      <c r="E127" s="248" t="s">
        <v>32</v>
      </c>
      <c r="F127" s="249" t="s">
        <v>6361</v>
      </c>
      <c r="G127" s="247"/>
      <c r="H127" s="250">
        <v>8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170</v>
      </c>
      <c r="AU127" s="256" t="s">
        <v>91</v>
      </c>
      <c r="AV127" s="14" t="s">
        <v>91</v>
      </c>
      <c r="AW127" s="14" t="s">
        <v>38</v>
      </c>
      <c r="AX127" s="14" t="s">
        <v>84</v>
      </c>
      <c r="AY127" s="256" t="s">
        <v>159</v>
      </c>
    </row>
    <row r="128" s="2" customFormat="1" ht="44.25" customHeight="1">
      <c r="A128" s="43"/>
      <c r="B128" s="44"/>
      <c r="C128" s="217" t="s">
        <v>8</v>
      </c>
      <c r="D128" s="217" t="s">
        <v>162</v>
      </c>
      <c r="E128" s="218" t="s">
        <v>193</v>
      </c>
      <c r="F128" s="219" t="s">
        <v>194</v>
      </c>
      <c r="G128" s="220" t="s">
        <v>181</v>
      </c>
      <c r="H128" s="221">
        <v>8.2300000000000004</v>
      </c>
      <c r="I128" s="222"/>
      <c r="J128" s="223">
        <f>ROUND(I128*H128,2)</f>
        <v>0</v>
      </c>
      <c r="K128" s="219" t="s">
        <v>166</v>
      </c>
      <c r="L128" s="49"/>
      <c r="M128" s="224" t="s">
        <v>32</v>
      </c>
      <c r="N128" s="225" t="s">
        <v>48</v>
      </c>
      <c r="O128" s="89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R128" s="228" t="s">
        <v>96</v>
      </c>
      <c r="AT128" s="228" t="s">
        <v>162</v>
      </c>
      <c r="AU128" s="228" t="s">
        <v>91</v>
      </c>
      <c r="AY128" s="21" t="s">
        <v>159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1" t="s">
        <v>91</v>
      </c>
      <c r="BK128" s="229">
        <f>ROUND(I128*H128,2)</f>
        <v>0</v>
      </c>
      <c r="BL128" s="21" t="s">
        <v>96</v>
      </c>
      <c r="BM128" s="228" t="s">
        <v>6362</v>
      </c>
    </row>
    <row r="129" s="2" customFormat="1">
      <c r="A129" s="43"/>
      <c r="B129" s="44"/>
      <c r="C129" s="45"/>
      <c r="D129" s="230" t="s">
        <v>168</v>
      </c>
      <c r="E129" s="45"/>
      <c r="F129" s="231" t="s">
        <v>196</v>
      </c>
      <c r="G129" s="45"/>
      <c r="H129" s="45"/>
      <c r="I129" s="232"/>
      <c r="J129" s="45"/>
      <c r="K129" s="45"/>
      <c r="L129" s="49"/>
      <c r="M129" s="233"/>
      <c r="N129" s="234"/>
      <c r="O129" s="89"/>
      <c r="P129" s="89"/>
      <c r="Q129" s="89"/>
      <c r="R129" s="89"/>
      <c r="S129" s="89"/>
      <c r="T129" s="90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T129" s="21" t="s">
        <v>168</v>
      </c>
      <c r="AU129" s="21" t="s">
        <v>91</v>
      </c>
    </row>
    <row r="130" s="12" customFormat="1" ht="25.92" customHeight="1">
      <c r="A130" s="12"/>
      <c r="B130" s="201"/>
      <c r="C130" s="202"/>
      <c r="D130" s="203" t="s">
        <v>75</v>
      </c>
      <c r="E130" s="204" t="s">
        <v>201</v>
      </c>
      <c r="F130" s="204" t="s">
        <v>202</v>
      </c>
      <c r="G130" s="202"/>
      <c r="H130" s="202"/>
      <c r="I130" s="205"/>
      <c r="J130" s="206">
        <f>BK130</f>
        <v>0</v>
      </c>
      <c r="K130" s="202"/>
      <c r="L130" s="207"/>
      <c r="M130" s="208"/>
      <c r="N130" s="209"/>
      <c r="O130" s="209"/>
      <c r="P130" s="210">
        <f>P131+P204+P217+P312+P347</f>
        <v>0</v>
      </c>
      <c r="Q130" s="209"/>
      <c r="R130" s="210">
        <f>R131+R204+R217+R312+R347</f>
        <v>400.74819810720874</v>
      </c>
      <c r="S130" s="209"/>
      <c r="T130" s="211">
        <f>T131+T204+T217+T312+T347</f>
        <v>0.71999999999999997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84</v>
      </c>
      <c r="AT130" s="213" t="s">
        <v>75</v>
      </c>
      <c r="AU130" s="213" t="s">
        <v>76</v>
      </c>
      <c r="AY130" s="212" t="s">
        <v>159</v>
      </c>
      <c r="BK130" s="214">
        <f>BK131+BK204+BK217+BK312+BK347</f>
        <v>0</v>
      </c>
    </row>
    <row r="131" s="12" customFormat="1" ht="22.8" customHeight="1">
      <c r="A131" s="12"/>
      <c r="B131" s="201"/>
      <c r="C131" s="202"/>
      <c r="D131" s="203" t="s">
        <v>75</v>
      </c>
      <c r="E131" s="215" t="s">
        <v>84</v>
      </c>
      <c r="F131" s="215" t="s">
        <v>203</v>
      </c>
      <c r="G131" s="202"/>
      <c r="H131" s="202"/>
      <c r="I131" s="205"/>
      <c r="J131" s="216">
        <f>BK131</f>
        <v>0</v>
      </c>
      <c r="K131" s="202"/>
      <c r="L131" s="207"/>
      <c r="M131" s="208"/>
      <c r="N131" s="209"/>
      <c r="O131" s="209"/>
      <c r="P131" s="210">
        <f>P132+P153+P171+P187</f>
        <v>0</v>
      </c>
      <c r="Q131" s="209"/>
      <c r="R131" s="210">
        <f>R132+R153+R171+R187</f>
        <v>0.02511</v>
      </c>
      <c r="S131" s="209"/>
      <c r="T131" s="211">
        <f>T132+T153+T171+T187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84</v>
      </c>
      <c r="AT131" s="213" t="s">
        <v>75</v>
      </c>
      <c r="AU131" s="213" t="s">
        <v>84</v>
      </c>
      <c r="AY131" s="212" t="s">
        <v>159</v>
      </c>
      <c r="BK131" s="214">
        <f>BK132+BK153+BK171+BK187</f>
        <v>0</v>
      </c>
    </row>
    <row r="132" s="12" customFormat="1" ht="20.88" customHeight="1">
      <c r="A132" s="12"/>
      <c r="B132" s="201"/>
      <c r="C132" s="202"/>
      <c r="D132" s="203" t="s">
        <v>75</v>
      </c>
      <c r="E132" s="215" t="s">
        <v>219</v>
      </c>
      <c r="F132" s="215" t="s">
        <v>554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SUM(P133:P152)</f>
        <v>0</v>
      </c>
      <c r="Q132" s="209"/>
      <c r="R132" s="210">
        <f>SUM(R133:R152)</f>
        <v>0.00081000000000000006</v>
      </c>
      <c r="S132" s="209"/>
      <c r="T132" s="211">
        <f>SUM(T133:T152)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84</v>
      </c>
      <c r="AT132" s="213" t="s">
        <v>75</v>
      </c>
      <c r="AU132" s="213" t="s">
        <v>91</v>
      </c>
      <c r="AY132" s="212" t="s">
        <v>159</v>
      </c>
      <c r="BK132" s="214">
        <f>SUM(BK133:BK152)</f>
        <v>0</v>
      </c>
    </row>
    <row r="133" s="2" customFormat="1" ht="24.15" customHeight="1">
      <c r="A133" s="43"/>
      <c r="B133" s="44"/>
      <c r="C133" s="217" t="s">
        <v>231</v>
      </c>
      <c r="D133" s="217" t="s">
        <v>162</v>
      </c>
      <c r="E133" s="218" t="s">
        <v>6363</v>
      </c>
      <c r="F133" s="219" t="s">
        <v>6364</v>
      </c>
      <c r="G133" s="220" t="s">
        <v>165</v>
      </c>
      <c r="H133" s="221">
        <v>150</v>
      </c>
      <c r="I133" s="222"/>
      <c r="J133" s="223">
        <f>ROUND(I133*H133,2)</f>
        <v>0</v>
      </c>
      <c r="K133" s="219" t="s">
        <v>166</v>
      </c>
      <c r="L133" s="49"/>
      <c r="M133" s="224" t="s">
        <v>32</v>
      </c>
      <c r="N133" s="225" t="s">
        <v>48</v>
      </c>
      <c r="O133" s="89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R133" s="228" t="s">
        <v>96</v>
      </c>
      <c r="AT133" s="228" t="s">
        <v>162</v>
      </c>
      <c r="AU133" s="228" t="s">
        <v>93</v>
      </c>
      <c r="AY133" s="21" t="s">
        <v>159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1" t="s">
        <v>91</v>
      </c>
      <c r="BK133" s="229">
        <f>ROUND(I133*H133,2)</f>
        <v>0</v>
      </c>
      <c r="BL133" s="21" t="s">
        <v>96</v>
      </c>
      <c r="BM133" s="228" t="s">
        <v>6365</v>
      </c>
    </row>
    <row r="134" s="2" customFormat="1">
      <c r="A134" s="43"/>
      <c r="B134" s="44"/>
      <c r="C134" s="45"/>
      <c r="D134" s="230" t="s">
        <v>168</v>
      </c>
      <c r="E134" s="45"/>
      <c r="F134" s="231" t="s">
        <v>6366</v>
      </c>
      <c r="G134" s="45"/>
      <c r="H134" s="45"/>
      <c r="I134" s="232"/>
      <c r="J134" s="45"/>
      <c r="K134" s="45"/>
      <c r="L134" s="49"/>
      <c r="M134" s="233"/>
      <c r="N134" s="234"/>
      <c r="O134" s="89"/>
      <c r="P134" s="89"/>
      <c r="Q134" s="89"/>
      <c r="R134" s="89"/>
      <c r="S134" s="89"/>
      <c r="T134" s="90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T134" s="21" t="s">
        <v>168</v>
      </c>
      <c r="AU134" s="21" t="s">
        <v>93</v>
      </c>
    </row>
    <row r="135" s="14" customFormat="1">
      <c r="A135" s="14"/>
      <c r="B135" s="246"/>
      <c r="C135" s="247"/>
      <c r="D135" s="237" t="s">
        <v>170</v>
      </c>
      <c r="E135" s="248" t="s">
        <v>32</v>
      </c>
      <c r="F135" s="249" t="s">
        <v>1628</v>
      </c>
      <c r="G135" s="247"/>
      <c r="H135" s="250">
        <v>150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170</v>
      </c>
      <c r="AU135" s="256" t="s">
        <v>93</v>
      </c>
      <c r="AV135" s="14" t="s">
        <v>91</v>
      </c>
      <c r="AW135" s="14" t="s">
        <v>38</v>
      </c>
      <c r="AX135" s="14" t="s">
        <v>84</v>
      </c>
      <c r="AY135" s="256" t="s">
        <v>159</v>
      </c>
    </row>
    <row r="136" s="2" customFormat="1" ht="37.8" customHeight="1">
      <c r="A136" s="43"/>
      <c r="B136" s="44"/>
      <c r="C136" s="217" t="s">
        <v>643</v>
      </c>
      <c r="D136" s="217" t="s">
        <v>162</v>
      </c>
      <c r="E136" s="218" t="s">
        <v>6367</v>
      </c>
      <c r="F136" s="219" t="s">
        <v>6368</v>
      </c>
      <c r="G136" s="220" t="s">
        <v>165</v>
      </c>
      <c r="H136" s="221">
        <v>150</v>
      </c>
      <c r="I136" s="222"/>
      <c r="J136" s="223">
        <f>ROUND(I136*H136,2)</f>
        <v>0</v>
      </c>
      <c r="K136" s="219" t="s">
        <v>166</v>
      </c>
      <c r="L136" s="49"/>
      <c r="M136" s="224" t="s">
        <v>32</v>
      </c>
      <c r="N136" s="225" t="s">
        <v>48</v>
      </c>
      <c r="O136" s="89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R136" s="228" t="s">
        <v>96</v>
      </c>
      <c r="AT136" s="228" t="s">
        <v>162</v>
      </c>
      <c r="AU136" s="228" t="s">
        <v>93</v>
      </c>
      <c r="AY136" s="21" t="s">
        <v>159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1" t="s">
        <v>91</v>
      </c>
      <c r="BK136" s="229">
        <f>ROUND(I136*H136,2)</f>
        <v>0</v>
      </c>
      <c r="BL136" s="21" t="s">
        <v>96</v>
      </c>
      <c r="BM136" s="228" t="s">
        <v>6369</v>
      </c>
    </row>
    <row r="137" s="2" customFormat="1">
      <c r="A137" s="43"/>
      <c r="B137" s="44"/>
      <c r="C137" s="45"/>
      <c r="D137" s="230" t="s">
        <v>168</v>
      </c>
      <c r="E137" s="45"/>
      <c r="F137" s="231" t="s">
        <v>6370</v>
      </c>
      <c r="G137" s="45"/>
      <c r="H137" s="45"/>
      <c r="I137" s="232"/>
      <c r="J137" s="45"/>
      <c r="K137" s="45"/>
      <c r="L137" s="49"/>
      <c r="M137" s="233"/>
      <c r="N137" s="234"/>
      <c r="O137" s="89"/>
      <c r="P137" s="89"/>
      <c r="Q137" s="89"/>
      <c r="R137" s="89"/>
      <c r="S137" s="89"/>
      <c r="T137" s="90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T137" s="21" t="s">
        <v>168</v>
      </c>
      <c r="AU137" s="21" t="s">
        <v>93</v>
      </c>
    </row>
    <row r="138" s="2" customFormat="1" ht="62.7" customHeight="1">
      <c r="A138" s="43"/>
      <c r="B138" s="44"/>
      <c r="C138" s="217" t="s">
        <v>627</v>
      </c>
      <c r="D138" s="217" t="s">
        <v>162</v>
      </c>
      <c r="E138" s="218" t="s">
        <v>6371</v>
      </c>
      <c r="F138" s="219" t="s">
        <v>6372</v>
      </c>
      <c r="G138" s="220" t="s">
        <v>561</v>
      </c>
      <c r="H138" s="221">
        <v>30</v>
      </c>
      <c r="I138" s="222"/>
      <c r="J138" s="223">
        <f>ROUND(I138*H138,2)</f>
        <v>0</v>
      </c>
      <c r="K138" s="219" t="s">
        <v>166</v>
      </c>
      <c r="L138" s="49"/>
      <c r="M138" s="224" t="s">
        <v>32</v>
      </c>
      <c r="N138" s="225" t="s">
        <v>48</v>
      </c>
      <c r="O138" s="89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R138" s="228" t="s">
        <v>96</v>
      </c>
      <c r="AT138" s="228" t="s">
        <v>162</v>
      </c>
      <c r="AU138" s="228" t="s">
        <v>93</v>
      </c>
      <c r="AY138" s="21" t="s">
        <v>159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1" t="s">
        <v>91</v>
      </c>
      <c r="BK138" s="229">
        <f>ROUND(I138*H138,2)</f>
        <v>0</v>
      </c>
      <c r="BL138" s="21" t="s">
        <v>96</v>
      </c>
      <c r="BM138" s="228" t="s">
        <v>6373</v>
      </c>
    </row>
    <row r="139" s="2" customFormat="1">
      <c r="A139" s="43"/>
      <c r="B139" s="44"/>
      <c r="C139" s="45"/>
      <c r="D139" s="230" t="s">
        <v>168</v>
      </c>
      <c r="E139" s="45"/>
      <c r="F139" s="231" t="s">
        <v>6374</v>
      </c>
      <c r="G139" s="45"/>
      <c r="H139" s="45"/>
      <c r="I139" s="232"/>
      <c r="J139" s="45"/>
      <c r="K139" s="45"/>
      <c r="L139" s="49"/>
      <c r="M139" s="233"/>
      <c r="N139" s="234"/>
      <c r="O139" s="89"/>
      <c r="P139" s="89"/>
      <c r="Q139" s="89"/>
      <c r="R139" s="89"/>
      <c r="S139" s="89"/>
      <c r="T139" s="90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T139" s="21" t="s">
        <v>168</v>
      </c>
      <c r="AU139" s="21" t="s">
        <v>93</v>
      </c>
    </row>
    <row r="140" s="2" customFormat="1">
      <c r="A140" s="43"/>
      <c r="B140" s="44"/>
      <c r="C140" s="45"/>
      <c r="D140" s="237" t="s">
        <v>564</v>
      </c>
      <c r="E140" s="45"/>
      <c r="F140" s="265" t="s">
        <v>6375</v>
      </c>
      <c r="G140" s="45"/>
      <c r="H140" s="45"/>
      <c r="I140" s="232"/>
      <c r="J140" s="45"/>
      <c r="K140" s="45"/>
      <c r="L140" s="49"/>
      <c r="M140" s="233"/>
      <c r="N140" s="234"/>
      <c r="O140" s="89"/>
      <c r="P140" s="89"/>
      <c r="Q140" s="89"/>
      <c r="R140" s="89"/>
      <c r="S140" s="89"/>
      <c r="T140" s="90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T140" s="21" t="s">
        <v>564</v>
      </c>
      <c r="AU140" s="21" t="s">
        <v>93</v>
      </c>
    </row>
    <row r="141" s="14" customFormat="1">
      <c r="A141" s="14"/>
      <c r="B141" s="246"/>
      <c r="C141" s="247"/>
      <c r="D141" s="237" t="s">
        <v>170</v>
      </c>
      <c r="E141" s="248" t="s">
        <v>32</v>
      </c>
      <c r="F141" s="249" t="s">
        <v>6376</v>
      </c>
      <c r="G141" s="247"/>
      <c r="H141" s="250">
        <v>30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170</v>
      </c>
      <c r="AU141" s="256" t="s">
        <v>93</v>
      </c>
      <c r="AV141" s="14" t="s">
        <v>91</v>
      </c>
      <c r="AW141" s="14" t="s">
        <v>38</v>
      </c>
      <c r="AX141" s="14" t="s">
        <v>84</v>
      </c>
      <c r="AY141" s="256" t="s">
        <v>159</v>
      </c>
    </row>
    <row r="142" s="2" customFormat="1" ht="44.25" customHeight="1">
      <c r="A142" s="43"/>
      <c r="B142" s="44"/>
      <c r="C142" s="217" t="s">
        <v>663</v>
      </c>
      <c r="D142" s="217" t="s">
        <v>162</v>
      </c>
      <c r="E142" s="218" t="s">
        <v>567</v>
      </c>
      <c r="F142" s="219" t="s">
        <v>568</v>
      </c>
      <c r="G142" s="220" t="s">
        <v>561</v>
      </c>
      <c r="H142" s="221">
        <v>30</v>
      </c>
      <c r="I142" s="222"/>
      <c r="J142" s="223">
        <f>ROUND(I142*H142,2)</f>
        <v>0</v>
      </c>
      <c r="K142" s="219" t="s">
        <v>166</v>
      </c>
      <c r="L142" s="49"/>
      <c r="M142" s="224" t="s">
        <v>32</v>
      </c>
      <c r="N142" s="225" t="s">
        <v>48</v>
      </c>
      <c r="O142" s="89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R142" s="228" t="s">
        <v>96</v>
      </c>
      <c r="AT142" s="228" t="s">
        <v>162</v>
      </c>
      <c r="AU142" s="228" t="s">
        <v>93</v>
      </c>
      <c r="AY142" s="21" t="s">
        <v>159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1" t="s">
        <v>91</v>
      </c>
      <c r="BK142" s="229">
        <f>ROUND(I142*H142,2)</f>
        <v>0</v>
      </c>
      <c r="BL142" s="21" t="s">
        <v>96</v>
      </c>
      <c r="BM142" s="228" t="s">
        <v>6377</v>
      </c>
    </row>
    <row r="143" s="2" customFormat="1">
      <c r="A143" s="43"/>
      <c r="B143" s="44"/>
      <c r="C143" s="45"/>
      <c r="D143" s="230" t="s">
        <v>168</v>
      </c>
      <c r="E143" s="45"/>
      <c r="F143" s="231" t="s">
        <v>570</v>
      </c>
      <c r="G143" s="45"/>
      <c r="H143" s="45"/>
      <c r="I143" s="232"/>
      <c r="J143" s="45"/>
      <c r="K143" s="45"/>
      <c r="L143" s="49"/>
      <c r="M143" s="233"/>
      <c r="N143" s="234"/>
      <c r="O143" s="89"/>
      <c r="P143" s="89"/>
      <c r="Q143" s="89"/>
      <c r="R143" s="89"/>
      <c r="S143" s="89"/>
      <c r="T143" s="90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T143" s="21" t="s">
        <v>168</v>
      </c>
      <c r="AU143" s="21" t="s">
        <v>93</v>
      </c>
    </row>
    <row r="144" s="14" customFormat="1">
      <c r="A144" s="14"/>
      <c r="B144" s="246"/>
      <c r="C144" s="247"/>
      <c r="D144" s="237" t="s">
        <v>170</v>
      </c>
      <c r="E144" s="248" t="s">
        <v>32</v>
      </c>
      <c r="F144" s="249" t="s">
        <v>6376</v>
      </c>
      <c r="G144" s="247"/>
      <c r="H144" s="250">
        <v>30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170</v>
      </c>
      <c r="AU144" s="256" t="s">
        <v>93</v>
      </c>
      <c r="AV144" s="14" t="s">
        <v>91</v>
      </c>
      <c r="AW144" s="14" t="s">
        <v>38</v>
      </c>
      <c r="AX144" s="14" t="s">
        <v>84</v>
      </c>
      <c r="AY144" s="256" t="s">
        <v>159</v>
      </c>
    </row>
    <row r="145" s="2" customFormat="1" ht="55.5" customHeight="1">
      <c r="A145" s="43"/>
      <c r="B145" s="44"/>
      <c r="C145" s="217" t="s">
        <v>669</v>
      </c>
      <c r="D145" s="217" t="s">
        <v>162</v>
      </c>
      <c r="E145" s="218" t="s">
        <v>6378</v>
      </c>
      <c r="F145" s="219" t="s">
        <v>6379</v>
      </c>
      <c r="G145" s="220" t="s">
        <v>165</v>
      </c>
      <c r="H145" s="221">
        <v>90</v>
      </c>
      <c r="I145" s="222"/>
      <c r="J145" s="223">
        <f>ROUND(I145*H145,2)</f>
        <v>0</v>
      </c>
      <c r="K145" s="219" t="s">
        <v>166</v>
      </c>
      <c r="L145" s="49"/>
      <c r="M145" s="224" t="s">
        <v>32</v>
      </c>
      <c r="N145" s="225" t="s">
        <v>48</v>
      </c>
      <c r="O145" s="89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R145" s="228" t="s">
        <v>96</v>
      </c>
      <c r="AT145" s="228" t="s">
        <v>162</v>
      </c>
      <c r="AU145" s="228" t="s">
        <v>93</v>
      </c>
      <c r="AY145" s="21" t="s">
        <v>159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1" t="s">
        <v>91</v>
      </c>
      <c r="BK145" s="229">
        <f>ROUND(I145*H145,2)</f>
        <v>0</v>
      </c>
      <c r="BL145" s="21" t="s">
        <v>96</v>
      </c>
      <c r="BM145" s="228" t="s">
        <v>6380</v>
      </c>
    </row>
    <row r="146" s="2" customFormat="1">
      <c r="A146" s="43"/>
      <c r="B146" s="44"/>
      <c r="C146" s="45"/>
      <c r="D146" s="230" t="s">
        <v>168</v>
      </c>
      <c r="E146" s="45"/>
      <c r="F146" s="231" t="s">
        <v>6381</v>
      </c>
      <c r="G146" s="45"/>
      <c r="H146" s="45"/>
      <c r="I146" s="232"/>
      <c r="J146" s="45"/>
      <c r="K146" s="45"/>
      <c r="L146" s="49"/>
      <c r="M146" s="233"/>
      <c r="N146" s="234"/>
      <c r="O146" s="89"/>
      <c r="P146" s="89"/>
      <c r="Q146" s="89"/>
      <c r="R146" s="89"/>
      <c r="S146" s="89"/>
      <c r="T146" s="90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T146" s="21" t="s">
        <v>168</v>
      </c>
      <c r="AU146" s="21" t="s">
        <v>93</v>
      </c>
    </row>
    <row r="147" s="14" customFormat="1">
      <c r="A147" s="14"/>
      <c r="B147" s="246"/>
      <c r="C147" s="247"/>
      <c r="D147" s="237" t="s">
        <v>170</v>
      </c>
      <c r="E147" s="248" t="s">
        <v>32</v>
      </c>
      <c r="F147" s="249" t="s">
        <v>6085</v>
      </c>
      <c r="G147" s="247"/>
      <c r="H147" s="250">
        <v>90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170</v>
      </c>
      <c r="AU147" s="256" t="s">
        <v>93</v>
      </c>
      <c r="AV147" s="14" t="s">
        <v>91</v>
      </c>
      <c r="AW147" s="14" t="s">
        <v>38</v>
      </c>
      <c r="AX147" s="14" t="s">
        <v>84</v>
      </c>
      <c r="AY147" s="256" t="s">
        <v>159</v>
      </c>
    </row>
    <row r="148" s="2" customFormat="1" ht="37.8" customHeight="1">
      <c r="A148" s="43"/>
      <c r="B148" s="44"/>
      <c r="C148" s="217" t="s">
        <v>677</v>
      </c>
      <c r="D148" s="217" t="s">
        <v>162</v>
      </c>
      <c r="E148" s="218" t="s">
        <v>6382</v>
      </c>
      <c r="F148" s="219" t="s">
        <v>6383</v>
      </c>
      <c r="G148" s="220" t="s">
        <v>165</v>
      </c>
      <c r="H148" s="221">
        <v>90</v>
      </c>
      <c r="I148" s="222"/>
      <c r="J148" s="223">
        <f>ROUND(I148*H148,2)</f>
        <v>0</v>
      </c>
      <c r="K148" s="219" t="s">
        <v>166</v>
      </c>
      <c r="L148" s="49"/>
      <c r="M148" s="224" t="s">
        <v>32</v>
      </c>
      <c r="N148" s="225" t="s">
        <v>48</v>
      </c>
      <c r="O148" s="89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8" t="s">
        <v>96</v>
      </c>
      <c r="AT148" s="228" t="s">
        <v>162</v>
      </c>
      <c r="AU148" s="228" t="s">
        <v>93</v>
      </c>
      <c r="AY148" s="21" t="s">
        <v>159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1" t="s">
        <v>91</v>
      </c>
      <c r="BK148" s="229">
        <f>ROUND(I148*H148,2)</f>
        <v>0</v>
      </c>
      <c r="BL148" s="21" t="s">
        <v>96</v>
      </c>
      <c r="BM148" s="228" t="s">
        <v>6384</v>
      </c>
    </row>
    <row r="149" s="2" customFormat="1">
      <c r="A149" s="43"/>
      <c r="B149" s="44"/>
      <c r="C149" s="45"/>
      <c r="D149" s="230" t="s">
        <v>168</v>
      </c>
      <c r="E149" s="45"/>
      <c r="F149" s="231" t="s">
        <v>6385</v>
      </c>
      <c r="G149" s="45"/>
      <c r="H149" s="45"/>
      <c r="I149" s="232"/>
      <c r="J149" s="45"/>
      <c r="K149" s="45"/>
      <c r="L149" s="49"/>
      <c r="M149" s="233"/>
      <c r="N149" s="234"/>
      <c r="O149" s="89"/>
      <c r="P149" s="89"/>
      <c r="Q149" s="89"/>
      <c r="R149" s="89"/>
      <c r="S149" s="89"/>
      <c r="T149" s="90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T149" s="21" t="s">
        <v>168</v>
      </c>
      <c r="AU149" s="21" t="s">
        <v>93</v>
      </c>
    </row>
    <row r="150" s="14" customFormat="1">
      <c r="A150" s="14"/>
      <c r="B150" s="246"/>
      <c r="C150" s="247"/>
      <c r="D150" s="237" t="s">
        <v>170</v>
      </c>
      <c r="E150" s="248" t="s">
        <v>32</v>
      </c>
      <c r="F150" s="249" t="s">
        <v>6085</v>
      </c>
      <c r="G150" s="247"/>
      <c r="H150" s="250">
        <v>90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170</v>
      </c>
      <c r="AU150" s="256" t="s">
        <v>93</v>
      </c>
      <c r="AV150" s="14" t="s">
        <v>91</v>
      </c>
      <c r="AW150" s="14" t="s">
        <v>38</v>
      </c>
      <c r="AX150" s="14" t="s">
        <v>84</v>
      </c>
      <c r="AY150" s="256" t="s">
        <v>159</v>
      </c>
    </row>
    <row r="151" s="2" customFormat="1" ht="16.5" customHeight="1">
      <c r="A151" s="43"/>
      <c r="B151" s="44"/>
      <c r="C151" s="277" t="s">
        <v>703</v>
      </c>
      <c r="D151" s="277" t="s">
        <v>670</v>
      </c>
      <c r="E151" s="278" t="s">
        <v>6386</v>
      </c>
      <c r="F151" s="279" t="s">
        <v>6387</v>
      </c>
      <c r="G151" s="280" t="s">
        <v>3175</v>
      </c>
      <c r="H151" s="281">
        <v>0.81000000000000005</v>
      </c>
      <c r="I151" s="282"/>
      <c r="J151" s="283">
        <f>ROUND(I151*H151,2)</f>
        <v>0</v>
      </c>
      <c r="K151" s="279" t="s">
        <v>166</v>
      </c>
      <c r="L151" s="284"/>
      <c r="M151" s="285" t="s">
        <v>32</v>
      </c>
      <c r="N151" s="286" t="s">
        <v>48</v>
      </c>
      <c r="O151" s="89"/>
      <c r="P151" s="226">
        <f>O151*H151</f>
        <v>0</v>
      </c>
      <c r="Q151" s="226">
        <v>0.001</v>
      </c>
      <c r="R151" s="226">
        <f>Q151*H151</f>
        <v>0.00081000000000000006</v>
      </c>
      <c r="S151" s="226">
        <v>0</v>
      </c>
      <c r="T151" s="227">
        <f>S151*H151</f>
        <v>0</v>
      </c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R151" s="228" t="s">
        <v>108</v>
      </c>
      <c r="AT151" s="228" t="s">
        <v>670</v>
      </c>
      <c r="AU151" s="228" t="s">
        <v>93</v>
      </c>
      <c r="AY151" s="21" t="s">
        <v>159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1" t="s">
        <v>91</v>
      </c>
      <c r="BK151" s="229">
        <f>ROUND(I151*H151,2)</f>
        <v>0</v>
      </c>
      <c r="BL151" s="21" t="s">
        <v>96</v>
      </c>
      <c r="BM151" s="228" t="s">
        <v>6388</v>
      </c>
    </row>
    <row r="152" s="14" customFormat="1">
      <c r="A152" s="14"/>
      <c r="B152" s="246"/>
      <c r="C152" s="247"/>
      <c r="D152" s="237" t="s">
        <v>170</v>
      </c>
      <c r="E152" s="247"/>
      <c r="F152" s="249" t="s">
        <v>6389</v>
      </c>
      <c r="G152" s="247"/>
      <c r="H152" s="250">
        <v>0.81000000000000005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170</v>
      </c>
      <c r="AU152" s="256" t="s">
        <v>93</v>
      </c>
      <c r="AV152" s="14" t="s">
        <v>91</v>
      </c>
      <c r="AW152" s="14" t="s">
        <v>4</v>
      </c>
      <c r="AX152" s="14" t="s">
        <v>84</v>
      </c>
      <c r="AY152" s="256" t="s">
        <v>159</v>
      </c>
    </row>
    <row r="153" s="12" customFormat="1" ht="20.88" customHeight="1">
      <c r="A153" s="12"/>
      <c r="B153" s="201"/>
      <c r="C153" s="202"/>
      <c r="D153" s="203" t="s">
        <v>75</v>
      </c>
      <c r="E153" s="215" t="s">
        <v>8</v>
      </c>
      <c r="F153" s="215" t="s">
        <v>575</v>
      </c>
      <c r="G153" s="202"/>
      <c r="H153" s="202"/>
      <c r="I153" s="205"/>
      <c r="J153" s="216">
        <f>BK153</f>
        <v>0</v>
      </c>
      <c r="K153" s="202"/>
      <c r="L153" s="207"/>
      <c r="M153" s="208"/>
      <c r="N153" s="209"/>
      <c r="O153" s="209"/>
      <c r="P153" s="210">
        <f>SUM(P154:P170)</f>
        <v>0</v>
      </c>
      <c r="Q153" s="209"/>
      <c r="R153" s="210">
        <f>SUM(R154:R170)</f>
        <v>0</v>
      </c>
      <c r="S153" s="209"/>
      <c r="T153" s="211">
        <f>SUM(T154:T170)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2" t="s">
        <v>84</v>
      </c>
      <c r="AT153" s="213" t="s">
        <v>75</v>
      </c>
      <c r="AU153" s="213" t="s">
        <v>91</v>
      </c>
      <c r="AY153" s="212" t="s">
        <v>159</v>
      </c>
      <c r="BK153" s="214">
        <f>SUM(BK154:BK170)</f>
        <v>0</v>
      </c>
    </row>
    <row r="154" s="2" customFormat="1" ht="37.8" customHeight="1">
      <c r="A154" s="43"/>
      <c r="B154" s="44"/>
      <c r="C154" s="217" t="s">
        <v>715</v>
      </c>
      <c r="D154" s="217" t="s">
        <v>162</v>
      </c>
      <c r="E154" s="218" t="s">
        <v>6390</v>
      </c>
      <c r="F154" s="219" t="s">
        <v>6391</v>
      </c>
      <c r="G154" s="220" t="s">
        <v>561</v>
      </c>
      <c r="H154" s="221">
        <v>225.5</v>
      </c>
      <c r="I154" s="222"/>
      <c r="J154" s="223">
        <f>ROUND(I154*H154,2)</f>
        <v>0</v>
      </c>
      <c r="K154" s="219" t="s">
        <v>166</v>
      </c>
      <c r="L154" s="49"/>
      <c r="M154" s="224" t="s">
        <v>32</v>
      </c>
      <c r="N154" s="225" t="s">
        <v>48</v>
      </c>
      <c r="O154" s="89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R154" s="228" t="s">
        <v>96</v>
      </c>
      <c r="AT154" s="228" t="s">
        <v>162</v>
      </c>
      <c r="AU154" s="228" t="s">
        <v>93</v>
      </c>
      <c r="AY154" s="21" t="s">
        <v>159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1" t="s">
        <v>91</v>
      </c>
      <c r="BK154" s="229">
        <f>ROUND(I154*H154,2)</f>
        <v>0</v>
      </c>
      <c r="BL154" s="21" t="s">
        <v>96</v>
      </c>
      <c r="BM154" s="228" t="s">
        <v>6392</v>
      </c>
    </row>
    <row r="155" s="2" customFormat="1">
      <c r="A155" s="43"/>
      <c r="B155" s="44"/>
      <c r="C155" s="45"/>
      <c r="D155" s="230" t="s">
        <v>168</v>
      </c>
      <c r="E155" s="45"/>
      <c r="F155" s="231" t="s">
        <v>6393</v>
      </c>
      <c r="G155" s="45"/>
      <c r="H155" s="45"/>
      <c r="I155" s="232"/>
      <c r="J155" s="45"/>
      <c r="K155" s="45"/>
      <c r="L155" s="49"/>
      <c r="M155" s="233"/>
      <c r="N155" s="234"/>
      <c r="O155" s="89"/>
      <c r="P155" s="89"/>
      <c r="Q155" s="89"/>
      <c r="R155" s="89"/>
      <c r="S155" s="89"/>
      <c r="T155" s="90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T155" s="21" t="s">
        <v>168</v>
      </c>
      <c r="AU155" s="21" t="s">
        <v>93</v>
      </c>
    </row>
    <row r="156" s="14" customFormat="1">
      <c r="A156" s="14"/>
      <c r="B156" s="246"/>
      <c r="C156" s="247"/>
      <c r="D156" s="237" t="s">
        <v>170</v>
      </c>
      <c r="E156" s="248" t="s">
        <v>32</v>
      </c>
      <c r="F156" s="249" t="s">
        <v>6394</v>
      </c>
      <c r="G156" s="247"/>
      <c r="H156" s="250">
        <v>92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170</v>
      </c>
      <c r="AU156" s="256" t="s">
        <v>93</v>
      </c>
      <c r="AV156" s="14" t="s">
        <v>91</v>
      </c>
      <c r="AW156" s="14" t="s">
        <v>38</v>
      </c>
      <c r="AX156" s="14" t="s">
        <v>76</v>
      </c>
      <c r="AY156" s="256" t="s">
        <v>159</v>
      </c>
    </row>
    <row r="157" s="14" customFormat="1">
      <c r="A157" s="14"/>
      <c r="B157" s="246"/>
      <c r="C157" s="247"/>
      <c r="D157" s="237" t="s">
        <v>170</v>
      </c>
      <c r="E157" s="248" t="s">
        <v>32</v>
      </c>
      <c r="F157" s="249" t="s">
        <v>6395</v>
      </c>
      <c r="G157" s="247"/>
      <c r="H157" s="250">
        <v>120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170</v>
      </c>
      <c r="AU157" s="256" t="s">
        <v>93</v>
      </c>
      <c r="AV157" s="14" t="s">
        <v>91</v>
      </c>
      <c r="AW157" s="14" t="s">
        <v>38</v>
      </c>
      <c r="AX157" s="14" t="s">
        <v>76</v>
      </c>
      <c r="AY157" s="256" t="s">
        <v>159</v>
      </c>
    </row>
    <row r="158" s="14" customFormat="1">
      <c r="A158" s="14"/>
      <c r="B158" s="246"/>
      <c r="C158" s="247"/>
      <c r="D158" s="237" t="s">
        <v>170</v>
      </c>
      <c r="E158" s="248" t="s">
        <v>32</v>
      </c>
      <c r="F158" s="249" t="s">
        <v>6396</v>
      </c>
      <c r="G158" s="247"/>
      <c r="H158" s="250">
        <v>13.5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170</v>
      </c>
      <c r="AU158" s="256" t="s">
        <v>93</v>
      </c>
      <c r="AV158" s="14" t="s">
        <v>91</v>
      </c>
      <c r="AW158" s="14" t="s">
        <v>38</v>
      </c>
      <c r="AX158" s="14" t="s">
        <v>76</v>
      </c>
      <c r="AY158" s="256" t="s">
        <v>159</v>
      </c>
    </row>
    <row r="159" s="15" customFormat="1">
      <c r="A159" s="15"/>
      <c r="B159" s="266"/>
      <c r="C159" s="267"/>
      <c r="D159" s="237" t="s">
        <v>170</v>
      </c>
      <c r="E159" s="268" t="s">
        <v>32</v>
      </c>
      <c r="F159" s="269" t="s">
        <v>583</v>
      </c>
      <c r="G159" s="267"/>
      <c r="H159" s="270">
        <v>225.5</v>
      </c>
      <c r="I159" s="271"/>
      <c r="J159" s="267"/>
      <c r="K159" s="267"/>
      <c r="L159" s="272"/>
      <c r="M159" s="273"/>
      <c r="N159" s="274"/>
      <c r="O159" s="274"/>
      <c r="P159" s="274"/>
      <c r="Q159" s="274"/>
      <c r="R159" s="274"/>
      <c r="S159" s="274"/>
      <c r="T159" s="27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6" t="s">
        <v>170</v>
      </c>
      <c r="AU159" s="276" t="s">
        <v>93</v>
      </c>
      <c r="AV159" s="15" t="s">
        <v>96</v>
      </c>
      <c r="AW159" s="15" t="s">
        <v>38</v>
      </c>
      <c r="AX159" s="15" t="s">
        <v>84</v>
      </c>
      <c r="AY159" s="276" t="s">
        <v>159</v>
      </c>
    </row>
    <row r="160" s="2" customFormat="1" ht="44.25" customHeight="1">
      <c r="A160" s="43"/>
      <c r="B160" s="44"/>
      <c r="C160" s="217" t="s">
        <v>7</v>
      </c>
      <c r="D160" s="217" t="s">
        <v>162</v>
      </c>
      <c r="E160" s="218" t="s">
        <v>589</v>
      </c>
      <c r="F160" s="219" t="s">
        <v>590</v>
      </c>
      <c r="G160" s="220" t="s">
        <v>561</v>
      </c>
      <c r="H160" s="221">
        <v>6.5599999999999996</v>
      </c>
      <c r="I160" s="222"/>
      <c r="J160" s="223">
        <f>ROUND(I160*H160,2)</f>
        <v>0</v>
      </c>
      <c r="K160" s="219" t="s">
        <v>166</v>
      </c>
      <c r="L160" s="49"/>
      <c r="M160" s="224" t="s">
        <v>32</v>
      </c>
      <c r="N160" s="225" t="s">
        <v>48</v>
      </c>
      <c r="O160" s="89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R160" s="228" t="s">
        <v>96</v>
      </c>
      <c r="AT160" s="228" t="s">
        <v>162</v>
      </c>
      <c r="AU160" s="228" t="s">
        <v>93</v>
      </c>
      <c r="AY160" s="21" t="s">
        <v>159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1" t="s">
        <v>91</v>
      </c>
      <c r="BK160" s="229">
        <f>ROUND(I160*H160,2)</f>
        <v>0</v>
      </c>
      <c r="BL160" s="21" t="s">
        <v>96</v>
      </c>
      <c r="BM160" s="228" t="s">
        <v>6397</v>
      </c>
    </row>
    <row r="161" s="2" customFormat="1">
      <c r="A161" s="43"/>
      <c r="B161" s="44"/>
      <c r="C161" s="45"/>
      <c r="D161" s="230" t="s">
        <v>168</v>
      </c>
      <c r="E161" s="45"/>
      <c r="F161" s="231" t="s">
        <v>592</v>
      </c>
      <c r="G161" s="45"/>
      <c r="H161" s="45"/>
      <c r="I161" s="232"/>
      <c r="J161" s="45"/>
      <c r="K161" s="45"/>
      <c r="L161" s="49"/>
      <c r="M161" s="233"/>
      <c r="N161" s="234"/>
      <c r="O161" s="89"/>
      <c r="P161" s="89"/>
      <c r="Q161" s="89"/>
      <c r="R161" s="89"/>
      <c r="S161" s="89"/>
      <c r="T161" s="90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T161" s="21" t="s">
        <v>168</v>
      </c>
      <c r="AU161" s="21" t="s">
        <v>93</v>
      </c>
    </row>
    <row r="162" s="14" customFormat="1">
      <c r="A162" s="14"/>
      <c r="B162" s="246"/>
      <c r="C162" s="247"/>
      <c r="D162" s="237" t="s">
        <v>170</v>
      </c>
      <c r="E162" s="248" t="s">
        <v>32</v>
      </c>
      <c r="F162" s="249" t="s">
        <v>6398</v>
      </c>
      <c r="G162" s="247"/>
      <c r="H162" s="250">
        <v>6.5599999999999996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170</v>
      </c>
      <c r="AU162" s="256" t="s">
        <v>93</v>
      </c>
      <c r="AV162" s="14" t="s">
        <v>91</v>
      </c>
      <c r="AW162" s="14" t="s">
        <v>38</v>
      </c>
      <c r="AX162" s="14" t="s">
        <v>84</v>
      </c>
      <c r="AY162" s="256" t="s">
        <v>159</v>
      </c>
    </row>
    <row r="163" s="2" customFormat="1" ht="44.25" customHeight="1">
      <c r="A163" s="43"/>
      <c r="B163" s="44"/>
      <c r="C163" s="217" t="s">
        <v>675</v>
      </c>
      <c r="D163" s="217" t="s">
        <v>162</v>
      </c>
      <c r="E163" s="218" t="s">
        <v>6399</v>
      </c>
      <c r="F163" s="219" t="s">
        <v>6400</v>
      </c>
      <c r="G163" s="220" t="s">
        <v>561</v>
      </c>
      <c r="H163" s="221">
        <v>65</v>
      </c>
      <c r="I163" s="222"/>
      <c r="J163" s="223">
        <f>ROUND(I163*H163,2)</f>
        <v>0</v>
      </c>
      <c r="K163" s="219" t="s">
        <v>166</v>
      </c>
      <c r="L163" s="49"/>
      <c r="M163" s="224" t="s">
        <v>32</v>
      </c>
      <c r="N163" s="225" t="s">
        <v>48</v>
      </c>
      <c r="O163" s="89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R163" s="228" t="s">
        <v>96</v>
      </c>
      <c r="AT163" s="228" t="s">
        <v>162</v>
      </c>
      <c r="AU163" s="228" t="s">
        <v>93</v>
      </c>
      <c r="AY163" s="21" t="s">
        <v>159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1" t="s">
        <v>91</v>
      </c>
      <c r="BK163" s="229">
        <f>ROUND(I163*H163,2)</f>
        <v>0</v>
      </c>
      <c r="BL163" s="21" t="s">
        <v>96</v>
      </c>
      <c r="BM163" s="228" t="s">
        <v>6401</v>
      </c>
    </row>
    <row r="164" s="2" customFormat="1">
      <c r="A164" s="43"/>
      <c r="B164" s="44"/>
      <c r="C164" s="45"/>
      <c r="D164" s="230" t="s">
        <v>168</v>
      </c>
      <c r="E164" s="45"/>
      <c r="F164" s="231" t="s">
        <v>6402</v>
      </c>
      <c r="G164" s="45"/>
      <c r="H164" s="45"/>
      <c r="I164" s="232"/>
      <c r="J164" s="45"/>
      <c r="K164" s="45"/>
      <c r="L164" s="49"/>
      <c r="M164" s="233"/>
      <c r="N164" s="234"/>
      <c r="O164" s="89"/>
      <c r="P164" s="89"/>
      <c r="Q164" s="89"/>
      <c r="R164" s="89"/>
      <c r="S164" s="89"/>
      <c r="T164" s="90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T164" s="21" t="s">
        <v>168</v>
      </c>
      <c r="AU164" s="21" t="s">
        <v>93</v>
      </c>
    </row>
    <row r="165" s="2" customFormat="1" ht="44.25" customHeight="1">
      <c r="A165" s="43"/>
      <c r="B165" s="44"/>
      <c r="C165" s="217" t="s">
        <v>734</v>
      </c>
      <c r="D165" s="217" t="s">
        <v>162</v>
      </c>
      <c r="E165" s="218" t="s">
        <v>604</v>
      </c>
      <c r="F165" s="219" t="s">
        <v>605</v>
      </c>
      <c r="G165" s="220" t="s">
        <v>561</v>
      </c>
      <c r="H165" s="221">
        <v>5.2699999999999996</v>
      </c>
      <c r="I165" s="222"/>
      <c r="J165" s="223">
        <f>ROUND(I165*H165,2)</f>
        <v>0</v>
      </c>
      <c r="K165" s="219" t="s">
        <v>166</v>
      </c>
      <c r="L165" s="49"/>
      <c r="M165" s="224" t="s">
        <v>32</v>
      </c>
      <c r="N165" s="225" t="s">
        <v>48</v>
      </c>
      <c r="O165" s="89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R165" s="228" t="s">
        <v>96</v>
      </c>
      <c r="AT165" s="228" t="s">
        <v>162</v>
      </c>
      <c r="AU165" s="228" t="s">
        <v>93</v>
      </c>
      <c r="AY165" s="21" t="s">
        <v>159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1" t="s">
        <v>91</v>
      </c>
      <c r="BK165" s="229">
        <f>ROUND(I165*H165,2)</f>
        <v>0</v>
      </c>
      <c r="BL165" s="21" t="s">
        <v>96</v>
      </c>
      <c r="BM165" s="228" t="s">
        <v>6403</v>
      </c>
    </row>
    <row r="166" s="2" customFormat="1">
      <c r="A166" s="43"/>
      <c r="B166" s="44"/>
      <c r="C166" s="45"/>
      <c r="D166" s="230" t="s">
        <v>168</v>
      </c>
      <c r="E166" s="45"/>
      <c r="F166" s="231" t="s">
        <v>607</v>
      </c>
      <c r="G166" s="45"/>
      <c r="H166" s="45"/>
      <c r="I166" s="232"/>
      <c r="J166" s="45"/>
      <c r="K166" s="45"/>
      <c r="L166" s="49"/>
      <c r="M166" s="233"/>
      <c r="N166" s="234"/>
      <c r="O166" s="89"/>
      <c r="P166" s="89"/>
      <c r="Q166" s="89"/>
      <c r="R166" s="89"/>
      <c r="S166" s="89"/>
      <c r="T166" s="90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T166" s="21" t="s">
        <v>168</v>
      </c>
      <c r="AU166" s="21" t="s">
        <v>93</v>
      </c>
    </row>
    <row r="167" s="14" customFormat="1">
      <c r="A167" s="14"/>
      <c r="B167" s="246"/>
      <c r="C167" s="247"/>
      <c r="D167" s="237" t="s">
        <v>170</v>
      </c>
      <c r="E167" s="248" t="s">
        <v>32</v>
      </c>
      <c r="F167" s="249" t="s">
        <v>6404</v>
      </c>
      <c r="G167" s="247"/>
      <c r="H167" s="250">
        <v>5.2699999999999996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170</v>
      </c>
      <c r="AU167" s="256" t="s">
        <v>93</v>
      </c>
      <c r="AV167" s="14" t="s">
        <v>91</v>
      </c>
      <c r="AW167" s="14" t="s">
        <v>38</v>
      </c>
      <c r="AX167" s="14" t="s">
        <v>84</v>
      </c>
      <c r="AY167" s="256" t="s">
        <v>159</v>
      </c>
    </row>
    <row r="168" s="2" customFormat="1" ht="24.15" customHeight="1">
      <c r="A168" s="43"/>
      <c r="B168" s="44"/>
      <c r="C168" s="217" t="s">
        <v>723</v>
      </c>
      <c r="D168" s="217" t="s">
        <v>162</v>
      </c>
      <c r="E168" s="218" t="s">
        <v>6405</v>
      </c>
      <c r="F168" s="219" t="s">
        <v>6406</v>
      </c>
      <c r="G168" s="220" t="s">
        <v>165</v>
      </c>
      <c r="H168" s="221">
        <v>763</v>
      </c>
      <c r="I168" s="222"/>
      <c r="J168" s="223">
        <f>ROUND(I168*H168,2)</f>
        <v>0</v>
      </c>
      <c r="K168" s="219" t="s">
        <v>166</v>
      </c>
      <c r="L168" s="49"/>
      <c r="M168" s="224" t="s">
        <v>32</v>
      </c>
      <c r="N168" s="225" t="s">
        <v>48</v>
      </c>
      <c r="O168" s="89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R168" s="228" t="s">
        <v>96</v>
      </c>
      <c r="AT168" s="228" t="s">
        <v>162</v>
      </c>
      <c r="AU168" s="228" t="s">
        <v>93</v>
      </c>
      <c r="AY168" s="21" t="s">
        <v>159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1" t="s">
        <v>91</v>
      </c>
      <c r="BK168" s="229">
        <f>ROUND(I168*H168,2)</f>
        <v>0</v>
      </c>
      <c r="BL168" s="21" t="s">
        <v>96</v>
      </c>
      <c r="BM168" s="228" t="s">
        <v>6407</v>
      </c>
    </row>
    <row r="169" s="2" customFormat="1">
      <c r="A169" s="43"/>
      <c r="B169" s="44"/>
      <c r="C169" s="45"/>
      <c r="D169" s="230" t="s">
        <v>168</v>
      </c>
      <c r="E169" s="45"/>
      <c r="F169" s="231" t="s">
        <v>6408</v>
      </c>
      <c r="G169" s="45"/>
      <c r="H169" s="45"/>
      <c r="I169" s="232"/>
      <c r="J169" s="45"/>
      <c r="K169" s="45"/>
      <c r="L169" s="49"/>
      <c r="M169" s="233"/>
      <c r="N169" s="234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168</v>
      </c>
      <c r="AU169" s="21" t="s">
        <v>93</v>
      </c>
    </row>
    <row r="170" s="14" customFormat="1">
      <c r="A170" s="14"/>
      <c r="B170" s="246"/>
      <c r="C170" s="247"/>
      <c r="D170" s="237" t="s">
        <v>170</v>
      </c>
      <c r="E170" s="248" t="s">
        <v>32</v>
      </c>
      <c r="F170" s="249" t="s">
        <v>2610</v>
      </c>
      <c r="G170" s="247"/>
      <c r="H170" s="250">
        <v>763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170</v>
      </c>
      <c r="AU170" s="256" t="s">
        <v>93</v>
      </c>
      <c r="AV170" s="14" t="s">
        <v>91</v>
      </c>
      <c r="AW170" s="14" t="s">
        <v>38</v>
      </c>
      <c r="AX170" s="14" t="s">
        <v>84</v>
      </c>
      <c r="AY170" s="256" t="s">
        <v>159</v>
      </c>
    </row>
    <row r="171" s="12" customFormat="1" ht="20.88" customHeight="1">
      <c r="A171" s="12"/>
      <c r="B171" s="201"/>
      <c r="C171" s="202"/>
      <c r="D171" s="203" t="s">
        <v>75</v>
      </c>
      <c r="E171" s="215" t="s">
        <v>627</v>
      </c>
      <c r="F171" s="215" t="s">
        <v>628</v>
      </c>
      <c r="G171" s="202"/>
      <c r="H171" s="202"/>
      <c r="I171" s="205"/>
      <c r="J171" s="216">
        <f>BK171</f>
        <v>0</v>
      </c>
      <c r="K171" s="202"/>
      <c r="L171" s="207"/>
      <c r="M171" s="208"/>
      <c r="N171" s="209"/>
      <c r="O171" s="209"/>
      <c r="P171" s="210">
        <f>SUM(P172:P186)</f>
        <v>0</v>
      </c>
      <c r="Q171" s="209"/>
      <c r="R171" s="210">
        <f>SUM(R172:R186)</f>
        <v>0</v>
      </c>
      <c r="S171" s="209"/>
      <c r="T171" s="211">
        <f>SUM(T172:T186)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2" t="s">
        <v>84</v>
      </c>
      <c r="AT171" s="213" t="s">
        <v>75</v>
      </c>
      <c r="AU171" s="213" t="s">
        <v>91</v>
      </c>
      <c r="AY171" s="212" t="s">
        <v>159</v>
      </c>
      <c r="BK171" s="214">
        <f>SUM(BK172:BK186)</f>
        <v>0</v>
      </c>
    </row>
    <row r="172" s="2" customFormat="1" ht="62.7" customHeight="1">
      <c r="A172" s="43"/>
      <c r="B172" s="44"/>
      <c r="C172" s="217" t="s">
        <v>744</v>
      </c>
      <c r="D172" s="217" t="s">
        <v>162</v>
      </c>
      <c r="E172" s="218" t="s">
        <v>629</v>
      </c>
      <c r="F172" s="219" t="s">
        <v>630</v>
      </c>
      <c r="G172" s="220" t="s">
        <v>561</v>
      </c>
      <c r="H172" s="221">
        <v>161.78999999999999</v>
      </c>
      <c r="I172" s="222"/>
      <c r="J172" s="223">
        <f>ROUND(I172*H172,2)</f>
        <v>0</v>
      </c>
      <c r="K172" s="219" t="s">
        <v>166</v>
      </c>
      <c r="L172" s="49"/>
      <c r="M172" s="224" t="s">
        <v>32</v>
      </c>
      <c r="N172" s="225" t="s">
        <v>48</v>
      </c>
      <c r="O172" s="89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R172" s="228" t="s">
        <v>96</v>
      </c>
      <c r="AT172" s="228" t="s">
        <v>162</v>
      </c>
      <c r="AU172" s="228" t="s">
        <v>93</v>
      </c>
      <c r="AY172" s="21" t="s">
        <v>159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1" t="s">
        <v>91</v>
      </c>
      <c r="BK172" s="229">
        <f>ROUND(I172*H172,2)</f>
        <v>0</v>
      </c>
      <c r="BL172" s="21" t="s">
        <v>96</v>
      </c>
      <c r="BM172" s="228" t="s">
        <v>6409</v>
      </c>
    </row>
    <row r="173" s="2" customFormat="1">
      <c r="A173" s="43"/>
      <c r="B173" s="44"/>
      <c r="C173" s="45"/>
      <c r="D173" s="230" t="s">
        <v>168</v>
      </c>
      <c r="E173" s="45"/>
      <c r="F173" s="231" t="s">
        <v>632</v>
      </c>
      <c r="G173" s="45"/>
      <c r="H173" s="45"/>
      <c r="I173" s="232"/>
      <c r="J173" s="45"/>
      <c r="K173" s="45"/>
      <c r="L173" s="49"/>
      <c r="M173" s="233"/>
      <c r="N173" s="234"/>
      <c r="O173" s="89"/>
      <c r="P173" s="89"/>
      <c r="Q173" s="89"/>
      <c r="R173" s="89"/>
      <c r="S173" s="89"/>
      <c r="T173" s="90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T173" s="21" t="s">
        <v>168</v>
      </c>
      <c r="AU173" s="21" t="s">
        <v>93</v>
      </c>
    </row>
    <row r="174" s="13" customFormat="1">
      <c r="A174" s="13"/>
      <c r="B174" s="235"/>
      <c r="C174" s="236"/>
      <c r="D174" s="237" t="s">
        <v>170</v>
      </c>
      <c r="E174" s="238" t="s">
        <v>32</v>
      </c>
      <c r="F174" s="239" t="s">
        <v>6410</v>
      </c>
      <c r="G174" s="236"/>
      <c r="H174" s="238" t="s">
        <v>32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170</v>
      </c>
      <c r="AU174" s="245" t="s">
        <v>93</v>
      </c>
      <c r="AV174" s="13" t="s">
        <v>84</v>
      </c>
      <c r="AW174" s="13" t="s">
        <v>4</v>
      </c>
      <c r="AX174" s="13" t="s">
        <v>76</v>
      </c>
      <c r="AY174" s="245" t="s">
        <v>159</v>
      </c>
    </row>
    <row r="175" s="13" customFormat="1">
      <c r="A175" s="13"/>
      <c r="B175" s="235"/>
      <c r="C175" s="236"/>
      <c r="D175" s="237" t="s">
        <v>170</v>
      </c>
      <c r="E175" s="238" t="s">
        <v>32</v>
      </c>
      <c r="F175" s="239" t="s">
        <v>634</v>
      </c>
      <c r="G175" s="236"/>
      <c r="H175" s="238" t="s">
        <v>32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170</v>
      </c>
      <c r="AU175" s="245" t="s">
        <v>93</v>
      </c>
      <c r="AV175" s="13" t="s">
        <v>84</v>
      </c>
      <c r="AW175" s="13" t="s">
        <v>38</v>
      </c>
      <c r="AX175" s="13" t="s">
        <v>76</v>
      </c>
      <c r="AY175" s="245" t="s">
        <v>159</v>
      </c>
    </row>
    <row r="176" s="14" customFormat="1">
      <c r="A176" s="14"/>
      <c r="B176" s="246"/>
      <c r="C176" s="247"/>
      <c r="D176" s="237" t="s">
        <v>170</v>
      </c>
      <c r="E176" s="248" t="s">
        <v>32</v>
      </c>
      <c r="F176" s="249" t="s">
        <v>6411</v>
      </c>
      <c r="G176" s="247"/>
      <c r="H176" s="250">
        <v>232.06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170</v>
      </c>
      <c r="AU176" s="256" t="s">
        <v>93</v>
      </c>
      <c r="AV176" s="14" t="s">
        <v>91</v>
      </c>
      <c r="AW176" s="14" t="s">
        <v>38</v>
      </c>
      <c r="AX176" s="14" t="s">
        <v>76</v>
      </c>
      <c r="AY176" s="256" t="s">
        <v>159</v>
      </c>
    </row>
    <row r="177" s="14" customFormat="1">
      <c r="A177" s="14"/>
      <c r="B177" s="246"/>
      <c r="C177" s="247"/>
      <c r="D177" s="237" t="s">
        <v>170</v>
      </c>
      <c r="E177" s="248" t="s">
        <v>32</v>
      </c>
      <c r="F177" s="249" t="s">
        <v>6412</v>
      </c>
      <c r="G177" s="247"/>
      <c r="H177" s="250">
        <v>-70.269999999999996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170</v>
      </c>
      <c r="AU177" s="256" t="s">
        <v>93</v>
      </c>
      <c r="AV177" s="14" t="s">
        <v>91</v>
      </c>
      <c r="AW177" s="14" t="s">
        <v>38</v>
      </c>
      <c r="AX177" s="14" t="s">
        <v>76</v>
      </c>
      <c r="AY177" s="256" t="s">
        <v>159</v>
      </c>
    </row>
    <row r="178" s="15" customFormat="1">
      <c r="A178" s="15"/>
      <c r="B178" s="266"/>
      <c r="C178" s="267"/>
      <c r="D178" s="237" t="s">
        <v>170</v>
      </c>
      <c r="E178" s="268" t="s">
        <v>32</v>
      </c>
      <c r="F178" s="269" t="s">
        <v>583</v>
      </c>
      <c r="G178" s="267"/>
      <c r="H178" s="270">
        <v>161.78999999999999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170</v>
      </c>
      <c r="AU178" s="276" t="s">
        <v>93</v>
      </c>
      <c r="AV178" s="15" t="s">
        <v>96</v>
      </c>
      <c r="AW178" s="15" t="s">
        <v>38</v>
      </c>
      <c r="AX178" s="15" t="s">
        <v>84</v>
      </c>
      <c r="AY178" s="276" t="s">
        <v>159</v>
      </c>
    </row>
    <row r="179" s="2" customFormat="1" ht="66.75" customHeight="1">
      <c r="A179" s="43"/>
      <c r="B179" s="44"/>
      <c r="C179" s="217" t="s">
        <v>749</v>
      </c>
      <c r="D179" s="217" t="s">
        <v>162</v>
      </c>
      <c r="E179" s="218" t="s">
        <v>637</v>
      </c>
      <c r="F179" s="219" t="s">
        <v>638</v>
      </c>
      <c r="G179" s="220" t="s">
        <v>561</v>
      </c>
      <c r="H179" s="221">
        <v>3235.8000000000002</v>
      </c>
      <c r="I179" s="222"/>
      <c r="J179" s="223">
        <f>ROUND(I179*H179,2)</f>
        <v>0</v>
      </c>
      <c r="K179" s="219" t="s">
        <v>166</v>
      </c>
      <c r="L179" s="49"/>
      <c r="M179" s="224" t="s">
        <v>32</v>
      </c>
      <c r="N179" s="225" t="s">
        <v>48</v>
      </c>
      <c r="O179" s="89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R179" s="228" t="s">
        <v>96</v>
      </c>
      <c r="AT179" s="228" t="s">
        <v>162</v>
      </c>
      <c r="AU179" s="228" t="s">
        <v>93</v>
      </c>
      <c r="AY179" s="21" t="s">
        <v>159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1" t="s">
        <v>91</v>
      </c>
      <c r="BK179" s="229">
        <f>ROUND(I179*H179,2)</f>
        <v>0</v>
      </c>
      <c r="BL179" s="21" t="s">
        <v>96</v>
      </c>
      <c r="BM179" s="228" t="s">
        <v>6413</v>
      </c>
    </row>
    <row r="180" s="2" customFormat="1">
      <c r="A180" s="43"/>
      <c r="B180" s="44"/>
      <c r="C180" s="45"/>
      <c r="D180" s="230" t="s">
        <v>168</v>
      </c>
      <c r="E180" s="45"/>
      <c r="F180" s="231" t="s">
        <v>640</v>
      </c>
      <c r="G180" s="45"/>
      <c r="H180" s="45"/>
      <c r="I180" s="232"/>
      <c r="J180" s="45"/>
      <c r="K180" s="45"/>
      <c r="L180" s="49"/>
      <c r="M180" s="233"/>
      <c r="N180" s="234"/>
      <c r="O180" s="89"/>
      <c r="P180" s="89"/>
      <c r="Q180" s="89"/>
      <c r="R180" s="89"/>
      <c r="S180" s="89"/>
      <c r="T180" s="90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T180" s="21" t="s">
        <v>168</v>
      </c>
      <c r="AU180" s="21" t="s">
        <v>93</v>
      </c>
    </row>
    <row r="181" s="2" customFormat="1">
      <c r="A181" s="43"/>
      <c r="B181" s="44"/>
      <c r="C181" s="45"/>
      <c r="D181" s="237" t="s">
        <v>564</v>
      </c>
      <c r="E181" s="45"/>
      <c r="F181" s="265" t="s">
        <v>6414</v>
      </c>
      <c r="G181" s="45"/>
      <c r="H181" s="45"/>
      <c r="I181" s="232"/>
      <c r="J181" s="45"/>
      <c r="K181" s="45"/>
      <c r="L181" s="49"/>
      <c r="M181" s="233"/>
      <c r="N181" s="234"/>
      <c r="O181" s="89"/>
      <c r="P181" s="89"/>
      <c r="Q181" s="89"/>
      <c r="R181" s="89"/>
      <c r="S181" s="89"/>
      <c r="T181" s="90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T181" s="21" t="s">
        <v>564</v>
      </c>
      <c r="AU181" s="21" t="s">
        <v>93</v>
      </c>
    </row>
    <row r="182" s="14" customFormat="1">
      <c r="A182" s="14"/>
      <c r="B182" s="246"/>
      <c r="C182" s="247"/>
      <c r="D182" s="237" t="s">
        <v>170</v>
      </c>
      <c r="E182" s="247"/>
      <c r="F182" s="249" t="s">
        <v>6415</v>
      </c>
      <c r="G182" s="247"/>
      <c r="H182" s="250">
        <v>3235.8000000000002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170</v>
      </c>
      <c r="AU182" s="256" t="s">
        <v>93</v>
      </c>
      <c r="AV182" s="14" t="s">
        <v>91</v>
      </c>
      <c r="AW182" s="14" t="s">
        <v>4</v>
      </c>
      <c r="AX182" s="14" t="s">
        <v>84</v>
      </c>
      <c r="AY182" s="256" t="s">
        <v>159</v>
      </c>
    </row>
    <row r="183" s="2" customFormat="1" ht="44.25" customHeight="1">
      <c r="A183" s="43"/>
      <c r="B183" s="44"/>
      <c r="C183" s="217" t="s">
        <v>756</v>
      </c>
      <c r="D183" s="217" t="s">
        <v>162</v>
      </c>
      <c r="E183" s="218" t="s">
        <v>197</v>
      </c>
      <c r="F183" s="219" t="s">
        <v>198</v>
      </c>
      <c r="G183" s="220" t="s">
        <v>181</v>
      </c>
      <c r="H183" s="221">
        <v>258.86399999999998</v>
      </c>
      <c r="I183" s="222"/>
      <c r="J183" s="223">
        <f>ROUND(I183*H183,2)</f>
        <v>0</v>
      </c>
      <c r="K183" s="219" t="s">
        <v>166</v>
      </c>
      <c r="L183" s="49"/>
      <c r="M183" s="224" t="s">
        <v>32</v>
      </c>
      <c r="N183" s="225" t="s">
        <v>48</v>
      </c>
      <c r="O183" s="89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R183" s="228" t="s">
        <v>96</v>
      </c>
      <c r="AT183" s="228" t="s">
        <v>162</v>
      </c>
      <c r="AU183" s="228" t="s">
        <v>93</v>
      </c>
      <c r="AY183" s="21" t="s">
        <v>159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1" t="s">
        <v>91</v>
      </c>
      <c r="BK183" s="229">
        <f>ROUND(I183*H183,2)</f>
        <v>0</v>
      </c>
      <c r="BL183" s="21" t="s">
        <v>96</v>
      </c>
      <c r="BM183" s="228" t="s">
        <v>6416</v>
      </c>
    </row>
    <row r="184" s="2" customFormat="1">
      <c r="A184" s="43"/>
      <c r="B184" s="44"/>
      <c r="C184" s="45"/>
      <c r="D184" s="230" t="s">
        <v>168</v>
      </c>
      <c r="E184" s="45"/>
      <c r="F184" s="231" t="s">
        <v>200</v>
      </c>
      <c r="G184" s="45"/>
      <c r="H184" s="45"/>
      <c r="I184" s="232"/>
      <c r="J184" s="45"/>
      <c r="K184" s="45"/>
      <c r="L184" s="49"/>
      <c r="M184" s="233"/>
      <c r="N184" s="234"/>
      <c r="O184" s="89"/>
      <c r="P184" s="89"/>
      <c r="Q184" s="89"/>
      <c r="R184" s="89"/>
      <c r="S184" s="89"/>
      <c r="T184" s="90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T184" s="21" t="s">
        <v>168</v>
      </c>
      <c r="AU184" s="21" t="s">
        <v>93</v>
      </c>
    </row>
    <row r="185" s="2" customFormat="1">
      <c r="A185" s="43"/>
      <c r="B185" s="44"/>
      <c r="C185" s="45"/>
      <c r="D185" s="237" t="s">
        <v>564</v>
      </c>
      <c r="E185" s="45"/>
      <c r="F185" s="265" t="s">
        <v>4948</v>
      </c>
      <c r="G185" s="45"/>
      <c r="H185" s="45"/>
      <c r="I185" s="232"/>
      <c r="J185" s="45"/>
      <c r="K185" s="45"/>
      <c r="L185" s="49"/>
      <c r="M185" s="233"/>
      <c r="N185" s="234"/>
      <c r="O185" s="89"/>
      <c r="P185" s="89"/>
      <c r="Q185" s="89"/>
      <c r="R185" s="89"/>
      <c r="S185" s="89"/>
      <c r="T185" s="90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T185" s="21" t="s">
        <v>564</v>
      </c>
      <c r="AU185" s="21" t="s">
        <v>93</v>
      </c>
    </row>
    <row r="186" s="14" customFormat="1">
      <c r="A186" s="14"/>
      <c r="B186" s="246"/>
      <c r="C186" s="247"/>
      <c r="D186" s="237" t="s">
        <v>170</v>
      </c>
      <c r="E186" s="247"/>
      <c r="F186" s="249" t="s">
        <v>6417</v>
      </c>
      <c r="G186" s="247"/>
      <c r="H186" s="250">
        <v>258.86399999999998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170</v>
      </c>
      <c r="AU186" s="256" t="s">
        <v>93</v>
      </c>
      <c r="AV186" s="14" t="s">
        <v>91</v>
      </c>
      <c r="AW186" s="14" t="s">
        <v>4</v>
      </c>
      <c r="AX186" s="14" t="s">
        <v>84</v>
      </c>
      <c r="AY186" s="256" t="s">
        <v>159</v>
      </c>
    </row>
    <row r="187" s="12" customFormat="1" ht="20.88" customHeight="1">
      <c r="A187" s="12"/>
      <c r="B187" s="201"/>
      <c r="C187" s="202"/>
      <c r="D187" s="203" t="s">
        <v>75</v>
      </c>
      <c r="E187" s="215" t="s">
        <v>703</v>
      </c>
      <c r="F187" s="215" t="s">
        <v>6124</v>
      </c>
      <c r="G187" s="202"/>
      <c r="H187" s="202"/>
      <c r="I187" s="205"/>
      <c r="J187" s="216">
        <f>BK187</f>
        <v>0</v>
      </c>
      <c r="K187" s="202"/>
      <c r="L187" s="207"/>
      <c r="M187" s="208"/>
      <c r="N187" s="209"/>
      <c r="O187" s="209"/>
      <c r="P187" s="210">
        <f>SUM(P188:P203)</f>
        <v>0</v>
      </c>
      <c r="Q187" s="209"/>
      <c r="R187" s="210">
        <f>SUM(R188:R203)</f>
        <v>0.024299999999999999</v>
      </c>
      <c r="S187" s="209"/>
      <c r="T187" s="211">
        <f>SUM(T188:T203)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2" t="s">
        <v>84</v>
      </c>
      <c r="AT187" s="213" t="s">
        <v>75</v>
      </c>
      <c r="AU187" s="213" t="s">
        <v>91</v>
      </c>
      <c r="AY187" s="212" t="s">
        <v>159</v>
      </c>
      <c r="BK187" s="214">
        <f>SUM(BK188:BK203)</f>
        <v>0</v>
      </c>
    </row>
    <row r="188" s="2" customFormat="1" ht="55.5" customHeight="1">
      <c r="A188" s="43"/>
      <c r="B188" s="44"/>
      <c r="C188" s="217" t="s">
        <v>761</v>
      </c>
      <c r="D188" s="217" t="s">
        <v>162</v>
      </c>
      <c r="E188" s="218" t="s">
        <v>6418</v>
      </c>
      <c r="F188" s="219" t="s">
        <v>6419</v>
      </c>
      <c r="G188" s="220" t="s">
        <v>165</v>
      </c>
      <c r="H188" s="221">
        <v>90</v>
      </c>
      <c r="I188" s="222"/>
      <c r="J188" s="223">
        <f>ROUND(I188*H188,2)</f>
        <v>0</v>
      </c>
      <c r="K188" s="219" t="s">
        <v>166</v>
      </c>
      <c r="L188" s="49"/>
      <c r="M188" s="224" t="s">
        <v>32</v>
      </c>
      <c r="N188" s="225" t="s">
        <v>48</v>
      </c>
      <c r="O188" s="89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R188" s="228" t="s">
        <v>96</v>
      </c>
      <c r="AT188" s="228" t="s">
        <v>162</v>
      </c>
      <c r="AU188" s="228" t="s">
        <v>93</v>
      </c>
      <c r="AY188" s="21" t="s">
        <v>159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1" t="s">
        <v>91</v>
      </c>
      <c r="BK188" s="229">
        <f>ROUND(I188*H188,2)</f>
        <v>0</v>
      </c>
      <c r="BL188" s="21" t="s">
        <v>96</v>
      </c>
      <c r="BM188" s="228" t="s">
        <v>6420</v>
      </c>
    </row>
    <row r="189" s="2" customFormat="1">
      <c r="A189" s="43"/>
      <c r="B189" s="44"/>
      <c r="C189" s="45"/>
      <c r="D189" s="230" t="s">
        <v>168</v>
      </c>
      <c r="E189" s="45"/>
      <c r="F189" s="231" t="s">
        <v>6421</v>
      </c>
      <c r="G189" s="45"/>
      <c r="H189" s="45"/>
      <c r="I189" s="232"/>
      <c r="J189" s="45"/>
      <c r="K189" s="45"/>
      <c r="L189" s="49"/>
      <c r="M189" s="233"/>
      <c r="N189" s="234"/>
      <c r="O189" s="89"/>
      <c r="P189" s="89"/>
      <c r="Q189" s="89"/>
      <c r="R189" s="89"/>
      <c r="S189" s="89"/>
      <c r="T189" s="90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T189" s="21" t="s">
        <v>168</v>
      </c>
      <c r="AU189" s="21" t="s">
        <v>93</v>
      </c>
    </row>
    <row r="190" s="14" customFormat="1">
      <c r="A190" s="14"/>
      <c r="B190" s="246"/>
      <c r="C190" s="247"/>
      <c r="D190" s="237" t="s">
        <v>170</v>
      </c>
      <c r="E190" s="248" t="s">
        <v>32</v>
      </c>
      <c r="F190" s="249" t="s">
        <v>6085</v>
      </c>
      <c r="G190" s="247"/>
      <c r="H190" s="250">
        <v>90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170</v>
      </c>
      <c r="AU190" s="256" t="s">
        <v>93</v>
      </c>
      <c r="AV190" s="14" t="s">
        <v>91</v>
      </c>
      <c r="AW190" s="14" t="s">
        <v>38</v>
      </c>
      <c r="AX190" s="14" t="s">
        <v>84</v>
      </c>
      <c r="AY190" s="256" t="s">
        <v>159</v>
      </c>
    </row>
    <row r="191" s="2" customFormat="1" ht="37.8" customHeight="1">
      <c r="A191" s="43"/>
      <c r="B191" s="44"/>
      <c r="C191" s="217" t="s">
        <v>765</v>
      </c>
      <c r="D191" s="217" t="s">
        <v>162</v>
      </c>
      <c r="E191" s="218" t="s">
        <v>6129</v>
      </c>
      <c r="F191" s="219" t="s">
        <v>6130</v>
      </c>
      <c r="G191" s="220" t="s">
        <v>165</v>
      </c>
      <c r="H191" s="221">
        <v>90</v>
      </c>
      <c r="I191" s="222"/>
      <c r="J191" s="223">
        <f>ROUND(I191*H191,2)</f>
        <v>0</v>
      </c>
      <c r="K191" s="219" t="s">
        <v>166</v>
      </c>
      <c r="L191" s="49"/>
      <c r="M191" s="224" t="s">
        <v>32</v>
      </c>
      <c r="N191" s="225" t="s">
        <v>48</v>
      </c>
      <c r="O191" s="89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R191" s="228" t="s">
        <v>96</v>
      </c>
      <c r="AT191" s="228" t="s">
        <v>162</v>
      </c>
      <c r="AU191" s="228" t="s">
        <v>93</v>
      </c>
      <c r="AY191" s="21" t="s">
        <v>159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1" t="s">
        <v>91</v>
      </c>
      <c r="BK191" s="229">
        <f>ROUND(I191*H191,2)</f>
        <v>0</v>
      </c>
      <c r="BL191" s="21" t="s">
        <v>96</v>
      </c>
      <c r="BM191" s="228" t="s">
        <v>6422</v>
      </c>
    </row>
    <row r="192" s="2" customFormat="1">
      <c r="A192" s="43"/>
      <c r="B192" s="44"/>
      <c r="C192" s="45"/>
      <c r="D192" s="230" t="s">
        <v>168</v>
      </c>
      <c r="E192" s="45"/>
      <c r="F192" s="231" t="s">
        <v>6132</v>
      </c>
      <c r="G192" s="45"/>
      <c r="H192" s="45"/>
      <c r="I192" s="232"/>
      <c r="J192" s="45"/>
      <c r="K192" s="45"/>
      <c r="L192" s="49"/>
      <c r="M192" s="233"/>
      <c r="N192" s="234"/>
      <c r="O192" s="89"/>
      <c r="P192" s="89"/>
      <c r="Q192" s="89"/>
      <c r="R192" s="89"/>
      <c r="S192" s="89"/>
      <c r="T192" s="90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T192" s="21" t="s">
        <v>168</v>
      </c>
      <c r="AU192" s="21" t="s">
        <v>93</v>
      </c>
    </row>
    <row r="193" s="14" customFormat="1">
      <c r="A193" s="14"/>
      <c r="B193" s="246"/>
      <c r="C193" s="247"/>
      <c r="D193" s="237" t="s">
        <v>170</v>
      </c>
      <c r="E193" s="248" t="s">
        <v>32</v>
      </c>
      <c r="F193" s="249" t="s">
        <v>6085</v>
      </c>
      <c r="G193" s="247"/>
      <c r="H193" s="250">
        <v>90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170</v>
      </c>
      <c r="AU193" s="256" t="s">
        <v>93</v>
      </c>
      <c r="AV193" s="14" t="s">
        <v>91</v>
      </c>
      <c r="AW193" s="14" t="s">
        <v>38</v>
      </c>
      <c r="AX193" s="14" t="s">
        <v>84</v>
      </c>
      <c r="AY193" s="256" t="s">
        <v>159</v>
      </c>
    </row>
    <row r="194" s="2" customFormat="1" ht="37.8" customHeight="1">
      <c r="A194" s="43"/>
      <c r="B194" s="44"/>
      <c r="C194" s="217" t="s">
        <v>770</v>
      </c>
      <c r="D194" s="217" t="s">
        <v>162</v>
      </c>
      <c r="E194" s="218" t="s">
        <v>6133</v>
      </c>
      <c r="F194" s="219" t="s">
        <v>6134</v>
      </c>
      <c r="G194" s="220" t="s">
        <v>6135</v>
      </c>
      <c r="H194" s="221">
        <v>0.089999999999999997</v>
      </c>
      <c r="I194" s="222"/>
      <c r="J194" s="223">
        <f>ROUND(I194*H194,2)</f>
        <v>0</v>
      </c>
      <c r="K194" s="219" t="s">
        <v>166</v>
      </c>
      <c r="L194" s="49"/>
      <c r="M194" s="224" t="s">
        <v>32</v>
      </c>
      <c r="N194" s="225" t="s">
        <v>48</v>
      </c>
      <c r="O194" s="89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R194" s="228" t="s">
        <v>96</v>
      </c>
      <c r="AT194" s="228" t="s">
        <v>162</v>
      </c>
      <c r="AU194" s="228" t="s">
        <v>93</v>
      </c>
      <c r="AY194" s="21" t="s">
        <v>159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1" t="s">
        <v>91</v>
      </c>
      <c r="BK194" s="229">
        <f>ROUND(I194*H194,2)</f>
        <v>0</v>
      </c>
      <c r="BL194" s="21" t="s">
        <v>96</v>
      </c>
      <c r="BM194" s="228" t="s">
        <v>6423</v>
      </c>
    </row>
    <row r="195" s="2" customFormat="1">
      <c r="A195" s="43"/>
      <c r="B195" s="44"/>
      <c r="C195" s="45"/>
      <c r="D195" s="230" t="s">
        <v>168</v>
      </c>
      <c r="E195" s="45"/>
      <c r="F195" s="231" t="s">
        <v>6137</v>
      </c>
      <c r="G195" s="45"/>
      <c r="H195" s="45"/>
      <c r="I195" s="232"/>
      <c r="J195" s="45"/>
      <c r="K195" s="45"/>
      <c r="L195" s="49"/>
      <c r="M195" s="233"/>
      <c r="N195" s="234"/>
      <c r="O195" s="89"/>
      <c r="P195" s="89"/>
      <c r="Q195" s="89"/>
      <c r="R195" s="89"/>
      <c r="S195" s="89"/>
      <c r="T195" s="90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T195" s="21" t="s">
        <v>168</v>
      </c>
      <c r="AU195" s="21" t="s">
        <v>93</v>
      </c>
    </row>
    <row r="196" s="14" customFormat="1">
      <c r="A196" s="14"/>
      <c r="B196" s="246"/>
      <c r="C196" s="247"/>
      <c r="D196" s="237" t="s">
        <v>170</v>
      </c>
      <c r="E196" s="248" t="s">
        <v>32</v>
      </c>
      <c r="F196" s="249" t="s">
        <v>6138</v>
      </c>
      <c r="G196" s="247"/>
      <c r="H196" s="250">
        <v>0.089999999999999997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170</v>
      </c>
      <c r="AU196" s="256" t="s">
        <v>93</v>
      </c>
      <c r="AV196" s="14" t="s">
        <v>91</v>
      </c>
      <c r="AW196" s="14" t="s">
        <v>38</v>
      </c>
      <c r="AX196" s="14" t="s">
        <v>84</v>
      </c>
      <c r="AY196" s="256" t="s">
        <v>159</v>
      </c>
    </row>
    <row r="197" s="2" customFormat="1" ht="16.5" customHeight="1">
      <c r="A197" s="43"/>
      <c r="B197" s="44"/>
      <c r="C197" s="277" t="s">
        <v>777</v>
      </c>
      <c r="D197" s="277" t="s">
        <v>670</v>
      </c>
      <c r="E197" s="278" t="s">
        <v>6139</v>
      </c>
      <c r="F197" s="279" t="s">
        <v>6140</v>
      </c>
      <c r="G197" s="280" t="s">
        <v>3175</v>
      </c>
      <c r="H197" s="281">
        <v>22.5</v>
      </c>
      <c r="I197" s="282"/>
      <c r="J197" s="283">
        <f>ROUND(I197*H197,2)</f>
        <v>0</v>
      </c>
      <c r="K197" s="279" t="s">
        <v>166</v>
      </c>
      <c r="L197" s="284"/>
      <c r="M197" s="285" t="s">
        <v>32</v>
      </c>
      <c r="N197" s="286" t="s">
        <v>48</v>
      </c>
      <c r="O197" s="89"/>
      <c r="P197" s="226">
        <f>O197*H197</f>
        <v>0</v>
      </c>
      <c r="Q197" s="226">
        <v>0.001</v>
      </c>
      <c r="R197" s="226">
        <f>Q197*H197</f>
        <v>0.022499999999999999</v>
      </c>
      <c r="S197" s="226">
        <v>0</v>
      </c>
      <c r="T197" s="227">
        <f>S197*H197</f>
        <v>0</v>
      </c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R197" s="228" t="s">
        <v>108</v>
      </c>
      <c r="AT197" s="228" t="s">
        <v>670</v>
      </c>
      <c r="AU197" s="228" t="s">
        <v>93</v>
      </c>
      <c r="AY197" s="21" t="s">
        <v>159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1" t="s">
        <v>91</v>
      </c>
      <c r="BK197" s="229">
        <f>ROUND(I197*H197,2)</f>
        <v>0</v>
      </c>
      <c r="BL197" s="21" t="s">
        <v>96</v>
      </c>
      <c r="BM197" s="228" t="s">
        <v>6424</v>
      </c>
    </row>
    <row r="198" s="14" customFormat="1">
      <c r="A198" s="14"/>
      <c r="B198" s="246"/>
      <c r="C198" s="247"/>
      <c r="D198" s="237" t="s">
        <v>170</v>
      </c>
      <c r="E198" s="247"/>
      <c r="F198" s="249" t="s">
        <v>6425</v>
      </c>
      <c r="G198" s="247"/>
      <c r="H198" s="250">
        <v>22.5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170</v>
      </c>
      <c r="AU198" s="256" t="s">
        <v>93</v>
      </c>
      <c r="AV198" s="14" t="s">
        <v>91</v>
      </c>
      <c r="AW198" s="14" t="s">
        <v>4</v>
      </c>
      <c r="AX198" s="14" t="s">
        <v>84</v>
      </c>
      <c r="AY198" s="256" t="s">
        <v>159</v>
      </c>
    </row>
    <row r="199" s="2" customFormat="1" ht="16.5" customHeight="1">
      <c r="A199" s="43"/>
      <c r="B199" s="44"/>
      <c r="C199" s="277" t="s">
        <v>782</v>
      </c>
      <c r="D199" s="277" t="s">
        <v>670</v>
      </c>
      <c r="E199" s="278" t="s">
        <v>6143</v>
      </c>
      <c r="F199" s="279" t="s">
        <v>6144</v>
      </c>
      <c r="G199" s="280" t="s">
        <v>3175</v>
      </c>
      <c r="H199" s="281">
        <v>1.8</v>
      </c>
      <c r="I199" s="282"/>
      <c r="J199" s="283">
        <f>ROUND(I199*H199,2)</f>
        <v>0</v>
      </c>
      <c r="K199" s="279" t="s">
        <v>166</v>
      </c>
      <c r="L199" s="284"/>
      <c r="M199" s="285" t="s">
        <v>32</v>
      </c>
      <c r="N199" s="286" t="s">
        <v>48</v>
      </c>
      <c r="O199" s="89"/>
      <c r="P199" s="226">
        <f>O199*H199</f>
        <v>0</v>
      </c>
      <c r="Q199" s="226">
        <v>0.001</v>
      </c>
      <c r="R199" s="226">
        <f>Q199*H199</f>
        <v>0.0018000000000000002</v>
      </c>
      <c r="S199" s="226">
        <v>0</v>
      </c>
      <c r="T199" s="227">
        <f>S199*H199</f>
        <v>0</v>
      </c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R199" s="228" t="s">
        <v>108</v>
      </c>
      <c r="AT199" s="228" t="s">
        <v>670</v>
      </c>
      <c r="AU199" s="228" t="s">
        <v>93</v>
      </c>
      <c r="AY199" s="21" t="s">
        <v>159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1" t="s">
        <v>91</v>
      </c>
      <c r="BK199" s="229">
        <f>ROUND(I199*H199,2)</f>
        <v>0</v>
      </c>
      <c r="BL199" s="21" t="s">
        <v>96</v>
      </c>
      <c r="BM199" s="228" t="s">
        <v>6426</v>
      </c>
    </row>
    <row r="200" s="14" customFormat="1">
      <c r="A200" s="14"/>
      <c r="B200" s="246"/>
      <c r="C200" s="247"/>
      <c r="D200" s="237" t="s">
        <v>170</v>
      </c>
      <c r="E200" s="247"/>
      <c r="F200" s="249" t="s">
        <v>6427</v>
      </c>
      <c r="G200" s="247"/>
      <c r="H200" s="250">
        <v>1.8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170</v>
      </c>
      <c r="AU200" s="256" t="s">
        <v>93</v>
      </c>
      <c r="AV200" s="14" t="s">
        <v>91</v>
      </c>
      <c r="AW200" s="14" t="s">
        <v>4</v>
      </c>
      <c r="AX200" s="14" t="s">
        <v>84</v>
      </c>
      <c r="AY200" s="256" t="s">
        <v>159</v>
      </c>
    </row>
    <row r="201" s="2" customFormat="1" ht="16.5" customHeight="1">
      <c r="A201" s="43"/>
      <c r="B201" s="44"/>
      <c r="C201" s="217" t="s">
        <v>788</v>
      </c>
      <c r="D201" s="217" t="s">
        <v>162</v>
      </c>
      <c r="E201" s="218" t="s">
        <v>6147</v>
      </c>
      <c r="F201" s="219" t="s">
        <v>6428</v>
      </c>
      <c r="G201" s="220" t="s">
        <v>561</v>
      </c>
      <c r="H201" s="221">
        <v>1.8</v>
      </c>
      <c r="I201" s="222"/>
      <c r="J201" s="223">
        <f>ROUND(I201*H201,2)</f>
        <v>0</v>
      </c>
      <c r="K201" s="219" t="s">
        <v>166</v>
      </c>
      <c r="L201" s="49"/>
      <c r="M201" s="224" t="s">
        <v>32</v>
      </c>
      <c r="N201" s="225" t="s">
        <v>48</v>
      </c>
      <c r="O201" s="89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R201" s="228" t="s">
        <v>96</v>
      </c>
      <c r="AT201" s="228" t="s">
        <v>162</v>
      </c>
      <c r="AU201" s="228" t="s">
        <v>93</v>
      </c>
      <c r="AY201" s="21" t="s">
        <v>159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1" t="s">
        <v>91</v>
      </c>
      <c r="BK201" s="229">
        <f>ROUND(I201*H201,2)</f>
        <v>0</v>
      </c>
      <c r="BL201" s="21" t="s">
        <v>96</v>
      </c>
      <c r="BM201" s="228" t="s">
        <v>6429</v>
      </c>
    </row>
    <row r="202" s="2" customFormat="1">
      <c r="A202" s="43"/>
      <c r="B202" s="44"/>
      <c r="C202" s="45"/>
      <c r="D202" s="230" t="s">
        <v>168</v>
      </c>
      <c r="E202" s="45"/>
      <c r="F202" s="231" t="s">
        <v>6150</v>
      </c>
      <c r="G202" s="45"/>
      <c r="H202" s="45"/>
      <c r="I202" s="232"/>
      <c r="J202" s="45"/>
      <c r="K202" s="45"/>
      <c r="L202" s="49"/>
      <c r="M202" s="233"/>
      <c r="N202" s="234"/>
      <c r="O202" s="89"/>
      <c r="P202" s="89"/>
      <c r="Q202" s="89"/>
      <c r="R202" s="89"/>
      <c r="S202" s="89"/>
      <c r="T202" s="90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T202" s="21" t="s">
        <v>168</v>
      </c>
      <c r="AU202" s="21" t="s">
        <v>93</v>
      </c>
    </row>
    <row r="203" s="14" customFormat="1">
      <c r="A203" s="14"/>
      <c r="B203" s="246"/>
      <c r="C203" s="247"/>
      <c r="D203" s="237" t="s">
        <v>170</v>
      </c>
      <c r="E203" s="248" t="s">
        <v>32</v>
      </c>
      <c r="F203" s="249" t="s">
        <v>6430</v>
      </c>
      <c r="G203" s="247"/>
      <c r="H203" s="250">
        <v>1.8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170</v>
      </c>
      <c r="AU203" s="256" t="s">
        <v>93</v>
      </c>
      <c r="AV203" s="14" t="s">
        <v>91</v>
      </c>
      <c r="AW203" s="14" t="s">
        <v>38</v>
      </c>
      <c r="AX203" s="14" t="s">
        <v>84</v>
      </c>
      <c r="AY203" s="256" t="s">
        <v>159</v>
      </c>
    </row>
    <row r="204" s="12" customFormat="1" ht="22.8" customHeight="1">
      <c r="A204" s="12"/>
      <c r="B204" s="201"/>
      <c r="C204" s="202"/>
      <c r="D204" s="203" t="s">
        <v>75</v>
      </c>
      <c r="E204" s="215" t="s">
        <v>91</v>
      </c>
      <c r="F204" s="215" t="s">
        <v>646</v>
      </c>
      <c r="G204" s="202"/>
      <c r="H204" s="202"/>
      <c r="I204" s="205"/>
      <c r="J204" s="216">
        <f>BK204</f>
        <v>0</v>
      </c>
      <c r="K204" s="202"/>
      <c r="L204" s="207"/>
      <c r="M204" s="208"/>
      <c r="N204" s="209"/>
      <c r="O204" s="209"/>
      <c r="P204" s="210">
        <f>SUM(P205:P216)</f>
        <v>0</v>
      </c>
      <c r="Q204" s="209"/>
      <c r="R204" s="210">
        <f>SUM(R205:R216)</f>
        <v>7.4745008999999998</v>
      </c>
      <c r="S204" s="209"/>
      <c r="T204" s="211">
        <f>SUM(T205:T216)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2" t="s">
        <v>84</v>
      </c>
      <c r="AT204" s="213" t="s">
        <v>75</v>
      </c>
      <c r="AU204" s="213" t="s">
        <v>84</v>
      </c>
      <c r="AY204" s="212" t="s">
        <v>159</v>
      </c>
      <c r="BK204" s="214">
        <f>SUM(BK205:BK216)</f>
        <v>0</v>
      </c>
    </row>
    <row r="205" s="2" customFormat="1" ht="66.75" customHeight="1">
      <c r="A205" s="43"/>
      <c r="B205" s="44"/>
      <c r="C205" s="217" t="s">
        <v>793</v>
      </c>
      <c r="D205" s="217" t="s">
        <v>162</v>
      </c>
      <c r="E205" s="218" t="s">
        <v>771</v>
      </c>
      <c r="F205" s="219" t="s">
        <v>772</v>
      </c>
      <c r="G205" s="220" t="s">
        <v>561</v>
      </c>
      <c r="H205" s="221">
        <v>4.0999999999999996</v>
      </c>
      <c r="I205" s="222"/>
      <c r="J205" s="223">
        <f>ROUND(I205*H205,2)</f>
        <v>0</v>
      </c>
      <c r="K205" s="219" t="s">
        <v>166</v>
      </c>
      <c r="L205" s="49"/>
      <c r="M205" s="224" t="s">
        <v>32</v>
      </c>
      <c r="N205" s="225" t="s">
        <v>48</v>
      </c>
      <c r="O205" s="89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R205" s="228" t="s">
        <v>663</v>
      </c>
      <c r="AT205" s="228" t="s">
        <v>162</v>
      </c>
      <c r="AU205" s="228" t="s">
        <v>91</v>
      </c>
      <c r="AY205" s="21" t="s">
        <v>159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1" t="s">
        <v>91</v>
      </c>
      <c r="BK205" s="229">
        <f>ROUND(I205*H205,2)</f>
        <v>0</v>
      </c>
      <c r="BL205" s="21" t="s">
        <v>663</v>
      </c>
      <c r="BM205" s="228" t="s">
        <v>6431</v>
      </c>
    </row>
    <row r="206" s="2" customFormat="1">
      <c r="A206" s="43"/>
      <c r="B206" s="44"/>
      <c r="C206" s="45"/>
      <c r="D206" s="230" t="s">
        <v>168</v>
      </c>
      <c r="E206" s="45"/>
      <c r="F206" s="231" t="s">
        <v>774</v>
      </c>
      <c r="G206" s="45"/>
      <c r="H206" s="45"/>
      <c r="I206" s="232"/>
      <c r="J206" s="45"/>
      <c r="K206" s="45"/>
      <c r="L206" s="49"/>
      <c r="M206" s="233"/>
      <c r="N206" s="234"/>
      <c r="O206" s="89"/>
      <c r="P206" s="89"/>
      <c r="Q206" s="89"/>
      <c r="R206" s="89"/>
      <c r="S206" s="89"/>
      <c r="T206" s="90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T206" s="21" t="s">
        <v>168</v>
      </c>
      <c r="AU206" s="21" t="s">
        <v>91</v>
      </c>
    </row>
    <row r="207" s="14" customFormat="1">
      <c r="A207" s="14"/>
      <c r="B207" s="246"/>
      <c r="C207" s="247"/>
      <c r="D207" s="237" t="s">
        <v>170</v>
      </c>
      <c r="E207" s="248" t="s">
        <v>32</v>
      </c>
      <c r="F207" s="249" t="s">
        <v>6432</v>
      </c>
      <c r="G207" s="247"/>
      <c r="H207" s="250">
        <v>4.0999999999999996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170</v>
      </c>
      <c r="AU207" s="256" t="s">
        <v>91</v>
      </c>
      <c r="AV207" s="14" t="s">
        <v>91</v>
      </c>
      <c r="AW207" s="14" t="s">
        <v>38</v>
      </c>
      <c r="AX207" s="14" t="s">
        <v>84</v>
      </c>
      <c r="AY207" s="256" t="s">
        <v>159</v>
      </c>
    </row>
    <row r="208" s="2" customFormat="1" ht="16.5" customHeight="1">
      <c r="A208" s="43"/>
      <c r="B208" s="44"/>
      <c r="C208" s="277" t="s">
        <v>800</v>
      </c>
      <c r="D208" s="277" t="s">
        <v>670</v>
      </c>
      <c r="E208" s="278" t="s">
        <v>778</v>
      </c>
      <c r="F208" s="279" t="s">
        <v>779</v>
      </c>
      <c r="G208" s="280" t="s">
        <v>181</v>
      </c>
      <c r="H208" s="281">
        <v>7.3799999999999999</v>
      </c>
      <c r="I208" s="282"/>
      <c r="J208" s="283">
        <f>ROUND(I208*H208,2)</f>
        <v>0</v>
      </c>
      <c r="K208" s="279" t="s">
        <v>166</v>
      </c>
      <c r="L208" s="284"/>
      <c r="M208" s="285" t="s">
        <v>32</v>
      </c>
      <c r="N208" s="286" t="s">
        <v>48</v>
      </c>
      <c r="O208" s="89"/>
      <c r="P208" s="226">
        <f>O208*H208</f>
        <v>0</v>
      </c>
      <c r="Q208" s="226">
        <v>1</v>
      </c>
      <c r="R208" s="226">
        <f>Q208*H208</f>
        <v>7.3799999999999999</v>
      </c>
      <c r="S208" s="226">
        <v>0</v>
      </c>
      <c r="T208" s="227">
        <f>S208*H208</f>
        <v>0</v>
      </c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R208" s="228" t="s">
        <v>782</v>
      </c>
      <c r="AT208" s="228" t="s">
        <v>670</v>
      </c>
      <c r="AU208" s="228" t="s">
        <v>91</v>
      </c>
      <c r="AY208" s="21" t="s">
        <v>159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1" t="s">
        <v>91</v>
      </c>
      <c r="BK208" s="229">
        <f>ROUND(I208*H208,2)</f>
        <v>0</v>
      </c>
      <c r="BL208" s="21" t="s">
        <v>663</v>
      </c>
      <c r="BM208" s="228" t="s">
        <v>6433</v>
      </c>
    </row>
    <row r="209" s="14" customFormat="1">
      <c r="A209" s="14"/>
      <c r="B209" s="246"/>
      <c r="C209" s="247"/>
      <c r="D209" s="237" t="s">
        <v>170</v>
      </c>
      <c r="E209" s="247"/>
      <c r="F209" s="249" t="s">
        <v>6434</v>
      </c>
      <c r="G209" s="247"/>
      <c r="H209" s="250">
        <v>7.3799999999999999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170</v>
      </c>
      <c r="AU209" s="256" t="s">
        <v>91</v>
      </c>
      <c r="AV209" s="14" t="s">
        <v>91</v>
      </c>
      <c r="AW209" s="14" t="s">
        <v>4</v>
      </c>
      <c r="AX209" s="14" t="s">
        <v>84</v>
      </c>
      <c r="AY209" s="256" t="s">
        <v>159</v>
      </c>
    </row>
    <row r="210" s="2" customFormat="1" ht="55.5" customHeight="1">
      <c r="A210" s="43"/>
      <c r="B210" s="44"/>
      <c r="C210" s="217" t="s">
        <v>816</v>
      </c>
      <c r="D210" s="217" t="s">
        <v>162</v>
      </c>
      <c r="E210" s="218" t="s">
        <v>6435</v>
      </c>
      <c r="F210" s="219" t="s">
        <v>6436</v>
      </c>
      <c r="G210" s="220" t="s">
        <v>165</v>
      </c>
      <c r="H210" s="221">
        <v>82</v>
      </c>
      <c r="I210" s="222"/>
      <c r="J210" s="223">
        <f>ROUND(I210*H210,2)</f>
        <v>0</v>
      </c>
      <c r="K210" s="219" t="s">
        <v>166</v>
      </c>
      <c r="L210" s="49"/>
      <c r="M210" s="224" t="s">
        <v>32</v>
      </c>
      <c r="N210" s="225" t="s">
        <v>48</v>
      </c>
      <c r="O210" s="89"/>
      <c r="P210" s="226">
        <f>O210*H210</f>
        <v>0</v>
      </c>
      <c r="Q210" s="226">
        <v>0.00030945000000000001</v>
      </c>
      <c r="R210" s="226">
        <f>Q210*H210</f>
        <v>0.025374900000000002</v>
      </c>
      <c r="S210" s="226">
        <v>0</v>
      </c>
      <c r="T210" s="227">
        <f>S210*H210</f>
        <v>0</v>
      </c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R210" s="228" t="s">
        <v>96</v>
      </c>
      <c r="AT210" s="228" t="s">
        <v>162</v>
      </c>
      <c r="AU210" s="228" t="s">
        <v>91</v>
      </c>
      <c r="AY210" s="21" t="s">
        <v>159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1" t="s">
        <v>91</v>
      </c>
      <c r="BK210" s="229">
        <f>ROUND(I210*H210,2)</f>
        <v>0</v>
      </c>
      <c r="BL210" s="21" t="s">
        <v>96</v>
      </c>
      <c r="BM210" s="228" t="s">
        <v>6437</v>
      </c>
    </row>
    <row r="211" s="2" customFormat="1">
      <c r="A211" s="43"/>
      <c r="B211" s="44"/>
      <c r="C211" s="45"/>
      <c r="D211" s="230" t="s">
        <v>168</v>
      </c>
      <c r="E211" s="45"/>
      <c r="F211" s="231" t="s">
        <v>6438</v>
      </c>
      <c r="G211" s="45"/>
      <c r="H211" s="45"/>
      <c r="I211" s="232"/>
      <c r="J211" s="45"/>
      <c r="K211" s="45"/>
      <c r="L211" s="49"/>
      <c r="M211" s="233"/>
      <c r="N211" s="234"/>
      <c r="O211" s="89"/>
      <c r="P211" s="89"/>
      <c r="Q211" s="89"/>
      <c r="R211" s="89"/>
      <c r="S211" s="89"/>
      <c r="T211" s="90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T211" s="21" t="s">
        <v>168</v>
      </c>
      <c r="AU211" s="21" t="s">
        <v>91</v>
      </c>
    </row>
    <row r="212" s="14" customFormat="1">
      <c r="A212" s="14"/>
      <c r="B212" s="246"/>
      <c r="C212" s="247"/>
      <c r="D212" s="237" t="s">
        <v>170</v>
      </c>
      <c r="E212" s="248" t="s">
        <v>32</v>
      </c>
      <c r="F212" s="249" t="s">
        <v>6439</v>
      </c>
      <c r="G212" s="247"/>
      <c r="H212" s="250">
        <v>82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170</v>
      </c>
      <c r="AU212" s="256" t="s">
        <v>91</v>
      </c>
      <c r="AV212" s="14" t="s">
        <v>91</v>
      </c>
      <c r="AW212" s="14" t="s">
        <v>38</v>
      </c>
      <c r="AX212" s="14" t="s">
        <v>84</v>
      </c>
      <c r="AY212" s="256" t="s">
        <v>159</v>
      </c>
    </row>
    <row r="213" s="2" customFormat="1" ht="24.15" customHeight="1">
      <c r="A213" s="43"/>
      <c r="B213" s="44"/>
      <c r="C213" s="277" t="s">
        <v>825</v>
      </c>
      <c r="D213" s="277" t="s">
        <v>670</v>
      </c>
      <c r="E213" s="278" t="s">
        <v>6440</v>
      </c>
      <c r="F213" s="279" t="s">
        <v>6441</v>
      </c>
      <c r="G213" s="280" t="s">
        <v>165</v>
      </c>
      <c r="H213" s="281">
        <v>98.400000000000006</v>
      </c>
      <c r="I213" s="282"/>
      <c r="J213" s="283">
        <f>ROUND(I213*H213,2)</f>
        <v>0</v>
      </c>
      <c r="K213" s="279" t="s">
        <v>166</v>
      </c>
      <c r="L213" s="284"/>
      <c r="M213" s="285" t="s">
        <v>32</v>
      </c>
      <c r="N213" s="286" t="s">
        <v>48</v>
      </c>
      <c r="O213" s="89"/>
      <c r="P213" s="226">
        <f>O213*H213</f>
        <v>0</v>
      </c>
      <c r="Q213" s="226">
        <v>0.00014999999999999999</v>
      </c>
      <c r="R213" s="226">
        <f>Q213*H213</f>
        <v>0.014759999999999999</v>
      </c>
      <c r="S213" s="226">
        <v>0</v>
      </c>
      <c r="T213" s="227">
        <f>S213*H213</f>
        <v>0</v>
      </c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R213" s="228" t="s">
        <v>108</v>
      </c>
      <c r="AT213" s="228" t="s">
        <v>670</v>
      </c>
      <c r="AU213" s="228" t="s">
        <v>91</v>
      </c>
      <c r="AY213" s="21" t="s">
        <v>159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1" t="s">
        <v>91</v>
      </c>
      <c r="BK213" s="229">
        <f>ROUND(I213*H213,2)</f>
        <v>0</v>
      </c>
      <c r="BL213" s="21" t="s">
        <v>96</v>
      </c>
      <c r="BM213" s="228" t="s">
        <v>6442</v>
      </c>
    </row>
    <row r="214" s="14" customFormat="1">
      <c r="A214" s="14"/>
      <c r="B214" s="246"/>
      <c r="C214" s="247"/>
      <c r="D214" s="237" t="s">
        <v>170</v>
      </c>
      <c r="E214" s="247"/>
      <c r="F214" s="249" t="s">
        <v>6443</v>
      </c>
      <c r="G214" s="247"/>
      <c r="H214" s="250">
        <v>98.400000000000006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170</v>
      </c>
      <c r="AU214" s="256" t="s">
        <v>91</v>
      </c>
      <c r="AV214" s="14" t="s">
        <v>91</v>
      </c>
      <c r="AW214" s="14" t="s">
        <v>4</v>
      </c>
      <c r="AX214" s="14" t="s">
        <v>84</v>
      </c>
      <c r="AY214" s="256" t="s">
        <v>159</v>
      </c>
    </row>
    <row r="215" s="2" customFormat="1" ht="24.15" customHeight="1">
      <c r="A215" s="43"/>
      <c r="B215" s="44"/>
      <c r="C215" s="217" t="s">
        <v>842</v>
      </c>
      <c r="D215" s="217" t="s">
        <v>162</v>
      </c>
      <c r="E215" s="218" t="s">
        <v>6444</v>
      </c>
      <c r="F215" s="219" t="s">
        <v>6445</v>
      </c>
      <c r="G215" s="220" t="s">
        <v>785</v>
      </c>
      <c r="H215" s="221">
        <v>41</v>
      </c>
      <c r="I215" s="222"/>
      <c r="J215" s="223">
        <f>ROUND(I215*H215,2)</f>
        <v>0</v>
      </c>
      <c r="K215" s="219" t="s">
        <v>166</v>
      </c>
      <c r="L215" s="49"/>
      <c r="M215" s="224" t="s">
        <v>32</v>
      </c>
      <c r="N215" s="225" t="s">
        <v>48</v>
      </c>
      <c r="O215" s="89"/>
      <c r="P215" s="226">
        <f>O215*H215</f>
        <v>0</v>
      </c>
      <c r="Q215" s="226">
        <v>0.0013259999999999999</v>
      </c>
      <c r="R215" s="226">
        <f>Q215*H215</f>
        <v>0.054365999999999998</v>
      </c>
      <c r="S215" s="226">
        <v>0</v>
      </c>
      <c r="T215" s="227">
        <f>S215*H215</f>
        <v>0</v>
      </c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R215" s="228" t="s">
        <v>96</v>
      </c>
      <c r="AT215" s="228" t="s">
        <v>162</v>
      </c>
      <c r="AU215" s="228" t="s">
        <v>91</v>
      </c>
      <c r="AY215" s="21" t="s">
        <v>159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1" t="s">
        <v>91</v>
      </c>
      <c r="BK215" s="229">
        <f>ROUND(I215*H215,2)</f>
        <v>0</v>
      </c>
      <c r="BL215" s="21" t="s">
        <v>96</v>
      </c>
      <c r="BM215" s="228" t="s">
        <v>6446</v>
      </c>
    </row>
    <row r="216" s="2" customFormat="1">
      <c r="A216" s="43"/>
      <c r="B216" s="44"/>
      <c r="C216" s="45"/>
      <c r="D216" s="230" t="s">
        <v>168</v>
      </c>
      <c r="E216" s="45"/>
      <c r="F216" s="231" t="s">
        <v>6447</v>
      </c>
      <c r="G216" s="45"/>
      <c r="H216" s="45"/>
      <c r="I216" s="232"/>
      <c r="J216" s="45"/>
      <c r="K216" s="45"/>
      <c r="L216" s="49"/>
      <c r="M216" s="233"/>
      <c r="N216" s="234"/>
      <c r="O216" s="89"/>
      <c r="P216" s="89"/>
      <c r="Q216" s="89"/>
      <c r="R216" s="89"/>
      <c r="S216" s="89"/>
      <c r="T216" s="90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T216" s="21" t="s">
        <v>168</v>
      </c>
      <c r="AU216" s="21" t="s">
        <v>91</v>
      </c>
    </row>
    <row r="217" s="12" customFormat="1" ht="22.8" customHeight="1">
      <c r="A217" s="12"/>
      <c r="B217" s="201"/>
      <c r="C217" s="202"/>
      <c r="D217" s="203" t="s">
        <v>75</v>
      </c>
      <c r="E217" s="215" t="s">
        <v>99</v>
      </c>
      <c r="F217" s="215" t="s">
        <v>6448</v>
      </c>
      <c r="G217" s="202"/>
      <c r="H217" s="202"/>
      <c r="I217" s="205"/>
      <c r="J217" s="216">
        <f>BK217</f>
        <v>0</v>
      </c>
      <c r="K217" s="202"/>
      <c r="L217" s="207"/>
      <c r="M217" s="208"/>
      <c r="N217" s="209"/>
      <c r="O217" s="209"/>
      <c r="P217" s="210">
        <f>P218+P230+P254+P277</f>
        <v>0</v>
      </c>
      <c r="Q217" s="209"/>
      <c r="R217" s="210">
        <f>R218+R230+R254+R277</f>
        <v>317.11649238720872</v>
      </c>
      <c r="S217" s="209"/>
      <c r="T217" s="211">
        <f>T218+T230+T254+T277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2" t="s">
        <v>84</v>
      </c>
      <c r="AT217" s="213" t="s">
        <v>75</v>
      </c>
      <c r="AU217" s="213" t="s">
        <v>84</v>
      </c>
      <c r="AY217" s="212" t="s">
        <v>159</v>
      </c>
      <c r="BK217" s="214">
        <f>BK218+BK230+BK254+BK277</f>
        <v>0</v>
      </c>
    </row>
    <row r="218" s="12" customFormat="1" ht="20.88" customHeight="1">
      <c r="A218" s="12"/>
      <c r="B218" s="201"/>
      <c r="C218" s="202"/>
      <c r="D218" s="203" t="s">
        <v>75</v>
      </c>
      <c r="E218" s="215" t="s">
        <v>172</v>
      </c>
      <c r="F218" s="215" t="s">
        <v>6449</v>
      </c>
      <c r="G218" s="202"/>
      <c r="H218" s="202"/>
      <c r="I218" s="205"/>
      <c r="J218" s="216">
        <f>BK218</f>
        <v>0</v>
      </c>
      <c r="K218" s="202"/>
      <c r="L218" s="207"/>
      <c r="M218" s="208"/>
      <c r="N218" s="209"/>
      <c r="O218" s="209"/>
      <c r="P218" s="210">
        <f>SUM(P219:P229)</f>
        <v>0</v>
      </c>
      <c r="Q218" s="209"/>
      <c r="R218" s="210">
        <f>SUM(R219:R229)</f>
        <v>27.658750000000001</v>
      </c>
      <c r="S218" s="209"/>
      <c r="T218" s="211">
        <f>SUM(T219:T229)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2" t="s">
        <v>84</v>
      </c>
      <c r="AT218" s="213" t="s">
        <v>75</v>
      </c>
      <c r="AU218" s="213" t="s">
        <v>91</v>
      </c>
      <c r="AY218" s="212" t="s">
        <v>159</v>
      </c>
      <c r="BK218" s="214">
        <f>SUM(BK219:BK229)</f>
        <v>0</v>
      </c>
    </row>
    <row r="219" s="2" customFormat="1" ht="66.75" customHeight="1">
      <c r="A219" s="43"/>
      <c r="B219" s="44"/>
      <c r="C219" s="217" t="s">
        <v>858</v>
      </c>
      <c r="D219" s="217" t="s">
        <v>162</v>
      </c>
      <c r="E219" s="218" t="s">
        <v>6450</v>
      </c>
      <c r="F219" s="219" t="s">
        <v>6451</v>
      </c>
      <c r="G219" s="220" t="s">
        <v>165</v>
      </c>
      <c r="H219" s="221">
        <v>763</v>
      </c>
      <c r="I219" s="222"/>
      <c r="J219" s="223">
        <f>ROUND(I219*H219,2)</f>
        <v>0</v>
      </c>
      <c r="K219" s="219" t="s">
        <v>166</v>
      </c>
      <c r="L219" s="49"/>
      <c r="M219" s="224" t="s">
        <v>32</v>
      </c>
      <c r="N219" s="225" t="s">
        <v>48</v>
      </c>
      <c r="O219" s="89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R219" s="228" t="s">
        <v>96</v>
      </c>
      <c r="AT219" s="228" t="s">
        <v>162</v>
      </c>
      <c r="AU219" s="228" t="s">
        <v>93</v>
      </c>
      <c r="AY219" s="21" t="s">
        <v>159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1" t="s">
        <v>91</v>
      </c>
      <c r="BK219" s="229">
        <f>ROUND(I219*H219,2)</f>
        <v>0</v>
      </c>
      <c r="BL219" s="21" t="s">
        <v>96</v>
      </c>
      <c r="BM219" s="228" t="s">
        <v>6452</v>
      </c>
    </row>
    <row r="220" s="2" customFormat="1">
      <c r="A220" s="43"/>
      <c r="B220" s="44"/>
      <c r="C220" s="45"/>
      <c r="D220" s="230" t="s">
        <v>168</v>
      </c>
      <c r="E220" s="45"/>
      <c r="F220" s="231" t="s">
        <v>6453</v>
      </c>
      <c r="G220" s="45"/>
      <c r="H220" s="45"/>
      <c r="I220" s="232"/>
      <c r="J220" s="45"/>
      <c r="K220" s="45"/>
      <c r="L220" s="49"/>
      <c r="M220" s="233"/>
      <c r="N220" s="234"/>
      <c r="O220" s="89"/>
      <c r="P220" s="89"/>
      <c r="Q220" s="89"/>
      <c r="R220" s="89"/>
      <c r="S220" s="89"/>
      <c r="T220" s="90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T220" s="21" t="s">
        <v>168</v>
      </c>
      <c r="AU220" s="21" t="s">
        <v>93</v>
      </c>
    </row>
    <row r="221" s="2" customFormat="1" ht="21.75" customHeight="1">
      <c r="A221" s="43"/>
      <c r="B221" s="44"/>
      <c r="C221" s="277" t="s">
        <v>866</v>
      </c>
      <c r="D221" s="277" t="s">
        <v>670</v>
      </c>
      <c r="E221" s="278" t="s">
        <v>6454</v>
      </c>
      <c r="F221" s="279" t="s">
        <v>6455</v>
      </c>
      <c r="G221" s="280" t="s">
        <v>181</v>
      </c>
      <c r="H221" s="281">
        <v>27.468</v>
      </c>
      <c r="I221" s="282"/>
      <c r="J221" s="283">
        <f>ROUND(I221*H221,2)</f>
        <v>0</v>
      </c>
      <c r="K221" s="279" t="s">
        <v>166</v>
      </c>
      <c r="L221" s="284"/>
      <c r="M221" s="285" t="s">
        <v>32</v>
      </c>
      <c r="N221" s="286" t="s">
        <v>48</v>
      </c>
      <c r="O221" s="89"/>
      <c r="P221" s="226">
        <f>O221*H221</f>
        <v>0</v>
      </c>
      <c r="Q221" s="226">
        <v>1</v>
      </c>
      <c r="R221" s="226">
        <f>Q221*H221</f>
        <v>27.468</v>
      </c>
      <c r="S221" s="226">
        <v>0</v>
      </c>
      <c r="T221" s="227">
        <f>S221*H221</f>
        <v>0</v>
      </c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R221" s="228" t="s">
        <v>108</v>
      </c>
      <c r="AT221" s="228" t="s">
        <v>670</v>
      </c>
      <c r="AU221" s="228" t="s">
        <v>93</v>
      </c>
      <c r="AY221" s="21" t="s">
        <v>159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1" t="s">
        <v>91</v>
      </c>
      <c r="BK221" s="229">
        <f>ROUND(I221*H221,2)</f>
        <v>0</v>
      </c>
      <c r="BL221" s="21" t="s">
        <v>96</v>
      </c>
      <c r="BM221" s="228" t="s">
        <v>6456</v>
      </c>
    </row>
    <row r="222" s="13" customFormat="1">
      <c r="A222" s="13"/>
      <c r="B222" s="235"/>
      <c r="C222" s="236"/>
      <c r="D222" s="237" t="s">
        <v>170</v>
      </c>
      <c r="E222" s="238" t="s">
        <v>32</v>
      </c>
      <c r="F222" s="239" t="s">
        <v>6457</v>
      </c>
      <c r="G222" s="236"/>
      <c r="H222" s="238" t="s">
        <v>32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170</v>
      </c>
      <c r="AU222" s="245" t="s">
        <v>93</v>
      </c>
      <c r="AV222" s="13" t="s">
        <v>84</v>
      </c>
      <c r="AW222" s="13" t="s">
        <v>38</v>
      </c>
      <c r="AX222" s="13" t="s">
        <v>76</v>
      </c>
      <c r="AY222" s="245" t="s">
        <v>159</v>
      </c>
    </row>
    <row r="223" s="14" customFormat="1">
      <c r="A223" s="14"/>
      <c r="B223" s="246"/>
      <c r="C223" s="247"/>
      <c r="D223" s="237" t="s">
        <v>170</v>
      </c>
      <c r="E223" s="248" t="s">
        <v>32</v>
      </c>
      <c r="F223" s="249" t="s">
        <v>6458</v>
      </c>
      <c r="G223" s="247"/>
      <c r="H223" s="250">
        <v>27.468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170</v>
      </c>
      <c r="AU223" s="256" t="s">
        <v>93</v>
      </c>
      <c r="AV223" s="14" t="s">
        <v>91</v>
      </c>
      <c r="AW223" s="14" t="s">
        <v>38</v>
      </c>
      <c r="AX223" s="14" t="s">
        <v>84</v>
      </c>
      <c r="AY223" s="256" t="s">
        <v>159</v>
      </c>
    </row>
    <row r="224" s="2" customFormat="1" ht="37.8" customHeight="1">
      <c r="A224" s="43"/>
      <c r="B224" s="44"/>
      <c r="C224" s="217" t="s">
        <v>874</v>
      </c>
      <c r="D224" s="217" t="s">
        <v>162</v>
      </c>
      <c r="E224" s="218" t="s">
        <v>6390</v>
      </c>
      <c r="F224" s="219" t="s">
        <v>6391</v>
      </c>
      <c r="G224" s="220" t="s">
        <v>561</v>
      </c>
      <c r="H224" s="221">
        <v>381.5</v>
      </c>
      <c r="I224" s="222"/>
      <c r="J224" s="223">
        <f>ROUND(I224*H224,2)</f>
        <v>0</v>
      </c>
      <c r="K224" s="219" t="s">
        <v>166</v>
      </c>
      <c r="L224" s="49"/>
      <c r="M224" s="224" t="s">
        <v>32</v>
      </c>
      <c r="N224" s="225" t="s">
        <v>48</v>
      </c>
      <c r="O224" s="89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R224" s="228" t="s">
        <v>96</v>
      </c>
      <c r="AT224" s="228" t="s">
        <v>162</v>
      </c>
      <c r="AU224" s="228" t="s">
        <v>93</v>
      </c>
      <c r="AY224" s="21" t="s">
        <v>159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1" t="s">
        <v>91</v>
      </c>
      <c r="BK224" s="229">
        <f>ROUND(I224*H224,2)</f>
        <v>0</v>
      </c>
      <c r="BL224" s="21" t="s">
        <v>96</v>
      </c>
      <c r="BM224" s="228" t="s">
        <v>6459</v>
      </c>
    </row>
    <row r="225" s="2" customFormat="1">
      <c r="A225" s="43"/>
      <c r="B225" s="44"/>
      <c r="C225" s="45"/>
      <c r="D225" s="230" t="s">
        <v>168</v>
      </c>
      <c r="E225" s="45"/>
      <c r="F225" s="231" t="s">
        <v>6393</v>
      </c>
      <c r="G225" s="45"/>
      <c r="H225" s="45"/>
      <c r="I225" s="232"/>
      <c r="J225" s="45"/>
      <c r="K225" s="45"/>
      <c r="L225" s="49"/>
      <c r="M225" s="233"/>
      <c r="N225" s="234"/>
      <c r="O225" s="89"/>
      <c r="P225" s="89"/>
      <c r="Q225" s="89"/>
      <c r="R225" s="89"/>
      <c r="S225" s="89"/>
      <c r="T225" s="90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T225" s="21" t="s">
        <v>168</v>
      </c>
      <c r="AU225" s="21" t="s">
        <v>93</v>
      </c>
    </row>
    <row r="226" s="13" customFormat="1">
      <c r="A226" s="13"/>
      <c r="B226" s="235"/>
      <c r="C226" s="236"/>
      <c r="D226" s="237" t="s">
        <v>170</v>
      </c>
      <c r="E226" s="238" t="s">
        <v>32</v>
      </c>
      <c r="F226" s="239" t="s">
        <v>6460</v>
      </c>
      <c r="G226" s="236"/>
      <c r="H226" s="238" t="s">
        <v>32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170</v>
      </c>
      <c r="AU226" s="245" t="s">
        <v>93</v>
      </c>
      <c r="AV226" s="13" t="s">
        <v>84</v>
      </c>
      <c r="AW226" s="13" t="s">
        <v>38</v>
      </c>
      <c r="AX226" s="13" t="s">
        <v>76</v>
      </c>
      <c r="AY226" s="245" t="s">
        <v>159</v>
      </c>
    </row>
    <row r="227" s="14" customFormat="1">
      <c r="A227" s="14"/>
      <c r="B227" s="246"/>
      <c r="C227" s="247"/>
      <c r="D227" s="237" t="s">
        <v>170</v>
      </c>
      <c r="E227" s="248" t="s">
        <v>32</v>
      </c>
      <c r="F227" s="249" t="s">
        <v>6461</v>
      </c>
      <c r="G227" s="247"/>
      <c r="H227" s="250">
        <v>381.5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170</v>
      </c>
      <c r="AU227" s="256" t="s">
        <v>93</v>
      </c>
      <c r="AV227" s="14" t="s">
        <v>91</v>
      </c>
      <c r="AW227" s="14" t="s">
        <v>38</v>
      </c>
      <c r="AX227" s="14" t="s">
        <v>84</v>
      </c>
      <c r="AY227" s="256" t="s">
        <v>159</v>
      </c>
    </row>
    <row r="228" s="2" customFormat="1" ht="33" customHeight="1">
      <c r="A228" s="43"/>
      <c r="B228" s="44"/>
      <c r="C228" s="217" t="s">
        <v>879</v>
      </c>
      <c r="D228" s="217" t="s">
        <v>162</v>
      </c>
      <c r="E228" s="218" t="s">
        <v>6462</v>
      </c>
      <c r="F228" s="219" t="s">
        <v>6463</v>
      </c>
      <c r="G228" s="220" t="s">
        <v>165</v>
      </c>
      <c r="H228" s="221">
        <v>763</v>
      </c>
      <c r="I228" s="222"/>
      <c r="J228" s="223">
        <f>ROUND(I228*H228,2)</f>
        <v>0</v>
      </c>
      <c r="K228" s="219" t="s">
        <v>166</v>
      </c>
      <c r="L228" s="49"/>
      <c r="M228" s="224" t="s">
        <v>32</v>
      </c>
      <c r="N228" s="225" t="s">
        <v>48</v>
      </c>
      <c r="O228" s="89"/>
      <c r="P228" s="226">
        <f>O228*H228</f>
        <v>0</v>
      </c>
      <c r="Q228" s="226">
        <v>0.00025000000000000001</v>
      </c>
      <c r="R228" s="226">
        <f>Q228*H228</f>
        <v>0.19075</v>
      </c>
      <c r="S228" s="226">
        <v>0</v>
      </c>
      <c r="T228" s="227">
        <f>S228*H228</f>
        <v>0</v>
      </c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R228" s="228" t="s">
        <v>96</v>
      </c>
      <c r="AT228" s="228" t="s">
        <v>162</v>
      </c>
      <c r="AU228" s="228" t="s">
        <v>93</v>
      </c>
      <c r="AY228" s="21" t="s">
        <v>159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1" t="s">
        <v>91</v>
      </c>
      <c r="BK228" s="229">
        <f>ROUND(I228*H228,2)</f>
        <v>0</v>
      </c>
      <c r="BL228" s="21" t="s">
        <v>96</v>
      </c>
      <c r="BM228" s="228" t="s">
        <v>6464</v>
      </c>
    </row>
    <row r="229" s="2" customFormat="1">
      <c r="A229" s="43"/>
      <c r="B229" s="44"/>
      <c r="C229" s="45"/>
      <c r="D229" s="230" t="s">
        <v>168</v>
      </c>
      <c r="E229" s="45"/>
      <c r="F229" s="231" t="s">
        <v>6465</v>
      </c>
      <c r="G229" s="45"/>
      <c r="H229" s="45"/>
      <c r="I229" s="232"/>
      <c r="J229" s="45"/>
      <c r="K229" s="45"/>
      <c r="L229" s="49"/>
      <c r="M229" s="233"/>
      <c r="N229" s="234"/>
      <c r="O229" s="89"/>
      <c r="P229" s="89"/>
      <c r="Q229" s="89"/>
      <c r="R229" s="89"/>
      <c r="S229" s="89"/>
      <c r="T229" s="90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T229" s="21" t="s">
        <v>168</v>
      </c>
      <c r="AU229" s="21" t="s">
        <v>93</v>
      </c>
    </row>
    <row r="230" s="12" customFormat="1" ht="20.88" customHeight="1">
      <c r="A230" s="12"/>
      <c r="B230" s="201"/>
      <c r="C230" s="202"/>
      <c r="D230" s="203" t="s">
        <v>75</v>
      </c>
      <c r="E230" s="215" t="s">
        <v>926</v>
      </c>
      <c r="F230" s="215" t="s">
        <v>648</v>
      </c>
      <c r="G230" s="202"/>
      <c r="H230" s="202"/>
      <c r="I230" s="205"/>
      <c r="J230" s="216">
        <f>BK230</f>
        <v>0</v>
      </c>
      <c r="K230" s="202"/>
      <c r="L230" s="207"/>
      <c r="M230" s="208"/>
      <c r="N230" s="209"/>
      <c r="O230" s="209"/>
      <c r="P230" s="210">
        <f>SUM(P231:P253)</f>
        <v>0</v>
      </c>
      <c r="Q230" s="209"/>
      <c r="R230" s="210">
        <f>SUM(R231:R253)</f>
        <v>0</v>
      </c>
      <c r="S230" s="209"/>
      <c r="T230" s="211">
        <f>SUM(T231:T253)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2" t="s">
        <v>84</v>
      </c>
      <c r="AT230" s="213" t="s">
        <v>75</v>
      </c>
      <c r="AU230" s="213" t="s">
        <v>91</v>
      </c>
      <c r="AY230" s="212" t="s">
        <v>159</v>
      </c>
      <c r="BK230" s="214">
        <f>SUM(BK231:BK253)</f>
        <v>0</v>
      </c>
    </row>
    <row r="231" s="2" customFormat="1" ht="49.05" customHeight="1">
      <c r="A231" s="43"/>
      <c r="B231" s="44"/>
      <c r="C231" s="217" t="s">
        <v>889</v>
      </c>
      <c r="D231" s="217" t="s">
        <v>162</v>
      </c>
      <c r="E231" s="218" t="s">
        <v>6466</v>
      </c>
      <c r="F231" s="219" t="s">
        <v>6467</v>
      </c>
      <c r="G231" s="220" t="s">
        <v>165</v>
      </c>
      <c r="H231" s="221">
        <v>15</v>
      </c>
      <c r="I231" s="222"/>
      <c r="J231" s="223">
        <f>ROUND(I231*H231,2)</f>
        <v>0</v>
      </c>
      <c r="K231" s="219" t="s">
        <v>166</v>
      </c>
      <c r="L231" s="49"/>
      <c r="M231" s="224" t="s">
        <v>32</v>
      </c>
      <c r="N231" s="225" t="s">
        <v>48</v>
      </c>
      <c r="O231" s="89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R231" s="228" t="s">
        <v>96</v>
      </c>
      <c r="AT231" s="228" t="s">
        <v>162</v>
      </c>
      <c r="AU231" s="228" t="s">
        <v>93</v>
      </c>
      <c r="AY231" s="21" t="s">
        <v>159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21" t="s">
        <v>91</v>
      </c>
      <c r="BK231" s="229">
        <f>ROUND(I231*H231,2)</f>
        <v>0</v>
      </c>
      <c r="BL231" s="21" t="s">
        <v>96</v>
      </c>
      <c r="BM231" s="228" t="s">
        <v>6468</v>
      </c>
    </row>
    <row r="232" s="2" customFormat="1">
      <c r="A232" s="43"/>
      <c r="B232" s="44"/>
      <c r="C232" s="45"/>
      <c r="D232" s="230" t="s">
        <v>168</v>
      </c>
      <c r="E232" s="45"/>
      <c r="F232" s="231" t="s">
        <v>6469</v>
      </c>
      <c r="G232" s="45"/>
      <c r="H232" s="45"/>
      <c r="I232" s="232"/>
      <c r="J232" s="45"/>
      <c r="K232" s="45"/>
      <c r="L232" s="49"/>
      <c r="M232" s="233"/>
      <c r="N232" s="234"/>
      <c r="O232" s="89"/>
      <c r="P232" s="89"/>
      <c r="Q232" s="89"/>
      <c r="R232" s="89"/>
      <c r="S232" s="89"/>
      <c r="T232" s="90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T232" s="21" t="s">
        <v>168</v>
      </c>
      <c r="AU232" s="21" t="s">
        <v>93</v>
      </c>
    </row>
    <row r="233" s="2" customFormat="1" ht="37.8" customHeight="1">
      <c r="A233" s="43"/>
      <c r="B233" s="44"/>
      <c r="C233" s="217" t="s">
        <v>896</v>
      </c>
      <c r="D233" s="217" t="s">
        <v>162</v>
      </c>
      <c r="E233" s="218" t="s">
        <v>6470</v>
      </c>
      <c r="F233" s="219" t="s">
        <v>6471</v>
      </c>
      <c r="G233" s="220" t="s">
        <v>165</v>
      </c>
      <c r="H233" s="221">
        <v>194</v>
      </c>
      <c r="I233" s="222"/>
      <c r="J233" s="223">
        <f>ROUND(I233*H233,2)</f>
        <v>0</v>
      </c>
      <c r="K233" s="219" t="s">
        <v>166</v>
      </c>
      <c r="L233" s="49"/>
      <c r="M233" s="224" t="s">
        <v>32</v>
      </c>
      <c r="N233" s="225" t="s">
        <v>48</v>
      </c>
      <c r="O233" s="89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R233" s="228" t="s">
        <v>96</v>
      </c>
      <c r="AT233" s="228" t="s">
        <v>162</v>
      </c>
      <c r="AU233" s="228" t="s">
        <v>93</v>
      </c>
      <c r="AY233" s="21" t="s">
        <v>159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1" t="s">
        <v>91</v>
      </c>
      <c r="BK233" s="229">
        <f>ROUND(I233*H233,2)</f>
        <v>0</v>
      </c>
      <c r="BL233" s="21" t="s">
        <v>96</v>
      </c>
      <c r="BM233" s="228" t="s">
        <v>6472</v>
      </c>
    </row>
    <row r="234" s="2" customFormat="1">
      <c r="A234" s="43"/>
      <c r="B234" s="44"/>
      <c r="C234" s="45"/>
      <c r="D234" s="230" t="s">
        <v>168</v>
      </c>
      <c r="E234" s="45"/>
      <c r="F234" s="231" t="s">
        <v>6473</v>
      </c>
      <c r="G234" s="45"/>
      <c r="H234" s="45"/>
      <c r="I234" s="232"/>
      <c r="J234" s="45"/>
      <c r="K234" s="45"/>
      <c r="L234" s="49"/>
      <c r="M234" s="233"/>
      <c r="N234" s="234"/>
      <c r="O234" s="89"/>
      <c r="P234" s="89"/>
      <c r="Q234" s="89"/>
      <c r="R234" s="89"/>
      <c r="S234" s="89"/>
      <c r="T234" s="90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T234" s="21" t="s">
        <v>168</v>
      </c>
      <c r="AU234" s="21" t="s">
        <v>93</v>
      </c>
    </row>
    <row r="235" s="14" customFormat="1">
      <c r="A235" s="14"/>
      <c r="B235" s="246"/>
      <c r="C235" s="247"/>
      <c r="D235" s="237" t="s">
        <v>170</v>
      </c>
      <c r="E235" s="248" t="s">
        <v>32</v>
      </c>
      <c r="F235" s="249" t="s">
        <v>6474</v>
      </c>
      <c r="G235" s="247"/>
      <c r="H235" s="250">
        <v>175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170</v>
      </c>
      <c r="AU235" s="256" t="s">
        <v>93</v>
      </c>
      <c r="AV235" s="14" t="s">
        <v>91</v>
      </c>
      <c r="AW235" s="14" t="s">
        <v>38</v>
      </c>
      <c r="AX235" s="14" t="s">
        <v>76</v>
      </c>
      <c r="AY235" s="256" t="s">
        <v>159</v>
      </c>
    </row>
    <row r="236" s="14" customFormat="1">
      <c r="A236" s="14"/>
      <c r="B236" s="246"/>
      <c r="C236" s="247"/>
      <c r="D236" s="237" t="s">
        <v>170</v>
      </c>
      <c r="E236" s="248" t="s">
        <v>32</v>
      </c>
      <c r="F236" s="249" t="s">
        <v>6475</v>
      </c>
      <c r="G236" s="247"/>
      <c r="H236" s="250">
        <v>11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170</v>
      </c>
      <c r="AU236" s="256" t="s">
        <v>93</v>
      </c>
      <c r="AV236" s="14" t="s">
        <v>91</v>
      </c>
      <c r="AW236" s="14" t="s">
        <v>38</v>
      </c>
      <c r="AX236" s="14" t="s">
        <v>76</v>
      </c>
      <c r="AY236" s="256" t="s">
        <v>159</v>
      </c>
    </row>
    <row r="237" s="14" customFormat="1">
      <c r="A237" s="14"/>
      <c r="B237" s="246"/>
      <c r="C237" s="247"/>
      <c r="D237" s="237" t="s">
        <v>170</v>
      </c>
      <c r="E237" s="248" t="s">
        <v>32</v>
      </c>
      <c r="F237" s="249" t="s">
        <v>6476</v>
      </c>
      <c r="G237" s="247"/>
      <c r="H237" s="250">
        <v>8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170</v>
      </c>
      <c r="AU237" s="256" t="s">
        <v>93</v>
      </c>
      <c r="AV237" s="14" t="s">
        <v>91</v>
      </c>
      <c r="AW237" s="14" t="s">
        <v>38</v>
      </c>
      <c r="AX237" s="14" t="s">
        <v>76</v>
      </c>
      <c r="AY237" s="256" t="s">
        <v>159</v>
      </c>
    </row>
    <row r="238" s="15" customFormat="1">
      <c r="A238" s="15"/>
      <c r="B238" s="266"/>
      <c r="C238" s="267"/>
      <c r="D238" s="237" t="s">
        <v>170</v>
      </c>
      <c r="E238" s="268" t="s">
        <v>32</v>
      </c>
      <c r="F238" s="269" t="s">
        <v>583</v>
      </c>
      <c r="G238" s="267"/>
      <c r="H238" s="270">
        <v>194</v>
      </c>
      <c r="I238" s="271"/>
      <c r="J238" s="267"/>
      <c r="K238" s="267"/>
      <c r="L238" s="272"/>
      <c r="M238" s="273"/>
      <c r="N238" s="274"/>
      <c r="O238" s="274"/>
      <c r="P238" s="274"/>
      <c r="Q238" s="274"/>
      <c r="R238" s="274"/>
      <c r="S238" s="274"/>
      <c r="T238" s="27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6" t="s">
        <v>170</v>
      </c>
      <c r="AU238" s="276" t="s">
        <v>93</v>
      </c>
      <c r="AV238" s="15" t="s">
        <v>96</v>
      </c>
      <c r="AW238" s="15" t="s">
        <v>38</v>
      </c>
      <c r="AX238" s="15" t="s">
        <v>84</v>
      </c>
      <c r="AY238" s="276" t="s">
        <v>159</v>
      </c>
    </row>
    <row r="239" s="2" customFormat="1" ht="37.8" customHeight="1">
      <c r="A239" s="43"/>
      <c r="B239" s="44"/>
      <c r="C239" s="217" t="s">
        <v>901</v>
      </c>
      <c r="D239" s="217" t="s">
        <v>162</v>
      </c>
      <c r="E239" s="218" t="s">
        <v>6477</v>
      </c>
      <c r="F239" s="219" t="s">
        <v>6478</v>
      </c>
      <c r="G239" s="220" t="s">
        <v>165</v>
      </c>
      <c r="H239" s="221">
        <v>207</v>
      </c>
      <c r="I239" s="222"/>
      <c r="J239" s="223">
        <f>ROUND(I239*H239,2)</f>
        <v>0</v>
      </c>
      <c r="K239" s="219" t="s">
        <v>166</v>
      </c>
      <c r="L239" s="49"/>
      <c r="M239" s="224" t="s">
        <v>32</v>
      </c>
      <c r="N239" s="225" t="s">
        <v>48</v>
      </c>
      <c r="O239" s="89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R239" s="228" t="s">
        <v>96</v>
      </c>
      <c r="AT239" s="228" t="s">
        <v>162</v>
      </c>
      <c r="AU239" s="228" t="s">
        <v>93</v>
      </c>
      <c r="AY239" s="21" t="s">
        <v>159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1" t="s">
        <v>91</v>
      </c>
      <c r="BK239" s="229">
        <f>ROUND(I239*H239,2)</f>
        <v>0</v>
      </c>
      <c r="BL239" s="21" t="s">
        <v>96</v>
      </c>
      <c r="BM239" s="228" t="s">
        <v>6479</v>
      </c>
    </row>
    <row r="240" s="2" customFormat="1">
      <c r="A240" s="43"/>
      <c r="B240" s="44"/>
      <c r="C240" s="45"/>
      <c r="D240" s="230" t="s">
        <v>168</v>
      </c>
      <c r="E240" s="45"/>
      <c r="F240" s="231" t="s">
        <v>6480</v>
      </c>
      <c r="G240" s="45"/>
      <c r="H240" s="45"/>
      <c r="I240" s="232"/>
      <c r="J240" s="45"/>
      <c r="K240" s="45"/>
      <c r="L240" s="49"/>
      <c r="M240" s="233"/>
      <c r="N240" s="234"/>
      <c r="O240" s="89"/>
      <c r="P240" s="89"/>
      <c r="Q240" s="89"/>
      <c r="R240" s="89"/>
      <c r="S240" s="89"/>
      <c r="T240" s="90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T240" s="21" t="s">
        <v>168</v>
      </c>
      <c r="AU240" s="21" t="s">
        <v>93</v>
      </c>
    </row>
    <row r="241" s="14" customFormat="1">
      <c r="A241" s="14"/>
      <c r="B241" s="246"/>
      <c r="C241" s="247"/>
      <c r="D241" s="237" t="s">
        <v>170</v>
      </c>
      <c r="E241" s="248" t="s">
        <v>32</v>
      </c>
      <c r="F241" s="249" t="s">
        <v>6481</v>
      </c>
      <c r="G241" s="247"/>
      <c r="H241" s="250">
        <v>18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170</v>
      </c>
      <c r="AU241" s="256" t="s">
        <v>93</v>
      </c>
      <c r="AV241" s="14" t="s">
        <v>91</v>
      </c>
      <c r="AW241" s="14" t="s">
        <v>38</v>
      </c>
      <c r="AX241" s="14" t="s">
        <v>76</v>
      </c>
      <c r="AY241" s="256" t="s">
        <v>159</v>
      </c>
    </row>
    <row r="242" s="14" customFormat="1">
      <c r="A242" s="14"/>
      <c r="B242" s="246"/>
      <c r="C242" s="247"/>
      <c r="D242" s="237" t="s">
        <v>170</v>
      </c>
      <c r="E242" s="248" t="s">
        <v>32</v>
      </c>
      <c r="F242" s="249" t="s">
        <v>6481</v>
      </c>
      <c r="G242" s="247"/>
      <c r="H242" s="250">
        <v>18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170</v>
      </c>
      <c r="AU242" s="256" t="s">
        <v>93</v>
      </c>
      <c r="AV242" s="14" t="s">
        <v>91</v>
      </c>
      <c r="AW242" s="14" t="s">
        <v>38</v>
      </c>
      <c r="AX242" s="14" t="s">
        <v>76</v>
      </c>
      <c r="AY242" s="256" t="s">
        <v>159</v>
      </c>
    </row>
    <row r="243" s="14" customFormat="1">
      <c r="A243" s="14"/>
      <c r="B243" s="246"/>
      <c r="C243" s="247"/>
      <c r="D243" s="237" t="s">
        <v>170</v>
      </c>
      <c r="E243" s="248" t="s">
        <v>32</v>
      </c>
      <c r="F243" s="249" t="s">
        <v>6482</v>
      </c>
      <c r="G243" s="247"/>
      <c r="H243" s="250">
        <v>374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170</v>
      </c>
      <c r="AU243" s="256" t="s">
        <v>93</v>
      </c>
      <c r="AV243" s="14" t="s">
        <v>91</v>
      </c>
      <c r="AW243" s="14" t="s">
        <v>38</v>
      </c>
      <c r="AX243" s="14" t="s">
        <v>76</v>
      </c>
      <c r="AY243" s="256" t="s">
        <v>159</v>
      </c>
    </row>
    <row r="244" s="14" customFormat="1">
      <c r="A244" s="14"/>
      <c r="B244" s="246"/>
      <c r="C244" s="247"/>
      <c r="D244" s="237" t="s">
        <v>170</v>
      </c>
      <c r="E244" s="248" t="s">
        <v>32</v>
      </c>
      <c r="F244" s="249" t="s">
        <v>6482</v>
      </c>
      <c r="G244" s="247"/>
      <c r="H244" s="250">
        <v>374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170</v>
      </c>
      <c r="AU244" s="256" t="s">
        <v>93</v>
      </c>
      <c r="AV244" s="14" t="s">
        <v>91</v>
      </c>
      <c r="AW244" s="14" t="s">
        <v>38</v>
      </c>
      <c r="AX244" s="14" t="s">
        <v>76</v>
      </c>
      <c r="AY244" s="256" t="s">
        <v>159</v>
      </c>
    </row>
    <row r="245" s="14" customFormat="1">
      <c r="A245" s="14"/>
      <c r="B245" s="246"/>
      <c r="C245" s="247"/>
      <c r="D245" s="237" t="s">
        <v>170</v>
      </c>
      <c r="E245" s="248" t="s">
        <v>32</v>
      </c>
      <c r="F245" s="249" t="s">
        <v>6483</v>
      </c>
      <c r="G245" s="247"/>
      <c r="H245" s="250">
        <v>207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170</v>
      </c>
      <c r="AU245" s="256" t="s">
        <v>93</v>
      </c>
      <c r="AV245" s="14" t="s">
        <v>91</v>
      </c>
      <c r="AW245" s="14" t="s">
        <v>38</v>
      </c>
      <c r="AX245" s="14" t="s">
        <v>84</v>
      </c>
      <c r="AY245" s="256" t="s">
        <v>159</v>
      </c>
    </row>
    <row r="246" s="2" customFormat="1" ht="24.15" customHeight="1">
      <c r="A246" s="43"/>
      <c r="B246" s="44"/>
      <c r="C246" s="217" t="s">
        <v>907</v>
      </c>
      <c r="D246" s="217" t="s">
        <v>162</v>
      </c>
      <c r="E246" s="218" t="s">
        <v>6484</v>
      </c>
      <c r="F246" s="219" t="s">
        <v>6485</v>
      </c>
      <c r="G246" s="220" t="s">
        <v>165</v>
      </c>
      <c r="H246" s="221">
        <v>16</v>
      </c>
      <c r="I246" s="222"/>
      <c r="J246" s="223">
        <f>ROUND(I246*H246,2)</f>
        <v>0</v>
      </c>
      <c r="K246" s="219" t="s">
        <v>166</v>
      </c>
      <c r="L246" s="49"/>
      <c r="M246" s="224" t="s">
        <v>32</v>
      </c>
      <c r="N246" s="225" t="s">
        <v>48</v>
      </c>
      <c r="O246" s="89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R246" s="228" t="s">
        <v>96</v>
      </c>
      <c r="AT246" s="228" t="s">
        <v>162</v>
      </c>
      <c r="AU246" s="228" t="s">
        <v>93</v>
      </c>
      <c r="AY246" s="21" t="s">
        <v>159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21" t="s">
        <v>91</v>
      </c>
      <c r="BK246" s="229">
        <f>ROUND(I246*H246,2)</f>
        <v>0</v>
      </c>
      <c r="BL246" s="21" t="s">
        <v>96</v>
      </c>
      <c r="BM246" s="228" t="s">
        <v>6486</v>
      </c>
    </row>
    <row r="247" s="2" customFormat="1">
      <c r="A247" s="43"/>
      <c r="B247" s="44"/>
      <c r="C247" s="45"/>
      <c r="D247" s="230" t="s">
        <v>168</v>
      </c>
      <c r="E247" s="45"/>
      <c r="F247" s="231" t="s">
        <v>6487</v>
      </c>
      <c r="G247" s="45"/>
      <c r="H247" s="45"/>
      <c r="I247" s="232"/>
      <c r="J247" s="45"/>
      <c r="K247" s="45"/>
      <c r="L247" s="49"/>
      <c r="M247" s="233"/>
      <c r="N247" s="234"/>
      <c r="O247" s="89"/>
      <c r="P247" s="89"/>
      <c r="Q247" s="89"/>
      <c r="R247" s="89"/>
      <c r="S247" s="89"/>
      <c r="T247" s="90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T247" s="21" t="s">
        <v>168</v>
      </c>
      <c r="AU247" s="21" t="s">
        <v>93</v>
      </c>
    </row>
    <row r="248" s="2" customFormat="1" ht="44.25" customHeight="1">
      <c r="A248" s="43"/>
      <c r="B248" s="44"/>
      <c r="C248" s="217" t="s">
        <v>911</v>
      </c>
      <c r="D248" s="217" t="s">
        <v>162</v>
      </c>
      <c r="E248" s="218" t="s">
        <v>6488</v>
      </c>
      <c r="F248" s="219" t="s">
        <v>6489</v>
      </c>
      <c r="G248" s="220" t="s">
        <v>165</v>
      </c>
      <c r="H248" s="221">
        <v>16</v>
      </c>
      <c r="I248" s="222"/>
      <c r="J248" s="223">
        <f>ROUND(I248*H248,2)</f>
        <v>0</v>
      </c>
      <c r="K248" s="219" t="s">
        <v>166</v>
      </c>
      <c r="L248" s="49"/>
      <c r="M248" s="224" t="s">
        <v>32</v>
      </c>
      <c r="N248" s="225" t="s">
        <v>48</v>
      </c>
      <c r="O248" s="89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R248" s="228" t="s">
        <v>96</v>
      </c>
      <c r="AT248" s="228" t="s">
        <v>162</v>
      </c>
      <c r="AU248" s="228" t="s">
        <v>93</v>
      </c>
      <c r="AY248" s="21" t="s">
        <v>159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1" t="s">
        <v>91</v>
      </c>
      <c r="BK248" s="229">
        <f>ROUND(I248*H248,2)</f>
        <v>0</v>
      </c>
      <c r="BL248" s="21" t="s">
        <v>96</v>
      </c>
      <c r="BM248" s="228" t="s">
        <v>6490</v>
      </c>
    </row>
    <row r="249" s="2" customFormat="1">
      <c r="A249" s="43"/>
      <c r="B249" s="44"/>
      <c r="C249" s="45"/>
      <c r="D249" s="230" t="s">
        <v>168</v>
      </c>
      <c r="E249" s="45"/>
      <c r="F249" s="231" t="s">
        <v>6491</v>
      </c>
      <c r="G249" s="45"/>
      <c r="H249" s="45"/>
      <c r="I249" s="232"/>
      <c r="J249" s="45"/>
      <c r="K249" s="45"/>
      <c r="L249" s="49"/>
      <c r="M249" s="233"/>
      <c r="N249" s="234"/>
      <c r="O249" s="89"/>
      <c r="P249" s="89"/>
      <c r="Q249" s="89"/>
      <c r="R249" s="89"/>
      <c r="S249" s="89"/>
      <c r="T249" s="90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T249" s="21" t="s">
        <v>168</v>
      </c>
      <c r="AU249" s="21" t="s">
        <v>93</v>
      </c>
    </row>
    <row r="250" s="13" customFormat="1">
      <c r="A250" s="13"/>
      <c r="B250" s="235"/>
      <c r="C250" s="236"/>
      <c r="D250" s="237" t="s">
        <v>170</v>
      </c>
      <c r="E250" s="238" t="s">
        <v>32</v>
      </c>
      <c r="F250" s="239" t="s">
        <v>6492</v>
      </c>
      <c r="G250" s="236"/>
      <c r="H250" s="238" t="s">
        <v>32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170</v>
      </c>
      <c r="AU250" s="245" t="s">
        <v>93</v>
      </c>
      <c r="AV250" s="13" t="s">
        <v>84</v>
      </c>
      <c r="AW250" s="13" t="s">
        <v>38</v>
      </c>
      <c r="AX250" s="13" t="s">
        <v>76</v>
      </c>
      <c r="AY250" s="245" t="s">
        <v>159</v>
      </c>
    </row>
    <row r="251" s="14" customFormat="1">
      <c r="A251" s="14"/>
      <c r="B251" s="246"/>
      <c r="C251" s="247"/>
      <c r="D251" s="237" t="s">
        <v>170</v>
      </c>
      <c r="E251" s="248" t="s">
        <v>32</v>
      </c>
      <c r="F251" s="249" t="s">
        <v>3134</v>
      </c>
      <c r="G251" s="247"/>
      <c r="H251" s="250">
        <v>16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170</v>
      </c>
      <c r="AU251" s="256" t="s">
        <v>93</v>
      </c>
      <c r="AV251" s="14" t="s">
        <v>91</v>
      </c>
      <c r="AW251" s="14" t="s">
        <v>38</v>
      </c>
      <c r="AX251" s="14" t="s">
        <v>84</v>
      </c>
      <c r="AY251" s="256" t="s">
        <v>159</v>
      </c>
    </row>
    <row r="252" s="2" customFormat="1" ht="49.05" customHeight="1">
      <c r="A252" s="43"/>
      <c r="B252" s="44"/>
      <c r="C252" s="217" t="s">
        <v>915</v>
      </c>
      <c r="D252" s="217" t="s">
        <v>162</v>
      </c>
      <c r="E252" s="218" t="s">
        <v>6493</v>
      </c>
      <c r="F252" s="219" t="s">
        <v>6494</v>
      </c>
      <c r="G252" s="220" t="s">
        <v>165</v>
      </c>
      <c r="H252" s="221">
        <v>8</v>
      </c>
      <c r="I252" s="222"/>
      <c r="J252" s="223">
        <f>ROUND(I252*H252,2)</f>
        <v>0</v>
      </c>
      <c r="K252" s="219" t="s">
        <v>166</v>
      </c>
      <c r="L252" s="49"/>
      <c r="M252" s="224" t="s">
        <v>32</v>
      </c>
      <c r="N252" s="225" t="s">
        <v>48</v>
      </c>
      <c r="O252" s="89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R252" s="228" t="s">
        <v>96</v>
      </c>
      <c r="AT252" s="228" t="s">
        <v>162</v>
      </c>
      <c r="AU252" s="228" t="s">
        <v>93</v>
      </c>
      <c r="AY252" s="21" t="s">
        <v>159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1" t="s">
        <v>91</v>
      </c>
      <c r="BK252" s="229">
        <f>ROUND(I252*H252,2)</f>
        <v>0</v>
      </c>
      <c r="BL252" s="21" t="s">
        <v>96</v>
      </c>
      <c r="BM252" s="228" t="s">
        <v>6495</v>
      </c>
    </row>
    <row r="253" s="2" customFormat="1">
      <c r="A253" s="43"/>
      <c r="B253" s="44"/>
      <c r="C253" s="45"/>
      <c r="D253" s="230" t="s">
        <v>168</v>
      </c>
      <c r="E253" s="45"/>
      <c r="F253" s="231" t="s">
        <v>6496</v>
      </c>
      <c r="G253" s="45"/>
      <c r="H253" s="45"/>
      <c r="I253" s="232"/>
      <c r="J253" s="45"/>
      <c r="K253" s="45"/>
      <c r="L253" s="49"/>
      <c r="M253" s="233"/>
      <c r="N253" s="234"/>
      <c r="O253" s="89"/>
      <c r="P253" s="89"/>
      <c r="Q253" s="89"/>
      <c r="R253" s="89"/>
      <c r="S253" s="89"/>
      <c r="T253" s="90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T253" s="21" t="s">
        <v>168</v>
      </c>
      <c r="AU253" s="21" t="s">
        <v>93</v>
      </c>
    </row>
    <row r="254" s="12" customFormat="1" ht="20.88" customHeight="1">
      <c r="A254" s="12"/>
      <c r="B254" s="201"/>
      <c r="C254" s="202"/>
      <c r="D254" s="203" t="s">
        <v>75</v>
      </c>
      <c r="E254" s="215" t="s">
        <v>930</v>
      </c>
      <c r="F254" s="215" t="s">
        <v>6497</v>
      </c>
      <c r="G254" s="202"/>
      <c r="H254" s="202"/>
      <c r="I254" s="205"/>
      <c r="J254" s="216">
        <f>BK254</f>
        <v>0</v>
      </c>
      <c r="K254" s="202"/>
      <c r="L254" s="207"/>
      <c r="M254" s="208"/>
      <c r="N254" s="209"/>
      <c r="O254" s="209"/>
      <c r="P254" s="210">
        <f>SUM(P255:P276)</f>
        <v>0</v>
      </c>
      <c r="Q254" s="209"/>
      <c r="R254" s="210">
        <f>SUM(R255:R276)</f>
        <v>226.63127160000002</v>
      </c>
      <c r="S254" s="209"/>
      <c r="T254" s="211">
        <f>SUM(T255:T276)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2" t="s">
        <v>84</v>
      </c>
      <c r="AT254" s="213" t="s">
        <v>75</v>
      </c>
      <c r="AU254" s="213" t="s">
        <v>91</v>
      </c>
      <c r="AY254" s="212" t="s">
        <v>159</v>
      </c>
      <c r="BK254" s="214">
        <f>SUM(BK255:BK276)</f>
        <v>0</v>
      </c>
    </row>
    <row r="255" s="2" customFormat="1" ht="44.25" customHeight="1">
      <c r="A255" s="43"/>
      <c r="B255" s="44"/>
      <c r="C255" s="217" t="s">
        <v>919</v>
      </c>
      <c r="D255" s="217" t="s">
        <v>162</v>
      </c>
      <c r="E255" s="218" t="s">
        <v>6498</v>
      </c>
      <c r="F255" s="219" t="s">
        <v>6499</v>
      </c>
      <c r="G255" s="220" t="s">
        <v>165</v>
      </c>
      <c r="H255" s="221">
        <v>8</v>
      </c>
      <c r="I255" s="222"/>
      <c r="J255" s="223">
        <f>ROUND(I255*H255,2)</f>
        <v>0</v>
      </c>
      <c r="K255" s="219" t="s">
        <v>166</v>
      </c>
      <c r="L255" s="49"/>
      <c r="M255" s="224" t="s">
        <v>32</v>
      </c>
      <c r="N255" s="225" t="s">
        <v>48</v>
      </c>
      <c r="O255" s="89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R255" s="228" t="s">
        <v>96</v>
      </c>
      <c r="AT255" s="228" t="s">
        <v>162</v>
      </c>
      <c r="AU255" s="228" t="s">
        <v>93</v>
      </c>
      <c r="AY255" s="21" t="s">
        <v>159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1" t="s">
        <v>91</v>
      </c>
      <c r="BK255" s="229">
        <f>ROUND(I255*H255,2)</f>
        <v>0</v>
      </c>
      <c r="BL255" s="21" t="s">
        <v>96</v>
      </c>
      <c r="BM255" s="228" t="s">
        <v>6500</v>
      </c>
    </row>
    <row r="256" s="2" customFormat="1">
      <c r="A256" s="43"/>
      <c r="B256" s="44"/>
      <c r="C256" s="45"/>
      <c r="D256" s="230" t="s">
        <v>168</v>
      </c>
      <c r="E256" s="45"/>
      <c r="F256" s="231" t="s">
        <v>6501</v>
      </c>
      <c r="G256" s="45"/>
      <c r="H256" s="45"/>
      <c r="I256" s="232"/>
      <c r="J256" s="45"/>
      <c r="K256" s="45"/>
      <c r="L256" s="49"/>
      <c r="M256" s="233"/>
      <c r="N256" s="234"/>
      <c r="O256" s="89"/>
      <c r="P256" s="89"/>
      <c r="Q256" s="89"/>
      <c r="R256" s="89"/>
      <c r="S256" s="89"/>
      <c r="T256" s="90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T256" s="21" t="s">
        <v>168</v>
      </c>
      <c r="AU256" s="21" t="s">
        <v>93</v>
      </c>
    </row>
    <row r="257" s="2" customFormat="1" ht="76.35" customHeight="1">
      <c r="A257" s="43"/>
      <c r="B257" s="44"/>
      <c r="C257" s="217" t="s">
        <v>172</v>
      </c>
      <c r="D257" s="217" t="s">
        <v>162</v>
      </c>
      <c r="E257" s="218" t="s">
        <v>6502</v>
      </c>
      <c r="F257" s="219" t="s">
        <v>6503</v>
      </c>
      <c r="G257" s="220" t="s">
        <v>165</v>
      </c>
      <c r="H257" s="221">
        <v>5</v>
      </c>
      <c r="I257" s="222"/>
      <c r="J257" s="223">
        <f>ROUND(I257*H257,2)</f>
        <v>0</v>
      </c>
      <c r="K257" s="219" t="s">
        <v>166</v>
      </c>
      <c r="L257" s="49"/>
      <c r="M257" s="224" t="s">
        <v>32</v>
      </c>
      <c r="N257" s="225" t="s">
        <v>48</v>
      </c>
      <c r="O257" s="89"/>
      <c r="P257" s="226">
        <f>O257*H257</f>
        <v>0</v>
      </c>
      <c r="Q257" s="226">
        <v>0.089219999999999994</v>
      </c>
      <c r="R257" s="226">
        <f>Q257*H257</f>
        <v>0.44609999999999994</v>
      </c>
      <c r="S257" s="226">
        <v>0</v>
      </c>
      <c r="T257" s="227">
        <f>S257*H257</f>
        <v>0</v>
      </c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R257" s="228" t="s">
        <v>96</v>
      </c>
      <c r="AT257" s="228" t="s">
        <v>162</v>
      </c>
      <c r="AU257" s="228" t="s">
        <v>93</v>
      </c>
      <c r="AY257" s="21" t="s">
        <v>159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1" t="s">
        <v>91</v>
      </c>
      <c r="BK257" s="229">
        <f>ROUND(I257*H257,2)</f>
        <v>0</v>
      </c>
      <c r="BL257" s="21" t="s">
        <v>96</v>
      </c>
      <c r="BM257" s="228" t="s">
        <v>6504</v>
      </c>
    </row>
    <row r="258" s="2" customFormat="1">
      <c r="A258" s="43"/>
      <c r="B258" s="44"/>
      <c r="C258" s="45"/>
      <c r="D258" s="230" t="s">
        <v>168</v>
      </c>
      <c r="E258" s="45"/>
      <c r="F258" s="231" t="s">
        <v>6505</v>
      </c>
      <c r="G258" s="45"/>
      <c r="H258" s="45"/>
      <c r="I258" s="232"/>
      <c r="J258" s="45"/>
      <c r="K258" s="45"/>
      <c r="L258" s="49"/>
      <c r="M258" s="233"/>
      <c r="N258" s="234"/>
      <c r="O258" s="89"/>
      <c r="P258" s="89"/>
      <c r="Q258" s="89"/>
      <c r="R258" s="89"/>
      <c r="S258" s="89"/>
      <c r="T258" s="90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T258" s="21" t="s">
        <v>168</v>
      </c>
      <c r="AU258" s="21" t="s">
        <v>93</v>
      </c>
    </row>
    <row r="259" s="2" customFormat="1" ht="24.15" customHeight="1">
      <c r="A259" s="43"/>
      <c r="B259" s="44"/>
      <c r="C259" s="277" t="s">
        <v>926</v>
      </c>
      <c r="D259" s="277" t="s">
        <v>670</v>
      </c>
      <c r="E259" s="278" t="s">
        <v>6506</v>
      </c>
      <c r="F259" s="279" t="s">
        <v>6507</v>
      </c>
      <c r="G259" s="280" t="s">
        <v>165</v>
      </c>
      <c r="H259" s="281">
        <v>5.0999999999999996</v>
      </c>
      <c r="I259" s="282"/>
      <c r="J259" s="283">
        <f>ROUND(I259*H259,2)</f>
        <v>0</v>
      </c>
      <c r="K259" s="279" t="s">
        <v>166</v>
      </c>
      <c r="L259" s="284"/>
      <c r="M259" s="285" t="s">
        <v>32</v>
      </c>
      <c r="N259" s="286" t="s">
        <v>48</v>
      </c>
      <c r="O259" s="89"/>
      <c r="P259" s="226">
        <f>O259*H259</f>
        <v>0</v>
      </c>
      <c r="Q259" s="226">
        <v>0.13200000000000001</v>
      </c>
      <c r="R259" s="226">
        <f>Q259*H259</f>
        <v>0.67320000000000002</v>
      </c>
      <c r="S259" s="226">
        <v>0</v>
      </c>
      <c r="T259" s="227">
        <f>S259*H259</f>
        <v>0</v>
      </c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R259" s="228" t="s">
        <v>108</v>
      </c>
      <c r="AT259" s="228" t="s">
        <v>670</v>
      </c>
      <c r="AU259" s="228" t="s">
        <v>93</v>
      </c>
      <c r="AY259" s="21" t="s">
        <v>159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1" t="s">
        <v>91</v>
      </c>
      <c r="BK259" s="229">
        <f>ROUND(I259*H259,2)</f>
        <v>0</v>
      </c>
      <c r="BL259" s="21" t="s">
        <v>96</v>
      </c>
      <c r="BM259" s="228" t="s">
        <v>6508</v>
      </c>
    </row>
    <row r="260" s="14" customFormat="1">
      <c r="A260" s="14"/>
      <c r="B260" s="246"/>
      <c r="C260" s="247"/>
      <c r="D260" s="237" t="s">
        <v>170</v>
      </c>
      <c r="E260" s="247"/>
      <c r="F260" s="249" t="s">
        <v>6509</v>
      </c>
      <c r="G260" s="247"/>
      <c r="H260" s="250">
        <v>5.0999999999999996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170</v>
      </c>
      <c r="AU260" s="256" t="s">
        <v>93</v>
      </c>
      <c r="AV260" s="14" t="s">
        <v>91</v>
      </c>
      <c r="AW260" s="14" t="s">
        <v>4</v>
      </c>
      <c r="AX260" s="14" t="s">
        <v>84</v>
      </c>
      <c r="AY260" s="256" t="s">
        <v>159</v>
      </c>
    </row>
    <row r="261" s="2" customFormat="1" ht="78" customHeight="1">
      <c r="A261" s="43"/>
      <c r="B261" s="44"/>
      <c r="C261" s="217" t="s">
        <v>930</v>
      </c>
      <c r="D261" s="217" t="s">
        <v>162</v>
      </c>
      <c r="E261" s="218" t="s">
        <v>6510</v>
      </c>
      <c r="F261" s="219" t="s">
        <v>6511</v>
      </c>
      <c r="G261" s="220" t="s">
        <v>165</v>
      </c>
      <c r="H261" s="221">
        <v>4.3799999999999999</v>
      </c>
      <c r="I261" s="222"/>
      <c r="J261" s="223">
        <f>ROUND(I261*H261,2)</f>
        <v>0</v>
      </c>
      <c r="K261" s="219" t="s">
        <v>166</v>
      </c>
      <c r="L261" s="49"/>
      <c r="M261" s="224" t="s">
        <v>32</v>
      </c>
      <c r="N261" s="225" t="s">
        <v>48</v>
      </c>
      <c r="O261" s="89"/>
      <c r="P261" s="226">
        <f>O261*H261</f>
        <v>0</v>
      </c>
      <c r="Q261" s="226">
        <v>0.090620000000000006</v>
      </c>
      <c r="R261" s="226">
        <f>Q261*H261</f>
        <v>0.39691560000000004</v>
      </c>
      <c r="S261" s="226">
        <v>0</v>
      </c>
      <c r="T261" s="227">
        <f>S261*H261</f>
        <v>0</v>
      </c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R261" s="228" t="s">
        <v>96</v>
      </c>
      <c r="AT261" s="228" t="s">
        <v>162</v>
      </c>
      <c r="AU261" s="228" t="s">
        <v>93</v>
      </c>
      <c r="AY261" s="21" t="s">
        <v>159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1" t="s">
        <v>91</v>
      </c>
      <c r="BK261" s="229">
        <f>ROUND(I261*H261,2)</f>
        <v>0</v>
      </c>
      <c r="BL261" s="21" t="s">
        <v>96</v>
      </c>
      <c r="BM261" s="228" t="s">
        <v>6512</v>
      </c>
    </row>
    <row r="262" s="2" customFormat="1">
      <c r="A262" s="43"/>
      <c r="B262" s="44"/>
      <c r="C262" s="45"/>
      <c r="D262" s="230" t="s">
        <v>168</v>
      </c>
      <c r="E262" s="45"/>
      <c r="F262" s="231" t="s">
        <v>6513</v>
      </c>
      <c r="G262" s="45"/>
      <c r="H262" s="45"/>
      <c r="I262" s="232"/>
      <c r="J262" s="45"/>
      <c r="K262" s="45"/>
      <c r="L262" s="49"/>
      <c r="M262" s="233"/>
      <c r="N262" s="234"/>
      <c r="O262" s="89"/>
      <c r="P262" s="89"/>
      <c r="Q262" s="89"/>
      <c r="R262" s="89"/>
      <c r="S262" s="89"/>
      <c r="T262" s="90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T262" s="21" t="s">
        <v>168</v>
      </c>
      <c r="AU262" s="21" t="s">
        <v>93</v>
      </c>
    </row>
    <row r="263" s="2" customFormat="1" ht="24.15" customHeight="1">
      <c r="A263" s="43"/>
      <c r="B263" s="44"/>
      <c r="C263" s="277" t="s">
        <v>934</v>
      </c>
      <c r="D263" s="277" t="s">
        <v>670</v>
      </c>
      <c r="E263" s="278" t="s">
        <v>6514</v>
      </c>
      <c r="F263" s="279" t="s">
        <v>6515</v>
      </c>
      <c r="G263" s="280" t="s">
        <v>165</v>
      </c>
      <c r="H263" s="281">
        <v>4.5110000000000001</v>
      </c>
      <c r="I263" s="282"/>
      <c r="J263" s="283">
        <f>ROUND(I263*H263,2)</f>
        <v>0</v>
      </c>
      <c r="K263" s="279" t="s">
        <v>166</v>
      </c>
      <c r="L263" s="284"/>
      <c r="M263" s="285" t="s">
        <v>32</v>
      </c>
      <c r="N263" s="286" t="s">
        <v>48</v>
      </c>
      <c r="O263" s="89"/>
      <c r="P263" s="226">
        <f>O263*H263</f>
        <v>0</v>
      </c>
      <c r="Q263" s="226">
        <v>0.17599999999999999</v>
      </c>
      <c r="R263" s="226">
        <f>Q263*H263</f>
        <v>0.79393599999999998</v>
      </c>
      <c r="S263" s="226">
        <v>0</v>
      </c>
      <c r="T263" s="227">
        <f>S263*H263</f>
        <v>0</v>
      </c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R263" s="228" t="s">
        <v>108</v>
      </c>
      <c r="AT263" s="228" t="s">
        <v>670</v>
      </c>
      <c r="AU263" s="228" t="s">
        <v>93</v>
      </c>
      <c r="AY263" s="21" t="s">
        <v>159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21" t="s">
        <v>91</v>
      </c>
      <c r="BK263" s="229">
        <f>ROUND(I263*H263,2)</f>
        <v>0</v>
      </c>
      <c r="BL263" s="21" t="s">
        <v>96</v>
      </c>
      <c r="BM263" s="228" t="s">
        <v>6516</v>
      </c>
    </row>
    <row r="264" s="14" customFormat="1">
      <c r="A264" s="14"/>
      <c r="B264" s="246"/>
      <c r="C264" s="247"/>
      <c r="D264" s="237" t="s">
        <v>170</v>
      </c>
      <c r="E264" s="247"/>
      <c r="F264" s="249" t="s">
        <v>6517</v>
      </c>
      <c r="G264" s="247"/>
      <c r="H264" s="250">
        <v>4.5110000000000001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170</v>
      </c>
      <c r="AU264" s="256" t="s">
        <v>93</v>
      </c>
      <c r="AV264" s="14" t="s">
        <v>91</v>
      </c>
      <c r="AW264" s="14" t="s">
        <v>4</v>
      </c>
      <c r="AX264" s="14" t="s">
        <v>84</v>
      </c>
      <c r="AY264" s="256" t="s">
        <v>159</v>
      </c>
    </row>
    <row r="265" s="2" customFormat="1" ht="55.5" customHeight="1">
      <c r="A265" s="43"/>
      <c r="B265" s="44"/>
      <c r="C265" s="217" t="s">
        <v>938</v>
      </c>
      <c r="D265" s="217" t="s">
        <v>162</v>
      </c>
      <c r="E265" s="218" t="s">
        <v>6518</v>
      </c>
      <c r="F265" s="219" t="s">
        <v>6519</v>
      </c>
      <c r="G265" s="220" t="s">
        <v>165</v>
      </c>
      <c r="H265" s="221">
        <v>599</v>
      </c>
      <c r="I265" s="222"/>
      <c r="J265" s="223">
        <f>ROUND(I265*H265,2)</f>
        <v>0</v>
      </c>
      <c r="K265" s="219" t="s">
        <v>166</v>
      </c>
      <c r="L265" s="49"/>
      <c r="M265" s="224" t="s">
        <v>32</v>
      </c>
      <c r="N265" s="225" t="s">
        <v>48</v>
      </c>
      <c r="O265" s="89"/>
      <c r="P265" s="226">
        <f>O265*H265</f>
        <v>0</v>
      </c>
      <c r="Q265" s="226">
        <v>0.1837</v>
      </c>
      <c r="R265" s="226">
        <f>Q265*H265</f>
        <v>110.0363</v>
      </c>
      <c r="S265" s="226">
        <v>0</v>
      </c>
      <c r="T265" s="227">
        <f>S265*H265</f>
        <v>0</v>
      </c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R265" s="228" t="s">
        <v>96</v>
      </c>
      <c r="AT265" s="228" t="s">
        <v>162</v>
      </c>
      <c r="AU265" s="228" t="s">
        <v>93</v>
      </c>
      <c r="AY265" s="21" t="s">
        <v>159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21" t="s">
        <v>91</v>
      </c>
      <c r="BK265" s="229">
        <f>ROUND(I265*H265,2)</f>
        <v>0</v>
      </c>
      <c r="BL265" s="21" t="s">
        <v>96</v>
      </c>
      <c r="BM265" s="228" t="s">
        <v>6520</v>
      </c>
    </row>
    <row r="266" s="2" customFormat="1">
      <c r="A266" s="43"/>
      <c r="B266" s="44"/>
      <c r="C266" s="45"/>
      <c r="D266" s="230" t="s">
        <v>168</v>
      </c>
      <c r="E266" s="45"/>
      <c r="F266" s="231" t="s">
        <v>6521</v>
      </c>
      <c r="G266" s="45"/>
      <c r="H266" s="45"/>
      <c r="I266" s="232"/>
      <c r="J266" s="45"/>
      <c r="K266" s="45"/>
      <c r="L266" s="49"/>
      <c r="M266" s="233"/>
      <c r="N266" s="234"/>
      <c r="O266" s="89"/>
      <c r="P266" s="89"/>
      <c r="Q266" s="89"/>
      <c r="R266" s="89"/>
      <c r="S266" s="89"/>
      <c r="T266" s="90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T266" s="21" t="s">
        <v>168</v>
      </c>
      <c r="AU266" s="21" t="s">
        <v>93</v>
      </c>
    </row>
    <row r="267" s="2" customFormat="1" ht="16.5" customHeight="1">
      <c r="A267" s="43"/>
      <c r="B267" s="44"/>
      <c r="C267" s="277" t="s">
        <v>942</v>
      </c>
      <c r="D267" s="277" t="s">
        <v>670</v>
      </c>
      <c r="E267" s="278" t="s">
        <v>6522</v>
      </c>
      <c r="F267" s="279" t="s">
        <v>6523</v>
      </c>
      <c r="G267" s="280" t="s">
        <v>165</v>
      </c>
      <c r="H267" s="281">
        <v>395.92000000000002</v>
      </c>
      <c r="I267" s="282"/>
      <c r="J267" s="283">
        <f>ROUND(I267*H267,2)</f>
        <v>0</v>
      </c>
      <c r="K267" s="279" t="s">
        <v>166</v>
      </c>
      <c r="L267" s="284"/>
      <c r="M267" s="285" t="s">
        <v>32</v>
      </c>
      <c r="N267" s="286" t="s">
        <v>48</v>
      </c>
      <c r="O267" s="89"/>
      <c r="P267" s="226">
        <f>O267*H267</f>
        <v>0</v>
      </c>
      <c r="Q267" s="226">
        <v>0.222</v>
      </c>
      <c r="R267" s="226">
        <f>Q267*H267</f>
        <v>87.894240000000011</v>
      </c>
      <c r="S267" s="226">
        <v>0</v>
      </c>
      <c r="T267" s="227">
        <f>S267*H267</f>
        <v>0</v>
      </c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R267" s="228" t="s">
        <v>108</v>
      </c>
      <c r="AT267" s="228" t="s">
        <v>670</v>
      </c>
      <c r="AU267" s="228" t="s">
        <v>93</v>
      </c>
      <c r="AY267" s="21" t="s">
        <v>159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21" t="s">
        <v>91</v>
      </c>
      <c r="BK267" s="229">
        <f>ROUND(I267*H267,2)</f>
        <v>0</v>
      </c>
      <c r="BL267" s="21" t="s">
        <v>96</v>
      </c>
      <c r="BM267" s="228" t="s">
        <v>6524</v>
      </c>
    </row>
    <row r="268" s="14" customFormat="1">
      <c r="A268" s="14"/>
      <c r="B268" s="246"/>
      <c r="C268" s="247"/>
      <c r="D268" s="237" t="s">
        <v>170</v>
      </c>
      <c r="E268" s="248" t="s">
        <v>32</v>
      </c>
      <c r="F268" s="249" t="s">
        <v>6525</v>
      </c>
      <c r="G268" s="247"/>
      <c r="H268" s="250">
        <v>392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170</v>
      </c>
      <c r="AU268" s="256" t="s">
        <v>93</v>
      </c>
      <c r="AV268" s="14" t="s">
        <v>91</v>
      </c>
      <c r="AW268" s="14" t="s">
        <v>38</v>
      </c>
      <c r="AX268" s="14" t="s">
        <v>84</v>
      </c>
      <c r="AY268" s="256" t="s">
        <v>159</v>
      </c>
    </row>
    <row r="269" s="14" customFormat="1">
      <c r="A269" s="14"/>
      <c r="B269" s="246"/>
      <c r="C269" s="247"/>
      <c r="D269" s="237" t="s">
        <v>170</v>
      </c>
      <c r="E269" s="247"/>
      <c r="F269" s="249" t="s">
        <v>6526</v>
      </c>
      <c r="G269" s="247"/>
      <c r="H269" s="250">
        <v>395.92000000000002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170</v>
      </c>
      <c r="AU269" s="256" t="s">
        <v>93</v>
      </c>
      <c r="AV269" s="14" t="s">
        <v>91</v>
      </c>
      <c r="AW269" s="14" t="s">
        <v>4</v>
      </c>
      <c r="AX269" s="14" t="s">
        <v>84</v>
      </c>
      <c r="AY269" s="256" t="s">
        <v>159</v>
      </c>
    </row>
    <row r="270" s="2" customFormat="1" ht="16.5" customHeight="1">
      <c r="A270" s="43"/>
      <c r="B270" s="44"/>
      <c r="C270" s="277" t="s">
        <v>947</v>
      </c>
      <c r="D270" s="277" t="s">
        <v>670</v>
      </c>
      <c r="E270" s="278" t="s">
        <v>6527</v>
      </c>
      <c r="F270" s="279" t="s">
        <v>6528</v>
      </c>
      <c r="G270" s="280" t="s">
        <v>165</v>
      </c>
      <c r="H270" s="281">
        <v>209.06999999999999</v>
      </c>
      <c r="I270" s="282"/>
      <c r="J270" s="283">
        <f>ROUND(I270*H270,2)</f>
        <v>0</v>
      </c>
      <c r="K270" s="279" t="s">
        <v>166</v>
      </c>
      <c r="L270" s="284"/>
      <c r="M270" s="285" t="s">
        <v>32</v>
      </c>
      <c r="N270" s="286" t="s">
        <v>48</v>
      </c>
      <c r="O270" s="89"/>
      <c r="P270" s="226">
        <f>O270*H270</f>
        <v>0</v>
      </c>
      <c r="Q270" s="226">
        <v>0.11799999999999999</v>
      </c>
      <c r="R270" s="226">
        <f>Q270*H270</f>
        <v>24.670259999999999</v>
      </c>
      <c r="S270" s="226">
        <v>0</v>
      </c>
      <c r="T270" s="227">
        <f>S270*H270</f>
        <v>0</v>
      </c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R270" s="228" t="s">
        <v>108</v>
      </c>
      <c r="AT270" s="228" t="s">
        <v>670</v>
      </c>
      <c r="AU270" s="228" t="s">
        <v>93</v>
      </c>
      <c r="AY270" s="21" t="s">
        <v>159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21" t="s">
        <v>91</v>
      </c>
      <c r="BK270" s="229">
        <f>ROUND(I270*H270,2)</f>
        <v>0</v>
      </c>
      <c r="BL270" s="21" t="s">
        <v>96</v>
      </c>
      <c r="BM270" s="228" t="s">
        <v>6529</v>
      </c>
    </row>
    <row r="271" s="14" customFormat="1">
      <c r="A271" s="14"/>
      <c r="B271" s="246"/>
      <c r="C271" s="247"/>
      <c r="D271" s="237" t="s">
        <v>170</v>
      </c>
      <c r="E271" s="248" t="s">
        <v>32</v>
      </c>
      <c r="F271" s="249" t="s">
        <v>1943</v>
      </c>
      <c r="G271" s="247"/>
      <c r="H271" s="250">
        <v>207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170</v>
      </c>
      <c r="AU271" s="256" t="s">
        <v>93</v>
      </c>
      <c r="AV271" s="14" t="s">
        <v>91</v>
      </c>
      <c r="AW271" s="14" t="s">
        <v>38</v>
      </c>
      <c r="AX271" s="14" t="s">
        <v>84</v>
      </c>
      <c r="AY271" s="256" t="s">
        <v>159</v>
      </c>
    </row>
    <row r="272" s="14" customFormat="1">
      <c r="A272" s="14"/>
      <c r="B272" s="246"/>
      <c r="C272" s="247"/>
      <c r="D272" s="237" t="s">
        <v>170</v>
      </c>
      <c r="E272" s="247"/>
      <c r="F272" s="249" t="s">
        <v>6530</v>
      </c>
      <c r="G272" s="247"/>
      <c r="H272" s="250">
        <v>209.06999999999999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170</v>
      </c>
      <c r="AU272" s="256" t="s">
        <v>93</v>
      </c>
      <c r="AV272" s="14" t="s">
        <v>91</v>
      </c>
      <c r="AW272" s="14" t="s">
        <v>4</v>
      </c>
      <c r="AX272" s="14" t="s">
        <v>84</v>
      </c>
      <c r="AY272" s="256" t="s">
        <v>159</v>
      </c>
    </row>
    <row r="273" s="2" customFormat="1" ht="78" customHeight="1">
      <c r="A273" s="43"/>
      <c r="B273" s="44"/>
      <c r="C273" s="217" t="s">
        <v>985</v>
      </c>
      <c r="D273" s="217" t="s">
        <v>162</v>
      </c>
      <c r="E273" s="218" t="s">
        <v>6531</v>
      </c>
      <c r="F273" s="219" t="s">
        <v>6532</v>
      </c>
      <c r="G273" s="220" t="s">
        <v>165</v>
      </c>
      <c r="H273" s="221">
        <v>6</v>
      </c>
      <c r="I273" s="222"/>
      <c r="J273" s="223">
        <f>ROUND(I273*H273,2)</f>
        <v>0</v>
      </c>
      <c r="K273" s="219" t="s">
        <v>166</v>
      </c>
      <c r="L273" s="49"/>
      <c r="M273" s="224" t="s">
        <v>32</v>
      </c>
      <c r="N273" s="225" t="s">
        <v>48</v>
      </c>
      <c r="O273" s="89"/>
      <c r="P273" s="226">
        <f>O273*H273</f>
        <v>0</v>
      </c>
      <c r="Q273" s="226">
        <v>0.11162</v>
      </c>
      <c r="R273" s="226">
        <f>Q273*H273</f>
        <v>0.66971999999999998</v>
      </c>
      <c r="S273" s="226">
        <v>0</v>
      </c>
      <c r="T273" s="227">
        <f>S273*H273</f>
        <v>0</v>
      </c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R273" s="228" t="s">
        <v>96</v>
      </c>
      <c r="AT273" s="228" t="s">
        <v>162</v>
      </c>
      <c r="AU273" s="228" t="s">
        <v>93</v>
      </c>
      <c r="AY273" s="21" t="s">
        <v>159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21" t="s">
        <v>91</v>
      </c>
      <c r="BK273" s="229">
        <f>ROUND(I273*H273,2)</f>
        <v>0</v>
      </c>
      <c r="BL273" s="21" t="s">
        <v>96</v>
      </c>
      <c r="BM273" s="228" t="s">
        <v>6533</v>
      </c>
    </row>
    <row r="274" s="2" customFormat="1">
      <c r="A274" s="43"/>
      <c r="B274" s="44"/>
      <c r="C274" s="45"/>
      <c r="D274" s="230" t="s">
        <v>168</v>
      </c>
      <c r="E274" s="45"/>
      <c r="F274" s="231" t="s">
        <v>6534</v>
      </c>
      <c r="G274" s="45"/>
      <c r="H274" s="45"/>
      <c r="I274" s="232"/>
      <c r="J274" s="45"/>
      <c r="K274" s="45"/>
      <c r="L274" s="49"/>
      <c r="M274" s="233"/>
      <c r="N274" s="234"/>
      <c r="O274" s="89"/>
      <c r="P274" s="89"/>
      <c r="Q274" s="89"/>
      <c r="R274" s="89"/>
      <c r="S274" s="89"/>
      <c r="T274" s="90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T274" s="21" t="s">
        <v>168</v>
      </c>
      <c r="AU274" s="21" t="s">
        <v>93</v>
      </c>
    </row>
    <row r="275" s="2" customFormat="1" ht="24.15" customHeight="1">
      <c r="A275" s="43"/>
      <c r="B275" s="44"/>
      <c r="C275" s="277" t="s">
        <v>1001</v>
      </c>
      <c r="D275" s="277" t="s">
        <v>670</v>
      </c>
      <c r="E275" s="278" t="s">
        <v>6535</v>
      </c>
      <c r="F275" s="279" t="s">
        <v>6536</v>
      </c>
      <c r="G275" s="280" t="s">
        <v>165</v>
      </c>
      <c r="H275" s="281">
        <v>6.1799999999999997</v>
      </c>
      <c r="I275" s="282"/>
      <c r="J275" s="283">
        <f>ROUND(I275*H275,2)</f>
        <v>0</v>
      </c>
      <c r="K275" s="279" t="s">
        <v>166</v>
      </c>
      <c r="L275" s="284"/>
      <c r="M275" s="285" t="s">
        <v>32</v>
      </c>
      <c r="N275" s="286" t="s">
        <v>48</v>
      </c>
      <c r="O275" s="89"/>
      <c r="P275" s="226">
        <f>O275*H275</f>
        <v>0</v>
      </c>
      <c r="Q275" s="226">
        <v>0.17000000000000001</v>
      </c>
      <c r="R275" s="226">
        <f>Q275*H275</f>
        <v>1.0506</v>
      </c>
      <c r="S275" s="226">
        <v>0</v>
      </c>
      <c r="T275" s="227">
        <f>S275*H275</f>
        <v>0</v>
      </c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R275" s="228" t="s">
        <v>108</v>
      </c>
      <c r="AT275" s="228" t="s">
        <v>670</v>
      </c>
      <c r="AU275" s="228" t="s">
        <v>93</v>
      </c>
      <c r="AY275" s="21" t="s">
        <v>159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21" t="s">
        <v>91</v>
      </c>
      <c r="BK275" s="229">
        <f>ROUND(I275*H275,2)</f>
        <v>0</v>
      </c>
      <c r="BL275" s="21" t="s">
        <v>96</v>
      </c>
      <c r="BM275" s="228" t="s">
        <v>6537</v>
      </c>
    </row>
    <row r="276" s="14" customFormat="1">
      <c r="A276" s="14"/>
      <c r="B276" s="246"/>
      <c r="C276" s="247"/>
      <c r="D276" s="237" t="s">
        <v>170</v>
      </c>
      <c r="E276" s="247"/>
      <c r="F276" s="249" t="s">
        <v>6538</v>
      </c>
      <c r="G276" s="247"/>
      <c r="H276" s="250">
        <v>6.1799999999999997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170</v>
      </c>
      <c r="AU276" s="256" t="s">
        <v>93</v>
      </c>
      <c r="AV276" s="14" t="s">
        <v>91</v>
      </c>
      <c r="AW276" s="14" t="s">
        <v>4</v>
      </c>
      <c r="AX276" s="14" t="s">
        <v>84</v>
      </c>
      <c r="AY276" s="256" t="s">
        <v>159</v>
      </c>
    </row>
    <row r="277" s="12" customFormat="1" ht="20.88" customHeight="1">
      <c r="A277" s="12"/>
      <c r="B277" s="201"/>
      <c r="C277" s="202"/>
      <c r="D277" s="203" t="s">
        <v>75</v>
      </c>
      <c r="E277" s="215" t="s">
        <v>934</v>
      </c>
      <c r="F277" s="215" t="s">
        <v>6539</v>
      </c>
      <c r="G277" s="202"/>
      <c r="H277" s="202"/>
      <c r="I277" s="205"/>
      <c r="J277" s="216">
        <f>BK277</f>
        <v>0</v>
      </c>
      <c r="K277" s="202"/>
      <c r="L277" s="207"/>
      <c r="M277" s="208"/>
      <c r="N277" s="209"/>
      <c r="O277" s="209"/>
      <c r="P277" s="210">
        <f>SUM(P278:P311)</f>
        <v>0</v>
      </c>
      <c r="Q277" s="209"/>
      <c r="R277" s="210">
        <f>SUM(R278:R311)</f>
        <v>62.826470787208699</v>
      </c>
      <c r="S277" s="209"/>
      <c r="T277" s="211">
        <f>SUM(T278:T311)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2" t="s">
        <v>84</v>
      </c>
      <c r="AT277" s="213" t="s">
        <v>75</v>
      </c>
      <c r="AU277" s="213" t="s">
        <v>91</v>
      </c>
      <c r="AY277" s="212" t="s">
        <v>159</v>
      </c>
      <c r="BK277" s="214">
        <f>SUM(BK278:BK311)</f>
        <v>0</v>
      </c>
    </row>
    <row r="278" s="2" customFormat="1" ht="16.5" customHeight="1">
      <c r="A278" s="43"/>
      <c r="B278" s="44"/>
      <c r="C278" s="217" t="s">
        <v>1010</v>
      </c>
      <c r="D278" s="217" t="s">
        <v>162</v>
      </c>
      <c r="E278" s="218" t="s">
        <v>1556</v>
      </c>
      <c r="F278" s="219" t="s">
        <v>1557</v>
      </c>
      <c r="G278" s="220" t="s">
        <v>165</v>
      </c>
      <c r="H278" s="221">
        <v>31.899999999999999</v>
      </c>
      <c r="I278" s="222"/>
      <c r="J278" s="223">
        <f>ROUND(I278*H278,2)</f>
        <v>0</v>
      </c>
      <c r="K278" s="219" t="s">
        <v>166</v>
      </c>
      <c r="L278" s="49"/>
      <c r="M278" s="224" t="s">
        <v>32</v>
      </c>
      <c r="N278" s="225" t="s">
        <v>48</v>
      </c>
      <c r="O278" s="89"/>
      <c r="P278" s="226">
        <f>O278*H278</f>
        <v>0</v>
      </c>
      <c r="Q278" s="226">
        <v>0.017732500000000002</v>
      </c>
      <c r="R278" s="226">
        <f>Q278*H278</f>
        <v>0.56566675</v>
      </c>
      <c r="S278" s="226">
        <v>0</v>
      </c>
      <c r="T278" s="227">
        <f>S278*H278</f>
        <v>0</v>
      </c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R278" s="228" t="s">
        <v>96</v>
      </c>
      <c r="AT278" s="228" t="s">
        <v>162</v>
      </c>
      <c r="AU278" s="228" t="s">
        <v>93</v>
      </c>
      <c r="AY278" s="21" t="s">
        <v>159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21" t="s">
        <v>91</v>
      </c>
      <c r="BK278" s="229">
        <f>ROUND(I278*H278,2)</f>
        <v>0</v>
      </c>
      <c r="BL278" s="21" t="s">
        <v>96</v>
      </c>
      <c r="BM278" s="228" t="s">
        <v>6540</v>
      </c>
    </row>
    <row r="279" s="2" customFormat="1">
      <c r="A279" s="43"/>
      <c r="B279" s="44"/>
      <c r="C279" s="45"/>
      <c r="D279" s="230" t="s">
        <v>168</v>
      </c>
      <c r="E279" s="45"/>
      <c r="F279" s="231" t="s">
        <v>1559</v>
      </c>
      <c r="G279" s="45"/>
      <c r="H279" s="45"/>
      <c r="I279" s="232"/>
      <c r="J279" s="45"/>
      <c r="K279" s="45"/>
      <c r="L279" s="49"/>
      <c r="M279" s="233"/>
      <c r="N279" s="234"/>
      <c r="O279" s="89"/>
      <c r="P279" s="89"/>
      <c r="Q279" s="89"/>
      <c r="R279" s="89"/>
      <c r="S279" s="89"/>
      <c r="T279" s="90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T279" s="21" t="s">
        <v>168</v>
      </c>
      <c r="AU279" s="21" t="s">
        <v>93</v>
      </c>
    </row>
    <row r="280" s="14" customFormat="1">
      <c r="A280" s="14"/>
      <c r="B280" s="246"/>
      <c r="C280" s="247"/>
      <c r="D280" s="237" t="s">
        <v>170</v>
      </c>
      <c r="E280" s="248" t="s">
        <v>32</v>
      </c>
      <c r="F280" s="249" t="s">
        <v>6541</v>
      </c>
      <c r="G280" s="247"/>
      <c r="H280" s="250">
        <v>8.8000000000000007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6" t="s">
        <v>170</v>
      </c>
      <c r="AU280" s="256" t="s">
        <v>93</v>
      </c>
      <c r="AV280" s="14" t="s">
        <v>91</v>
      </c>
      <c r="AW280" s="14" t="s">
        <v>38</v>
      </c>
      <c r="AX280" s="14" t="s">
        <v>76</v>
      </c>
      <c r="AY280" s="256" t="s">
        <v>159</v>
      </c>
    </row>
    <row r="281" s="14" customFormat="1">
      <c r="A281" s="14"/>
      <c r="B281" s="246"/>
      <c r="C281" s="247"/>
      <c r="D281" s="237" t="s">
        <v>170</v>
      </c>
      <c r="E281" s="248" t="s">
        <v>32</v>
      </c>
      <c r="F281" s="249" t="s">
        <v>6542</v>
      </c>
      <c r="G281" s="247"/>
      <c r="H281" s="250">
        <v>23.100000000000001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170</v>
      </c>
      <c r="AU281" s="256" t="s">
        <v>93</v>
      </c>
      <c r="AV281" s="14" t="s">
        <v>91</v>
      </c>
      <c r="AW281" s="14" t="s">
        <v>38</v>
      </c>
      <c r="AX281" s="14" t="s">
        <v>76</v>
      </c>
      <c r="AY281" s="256" t="s">
        <v>159</v>
      </c>
    </row>
    <row r="282" s="15" customFormat="1">
      <c r="A282" s="15"/>
      <c r="B282" s="266"/>
      <c r="C282" s="267"/>
      <c r="D282" s="237" t="s">
        <v>170</v>
      </c>
      <c r="E282" s="268" t="s">
        <v>32</v>
      </c>
      <c r="F282" s="269" t="s">
        <v>583</v>
      </c>
      <c r="G282" s="267"/>
      <c r="H282" s="270">
        <v>31.899999999999999</v>
      </c>
      <c r="I282" s="271"/>
      <c r="J282" s="267"/>
      <c r="K282" s="267"/>
      <c r="L282" s="272"/>
      <c r="M282" s="273"/>
      <c r="N282" s="274"/>
      <c r="O282" s="274"/>
      <c r="P282" s="274"/>
      <c r="Q282" s="274"/>
      <c r="R282" s="274"/>
      <c r="S282" s="274"/>
      <c r="T282" s="27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6" t="s">
        <v>170</v>
      </c>
      <c r="AU282" s="276" t="s">
        <v>93</v>
      </c>
      <c r="AV282" s="15" t="s">
        <v>96</v>
      </c>
      <c r="AW282" s="15" t="s">
        <v>38</v>
      </c>
      <c r="AX282" s="15" t="s">
        <v>84</v>
      </c>
      <c r="AY282" s="276" t="s">
        <v>159</v>
      </c>
    </row>
    <row r="283" s="2" customFormat="1" ht="21.75" customHeight="1">
      <c r="A283" s="43"/>
      <c r="B283" s="44"/>
      <c r="C283" s="217" t="s">
        <v>1018</v>
      </c>
      <c r="D283" s="217" t="s">
        <v>162</v>
      </c>
      <c r="E283" s="218" t="s">
        <v>1564</v>
      </c>
      <c r="F283" s="219" t="s">
        <v>1565</v>
      </c>
      <c r="G283" s="220" t="s">
        <v>165</v>
      </c>
      <c r="H283" s="221">
        <v>31.899999999999999</v>
      </c>
      <c r="I283" s="222"/>
      <c r="J283" s="223">
        <f>ROUND(I283*H283,2)</f>
        <v>0</v>
      </c>
      <c r="K283" s="219" t="s">
        <v>166</v>
      </c>
      <c r="L283" s="49"/>
      <c r="M283" s="224" t="s">
        <v>32</v>
      </c>
      <c r="N283" s="225" t="s">
        <v>48</v>
      </c>
      <c r="O283" s="89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R283" s="228" t="s">
        <v>96</v>
      </c>
      <c r="AT283" s="228" t="s">
        <v>162</v>
      </c>
      <c r="AU283" s="228" t="s">
        <v>93</v>
      </c>
      <c r="AY283" s="21" t="s">
        <v>159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21" t="s">
        <v>91</v>
      </c>
      <c r="BK283" s="229">
        <f>ROUND(I283*H283,2)</f>
        <v>0</v>
      </c>
      <c r="BL283" s="21" t="s">
        <v>96</v>
      </c>
      <c r="BM283" s="228" t="s">
        <v>6543</v>
      </c>
    </row>
    <row r="284" s="2" customFormat="1">
      <c r="A284" s="43"/>
      <c r="B284" s="44"/>
      <c r="C284" s="45"/>
      <c r="D284" s="230" t="s">
        <v>168</v>
      </c>
      <c r="E284" s="45"/>
      <c r="F284" s="231" t="s">
        <v>1567</v>
      </c>
      <c r="G284" s="45"/>
      <c r="H284" s="45"/>
      <c r="I284" s="232"/>
      <c r="J284" s="45"/>
      <c r="K284" s="45"/>
      <c r="L284" s="49"/>
      <c r="M284" s="233"/>
      <c r="N284" s="234"/>
      <c r="O284" s="89"/>
      <c r="P284" s="89"/>
      <c r="Q284" s="89"/>
      <c r="R284" s="89"/>
      <c r="S284" s="89"/>
      <c r="T284" s="90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T284" s="21" t="s">
        <v>168</v>
      </c>
      <c r="AU284" s="21" t="s">
        <v>93</v>
      </c>
    </row>
    <row r="285" s="2" customFormat="1" ht="33" customHeight="1">
      <c r="A285" s="43"/>
      <c r="B285" s="44"/>
      <c r="C285" s="217" t="s">
        <v>386</v>
      </c>
      <c r="D285" s="217" t="s">
        <v>162</v>
      </c>
      <c r="E285" s="218" t="s">
        <v>6544</v>
      </c>
      <c r="F285" s="219" t="s">
        <v>6545</v>
      </c>
      <c r="G285" s="220" t="s">
        <v>561</v>
      </c>
      <c r="H285" s="221">
        <v>24.594000000000001</v>
      </c>
      <c r="I285" s="222"/>
      <c r="J285" s="223">
        <f>ROUND(I285*H285,2)</f>
        <v>0</v>
      </c>
      <c r="K285" s="219" t="s">
        <v>166</v>
      </c>
      <c r="L285" s="49"/>
      <c r="M285" s="224" t="s">
        <v>32</v>
      </c>
      <c r="N285" s="225" t="s">
        <v>48</v>
      </c>
      <c r="O285" s="89"/>
      <c r="P285" s="226">
        <f>O285*H285</f>
        <v>0</v>
      </c>
      <c r="Q285" s="226">
        <v>2.5018699999999998</v>
      </c>
      <c r="R285" s="226">
        <f>Q285*H285</f>
        <v>61.530990779999996</v>
      </c>
      <c r="S285" s="226">
        <v>0</v>
      </c>
      <c r="T285" s="227">
        <f>S285*H285</f>
        <v>0</v>
      </c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R285" s="228" t="s">
        <v>96</v>
      </c>
      <c r="AT285" s="228" t="s">
        <v>162</v>
      </c>
      <c r="AU285" s="228" t="s">
        <v>93</v>
      </c>
      <c r="AY285" s="21" t="s">
        <v>159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1" t="s">
        <v>91</v>
      </c>
      <c r="BK285" s="229">
        <f>ROUND(I285*H285,2)</f>
        <v>0</v>
      </c>
      <c r="BL285" s="21" t="s">
        <v>96</v>
      </c>
      <c r="BM285" s="228" t="s">
        <v>6546</v>
      </c>
    </row>
    <row r="286" s="2" customFormat="1">
      <c r="A286" s="43"/>
      <c r="B286" s="44"/>
      <c r="C286" s="45"/>
      <c r="D286" s="230" t="s">
        <v>168</v>
      </c>
      <c r="E286" s="45"/>
      <c r="F286" s="231" t="s">
        <v>6547</v>
      </c>
      <c r="G286" s="45"/>
      <c r="H286" s="45"/>
      <c r="I286" s="232"/>
      <c r="J286" s="45"/>
      <c r="K286" s="45"/>
      <c r="L286" s="49"/>
      <c r="M286" s="233"/>
      <c r="N286" s="234"/>
      <c r="O286" s="89"/>
      <c r="P286" s="89"/>
      <c r="Q286" s="89"/>
      <c r="R286" s="89"/>
      <c r="S286" s="89"/>
      <c r="T286" s="90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T286" s="21" t="s">
        <v>168</v>
      </c>
      <c r="AU286" s="21" t="s">
        <v>93</v>
      </c>
    </row>
    <row r="287" s="14" customFormat="1">
      <c r="A287" s="14"/>
      <c r="B287" s="246"/>
      <c r="C287" s="247"/>
      <c r="D287" s="237" t="s">
        <v>170</v>
      </c>
      <c r="E287" s="248" t="s">
        <v>32</v>
      </c>
      <c r="F287" s="249" t="s">
        <v>6548</v>
      </c>
      <c r="G287" s="247"/>
      <c r="H287" s="250">
        <v>24.594000000000001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170</v>
      </c>
      <c r="AU287" s="256" t="s">
        <v>93</v>
      </c>
      <c r="AV287" s="14" t="s">
        <v>91</v>
      </c>
      <c r="AW287" s="14" t="s">
        <v>38</v>
      </c>
      <c r="AX287" s="14" t="s">
        <v>84</v>
      </c>
      <c r="AY287" s="256" t="s">
        <v>159</v>
      </c>
    </row>
    <row r="288" s="2" customFormat="1" ht="37.8" customHeight="1">
      <c r="A288" s="43"/>
      <c r="B288" s="44"/>
      <c r="C288" s="217" t="s">
        <v>1030</v>
      </c>
      <c r="D288" s="217" t="s">
        <v>162</v>
      </c>
      <c r="E288" s="218" t="s">
        <v>730</v>
      </c>
      <c r="F288" s="219" t="s">
        <v>731</v>
      </c>
      <c r="G288" s="220" t="s">
        <v>561</v>
      </c>
      <c r="H288" s="221">
        <v>24.594000000000001</v>
      </c>
      <c r="I288" s="222"/>
      <c r="J288" s="223">
        <f>ROUND(I288*H288,2)</f>
        <v>0</v>
      </c>
      <c r="K288" s="219" t="s">
        <v>166</v>
      </c>
      <c r="L288" s="49"/>
      <c r="M288" s="224" t="s">
        <v>32</v>
      </c>
      <c r="N288" s="225" t="s">
        <v>48</v>
      </c>
      <c r="O288" s="89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R288" s="228" t="s">
        <v>96</v>
      </c>
      <c r="AT288" s="228" t="s">
        <v>162</v>
      </c>
      <c r="AU288" s="228" t="s">
        <v>93</v>
      </c>
      <c r="AY288" s="21" t="s">
        <v>159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21" t="s">
        <v>91</v>
      </c>
      <c r="BK288" s="229">
        <f>ROUND(I288*H288,2)</f>
        <v>0</v>
      </c>
      <c r="BL288" s="21" t="s">
        <v>96</v>
      </c>
      <c r="BM288" s="228" t="s">
        <v>6549</v>
      </c>
    </row>
    <row r="289" s="2" customFormat="1">
      <c r="A289" s="43"/>
      <c r="B289" s="44"/>
      <c r="C289" s="45"/>
      <c r="D289" s="230" t="s">
        <v>168</v>
      </c>
      <c r="E289" s="45"/>
      <c r="F289" s="231" t="s">
        <v>733</v>
      </c>
      <c r="G289" s="45"/>
      <c r="H289" s="45"/>
      <c r="I289" s="232"/>
      <c r="J289" s="45"/>
      <c r="K289" s="45"/>
      <c r="L289" s="49"/>
      <c r="M289" s="233"/>
      <c r="N289" s="234"/>
      <c r="O289" s="89"/>
      <c r="P289" s="89"/>
      <c r="Q289" s="89"/>
      <c r="R289" s="89"/>
      <c r="S289" s="89"/>
      <c r="T289" s="90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T289" s="21" t="s">
        <v>168</v>
      </c>
      <c r="AU289" s="21" t="s">
        <v>93</v>
      </c>
    </row>
    <row r="290" s="2" customFormat="1" ht="44.25" customHeight="1">
      <c r="A290" s="43"/>
      <c r="B290" s="44"/>
      <c r="C290" s="217" t="s">
        <v>1035</v>
      </c>
      <c r="D290" s="217" t="s">
        <v>162</v>
      </c>
      <c r="E290" s="218" t="s">
        <v>735</v>
      </c>
      <c r="F290" s="219" t="s">
        <v>736</v>
      </c>
      <c r="G290" s="220" t="s">
        <v>561</v>
      </c>
      <c r="H290" s="221">
        <v>24.594000000000001</v>
      </c>
      <c r="I290" s="222"/>
      <c r="J290" s="223">
        <f>ROUND(I290*H290,2)</f>
        <v>0</v>
      </c>
      <c r="K290" s="219" t="s">
        <v>166</v>
      </c>
      <c r="L290" s="49"/>
      <c r="M290" s="224" t="s">
        <v>32</v>
      </c>
      <c r="N290" s="225" t="s">
        <v>48</v>
      </c>
      <c r="O290" s="89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R290" s="228" t="s">
        <v>96</v>
      </c>
      <c r="AT290" s="228" t="s">
        <v>162</v>
      </c>
      <c r="AU290" s="228" t="s">
        <v>93</v>
      </c>
      <c r="AY290" s="21" t="s">
        <v>159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21" t="s">
        <v>91</v>
      </c>
      <c r="BK290" s="229">
        <f>ROUND(I290*H290,2)</f>
        <v>0</v>
      </c>
      <c r="BL290" s="21" t="s">
        <v>96</v>
      </c>
      <c r="BM290" s="228" t="s">
        <v>6550</v>
      </c>
    </row>
    <row r="291" s="2" customFormat="1">
      <c r="A291" s="43"/>
      <c r="B291" s="44"/>
      <c r="C291" s="45"/>
      <c r="D291" s="230" t="s">
        <v>168</v>
      </c>
      <c r="E291" s="45"/>
      <c r="F291" s="231" t="s">
        <v>738</v>
      </c>
      <c r="G291" s="45"/>
      <c r="H291" s="45"/>
      <c r="I291" s="232"/>
      <c r="J291" s="45"/>
      <c r="K291" s="45"/>
      <c r="L291" s="49"/>
      <c r="M291" s="233"/>
      <c r="N291" s="234"/>
      <c r="O291" s="89"/>
      <c r="P291" s="89"/>
      <c r="Q291" s="89"/>
      <c r="R291" s="89"/>
      <c r="S291" s="89"/>
      <c r="T291" s="90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T291" s="21" t="s">
        <v>168</v>
      </c>
      <c r="AU291" s="21" t="s">
        <v>93</v>
      </c>
    </row>
    <row r="292" s="2" customFormat="1" ht="21.75" customHeight="1">
      <c r="A292" s="43"/>
      <c r="B292" s="44"/>
      <c r="C292" s="217" t="s">
        <v>1045</v>
      </c>
      <c r="D292" s="217" t="s">
        <v>162</v>
      </c>
      <c r="E292" s="218" t="s">
        <v>1646</v>
      </c>
      <c r="F292" s="219" t="s">
        <v>751</v>
      </c>
      <c r="G292" s="220" t="s">
        <v>181</v>
      </c>
      <c r="H292" s="221">
        <v>0.57099999999999995</v>
      </c>
      <c r="I292" s="222"/>
      <c r="J292" s="223">
        <f>ROUND(I292*H292,2)</f>
        <v>0</v>
      </c>
      <c r="K292" s="219" t="s">
        <v>166</v>
      </c>
      <c r="L292" s="49"/>
      <c r="M292" s="224" t="s">
        <v>32</v>
      </c>
      <c r="N292" s="225" t="s">
        <v>48</v>
      </c>
      <c r="O292" s="89"/>
      <c r="P292" s="226">
        <f>O292*H292</f>
        <v>0</v>
      </c>
      <c r="Q292" s="226">
        <v>1.0627727797</v>
      </c>
      <c r="R292" s="226">
        <f>Q292*H292</f>
        <v>0.60684325720869992</v>
      </c>
      <c r="S292" s="226">
        <v>0</v>
      </c>
      <c r="T292" s="227">
        <f>S292*H292</f>
        <v>0</v>
      </c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R292" s="228" t="s">
        <v>96</v>
      </c>
      <c r="AT292" s="228" t="s">
        <v>162</v>
      </c>
      <c r="AU292" s="228" t="s">
        <v>93</v>
      </c>
      <c r="AY292" s="21" t="s">
        <v>159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21" t="s">
        <v>91</v>
      </c>
      <c r="BK292" s="229">
        <f>ROUND(I292*H292,2)</f>
        <v>0</v>
      </c>
      <c r="BL292" s="21" t="s">
        <v>96</v>
      </c>
      <c r="BM292" s="228" t="s">
        <v>6551</v>
      </c>
    </row>
    <row r="293" s="2" customFormat="1">
      <c r="A293" s="43"/>
      <c r="B293" s="44"/>
      <c r="C293" s="45"/>
      <c r="D293" s="230" t="s">
        <v>168</v>
      </c>
      <c r="E293" s="45"/>
      <c r="F293" s="231" t="s">
        <v>1648</v>
      </c>
      <c r="G293" s="45"/>
      <c r="H293" s="45"/>
      <c r="I293" s="232"/>
      <c r="J293" s="45"/>
      <c r="K293" s="45"/>
      <c r="L293" s="49"/>
      <c r="M293" s="233"/>
      <c r="N293" s="234"/>
      <c r="O293" s="89"/>
      <c r="P293" s="89"/>
      <c r="Q293" s="89"/>
      <c r="R293" s="89"/>
      <c r="S293" s="89"/>
      <c r="T293" s="90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T293" s="21" t="s">
        <v>168</v>
      </c>
      <c r="AU293" s="21" t="s">
        <v>93</v>
      </c>
    </row>
    <row r="294" s="13" customFormat="1">
      <c r="A294" s="13"/>
      <c r="B294" s="235"/>
      <c r="C294" s="236"/>
      <c r="D294" s="237" t="s">
        <v>170</v>
      </c>
      <c r="E294" s="238" t="s">
        <v>32</v>
      </c>
      <c r="F294" s="239" t="s">
        <v>1649</v>
      </c>
      <c r="G294" s="236"/>
      <c r="H294" s="238" t="s">
        <v>32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170</v>
      </c>
      <c r="AU294" s="245" t="s">
        <v>93</v>
      </c>
      <c r="AV294" s="13" t="s">
        <v>84</v>
      </c>
      <c r="AW294" s="13" t="s">
        <v>38</v>
      </c>
      <c r="AX294" s="13" t="s">
        <v>76</v>
      </c>
      <c r="AY294" s="245" t="s">
        <v>159</v>
      </c>
    </row>
    <row r="295" s="14" customFormat="1">
      <c r="A295" s="14"/>
      <c r="B295" s="246"/>
      <c r="C295" s="247"/>
      <c r="D295" s="237" t="s">
        <v>170</v>
      </c>
      <c r="E295" s="248" t="s">
        <v>32</v>
      </c>
      <c r="F295" s="249" t="s">
        <v>6552</v>
      </c>
      <c r="G295" s="247"/>
      <c r="H295" s="250">
        <v>0.57099999999999995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170</v>
      </c>
      <c r="AU295" s="256" t="s">
        <v>93</v>
      </c>
      <c r="AV295" s="14" t="s">
        <v>91</v>
      </c>
      <c r="AW295" s="14" t="s">
        <v>38</v>
      </c>
      <c r="AX295" s="14" t="s">
        <v>76</v>
      </c>
      <c r="AY295" s="256" t="s">
        <v>159</v>
      </c>
    </row>
    <row r="296" s="15" customFormat="1">
      <c r="A296" s="15"/>
      <c r="B296" s="266"/>
      <c r="C296" s="267"/>
      <c r="D296" s="237" t="s">
        <v>170</v>
      </c>
      <c r="E296" s="268" t="s">
        <v>32</v>
      </c>
      <c r="F296" s="269" t="s">
        <v>583</v>
      </c>
      <c r="G296" s="267"/>
      <c r="H296" s="270">
        <v>0.57099999999999995</v>
      </c>
      <c r="I296" s="271"/>
      <c r="J296" s="267"/>
      <c r="K296" s="267"/>
      <c r="L296" s="272"/>
      <c r="M296" s="273"/>
      <c r="N296" s="274"/>
      <c r="O296" s="274"/>
      <c r="P296" s="274"/>
      <c r="Q296" s="274"/>
      <c r="R296" s="274"/>
      <c r="S296" s="274"/>
      <c r="T296" s="27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6" t="s">
        <v>170</v>
      </c>
      <c r="AU296" s="276" t="s">
        <v>93</v>
      </c>
      <c r="AV296" s="15" t="s">
        <v>96</v>
      </c>
      <c r="AW296" s="15" t="s">
        <v>38</v>
      </c>
      <c r="AX296" s="15" t="s">
        <v>84</v>
      </c>
      <c r="AY296" s="276" t="s">
        <v>159</v>
      </c>
    </row>
    <row r="297" s="2" customFormat="1" ht="24.15" customHeight="1">
      <c r="A297" s="43"/>
      <c r="B297" s="44"/>
      <c r="C297" s="217" t="s">
        <v>1060</v>
      </c>
      <c r="D297" s="217" t="s">
        <v>162</v>
      </c>
      <c r="E297" s="218" t="s">
        <v>1652</v>
      </c>
      <c r="F297" s="219" t="s">
        <v>1653</v>
      </c>
      <c r="G297" s="220" t="s">
        <v>165</v>
      </c>
      <c r="H297" s="221">
        <v>163.96000000000001</v>
      </c>
      <c r="I297" s="222"/>
      <c r="J297" s="223">
        <f>ROUND(I297*H297,2)</f>
        <v>0</v>
      </c>
      <c r="K297" s="219" t="s">
        <v>166</v>
      </c>
      <c r="L297" s="49"/>
      <c r="M297" s="224" t="s">
        <v>32</v>
      </c>
      <c r="N297" s="225" t="s">
        <v>48</v>
      </c>
      <c r="O297" s="89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R297" s="228" t="s">
        <v>96</v>
      </c>
      <c r="AT297" s="228" t="s">
        <v>162</v>
      </c>
      <c r="AU297" s="228" t="s">
        <v>93</v>
      </c>
      <c r="AY297" s="21" t="s">
        <v>159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21" t="s">
        <v>91</v>
      </c>
      <c r="BK297" s="229">
        <f>ROUND(I297*H297,2)</f>
        <v>0</v>
      </c>
      <c r="BL297" s="21" t="s">
        <v>96</v>
      </c>
      <c r="BM297" s="228" t="s">
        <v>6553</v>
      </c>
    </row>
    <row r="298" s="2" customFormat="1">
      <c r="A298" s="43"/>
      <c r="B298" s="44"/>
      <c r="C298" s="45"/>
      <c r="D298" s="230" t="s">
        <v>168</v>
      </c>
      <c r="E298" s="45"/>
      <c r="F298" s="231" t="s">
        <v>1655</v>
      </c>
      <c r="G298" s="45"/>
      <c r="H298" s="45"/>
      <c r="I298" s="232"/>
      <c r="J298" s="45"/>
      <c r="K298" s="45"/>
      <c r="L298" s="49"/>
      <c r="M298" s="233"/>
      <c r="N298" s="234"/>
      <c r="O298" s="89"/>
      <c r="P298" s="89"/>
      <c r="Q298" s="89"/>
      <c r="R298" s="89"/>
      <c r="S298" s="89"/>
      <c r="T298" s="90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T298" s="21" t="s">
        <v>168</v>
      </c>
      <c r="AU298" s="21" t="s">
        <v>93</v>
      </c>
    </row>
    <row r="299" s="14" customFormat="1">
      <c r="A299" s="14"/>
      <c r="B299" s="246"/>
      <c r="C299" s="247"/>
      <c r="D299" s="237" t="s">
        <v>170</v>
      </c>
      <c r="E299" s="248" t="s">
        <v>32</v>
      </c>
      <c r="F299" s="249" t="s">
        <v>327</v>
      </c>
      <c r="G299" s="247"/>
      <c r="H299" s="250">
        <v>163.96000000000001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170</v>
      </c>
      <c r="AU299" s="256" t="s">
        <v>93</v>
      </c>
      <c r="AV299" s="14" t="s">
        <v>91</v>
      </c>
      <c r="AW299" s="14" t="s">
        <v>38</v>
      </c>
      <c r="AX299" s="14" t="s">
        <v>84</v>
      </c>
      <c r="AY299" s="256" t="s">
        <v>159</v>
      </c>
    </row>
    <row r="300" s="2" customFormat="1" ht="21.75" customHeight="1">
      <c r="A300" s="43"/>
      <c r="B300" s="44"/>
      <c r="C300" s="217" t="s">
        <v>1068</v>
      </c>
      <c r="D300" s="217" t="s">
        <v>162</v>
      </c>
      <c r="E300" s="218" t="s">
        <v>1657</v>
      </c>
      <c r="F300" s="219" t="s">
        <v>1658</v>
      </c>
      <c r="G300" s="220" t="s">
        <v>165</v>
      </c>
      <c r="H300" s="221">
        <v>163.96000000000001</v>
      </c>
      <c r="I300" s="222"/>
      <c r="J300" s="223">
        <f>ROUND(I300*H300,2)</f>
        <v>0</v>
      </c>
      <c r="K300" s="219" t="s">
        <v>166</v>
      </c>
      <c r="L300" s="49"/>
      <c r="M300" s="224" t="s">
        <v>32</v>
      </c>
      <c r="N300" s="225" t="s">
        <v>48</v>
      </c>
      <c r="O300" s="89"/>
      <c r="P300" s="226">
        <f>O300*H300</f>
        <v>0</v>
      </c>
      <c r="Q300" s="226">
        <v>0.00025000000000000001</v>
      </c>
      <c r="R300" s="226">
        <f>Q300*H300</f>
        <v>0.040990000000000006</v>
      </c>
      <c r="S300" s="226">
        <v>0</v>
      </c>
      <c r="T300" s="227">
        <f>S300*H300</f>
        <v>0</v>
      </c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R300" s="228" t="s">
        <v>96</v>
      </c>
      <c r="AT300" s="228" t="s">
        <v>162</v>
      </c>
      <c r="AU300" s="228" t="s">
        <v>93</v>
      </c>
      <c r="AY300" s="21" t="s">
        <v>159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21" t="s">
        <v>91</v>
      </c>
      <c r="BK300" s="229">
        <f>ROUND(I300*H300,2)</f>
        <v>0</v>
      </c>
      <c r="BL300" s="21" t="s">
        <v>96</v>
      </c>
      <c r="BM300" s="228" t="s">
        <v>6554</v>
      </c>
    </row>
    <row r="301" s="2" customFormat="1">
      <c r="A301" s="43"/>
      <c r="B301" s="44"/>
      <c r="C301" s="45"/>
      <c r="D301" s="230" t="s">
        <v>168</v>
      </c>
      <c r="E301" s="45"/>
      <c r="F301" s="231" t="s">
        <v>1660</v>
      </c>
      <c r="G301" s="45"/>
      <c r="H301" s="45"/>
      <c r="I301" s="232"/>
      <c r="J301" s="45"/>
      <c r="K301" s="45"/>
      <c r="L301" s="49"/>
      <c r="M301" s="233"/>
      <c r="N301" s="234"/>
      <c r="O301" s="89"/>
      <c r="P301" s="89"/>
      <c r="Q301" s="89"/>
      <c r="R301" s="89"/>
      <c r="S301" s="89"/>
      <c r="T301" s="90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T301" s="21" t="s">
        <v>168</v>
      </c>
      <c r="AU301" s="21" t="s">
        <v>93</v>
      </c>
    </row>
    <row r="302" s="14" customFormat="1">
      <c r="A302" s="14"/>
      <c r="B302" s="246"/>
      <c r="C302" s="247"/>
      <c r="D302" s="237" t="s">
        <v>170</v>
      </c>
      <c r="E302" s="248" t="s">
        <v>32</v>
      </c>
      <c r="F302" s="249" t="s">
        <v>327</v>
      </c>
      <c r="G302" s="247"/>
      <c r="H302" s="250">
        <v>163.96000000000001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170</v>
      </c>
      <c r="AU302" s="256" t="s">
        <v>93</v>
      </c>
      <c r="AV302" s="14" t="s">
        <v>91</v>
      </c>
      <c r="AW302" s="14" t="s">
        <v>38</v>
      </c>
      <c r="AX302" s="14" t="s">
        <v>84</v>
      </c>
      <c r="AY302" s="256" t="s">
        <v>159</v>
      </c>
    </row>
    <row r="303" s="2" customFormat="1" ht="24.15" customHeight="1">
      <c r="A303" s="43"/>
      <c r="B303" s="44"/>
      <c r="C303" s="217" t="s">
        <v>1101</v>
      </c>
      <c r="D303" s="217" t="s">
        <v>162</v>
      </c>
      <c r="E303" s="218" t="s">
        <v>1662</v>
      </c>
      <c r="F303" s="219" t="s">
        <v>1663</v>
      </c>
      <c r="G303" s="220" t="s">
        <v>165</v>
      </c>
      <c r="H303" s="221">
        <v>163.96000000000001</v>
      </c>
      <c r="I303" s="222"/>
      <c r="J303" s="223">
        <f>ROUND(I303*H303,2)</f>
        <v>0</v>
      </c>
      <c r="K303" s="219" t="s">
        <v>166</v>
      </c>
      <c r="L303" s="49"/>
      <c r="M303" s="224" t="s">
        <v>32</v>
      </c>
      <c r="N303" s="225" t="s">
        <v>48</v>
      </c>
      <c r="O303" s="89"/>
      <c r="P303" s="226">
        <f>O303*H303</f>
        <v>0</v>
      </c>
      <c r="Q303" s="226">
        <v>0.00017000000000000001</v>
      </c>
      <c r="R303" s="226">
        <f>Q303*H303</f>
        <v>0.027873200000000004</v>
      </c>
      <c r="S303" s="226">
        <v>0</v>
      </c>
      <c r="T303" s="227">
        <f>S303*H303</f>
        <v>0</v>
      </c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R303" s="228" t="s">
        <v>96</v>
      </c>
      <c r="AT303" s="228" t="s">
        <v>162</v>
      </c>
      <c r="AU303" s="228" t="s">
        <v>93</v>
      </c>
      <c r="AY303" s="21" t="s">
        <v>159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21" t="s">
        <v>91</v>
      </c>
      <c r="BK303" s="229">
        <f>ROUND(I303*H303,2)</f>
        <v>0</v>
      </c>
      <c r="BL303" s="21" t="s">
        <v>96</v>
      </c>
      <c r="BM303" s="228" t="s">
        <v>6555</v>
      </c>
    </row>
    <row r="304" s="2" customFormat="1">
      <c r="A304" s="43"/>
      <c r="B304" s="44"/>
      <c r="C304" s="45"/>
      <c r="D304" s="230" t="s">
        <v>168</v>
      </c>
      <c r="E304" s="45"/>
      <c r="F304" s="231" t="s">
        <v>1665</v>
      </c>
      <c r="G304" s="45"/>
      <c r="H304" s="45"/>
      <c r="I304" s="232"/>
      <c r="J304" s="45"/>
      <c r="K304" s="45"/>
      <c r="L304" s="49"/>
      <c r="M304" s="233"/>
      <c r="N304" s="234"/>
      <c r="O304" s="89"/>
      <c r="P304" s="89"/>
      <c r="Q304" s="89"/>
      <c r="R304" s="89"/>
      <c r="S304" s="89"/>
      <c r="T304" s="90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T304" s="21" t="s">
        <v>168</v>
      </c>
      <c r="AU304" s="21" t="s">
        <v>93</v>
      </c>
    </row>
    <row r="305" s="14" customFormat="1">
      <c r="A305" s="14"/>
      <c r="B305" s="246"/>
      <c r="C305" s="247"/>
      <c r="D305" s="237" t="s">
        <v>170</v>
      </c>
      <c r="E305" s="248" t="s">
        <v>32</v>
      </c>
      <c r="F305" s="249" t="s">
        <v>327</v>
      </c>
      <c r="G305" s="247"/>
      <c r="H305" s="250">
        <v>163.96000000000001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6" t="s">
        <v>170</v>
      </c>
      <c r="AU305" s="256" t="s">
        <v>93</v>
      </c>
      <c r="AV305" s="14" t="s">
        <v>91</v>
      </c>
      <c r="AW305" s="14" t="s">
        <v>38</v>
      </c>
      <c r="AX305" s="14" t="s">
        <v>84</v>
      </c>
      <c r="AY305" s="256" t="s">
        <v>159</v>
      </c>
    </row>
    <row r="306" s="2" customFormat="1" ht="24.15" customHeight="1">
      <c r="A306" s="43"/>
      <c r="B306" s="44"/>
      <c r="C306" s="217" t="s">
        <v>1106</v>
      </c>
      <c r="D306" s="217" t="s">
        <v>162</v>
      </c>
      <c r="E306" s="218" t="s">
        <v>1667</v>
      </c>
      <c r="F306" s="219" t="s">
        <v>1668</v>
      </c>
      <c r="G306" s="220" t="s">
        <v>165</v>
      </c>
      <c r="H306" s="221">
        <v>163.96000000000001</v>
      </c>
      <c r="I306" s="222"/>
      <c r="J306" s="223">
        <f>ROUND(I306*H306,2)</f>
        <v>0</v>
      </c>
      <c r="K306" s="219" t="s">
        <v>166</v>
      </c>
      <c r="L306" s="49"/>
      <c r="M306" s="224" t="s">
        <v>32</v>
      </c>
      <c r="N306" s="225" t="s">
        <v>48</v>
      </c>
      <c r="O306" s="89"/>
      <c r="P306" s="226">
        <f>O306*H306</f>
        <v>0</v>
      </c>
      <c r="Q306" s="226">
        <v>0.00033</v>
      </c>
      <c r="R306" s="226">
        <f>Q306*H306</f>
        <v>0.054106800000000004</v>
      </c>
      <c r="S306" s="226">
        <v>0</v>
      </c>
      <c r="T306" s="227">
        <f>S306*H306</f>
        <v>0</v>
      </c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R306" s="228" t="s">
        <v>96</v>
      </c>
      <c r="AT306" s="228" t="s">
        <v>162</v>
      </c>
      <c r="AU306" s="228" t="s">
        <v>93</v>
      </c>
      <c r="AY306" s="21" t="s">
        <v>159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21" t="s">
        <v>91</v>
      </c>
      <c r="BK306" s="229">
        <f>ROUND(I306*H306,2)</f>
        <v>0</v>
      </c>
      <c r="BL306" s="21" t="s">
        <v>96</v>
      </c>
      <c r="BM306" s="228" t="s">
        <v>6556</v>
      </c>
    </row>
    <row r="307" s="2" customFormat="1">
      <c r="A307" s="43"/>
      <c r="B307" s="44"/>
      <c r="C307" s="45"/>
      <c r="D307" s="230" t="s">
        <v>168</v>
      </c>
      <c r="E307" s="45"/>
      <c r="F307" s="231" t="s">
        <v>1670</v>
      </c>
      <c r="G307" s="45"/>
      <c r="H307" s="45"/>
      <c r="I307" s="232"/>
      <c r="J307" s="45"/>
      <c r="K307" s="45"/>
      <c r="L307" s="49"/>
      <c r="M307" s="233"/>
      <c r="N307" s="234"/>
      <c r="O307" s="89"/>
      <c r="P307" s="89"/>
      <c r="Q307" s="89"/>
      <c r="R307" s="89"/>
      <c r="S307" s="89"/>
      <c r="T307" s="90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T307" s="21" t="s">
        <v>168</v>
      </c>
      <c r="AU307" s="21" t="s">
        <v>93</v>
      </c>
    </row>
    <row r="308" s="14" customFormat="1">
      <c r="A308" s="14"/>
      <c r="B308" s="246"/>
      <c r="C308" s="247"/>
      <c r="D308" s="237" t="s">
        <v>170</v>
      </c>
      <c r="E308" s="248" t="s">
        <v>32</v>
      </c>
      <c r="F308" s="249" t="s">
        <v>327</v>
      </c>
      <c r="G308" s="247"/>
      <c r="H308" s="250">
        <v>163.96000000000001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170</v>
      </c>
      <c r="AU308" s="256" t="s">
        <v>93</v>
      </c>
      <c r="AV308" s="14" t="s">
        <v>91</v>
      </c>
      <c r="AW308" s="14" t="s">
        <v>38</v>
      </c>
      <c r="AX308" s="14" t="s">
        <v>84</v>
      </c>
      <c r="AY308" s="256" t="s">
        <v>159</v>
      </c>
    </row>
    <row r="309" s="2" customFormat="1" ht="37.8" customHeight="1">
      <c r="A309" s="43"/>
      <c r="B309" s="44"/>
      <c r="C309" s="217" t="s">
        <v>1111</v>
      </c>
      <c r="D309" s="217" t="s">
        <v>162</v>
      </c>
      <c r="E309" s="218" t="s">
        <v>6557</v>
      </c>
      <c r="F309" s="219" t="s">
        <v>6558</v>
      </c>
      <c r="G309" s="220" t="s">
        <v>165</v>
      </c>
      <c r="H309" s="221">
        <v>163.96000000000001</v>
      </c>
      <c r="I309" s="222"/>
      <c r="J309" s="223">
        <f>ROUND(I309*H309,2)</f>
        <v>0</v>
      </c>
      <c r="K309" s="219" t="s">
        <v>166</v>
      </c>
      <c r="L309" s="49"/>
      <c r="M309" s="224" t="s">
        <v>32</v>
      </c>
      <c r="N309" s="225" t="s">
        <v>48</v>
      </c>
      <c r="O309" s="89"/>
      <c r="P309" s="226">
        <f>O309*H309</f>
        <v>0</v>
      </c>
      <c r="Q309" s="226">
        <v>0</v>
      </c>
      <c r="R309" s="226">
        <f>Q309*H309</f>
        <v>0</v>
      </c>
      <c r="S309" s="226">
        <v>0</v>
      </c>
      <c r="T309" s="227">
        <f>S309*H309</f>
        <v>0</v>
      </c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R309" s="228" t="s">
        <v>96</v>
      </c>
      <c r="AT309" s="228" t="s">
        <v>162</v>
      </c>
      <c r="AU309" s="228" t="s">
        <v>93</v>
      </c>
      <c r="AY309" s="21" t="s">
        <v>159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21" t="s">
        <v>91</v>
      </c>
      <c r="BK309" s="229">
        <f>ROUND(I309*H309,2)</f>
        <v>0</v>
      </c>
      <c r="BL309" s="21" t="s">
        <v>96</v>
      </c>
      <c r="BM309" s="228" t="s">
        <v>6559</v>
      </c>
    </row>
    <row r="310" s="2" customFormat="1">
      <c r="A310" s="43"/>
      <c r="B310" s="44"/>
      <c r="C310" s="45"/>
      <c r="D310" s="230" t="s">
        <v>168</v>
      </c>
      <c r="E310" s="45"/>
      <c r="F310" s="231" t="s">
        <v>6560</v>
      </c>
      <c r="G310" s="45"/>
      <c r="H310" s="45"/>
      <c r="I310" s="232"/>
      <c r="J310" s="45"/>
      <c r="K310" s="45"/>
      <c r="L310" s="49"/>
      <c r="M310" s="233"/>
      <c r="N310" s="234"/>
      <c r="O310" s="89"/>
      <c r="P310" s="89"/>
      <c r="Q310" s="89"/>
      <c r="R310" s="89"/>
      <c r="S310" s="89"/>
      <c r="T310" s="90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T310" s="21" t="s">
        <v>168</v>
      </c>
      <c r="AU310" s="21" t="s">
        <v>93</v>
      </c>
    </row>
    <row r="311" s="14" customFormat="1">
      <c r="A311" s="14"/>
      <c r="B311" s="246"/>
      <c r="C311" s="247"/>
      <c r="D311" s="237" t="s">
        <v>170</v>
      </c>
      <c r="E311" s="248" t="s">
        <v>32</v>
      </c>
      <c r="F311" s="249" t="s">
        <v>327</v>
      </c>
      <c r="G311" s="247"/>
      <c r="H311" s="250">
        <v>163.96000000000001</v>
      </c>
      <c r="I311" s="251"/>
      <c r="J311" s="247"/>
      <c r="K311" s="247"/>
      <c r="L311" s="252"/>
      <c r="M311" s="253"/>
      <c r="N311" s="254"/>
      <c r="O311" s="254"/>
      <c r="P311" s="254"/>
      <c r="Q311" s="254"/>
      <c r="R311" s="254"/>
      <c r="S311" s="254"/>
      <c r="T311" s="25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6" t="s">
        <v>170</v>
      </c>
      <c r="AU311" s="256" t="s">
        <v>93</v>
      </c>
      <c r="AV311" s="14" t="s">
        <v>91</v>
      </c>
      <c r="AW311" s="14" t="s">
        <v>38</v>
      </c>
      <c r="AX311" s="14" t="s">
        <v>84</v>
      </c>
      <c r="AY311" s="256" t="s">
        <v>159</v>
      </c>
    </row>
    <row r="312" s="12" customFormat="1" ht="22.8" customHeight="1">
      <c r="A312" s="12"/>
      <c r="B312" s="201"/>
      <c r="C312" s="202"/>
      <c r="D312" s="203" t="s">
        <v>75</v>
      </c>
      <c r="E312" s="215" t="s">
        <v>111</v>
      </c>
      <c r="F312" s="215" t="s">
        <v>1711</v>
      </c>
      <c r="G312" s="202"/>
      <c r="H312" s="202"/>
      <c r="I312" s="205"/>
      <c r="J312" s="216">
        <f>BK312</f>
        <v>0</v>
      </c>
      <c r="K312" s="202"/>
      <c r="L312" s="207"/>
      <c r="M312" s="208"/>
      <c r="N312" s="209"/>
      <c r="O312" s="209"/>
      <c r="P312" s="210">
        <f>P313+SUM(P314:P329)+P338</f>
        <v>0</v>
      </c>
      <c r="Q312" s="209"/>
      <c r="R312" s="210">
        <f>R313+SUM(R314:R329)+R338</f>
        <v>76.132094819999992</v>
      </c>
      <c r="S312" s="209"/>
      <c r="T312" s="211">
        <f>T313+SUM(T314:T329)+T338</f>
        <v>0.71999999999999997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2" t="s">
        <v>84</v>
      </c>
      <c r="AT312" s="213" t="s">
        <v>75</v>
      </c>
      <c r="AU312" s="213" t="s">
        <v>84</v>
      </c>
      <c r="AY312" s="212" t="s">
        <v>159</v>
      </c>
      <c r="BK312" s="214">
        <f>BK313+SUM(BK314:BK329)+BK338</f>
        <v>0</v>
      </c>
    </row>
    <row r="313" s="2" customFormat="1" ht="49.05" customHeight="1">
      <c r="A313" s="43"/>
      <c r="B313" s="44"/>
      <c r="C313" s="217" t="s">
        <v>1116</v>
      </c>
      <c r="D313" s="217" t="s">
        <v>162</v>
      </c>
      <c r="E313" s="218" t="s">
        <v>6561</v>
      </c>
      <c r="F313" s="219" t="s">
        <v>6562</v>
      </c>
      <c r="G313" s="220" t="s">
        <v>785</v>
      </c>
      <c r="H313" s="221">
        <v>205</v>
      </c>
      <c r="I313" s="222"/>
      <c r="J313" s="223">
        <f>ROUND(I313*H313,2)</f>
        <v>0</v>
      </c>
      <c r="K313" s="219" t="s">
        <v>166</v>
      </c>
      <c r="L313" s="49"/>
      <c r="M313" s="224" t="s">
        <v>32</v>
      </c>
      <c r="N313" s="225" t="s">
        <v>48</v>
      </c>
      <c r="O313" s="89"/>
      <c r="P313" s="226">
        <f>O313*H313</f>
        <v>0</v>
      </c>
      <c r="Q313" s="226">
        <v>0.16850000000000001</v>
      </c>
      <c r="R313" s="226">
        <f>Q313*H313</f>
        <v>34.542500000000004</v>
      </c>
      <c r="S313" s="226">
        <v>0</v>
      </c>
      <c r="T313" s="227">
        <f>S313*H313</f>
        <v>0</v>
      </c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R313" s="228" t="s">
        <v>96</v>
      </c>
      <c r="AT313" s="228" t="s">
        <v>162</v>
      </c>
      <c r="AU313" s="228" t="s">
        <v>91</v>
      </c>
      <c r="AY313" s="21" t="s">
        <v>159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21" t="s">
        <v>91</v>
      </c>
      <c r="BK313" s="229">
        <f>ROUND(I313*H313,2)</f>
        <v>0</v>
      </c>
      <c r="BL313" s="21" t="s">
        <v>96</v>
      </c>
      <c r="BM313" s="228" t="s">
        <v>6563</v>
      </c>
    </row>
    <row r="314" s="2" customFormat="1">
      <c r="A314" s="43"/>
      <c r="B314" s="44"/>
      <c r="C314" s="45"/>
      <c r="D314" s="230" t="s">
        <v>168</v>
      </c>
      <c r="E314" s="45"/>
      <c r="F314" s="231" t="s">
        <v>6564</v>
      </c>
      <c r="G314" s="45"/>
      <c r="H314" s="45"/>
      <c r="I314" s="232"/>
      <c r="J314" s="45"/>
      <c r="K314" s="45"/>
      <c r="L314" s="49"/>
      <c r="M314" s="233"/>
      <c r="N314" s="234"/>
      <c r="O314" s="89"/>
      <c r="P314" s="89"/>
      <c r="Q314" s="89"/>
      <c r="R314" s="89"/>
      <c r="S314" s="89"/>
      <c r="T314" s="90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T314" s="21" t="s">
        <v>168</v>
      </c>
      <c r="AU314" s="21" t="s">
        <v>91</v>
      </c>
    </row>
    <row r="315" s="2" customFormat="1" ht="16.5" customHeight="1">
      <c r="A315" s="43"/>
      <c r="B315" s="44"/>
      <c r="C315" s="277" t="s">
        <v>1120</v>
      </c>
      <c r="D315" s="277" t="s">
        <v>670</v>
      </c>
      <c r="E315" s="278" t="s">
        <v>6565</v>
      </c>
      <c r="F315" s="279" t="s">
        <v>6566</v>
      </c>
      <c r="G315" s="280" t="s">
        <v>785</v>
      </c>
      <c r="H315" s="281">
        <v>225.5</v>
      </c>
      <c r="I315" s="282"/>
      <c r="J315" s="283">
        <f>ROUND(I315*H315,2)</f>
        <v>0</v>
      </c>
      <c r="K315" s="279" t="s">
        <v>166</v>
      </c>
      <c r="L315" s="284"/>
      <c r="M315" s="285" t="s">
        <v>32</v>
      </c>
      <c r="N315" s="286" t="s">
        <v>48</v>
      </c>
      <c r="O315" s="89"/>
      <c r="P315" s="226">
        <f>O315*H315</f>
        <v>0</v>
      </c>
      <c r="Q315" s="226">
        <v>0.056000000000000001</v>
      </c>
      <c r="R315" s="226">
        <f>Q315*H315</f>
        <v>12.628</v>
      </c>
      <c r="S315" s="226">
        <v>0</v>
      </c>
      <c r="T315" s="227">
        <f>S315*H315</f>
        <v>0</v>
      </c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R315" s="228" t="s">
        <v>108</v>
      </c>
      <c r="AT315" s="228" t="s">
        <v>670</v>
      </c>
      <c r="AU315" s="228" t="s">
        <v>91</v>
      </c>
      <c r="AY315" s="21" t="s">
        <v>159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21" t="s">
        <v>91</v>
      </c>
      <c r="BK315" s="229">
        <f>ROUND(I315*H315,2)</f>
        <v>0</v>
      </c>
      <c r="BL315" s="21" t="s">
        <v>96</v>
      </c>
      <c r="BM315" s="228" t="s">
        <v>6567</v>
      </c>
    </row>
    <row r="316" s="14" customFormat="1">
      <c r="A316" s="14"/>
      <c r="B316" s="246"/>
      <c r="C316" s="247"/>
      <c r="D316" s="237" t="s">
        <v>170</v>
      </c>
      <c r="E316" s="247"/>
      <c r="F316" s="249" t="s">
        <v>6568</v>
      </c>
      <c r="G316" s="247"/>
      <c r="H316" s="250">
        <v>225.5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6" t="s">
        <v>170</v>
      </c>
      <c r="AU316" s="256" t="s">
        <v>91</v>
      </c>
      <c r="AV316" s="14" t="s">
        <v>91</v>
      </c>
      <c r="AW316" s="14" t="s">
        <v>4</v>
      </c>
      <c r="AX316" s="14" t="s">
        <v>84</v>
      </c>
      <c r="AY316" s="256" t="s">
        <v>159</v>
      </c>
    </row>
    <row r="317" s="2" customFormat="1" ht="24.15" customHeight="1">
      <c r="A317" s="43"/>
      <c r="B317" s="44"/>
      <c r="C317" s="217" t="s">
        <v>1124</v>
      </c>
      <c r="D317" s="217" t="s">
        <v>162</v>
      </c>
      <c r="E317" s="218" t="s">
        <v>6569</v>
      </c>
      <c r="F317" s="219" t="s">
        <v>6570</v>
      </c>
      <c r="G317" s="220" t="s">
        <v>561</v>
      </c>
      <c r="H317" s="221">
        <v>11.023</v>
      </c>
      <c r="I317" s="222"/>
      <c r="J317" s="223">
        <f>ROUND(I317*H317,2)</f>
        <v>0</v>
      </c>
      <c r="K317" s="219" t="s">
        <v>166</v>
      </c>
      <c r="L317" s="49"/>
      <c r="M317" s="224" t="s">
        <v>32</v>
      </c>
      <c r="N317" s="225" t="s">
        <v>48</v>
      </c>
      <c r="O317" s="89"/>
      <c r="P317" s="226">
        <f>O317*H317</f>
        <v>0</v>
      </c>
      <c r="Q317" s="226">
        <v>2.2563399999999998</v>
      </c>
      <c r="R317" s="226">
        <f>Q317*H317</f>
        <v>24.871635819999998</v>
      </c>
      <c r="S317" s="226">
        <v>0</v>
      </c>
      <c r="T317" s="227">
        <f>S317*H317</f>
        <v>0</v>
      </c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R317" s="228" t="s">
        <v>96</v>
      </c>
      <c r="AT317" s="228" t="s">
        <v>162</v>
      </c>
      <c r="AU317" s="228" t="s">
        <v>91</v>
      </c>
      <c r="AY317" s="21" t="s">
        <v>159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21" t="s">
        <v>91</v>
      </c>
      <c r="BK317" s="229">
        <f>ROUND(I317*H317,2)</f>
        <v>0</v>
      </c>
      <c r="BL317" s="21" t="s">
        <v>96</v>
      </c>
      <c r="BM317" s="228" t="s">
        <v>6571</v>
      </c>
    </row>
    <row r="318" s="2" customFormat="1">
      <c r="A318" s="43"/>
      <c r="B318" s="44"/>
      <c r="C318" s="45"/>
      <c r="D318" s="230" t="s">
        <v>168</v>
      </c>
      <c r="E318" s="45"/>
      <c r="F318" s="231" t="s">
        <v>6572</v>
      </c>
      <c r="G318" s="45"/>
      <c r="H318" s="45"/>
      <c r="I318" s="232"/>
      <c r="J318" s="45"/>
      <c r="K318" s="45"/>
      <c r="L318" s="49"/>
      <c r="M318" s="233"/>
      <c r="N318" s="234"/>
      <c r="O318" s="89"/>
      <c r="P318" s="89"/>
      <c r="Q318" s="89"/>
      <c r="R318" s="89"/>
      <c r="S318" s="89"/>
      <c r="T318" s="90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T318" s="21" t="s">
        <v>168</v>
      </c>
      <c r="AU318" s="21" t="s">
        <v>91</v>
      </c>
    </row>
    <row r="319" s="14" customFormat="1">
      <c r="A319" s="14"/>
      <c r="B319" s="246"/>
      <c r="C319" s="247"/>
      <c r="D319" s="237" t="s">
        <v>170</v>
      </c>
      <c r="E319" s="248" t="s">
        <v>32</v>
      </c>
      <c r="F319" s="249" t="s">
        <v>6573</v>
      </c>
      <c r="G319" s="247"/>
      <c r="H319" s="250">
        <v>0.77300000000000002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170</v>
      </c>
      <c r="AU319" s="256" t="s">
        <v>91</v>
      </c>
      <c r="AV319" s="14" t="s">
        <v>91</v>
      </c>
      <c r="AW319" s="14" t="s">
        <v>38</v>
      </c>
      <c r="AX319" s="14" t="s">
        <v>76</v>
      </c>
      <c r="AY319" s="256" t="s">
        <v>159</v>
      </c>
    </row>
    <row r="320" s="14" customFormat="1">
      <c r="A320" s="14"/>
      <c r="B320" s="246"/>
      <c r="C320" s="247"/>
      <c r="D320" s="237" t="s">
        <v>170</v>
      </c>
      <c r="E320" s="248" t="s">
        <v>32</v>
      </c>
      <c r="F320" s="249" t="s">
        <v>6574</v>
      </c>
      <c r="G320" s="247"/>
      <c r="H320" s="250">
        <v>10.25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6" t="s">
        <v>170</v>
      </c>
      <c r="AU320" s="256" t="s">
        <v>91</v>
      </c>
      <c r="AV320" s="14" t="s">
        <v>91</v>
      </c>
      <c r="AW320" s="14" t="s">
        <v>38</v>
      </c>
      <c r="AX320" s="14" t="s">
        <v>76</v>
      </c>
      <c r="AY320" s="256" t="s">
        <v>159</v>
      </c>
    </row>
    <row r="321" s="15" customFormat="1">
      <c r="A321" s="15"/>
      <c r="B321" s="266"/>
      <c r="C321" s="267"/>
      <c r="D321" s="237" t="s">
        <v>170</v>
      </c>
      <c r="E321" s="268" t="s">
        <v>32</v>
      </c>
      <c r="F321" s="269" t="s">
        <v>583</v>
      </c>
      <c r="G321" s="267"/>
      <c r="H321" s="270">
        <v>11.023</v>
      </c>
      <c r="I321" s="271"/>
      <c r="J321" s="267"/>
      <c r="K321" s="267"/>
      <c r="L321" s="272"/>
      <c r="M321" s="273"/>
      <c r="N321" s="274"/>
      <c r="O321" s="274"/>
      <c r="P321" s="274"/>
      <c r="Q321" s="274"/>
      <c r="R321" s="274"/>
      <c r="S321" s="274"/>
      <c r="T321" s="27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6" t="s">
        <v>170</v>
      </c>
      <c r="AU321" s="276" t="s">
        <v>91</v>
      </c>
      <c r="AV321" s="15" t="s">
        <v>96</v>
      </c>
      <c r="AW321" s="15" t="s">
        <v>38</v>
      </c>
      <c r="AX321" s="15" t="s">
        <v>84</v>
      </c>
      <c r="AY321" s="276" t="s">
        <v>159</v>
      </c>
    </row>
    <row r="322" s="2" customFormat="1" ht="24.15" customHeight="1">
      <c r="A322" s="43"/>
      <c r="B322" s="44"/>
      <c r="C322" s="217" t="s">
        <v>1128</v>
      </c>
      <c r="D322" s="217" t="s">
        <v>162</v>
      </c>
      <c r="E322" s="218" t="s">
        <v>6575</v>
      </c>
      <c r="F322" s="219" t="s">
        <v>6576</v>
      </c>
      <c r="G322" s="220" t="s">
        <v>260</v>
      </c>
      <c r="H322" s="221">
        <v>145</v>
      </c>
      <c r="I322" s="222"/>
      <c r="J322" s="223">
        <f>ROUND(I322*H322,2)</f>
        <v>0</v>
      </c>
      <c r="K322" s="219" t="s">
        <v>227</v>
      </c>
      <c r="L322" s="49"/>
      <c r="M322" s="224" t="s">
        <v>32</v>
      </c>
      <c r="N322" s="225" t="s">
        <v>48</v>
      </c>
      <c r="O322" s="89"/>
      <c r="P322" s="226">
        <f>O322*H322</f>
        <v>0</v>
      </c>
      <c r="Q322" s="226">
        <v>0</v>
      </c>
      <c r="R322" s="226">
        <f>Q322*H322</f>
        <v>0</v>
      </c>
      <c r="S322" s="226">
        <v>0</v>
      </c>
      <c r="T322" s="227">
        <f>S322*H322</f>
        <v>0</v>
      </c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R322" s="228" t="s">
        <v>96</v>
      </c>
      <c r="AT322" s="228" t="s">
        <v>162</v>
      </c>
      <c r="AU322" s="228" t="s">
        <v>91</v>
      </c>
      <c r="AY322" s="21" t="s">
        <v>159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21" t="s">
        <v>91</v>
      </c>
      <c r="BK322" s="229">
        <f>ROUND(I322*H322,2)</f>
        <v>0</v>
      </c>
      <c r="BL322" s="21" t="s">
        <v>96</v>
      </c>
      <c r="BM322" s="228" t="s">
        <v>6577</v>
      </c>
    </row>
    <row r="323" s="2" customFormat="1" ht="55.5" customHeight="1">
      <c r="A323" s="43"/>
      <c r="B323" s="44"/>
      <c r="C323" s="217" t="s">
        <v>1137</v>
      </c>
      <c r="D323" s="217" t="s">
        <v>162</v>
      </c>
      <c r="E323" s="218" t="s">
        <v>6578</v>
      </c>
      <c r="F323" s="219" t="s">
        <v>6579</v>
      </c>
      <c r="G323" s="220" t="s">
        <v>785</v>
      </c>
      <c r="H323" s="221">
        <v>40</v>
      </c>
      <c r="I323" s="222"/>
      <c r="J323" s="223">
        <f>ROUND(I323*H323,2)</f>
        <v>0</v>
      </c>
      <c r="K323" s="219" t="s">
        <v>166</v>
      </c>
      <c r="L323" s="49"/>
      <c r="M323" s="224" t="s">
        <v>32</v>
      </c>
      <c r="N323" s="225" t="s">
        <v>48</v>
      </c>
      <c r="O323" s="89"/>
      <c r="P323" s="226">
        <f>O323*H323</f>
        <v>0</v>
      </c>
      <c r="Q323" s="226">
        <v>9.0000000000000006E-05</v>
      </c>
      <c r="R323" s="226">
        <f>Q323*H323</f>
        <v>0.0036000000000000003</v>
      </c>
      <c r="S323" s="226">
        <v>0</v>
      </c>
      <c r="T323" s="227">
        <f>S323*H323</f>
        <v>0</v>
      </c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R323" s="228" t="s">
        <v>96</v>
      </c>
      <c r="AT323" s="228" t="s">
        <v>162</v>
      </c>
      <c r="AU323" s="228" t="s">
        <v>91</v>
      </c>
      <c r="AY323" s="21" t="s">
        <v>159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21" t="s">
        <v>91</v>
      </c>
      <c r="BK323" s="229">
        <f>ROUND(I323*H323,2)</f>
        <v>0</v>
      </c>
      <c r="BL323" s="21" t="s">
        <v>96</v>
      </c>
      <c r="BM323" s="228" t="s">
        <v>6580</v>
      </c>
    </row>
    <row r="324" s="2" customFormat="1">
      <c r="A324" s="43"/>
      <c r="B324" s="44"/>
      <c r="C324" s="45"/>
      <c r="D324" s="230" t="s">
        <v>168</v>
      </c>
      <c r="E324" s="45"/>
      <c r="F324" s="231" t="s">
        <v>6581</v>
      </c>
      <c r="G324" s="45"/>
      <c r="H324" s="45"/>
      <c r="I324" s="232"/>
      <c r="J324" s="45"/>
      <c r="K324" s="45"/>
      <c r="L324" s="49"/>
      <c r="M324" s="233"/>
      <c r="N324" s="234"/>
      <c r="O324" s="89"/>
      <c r="P324" s="89"/>
      <c r="Q324" s="89"/>
      <c r="R324" s="89"/>
      <c r="S324" s="89"/>
      <c r="T324" s="90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T324" s="21" t="s">
        <v>168</v>
      </c>
      <c r="AU324" s="21" t="s">
        <v>91</v>
      </c>
    </row>
    <row r="325" s="2" customFormat="1" ht="24.15" customHeight="1">
      <c r="A325" s="43"/>
      <c r="B325" s="44"/>
      <c r="C325" s="217" t="s">
        <v>1146</v>
      </c>
      <c r="D325" s="217" t="s">
        <v>162</v>
      </c>
      <c r="E325" s="218" t="s">
        <v>6582</v>
      </c>
      <c r="F325" s="219" t="s">
        <v>6583</v>
      </c>
      <c r="G325" s="220" t="s">
        <v>212</v>
      </c>
      <c r="H325" s="221">
        <v>1</v>
      </c>
      <c r="I325" s="222"/>
      <c r="J325" s="223">
        <f>ROUND(I325*H325,2)</f>
        <v>0</v>
      </c>
      <c r="K325" s="219" t="s">
        <v>166</v>
      </c>
      <c r="L325" s="49"/>
      <c r="M325" s="224" t="s">
        <v>32</v>
      </c>
      <c r="N325" s="225" t="s">
        <v>48</v>
      </c>
      <c r="O325" s="89"/>
      <c r="P325" s="226">
        <f>O325*H325</f>
        <v>0</v>
      </c>
      <c r="Q325" s="226">
        <v>0.10037</v>
      </c>
      <c r="R325" s="226">
        <f>Q325*H325</f>
        <v>0.10037</v>
      </c>
      <c r="S325" s="226">
        <v>0.10000000000000001</v>
      </c>
      <c r="T325" s="227">
        <f>S325*H325</f>
        <v>0.10000000000000001</v>
      </c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R325" s="228" t="s">
        <v>96</v>
      </c>
      <c r="AT325" s="228" t="s">
        <v>162</v>
      </c>
      <c r="AU325" s="228" t="s">
        <v>91</v>
      </c>
      <c r="AY325" s="21" t="s">
        <v>159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21" t="s">
        <v>91</v>
      </c>
      <c r="BK325" s="229">
        <f>ROUND(I325*H325,2)</f>
        <v>0</v>
      </c>
      <c r="BL325" s="21" t="s">
        <v>96</v>
      </c>
      <c r="BM325" s="228" t="s">
        <v>6584</v>
      </c>
    </row>
    <row r="326" s="2" customFormat="1">
      <c r="A326" s="43"/>
      <c r="B326" s="44"/>
      <c r="C326" s="45"/>
      <c r="D326" s="230" t="s">
        <v>168</v>
      </c>
      <c r="E326" s="45"/>
      <c r="F326" s="231" t="s">
        <v>6585</v>
      </c>
      <c r="G326" s="45"/>
      <c r="H326" s="45"/>
      <c r="I326" s="232"/>
      <c r="J326" s="45"/>
      <c r="K326" s="45"/>
      <c r="L326" s="49"/>
      <c r="M326" s="233"/>
      <c r="N326" s="234"/>
      <c r="O326" s="89"/>
      <c r="P326" s="89"/>
      <c r="Q326" s="89"/>
      <c r="R326" s="89"/>
      <c r="S326" s="89"/>
      <c r="T326" s="90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T326" s="21" t="s">
        <v>168</v>
      </c>
      <c r="AU326" s="21" t="s">
        <v>91</v>
      </c>
    </row>
    <row r="327" s="2" customFormat="1" ht="37.8" customHeight="1">
      <c r="A327" s="43"/>
      <c r="B327" s="44"/>
      <c r="C327" s="217" t="s">
        <v>1151</v>
      </c>
      <c r="D327" s="217" t="s">
        <v>162</v>
      </c>
      <c r="E327" s="218" t="s">
        <v>6586</v>
      </c>
      <c r="F327" s="219" t="s">
        <v>6587</v>
      </c>
      <c r="G327" s="220" t="s">
        <v>212</v>
      </c>
      <c r="H327" s="221">
        <v>1</v>
      </c>
      <c r="I327" s="222"/>
      <c r="J327" s="223">
        <f>ROUND(I327*H327,2)</f>
        <v>0</v>
      </c>
      <c r="K327" s="219" t="s">
        <v>166</v>
      </c>
      <c r="L327" s="49"/>
      <c r="M327" s="224" t="s">
        <v>32</v>
      </c>
      <c r="N327" s="225" t="s">
        <v>48</v>
      </c>
      <c r="O327" s="89"/>
      <c r="P327" s="226">
        <f>O327*H327</f>
        <v>0</v>
      </c>
      <c r="Q327" s="226">
        <v>0.62248000000000003</v>
      </c>
      <c r="R327" s="226">
        <f>Q327*H327</f>
        <v>0.62248000000000003</v>
      </c>
      <c r="S327" s="226">
        <v>0.62</v>
      </c>
      <c r="T327" s="227">
        <f>S327*H327</f>
        <v>0.62</v>
      </c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R327" s="228" t="s">
        <v>96</v>
      </c>
      <c r="AT327" s="228" t="s">
        <v>162</v>
      </c>
      <c r="AU327" s="228" t="s">
        <v>91</v>
      </c>
      <c r="AY327" s="21" t="s">
        <v>159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21" t="s">
        <v>91</v>
      </c>
      <c r="BK327" s="229">
        <f>ROUND(I327*H327,2)</f>
        <v>0</v>
      </c>
      <c r="BL327" s="21" t="s">
        <v>96</v>
      </c>
      <c r="BM327" s="228" t="s">
        <v>6588</v>
      </c>
    </row>
    <row r="328" s="2" customFormat="1">
      <c r="A328" s="43"/>
      <c r="B328" s="44"/>
      <c r="C328" s="45"/>
      <c r="D328" s="230" t="s">
        <v>168</v>
      </c>
      <c r="E328" s="45"/>
      <c r="F328" s="231" t="s">
        <v>6589</v>
      </c>
      <c r="G328" s="45"/>
      <c r="H328" s="45"/>
      <c r="I328" s="232"/>
      <c r="J328" s="45"/>
      <c r="K328" s="45"/>
      <c r="L328" s="49"/>
      <c r="M328" s="233"/>
      <c r="N328" s="234"/>
      <c r="O328" s="89"/>
      <c r="P328" s="89"/>
      <c r="Q328" s="89"/>
      <c r="R328" s="89"/>
      <c r="S328" s="89"/>
      <c r="T328" s="90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T328" s="21" t="s">
        <v>168</v>
      </c>
      <c r="AU328" s="21" t="s">
        <v>91</v>
      </c>
    </row>
    <row r="329" s="12" customFormat="1" ht="20.88" customHeight="1">
      <c r="A329" s="12"/>
      <c r="B329" s="201"/>
      <c r="C329" s="202"/>
      <c r="D329" s="203" t="s">
        <v>75</v>
      </c>
      <c r="E329" s="215" t="s">
        <v>6590</v>
      </c>
      <c r="F329" s="215" t="s">
        <v>6591</v>
      </c>
      <c r="G329" s="202"/>
      <c r="H329" s="202"/>
      <c r="I329" s="205"/>
      <c r="J329" s="216">
        <f>BK329</f>
        <v>0</v>
      </c>
      <c r="K329" s="202"/>
      <c r="L329" s="207"/>
      <c r="M329" s="208"/>
      <c r="N329" s="209"/>
      <c r="O329" s="209"/>
      <c r="P329" s="210">
        <f>SUM(P330:P337)</f>
        <v>0</v>
      </c>
      <c r="Q329" s="209"/>
      <c r="R329" s="210">
        <f>SUM(R330:R337)</f>
        <v>3.2432590000000001</v>
      </c>
      <c r="S329" s="209"/>
      <c r="T329" s="211">
        <f>SUM(T330:T337)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2" t="s">
        <v>84</v>
      </c>
      <c r="AT329" s="213" t="s">
        <v>75</v>
      </c>
      <c r="AU329" s="213" t="s">
        <v>91</v>
      </c>
      <c r="AY329" s="212" t="s">
        <v>159</v>
      </c>
      <c r="BK329" s="214">
        <f>SUM(BK330:BK337)</f>
        <v>0</v>
      </c>
    </row>
    <row r="330" s="2" customFormat="1" ht="24.15" customHeight="1">
      <c r="A330" s="43"/>
      <c r="B330" s="44"/>
      <c r="C330" s="217" t="s">
        <v>1157</v>
      </c>
      <c r="D330" s="217" t="s">
        <v>162</v>
      </c>
      <c r="E330" s="218" t="s">
        <v>6592</v>
      </c>
      <c r="F330" s="219" t="s">
        <v>6593</v>
      </c>
      <c r="G330" s="220" t="s">
        <v>785</v>
      </c>
      <c r="H330" s="221">
        <v>5.0999999999999996</v>
      </c>
      <c r="I330" s="222"/>
      <c r="J330" s="223">
        <f>ROUND(I330*H330,2)</f>
        <v>0</v>
      </c>
      <c r="K330" s="219" t="s">
        <v>166</v>
      </c>
      <c r="L330" s="49"/>
      <c r="M330" s="224" t="s">
        <v>32</v>
      </c>
      <c r="N330" s="225" t="s">
        <v>48</v>
      </c>
      <c r="O330" s="89"/>
      <c r="P330" s="226">
        <f>O330*H330</f>
        <v>0</v>
      </c>
      <c r="Q330" s="226">
        <v>0.43819000000000002</v>
      </c>
      <c r="R330" s="226">
        <f>Q330*H330</f>
        <v>2.234769</v>
      </c>
      <c r="S330" s="226">
        <v>0</v>
      </c>
      <c r="T330" s="227">
        <f>S330*H330</f>
        <v>0</v>
      </c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R330" s="228" t="s">
        <v>96</v>
      </c>
      <c r="AT330" s="228" t="s">
        <v>162</v>
      </c>
      <c r="AU330" s="228" t="s">
        <v>93</v>
      </c>
      <c r="AY330" s="21" t="s">
        <v>159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21" t="s">
        <v>91</v>
      </c>
      <c r="BK330" s="229">
        <f>ROUND(I330*H330,2)</f>
        <v>0</v>
      </c>
      <c r="BL330" s="21" t="s">
        <v>96</v>
      </c>
      <c r="BM330" s="228" t="s">
        <v>6594</v>
      </c>
    </row>
    <row r="331" s="2" customFormat="1">
      <c r="A331" s="43"/>
      <c r="B331" s="44"/>
      <c r="C331" s="45"/>
      <c r="D331" s="230" t="s">
        <v>168</v>
      </c>
      <c r="E331" s="45"/>
      <c r="F331" s="231" t="s">
        <v>6595</v>
      </c>
      <c r="G331" s="45"/>
      <c r="H331" s="45"/>
      <c r="I331" s="232"/>
      <c r="J331" s="45"/>
      <c r="K331" s="45"/>
      <c r="L331" s="49"/>
      <c r="M331" s="233"/>
      <c r="N331" s="234"/>
      <c r="O331" s="89"/>
      <c r="P331" s="89"/>
      <c r="Q331" s="89"/>
      <c r="R331" s="89"/>
      <c r="S331" s="89"/>
      <c r="T331" s="90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T331" s="21" t="s">
        <v>168</v>
      </c>
      <c r="AU331" s="21" t="s">
        <v>93</v>
      </c>
    </row>
    <row r="332" s="2" customFormat="1" ht="33" customHeight="1">
      <c r="A332" s="43"/>
      <c r="B332" s="44"/>
      <c r="C332" s="277" t="s">
        <v>1163</v>
      </c>
      <c r="D332" s="277" t="s">
        <v>670</v>
      </c>
      <c r="E332" s="278" t="s">
        <v>6596</v>
      </c>
      <c r="F332" s="279" t="s">
        <v>6597</v>
      </c>
      <c r="G332" s="280" t="s">
        <v>785</v>
      </c>
      <c r="H332" s="281">
        <v>5.0999999999999996</v>
      </c>
      <c r="I332" s="282"/>
      <c r="J332" s="283">
        <f>ROUND(I332*H332,2)</f>
        <v>0</v>
      </c>
      <c r="K332" s="279" t="s">
        <v>227</v>
      </c>
      <c r="L332" s="284"/>
      <c r="M332" s="285" t="s">
        <v>32</v>
      </c>
      <c r="N332" s="286" t="s">
        <v>48</v>
      </c>
      <c r="O332" s="89"/>
      <c r="P332" s="226">
        <f>O332*H332</f>
        <v>0</v>
      </c>
      <c r="Q332" s="226">
        <v>0.069500000000000006</v>
      </c>
      <c r="R332" s="226">
        <f>Q332*H332</f>
        <v>0.35444999999999999</v>
      </c>
      <c r="S332" s="226">
        <v>0</v>
      </c>
      <c r="T332" s="227">
        <f>S332*H332</f>
        <v>0</v>
      </c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R332" s="228" t="s">
        <v>108</v>
      </c>
      <c r="AT332" s="228" t="s">
        <v>670</v>
      </c>
      <c r="AU332" s="228" t="s">
        <v>93</v>
      </c>
      <c r="AY332" s="21" t="s">
        <v>159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21" t="s">
        <v>91</v>
      </c>
      <c r="BK332" s="229">
        <f>ROUND(I332*H332,2)</f>
        <v>0</v>
      </c>
      <c r="BL332" s="21" t="s">
        <v>96</v>
      </c>
      <c r="BM332" s="228" t="s">
        <v>6598</v>
      </c>
    </row>
    <row r="333" s="2" customFormat="1" ht="24.15" customHeight="1">
      <c r="A333" s="43"/>
      <c r="B333" s="44"/>
      <c r="C333" s="277" t="s">
        <v>1168</v>
      </c>
      <c r="D333" s="277" t="s">
        <v>670</v>
      </c>
      <c r="E333" s="278" t="s">
        <v>6599</v>
      </c>
      <c r="F333" s="279" t="s">
        <v>6600</v>
      </c>
      <c r="G333" s="280" t="s">
        <v>785</v>
      </c>
      <c r="H333" s="281">
        <v>5.0999999999999996</v>
      </c>
      <c r="I333" s="282"/>
      <c r="J333" s="283">
        <f>ROUND(I333*H333,2)</f>
        <v>0</v>
      </c>
      <c r="K333" s="279" t="s">
        <v>227</v>
      </c>
      <c r="L333" s="284"/>
      <c r="M333" s="285" t="s">
        <v>32</v>
      </c>
      <c r="N333" s="286" t="s">
        <v>48</v>
      </c>
      <c r="O333" s="89"/>
      <c r="P333" s="226">
        <f>O333*H333</f>
        <v>0</v>
      </c>
      <c r="Q333" s="226">
        <v>0.037999999999999999</v>
      </c>
      <c r="R333" s="226">
        <f>Q333*H333</f>
        <v>0.19379999999999997</v>
      </c>
      <c r="S333" s="226">
        <v>0</v>
      </c>
      <c r="T333" s="227">
        <f>S333*H333</f>
        <v>0</v>
      </c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R333" s="228" t="s">
        <v>108</v>
      </c>
      <c r="AT333" s="228" t="s">
        <v>670</v>
      </c>
      <c r="AU333" s="228" t="s">
        <v>93</v>
      </c>
      <c r="AY333" s="21" t="s">
        <v>159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21" t="s">
        <v>91</v>
      </c>
      <c r="BK333" s="229">
        <f>ROUND(I333*H333,2)</f>
        <v>0</v>
      </c>
      <c r="BL333" s="21" t="s">
        <v>96</v>
      </c>
      <c r="BM333" s="228" t="s">
        <v>6601</v>
      </c>
    </row>
    <row r="334" s="2" customFormat="1" ht="37.8" customHeight="1">
      <c r="A334" s="43"/>
      <c r="B334" s="44"/>
      <c r="C334" s="277" t="s">
        <v>1173</v>
      </c>
      <c r="D334" s="277" t="s">
        <v>670</v>
      </c>
      <c r="E334" s="278" t="s">
        <v>6602</v>
      </c>
      <c r="F334" s="279" t="s">
        <v>6603</v>
      </c>
      <c r="G334" s="280" t="s">
        <v>212</v>
      </c>
      <c r="H334" s="281">
        <v>2</v>
      </c>
      <c r="I334" s="282"/>
      <c r="J334" s="283">
        <f>ROUND(I334*H334,2)</f>
        <v>0</v>
      </c>
      <c r="K334" s="279" t="s">
        <v>227</v>
      </c>
      <c r="L334" s="284"/>
      <c r="M334" s="285" t="s">
        <v>32</v>
      </c>
      <c r="N334" s="286" t="s">
        <v>48</v>
      </c>
      <c r="O334" s="89"/>
      <c r="P334" s="226">
        <f>O334*H334</f>
        <v>0</v>
      </c>
      <c r="Q334" s="226">
        <v>0.0103</v>
      </c>
      <c r="R334" s="226">
        <f>Q334*H334</f>
        <v>0.0206</v>
      </c>
      <c r="S334" s="226">
        <v>0</v>
      </c>
      <c r="T334" s="227">
        <f>S334*H334</f>
        <v>0</v>
      </c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R334" s="228" t="s">
        <v>108</v>
      </c>
      <c r="AT334" s="228" t="s">
        <v>670</v>
      </c>
      <c r="AU334" s="228" t="s">
        <v>93</v>
      </c>
      <c r="AY334" s="21" t="s">
        <v>159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21" t="s">
        <v>91</v>
      </c>
      <c r="BK334" s="229">
        <f>ROUND(I334*H334,2)</f>
        <v>0</v>
      </c>
      <c r="BL334" s="21" t="s">
        <v>96</v>
      </c>
      <c r="BM334" s="228" t="s">
        <v>6604</v>
      </c>
    </row>
    <row r="335" s="2" customFormat="1" ht="24.15" customHeight="1">
      <c r="A335" s="43"/>
      <c r="B335" s="44"/>
      <c r="C335" s="217" t="s">
        <v>1181</v>
      </c>
      <c r="D335" s="217" t="s">
        <v>162</v>
      </c>
      <c r="E335" s="218" t="s">
        <v>6605</v>
      </c>
      <c r="F335" s="219" t="s">
        <v>6606</v>
      </c>
      <c r="G335" s="220" t="s">
        <v>212</v>
      </c>
      <c r="H335" s="221">
        <v>1</v>
      </c>
      <c r="I335" s="222"/>
      <c r="J335" s="223">
        <f>ROUND(I335*H335,2)</f>
        <v>0</v>
      </c>
      <c r="K335" s="219" t="s">
        <v>166</v>
      </c>
      <c r="L335" s="49"/>
      <c r="M335" s="224" t="s">
        <v>32</v>
      </c>
      <c r="N335" s="225" t="s">
        <v>48</v>
      </c>
      <c r="O335" s="89"/>
      <c r="P335" s="226">
        <f>O335*H335</f>
        <v>0</v>
      </c>
      <c r="Q335" s="226">
        <v>0.37164000000000003</v>
      </c>
      <c r="R335" s="226">
        <f>Q335*H335</f>
        <v>0.37164000000000003</v>
      </c>
      <c r="S335" s="226">
        <v>0</v>
      </c>
      <c r="T335" s="227">
        <f>S335*H335</f>
        <v>0</v>
      </c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R335" s="228" t="s">
        <v>96</v>
      </c>
      <c r="AT335" s="228" t="s">
        <v>162</v>
      </c>
      <c r="AU335" s="228" t="s">
        <v>93</v>
      </c>
      <c r="AY335" s="21" t="s">
        <v>159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21" t="s">
        <v>91</v>
      </c>
      <c r="BK335" s="229">
        <f>ROUND(I335*H335,2)</f>
        <v>0</v>
      </c>
      <c r="BL335" s="21" t="s">
        <v>96</v>
      </c>
      <c r="BM335" s="228" t="s">
        <v>6607</v>
      </c>
    </row>
    <row r="336" s="2" customFormat="1">
      <c r="A336" s="43"/>
      <c r="B336" s="44"/>
      <c r="C336" s="45"/>
      <c r="D336" s="230" t="s">
        <v>168</v>
      </c>
      <c r="E336" s="45"/>
      <c r="F336" s="231" t="s">
        <v>6608</v>
      </c>
      <c r="G336" s="45"/>
      <c r="H336" s="45"/>
      <c r="I336" s="232"/>
      <c r="J336" s="45"/>
      <c r="K336" s="45"/>
      <c r="L336" s="49"/>
      <c r="M336" s="233"/>
      <c r="N336" s="234"/>
      <c r="O336" s="89"/>
      <c r="P336" s="89"/>
      <c r="Q336" s="89"/>
      <c r="R336" s="89"/>
      <c r="S336" s="89"/>
      <c r="T336" s="90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T336" s="21" t="s">
        <v>168</v>
      </c>
      <c r="AU336" s="21" t="s">
        <v>93</v>
      </c>
    </row>
    <row r="337" s="2" customFormat="1" ht="37.8" customHeight="1">
      <c r="A337" s="43"/>
      <c r="B337" s="44"/>
      <c r="C337" s="277" t="s">
        <v>1185</v>
      </c>
      <c r="D337" s="277" t="s">
        <v>670</v>
      </c>
      <c r="E337" s="278" t="s">
        <v>6609</v>
      </c>
      <c r="F337" s="279" t="s">
        <v>6610</v>
      </c>
      <c r="G337" s="280" t="s">
        <v>212</v>
      </c>
      <c r="H337" s="281">
        <v>1</v>
      </c>
      <c r="I337" s="282"/>
      <c r="J337" s="283">
        <f>ROUND(I337*H337,2)</f>
        <v>0</v>
      </c>
      <c r="K337" s="279" t="s">
        <v>227</v>
      </c>
      <c r="L337" s="284"/>
      <c r="M337" s="285" t="s">
        <v>32</v>
      </c>
      <c r="N337" s="286" t="s">
        <v>48</v>
      </c>
      <c r="O337" s="89"/>
      <c r="P337" s="226">
        <f>O337*H337</f>
        <v>0</v>
      </c>
      <c r="Q337" s="226">
        <v>0.068000000000000005</v>
      </c>
      <c r="R337" s="226">
        <f>Q337*H337</f>
        <v>0.068000000000000005</v>
      </c>
      <c r="S337" s="226">
        <v>0</v>
      </c>
      <c r="T337" s="227">
        <f>S337*H337</f>
        <v>0</v>
      </c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R337" s="228" t="s">
        <v>108</v>
      </c>
      <c r="AT337" s="228" t="s">
        <v>670</v>
      </c>
      <c r="AU337" s="228" t="s">
        <v>93</v>
      </c>
      <c r="AY337" s="21" t="s">
        <v>159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21" t="s">
        <v>91</v>
      </c>
      <c r="BK337" s="229">
        <f>ROUND(I337*H337,2)</f>
        <v>0</v>
      </c>
      <c r="BL337" s="21" t="s">
        <v>96</v>
      </c>
      <c r="BM337" s="228" t="s">
        <v>6611</v>
      </c>
    </row>
    <row r="338" s="12" customFormat="1" ht="20.88" customHeight="1">
      <c r="A338" s="12"/>
      <c r="B338" s="201"/>
      <c r="C338" s="202"/>
      <c r="D338" s="203" t="s">
        <v>75</v>
      </c>
      <c r="E338" s="215" t="s">
        <v>6612</v>
      </c>
      <c r="F338" s="215" t="s">
        <v>6613</v>
      </c>
      <c r="G338" s="202"/>
      <c r="H338" s="202"/>
      <c r="I338" s="205"/>
      <c r="J338" s="216">
        <f>BK338</f>
        <v>0</v>
      </c>
      <c r="K338" s="202"/>
      <c r="L338" s="207"/>
      <c r="M338" s="208"/>
      <c r="N338" s="209"/>
      <c r="O338" s="209"/>
      <c r="P338" s="210">
        <f>SUM(P339:P346)</f>
        <v>0</v>
      </c>
      <c r="Q338" s="209"/>
      <c r="R338" s="210">
        <f>SUM(R339:R346)</f>
        <v>0.12024999999999998</v>
      </c>
      <c r="S338" s="209"/>
      <c r="T338" s="211">
        <f>SUM(T339:T346)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2" t="s">
        <v>84</v>
      </c>
      <c r="AT338" s="213" t="s">
        <v>75</v>
      </c>
      <c r="AU338" s="213" t="s">
        <v>91</v>
      </c>
      <c r="AY338" s="212" t="s">
        <v>159</v>
      </c>
      <c r="BK338" s="214">
        <f>SUM(BK339:BK346)</f>
        <v>0</v>
      </c>
    </row>
    <row r="339" s="2" customFormat="1" ht="24.15" customHeight="1">
      <c r="A339" s="43"/>
      <c r="B339" s="44"/>
      <c r="C339" s="217" t="s">
        <v>1191</v>
      </c>
      <c r="D339" s="217" t="s">
        <v>162</v>
      </c>
      <c r="E339" s="218" t="s">
        <v>6614</v>
      </c>
      <c r="F339" s="219" t="s">
        <v>6615</v>
      </c>
      <c r="G339" s="220" t="s">
        <v>212</v>
      </c>
      <c r="H339" s="221">
        <v>1</v>
      </c>
      <c r="I339" s="222"/>
      <c r="J339" s="223">
        <f>ROUND(I339*H339,2)</f>
        <v>0</v>
      </c>
      <c r="K339" s="219" t="s">
        <v>166</v>
      </c>
      <c r="L339" s="49"/>
      <c r="M339" s="224" t="s">
        <v>32</v>
      </c>
      <c r="N339" s="225" t="s">
        <v>48</v>
      </c>
      <c r="O339" s="89"/>
      <c r="P339" s="226">
        <f>O339*H339</f>
        <v>0</v>
      </c>
      <c r="Q339" s="226">
        <v>0.00069999999999999999</v>
      </c>
      <c r="R339" s="226">
        <f>Q339*H339</f>
        <v>0.00069999999999999999</v>
      </c>
      <c r="S339" s="226">
        <v>0</v>
      </c>
      <c r="T339" s="227">
        <f>S339*H339</f>
        <v>0</v>
      </c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R339" s="228" t="s">
        <v>96</v>
      </c>
      <c r="AT339" s="228" t="s">
        <v>162</v>
      </c>
      <c r="AU339" s="228" t="s">
        <v>93</v>
      </c>
      <c r="AY339" s="21" t="s">
        <v>159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21" t="s">
        <v>91</v>
      </c>
      <c r="BK339" s="229">
        <f>ROUND(I339*H339,2)</f>
        <v>0</v>
      </c>
      <c r="BL339" s="21" t="s">
        <v>96</v>
      </c>
      <c r="BM339" s="228" t="s">
        <v>6616</v>
      </c>
    </row>
    <row r="340" s="2" customFormat="1">
      <c r="A340" s="43"/>
      <c r="B340" s="44"/>
      <c r="C340" s="45"/>
      <c r="D340" s="230" t="s">
        <v>168</v>
      </c>
      <c r="E340" s="45"/>
      <c r="F340" s="231" t="s">
        <v>6617</v>
      </c>
      <c r="G340" s="45"/>
      <c r="H340" s="45"/>
      <c r="I340" s="232"/>
      <c r="J340" s="45"/>
      <c r="K340" s="45"/>
      <c r="L340" s="49"/>
      <c r="M340" s="233"/>
      <c r="N340" s="234"/>
      <c r="O340" s="89"/>
      <c r="P340" s="89"/>
      <c r="Q340" s="89"/>
      <c r="R340" s="89"/>
      <c r="S340" s="89"/>
      <c r="T340" s="90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T340" s="21" t="s">
        <v>168</v>
      </c>
      <c r="AU340" s="21" t="s">
        <v>93</v>
      </c>
    </row>
    <row r="341" s="2" customFormat="1" ht="24.15" customHeight="1">
      <c r="A341" s="43"/>
      <c r="B341" s="44"/>
      <c r="C341" s="277" t="s">
        <v>1195</v>
      </c>
      <c r="D341" s="277" t="s">
        <v>670</v>
      </c>
      <c r="E341" s="278" t="s">
        <v>6618</v>
      </c>
      <c r="F341" s="279" t="s">
        <v>6619</v>
      </c>
      <c r="G341" s="280" t="s">
        <v>212</v>
      </c>
      <c r="H341" s="281">
        <v>1</v>
      </c>
      <c r="I341" s="282"/>
      <c r="J341" s="283">
        <f>ROUND(I341*H341,2)</f>
        <v>0</v>
      </c>
      <c r="K341" s="279" t="s">
        <v>166</v>
      </c>
      <c r="L341" s="284"/>
      <c r="M341" s="285" t="s">
        <v>32</v>
      </c>
      <c r="N341" s="286" t="s">
        <v>48</v>
      </c>
      <c r="O341" s="89"/>
      <c r="P341" s="226">
        <f>O341*H341</f>
        <v>0</v>
      </c>
      <c r="Q341" s="226">
        <v>0.0035000000000000001</v>
      </c>
      <c r="R341" s="226">
        <f>Q341*H341</f>
        <v>0.0035000000000000001</v>
      </c>
      <c r="S341" s="226">
        <v>0</v>
      </c>
      <c r="T341" s="227">
        <f>S341*H341</f>
        <v>0</v>
      </c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R341" s="228" t="s">
        <v>108</v>
      </c>
      <c r="AT341" s="228" t="s">
        <v>670</v>
      </c>
      <c r="AU341" s="228" t="s">
        <v>93</v>
      </c>
      <c r="AY341" s="21" t="s">
        <v>159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21" t="s">
        <v>91</v>
      </c>
      <c r="BK341" s="229">
        <f>ROUND(I341*H341,2)</f>
        <v>0</v>
      </c>
      <c r="BL341" s="21" t="s">
        <v>96</v>
      </c>
      <c r="BM341" s="228" t="s">
        <v>6620</v>
      </c>
    </row>
    <row r="342" s="2" customFormat="1" ht="24.15" customHeight="1">
      <c r="A342" s="43"/>
      <c r="B342" s="44"/>
      <c r="C342" s="217" t="s">
        <v>1213</v>
      </c>
      <c r="D342" s="217" t="s">
        <v>162</v>
      </c>
      <c r="E342" s="218" t="s">
        <v>6621</v>
      </c>
      <c r="F342" s="219" t="s">
        <v>6622</v>
      </c>
      <c r="G342" s="220" t="s">
        <v>212</v>
      </c>
      <c r="H342" s="221">
        <v>1</v>
      </c>
      <c r="I342" s="222"/>
      <c r="J342" s="223">
        <f>ROUND(I342*H342,2)</f>
        <v>0</v>
      </c>
      <c r="K342" s="219" t="s">
        <v>166</v>
      </c>
      <c r="L342" s="49"/>
      <c r="M342" s="224" t="s">
        <v>32</v>
      </c>
      <c r="N342" s="225" t="s">
        <v>48</v>
      </c>
      <c r="O342" s="89"/>
      <c r="P342" s="226">
        <f>O342*H342</f>
        <v>0</v>
      </c>
      <c r="Q342" s="226">
        <v>0.10940999999999999</v>
      </c>
      <c r="R342" s="226">
        <f>Q342*H342</f>
        <v>0.10940999999999999</v>
      </c>
      <c r="S342" s="226">
        <v>0</v>
      </c>
      <c r="T342" s="227">
        <f>S342*H342</f>
        <v>0</v>
      </c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R342" s="228" t="s">
        <v>96</v>
      </c>
      <c r="AT342" s="228" t="s">
        <v>162</v>
      </c>
      <c r="AU342" s="228" t="s">
        <v>93</v>
      </c>
      <c r="AY342" s="21" t="s">
        <v>159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21" t="s">
        <v>91</v>
      </c>
      <c r="BK342" s="229">
        <f>ROUND(I342*H342,2)</f>
        <v>0</v>
      </c>
      <c r="BL342" s="21" t="s">
        <v>96</v>
      </c>
      <c r="BM342" s="228" t="s">
        <v>6623</v>
      </c>
    </row>
    <row r="343" s="2" customFormat="1">
      <c r="A343" s="43"/>
      <c r="B343" s="44"/>
      <c r="C343" s="45"/>
      <c r="D343" s="230" t="s">
        <v>168</v>
      </c>
      <c r="E343" s="45"/>
      <c r="F343" s="231" t="s">
        <v>6624</v>
      </c>
      <c r="G343" s="45"/>
      <c r="H343" s="45"/>
      <c r="I343" s="232"/>
      <c r="J343" s="45"/>
      <c r="K343" s="45"/>
      <c r="L343" s="49"/>
      <c r="M343" s="233"/>
      <c r="N343" s="234"/>
      <c r="O343" s="89"/>
      <c r="P343" s="89"/>
      <c r="Q343" s="89"/>
      <c r="R343" s="89"/>
      <c r="S343" s="89"/>
      <c r="T343" s="90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T343" s="21" t="s">
        <v>168</v>
      </c>
      <c r="AU343" s="21" t="s">
        <v>93</v>
      </c>
    </row>
    <row r="344" s="2" customFormat="1" ht="21.75" customHeight="1">
      <c r="A344" s="43"/>
      <c r="B344" s="44"/>
      <c r="C344" s="277" t="s">
        <v>1215</v>
      </c>
      <c r="D344" s="277" t="s">
        <v>670</v>
      </c>
      <c r="E344" s="278" t="s">
        <v>6625</v>
      </c>
      <c r="F344" s="279" t="s">
        <v>6626</v>
      </c>
      <c r="G344" s="280" t="s">
        <v>212</v>
      </c>
      <c r="H344" s="281">
        <v>1</v>
      </c>
      <c r="I344" s="282"/>
      <c r="J344" s="283">
        <f>ROUND(I344*H344,2)</f>
        <v>0</v>
      </c>
      <c r="K344" s="279" t="s">
        <v>166</v>
      </c>
      <c r="L344" s="284"/>
      <c r="M344" s="285" t="s">
        <v>32</v>
      </c>
      <c r="N344" s="286" t="s">
        <v>48</v>
      </c>
      <c r="O344" s="89"/>
      <c r="P344" s="226">
        <f>O344*H344</f>
        <v>0</v>
      </c>
      <c r="Q344" s="226">
        <v>0.0061000000000000004</v>
      </c>
      <c r="R344" s="226">
        <f>Q344*H344</f>
        <v>0.0061000000000000004</v>
      </c>
      <c r="S344" s="226">
        <v>0</v>
      </c>
      <c r="T344" s="227">
        <f>S344*H344</f>
        <v>0</v>
      </c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R344" s="228" t="s">
        <v>108</v>
      </c>
      <c r="AT344" s="228" t="s">
        <v>670</v>
      </c>
      <c r="AU344" s="228" t="s">
        <v>93</v>
      </c>
      <c r="AY344" s="21" t="s">
        <v>159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21" t="s">
        <v>91</v>
      </c>
      <c r="BK344" s="229">
        <f>ROUND(I344*H344,2)</f>
        <v>0</v>
      </c>
      <c r="BL344" s="21" t="s">
        <v>96</v>
      </c>
      <c r="BM344" s="228" t="s">
        <v>6627</v>
      </c>
    </row>
    <row r="345" s="2" customFormat="1" ht="24.15" customHeight="1">
      <c r="A345" s="43"/>
      <c r="B345" s="44"/>
      <c r="C345" s="217" t="s">
        <v>1222</v>
      </c>
      <c r="D345" s="217" t="s">
        <v>162</v>
      </c>
      <c r="E345" s="218" t="s">
        <v>6628</v>
      </c>
      <c r="F345" s="219" t="s">
        <v>6629</v>
      </c>
      <c r="G345" s="220" t="s">
        <v>212</v>
      </c>
      <c r="H345" s="221">
        <v>1</v>
      </c>
      <c r="I345" s="222"/>
      <c r="J345" s="223">
        <f>ROUND(I345*H345,2)</f>
        <v>0</v>
      </c>
      <c r="K345" s="219" t="s">
        <v>166</v>
      </c>
      <c r="L345" s="49"/>
      <c r="M345" s="224" t="s">
        <v>32</v>
      </c>
      <c r="N345" s="225" t="s">
        <v>48</v>
      </c>
      <c r="O345" s="89"/>
      <c r="P345" s="226">
        <f>O345*H345</f>
        <v>0</v>
      </c>
      <c r="Q345" s="226">
        <v>0.00054000000000000001</v>
      </c>
      <c r="R345" s="226">
        <f>Q345*H345</f>
        <v>0.00054000000000000001</v>
      </c>
      <c r="S345" s="226">
        <v>0</v>
      </c>
      <c r="T345" s="227">
        <f>S345*H345</f>
        <v>0</v>
      </c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R345" s="228" t="s">
        <v>96</v>
      </c>
      <c r="AT345" s="228" t="s">
        <v>162</v>
      </c>
      <c r="AU345" s="228" t="s">
        <v>93</v>
      </c>
      <c r="AY345" s="21" t="s">
        <v>159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21" t="s">
        <v>91</v>
      </c>
      <c r="BK345" s="229">
        <f>ROUND(I345*H345,2)</f>
        <v>0</v>
      </c>
      <c r="BL345" s="21" t="s">
        <v>96</v>
      </c>
      <c r="BM345" s="228" t="s">
        <v>6630</v>
      </c>
    </row>
    <row r="346" s="2" customFormat="1">
      <c r="A346" s="43"/>
      <c r="B346" s="44"/>
      <c r="C346" s="45"/>
      <c r="D346" s="230" t="s">
        <v>168</v>
      </c>
      <c r="E346" s="45"/>
      <c r="F346" s="231" t="s">
        <v>6631</v>
      </c>
      <c r="G346" s="45"/>
      <c r="H346" s="45"/>
      <c r="I346" s="232"/>
      <c r="J346" s="45"/>
      <c r="K346" s="45"/>
      <c r="L346" s="49"/>
      <c r="M346" s="233"/>
      <c r="N346" s="234"/>
      <c r="O346" s="89"/>
      <c r="P346" s="89"/>
      <c r="Q346" s="89"/>
      <c r="R346" s="89"/>
      <c r="S346" s="89"/>
      <c r="T346" s="90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T346" s="21" t="s">
        <v>168</v>
      </c>
      <c r="AU346" s="21" t="s">
        <v>93</v>
      </c>
    </row>
    <row r="347" s="12" customFormat="1" ht="22.8" customHeight="1">
      <c r="A347" s="12"/>
      <c r="B347" s="201"/>
      <c r="C347" s="202"/>
      <c r="D347" s="203" t="s">
        <v>75</v>
      </c>
      <c r="E347" s="215" t="s">
        <v>229</v>
      </c>
      <c r="F347" s="215" t="s">
        <v>230</v>
      </c>
      <c r="G347" s="202"/>
      <c r="H347" s="202"/>
      <c r="I347" s="205"/>
      <c r="J347" s="216">
        <f>BK347</f>
        <v>0</v>
      </c>
      <c r="K347" s="202"/>
      <c r="L347" s="207"/>
      <c r="M347" s="208"/>
      <c r="N347" s="209"/>
      <c r="O347" s="209"/>
      <c r="P347" s="210">
        <f>SUM(P348:P349)</f>
        <v>0</v>
      </c>
      <c r="Q347" s="209"/>
      <c r="R347" s="210">
        <f>SUM(R348:R349)</f>
        <v>0</v>
      </c>
      <c r="S347" s="209"/>
      <c r="T347" s="211">
        <f>SUM(T348:T349)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2" t="s">
        <v>84</v>
      </c>
      <c r="AT347" s="213" t="s">
        <v>75</v>
      </c>
      <c r="AU347" s="213" t="s">
        <v>84</v>
      </c>
      <c r="AY347" s="212" t="s">
        <v>159</v>
      </c>
      <c r="BK347" s="214">
        <f>SUM(BK348:BK349)</f>
        <v>0</v>
      </c>
    </row>
    <row r="348" s="2" customFormat="1" ht="44.25" customHeight="1">
      <c r="A348" s="43"/>
      <c r="B348" s="44"/>
      <c r="C348" s="217" t="s">
        <v>1236</v>
      </c>
      <c r="D348" s="217" t="s">
        <v>162</v>
      </c>
      <c r="E348" s="218" t="s">
        <v>6632</v>
      </c>
      <c r="F348" s="219" t="s">
        <v>6633</v>
      </c>
      <c r="G348" s="220" t="s">
        <v>181</v>
      </c>
      <c r="H348" s="221">
        <v>393.368</v>
      </c>
      <c r="I348" s="222"/>
      <c r="J348" s="223">
        <f>ROUND(I348*H348,2)</f>
        <v>0</v>
      </c>
      <c r="K348" s="219" t="s">
        <v>166</v>
      </c>
      <c r="L348" s="49"/>
      <c r="M348" s="224" t="s">
        <v>32</v>
      </c>
      <c r="N348" s="225" t="s">
        <v>48</v>
      </c>
      <c r="O348" s="89"/>
      <c r="P348" s="226">
        <f>O348*H348</f>
        <v>0</v>
      </c>
      <c r="Q348" s="226">
        <v>0</v>
      </c>
      <c r="R348" s="226">
        <f>Q348*H348</f>
        <v>0</v>
      </c>
      <c r="S348" s="226">
        <v>0</v>
      </c>
      <c r="T348" s="227">
        <f>S348*H348</f>
        <v>0</v>
      </c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R348" s="228" t="s">
        <v>96</v>
      </c>
      <c r="AT348" s="228" t="s">
        <v>162</v>
      </c>
      <c r="AU348" s="228" t="s">
        <v>91</v>
      </c>
      <c r="AY348" s="21" t="s">
        <v>159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21" t="s">
        <v>91</v>
      </c>
      <c r="BK348" s="229">
        <f>ROUND(I348*H348,2)</f>
        <v>0</v>
      </c>
      <c r="BL348" s="21" t="s">
        <v>96</v>
      </c>
      <c r="BM348" s="228" t="s">
        <v>6634</v>
      </c>
    </row>
    <row r="349" s="2" customFormat="1">
      <c r="A349" s="43"/>
      <c r="B349" s="44"/>
      <c r="C349" s="45"/>
      <c r="D349" s="230" t="s">
        <v>168</v>
      </c>
      <c r="E349" s="45"/>
      <c r="F349" s="231" t="s">
        <v>6635</v>
      </c>
      <c r="G349" s="45"/>
      <c r="H349" s="45"/>
      <c r="I349" s="232"/>
      <c r="J349" s="45"/>
      <c r="K349" s="45"/>
      <c r="L349" s="49"/>
      <c r="M349" s="233"/>
      <c r="N349" s="234"/>
      <c r="O349" s="89"/>
      <c r="P349" s="89"/>
      <c r="Q349" s="89"/>
      <c r="R349" s="89"/>
      <c r="S349" s="89"/>
      <c r="T349" s="90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T349" s="21" t="s">
        <v>168</v>
      </c>
      <c r="AU349" s="21" t="s">
        <v>91</v>
      </c>
    </row>
    <row r="350" s="12" customFormat="1" ht="25.92" customHeight="1">
      <c r="A350" s="12"/>
      <c r="B350" s="201"/>
      <c r="C350" s="202"/>
      <c r="D350" s="203" t="s">
        <v>75</v>
      </c>
      <c r="E350" s="204" t="s">
        <v>4153</v>
      </c>
      <c r="F350" s="204" t="s">
        <v>2805</v>
      </c>
      <c r="G350" s="202"/>
      <c r="H350" s="202"/>
      <c r="I350" s="205"/>
      <c r="J350" s="206">
        <f>BK350</f>
        <v>0</v>
      </c>
      <c r="K350" s="202"/>
      <c r="L350" s="207"/>
      <c r="M350" s="208"/>
      <c r="N350" s="209"/>
      <c r="O350" s="209"/>
      <c r="P350" s="210">
        <f>SUM(P351:P353)</f>
        <v>0</v>
      </c>
      <c r="Q350" s="209"/>
      <c r="R350" s="210">
        <f>SUM(R351:R353)</f>
        <v>0</v>
      </c>
      <c r="S350" s="209"/>
      <c r="T350" s="211">
        <f>SUM(T351:T353)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2" t="s">
        <v>96</v>
      </c>
      <c r="AT350" s="213" t="s">
        <v>75</v>
      </c>
      <c r="AU350" s="213" t="s">
        <v>76</v>
      </c>
      <c r="AY350" s="212" t="s">
        <v>159</v>
      </c>
      <c r="BK350" s="214">
        <f>SUM(BK351:BK353)</f>
        <v>0</v>
      </c>
    </row>
    <row r="351" s="2" customFormat="1" ht="24.15" customHeight="1">
      <c r="A351" s="43"/>
      <c r="B351" s="44"/>
      <c r="C351" s="217" t="s">
        <v>1245</v>
      </c>
      <c r="D351" s="217" t="s">
        <v>162</v>
      </c>
      <c r="E351" s="218" t="s">
        <v>6636</v>
      </c>
      <c r="F351" s="219" t="s">
        <v>6637</v>
      </c>
      <c r="G351" s="220" t="s">
        <v>226</v>
      </c>
      <c r="H351" s="221">
        <v>1</v>
      </c>
      <c r="I351" s="222"/>
      <c r="J351" s="223">
        <f>ROUND(I351*H351,2)</f>
        <v>0</v>
      </c>
      <c r="K351" s="219" t="s">
        <v>227</v>
      </c>
      <c r="L351" s="49"/>
      <c r="M351" s="224" t="s">
        <v>32</v>
      </c>
      <c r="N351" s="225" t="s">
        <v>48</v>
      </c>
      <c r="O351" s="89"/>
      <c r="P351" s="226">
        <f>O351*H351</f>
        <v>0</v>
      </c>
      <c r="Q351" s="226">
        <v>0</v>
      </c>
      <c r="R351" s="226">
        <f>Q351*H351</f>
        <v>0</v>
      </c>
      <c r="S351" s="226">
        <v>0</v>
      </c>
      <c r="T351" s="227">
        <f>S351*H351</f>
        <v>0</v>
      </c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R351" s="228" t="s">
        <v>96</v>
      </c>
      <c r="AT351" s="228" t="s">
        <v>162</v>
      </c>
      <c r="AU351" s="228" t="s">
        <v>84</v>
      </c>
      <c r="AY351" s="21" t="s">
        <v>159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21" t="s">
        <v>91</v>
      </c>
      <c r="BK351" s="229">
        <f>ROUND(I351*H351,2)</f>
        <v>0</v>
      </c>
      <c r="BL351" s="21" t="s">
        <v>96</v>
      </c>
      <c r="BM351" s="228" t="s">
        <v>6638</v>
      </c>
    </row>
    <row r="352" s="2" customFormat="1" ht="16.5" customHeight="1">
      <c r="A352" s="43"/>
      <c r="B352" s="44"/>
      <c r="C352" s="217" t="s">
        <v>1250</v>
      </c>
      <c r="D352" s="217" t="s">
        <v>162</v>
      </c>
      <c r="E352" s="218" t="s">
        <v>6639</v>
      </c>
      <c r="F352" s="219" t="s">
        <v>6640</v>
      </c>
      <c r="G352" s="220" t="s">
        <v>226</v>
      </c>
      <c r="H352" s="221">
        <v>1</v>
      </c>
      <c r="I352" s="222"/>
      <c r="J352" s="223">
        <f>ROUND(I352*H352,2)</f>
        <v>0</v>
      </c>
      <c r="K352" s="219" t="s">
        <v>227</v>
      </c>
      <c r="L352" s="49"/>
      <c r="M352" s="224" t="s">
        <v>32</v>
      </c>
      <c r="N352" s="225" t="s">
        <v>48</v>
      </c>
      <c r="O352" s="89"/>
      <c r="P352" s="226">
        <f>O352*H352</f>
        <v>0</v>
      </c>
      <c r="Q352" s="226">
        <v>0</v>
      </c>
      <c r="R352" s="226">
        <f>Q352*H352</f>
        <v>0</v>
      </c>
      <c r="S352" s="226">
        <v>0</v>
      </c>
      <c r="T352" s="227">
        <f>S352*H352</f>
        <v>0</v>
      </c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R352" s="228" t="s">
        <v>96</v>
      </c>
      <c r="AT352" s="228" t="s">
        <v>162</v>
      </c>
      <c r="AU352" s="228" t="s">
        <v>84</v>
      </c>
      <c r="AY352" s="21" t="s">
        <v>159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21" t="s">
        <v>91</v>
      </c>
      <c r="BK352" s="229">
        <f>ROUND(I352*H352,2)</f>
        <v>0</v>
      </c>
      <c r="BL352" s="21" t="s">
        <v>96</v>
      </c>
      <c r="BM352" s="228" t="s">
        <v>6641</v>
      </c>
    </row>
    <row r="353" s="2" customFormat="1" ht="16.5" customHeight="1">
      <c r="A353" s="43"/>
      <c r="B353" s="44"/>
      <c r="C353" s="217" t="s">
        <v>1256</v>
      </c>
      <c r="D353" s="217" t="s">
        <v>162</v>
      </c>
      <c r="E353" s="218" t="s">
        <v>6642</v>
      </c>
      <c r="F353" s="219" t="s">
        <v>6643</v>
      </c>
      <c r="G353" s="220" t="s">
        <v>226</v>
      </c>
      <c r="H353" s="221">
        <v>1</v>
      </c>
      <c r="I353" s="222"/>
      <c r="J353" s="223">
        <f>ROUND(I353*H353,2)</f>
        <v>0</v>
      </c>
      <c r="K353" s="219" t="s">
        <v>227</v>
      </c>
      <c r="L353" s="49"/>
      <c r="M353" s="315" t="s">
        <v>32</v>
      </c>
      <c r="N353" s="316" t="s">
        <v>48</v>
      </c>
      <c r="O353" s="259"/>
      <c r="P353" s="313">
        <f>O353*H353</f>
        <v>0</v>
      </c>
      <c r="Q353" s="313">
        <v>0</v>
      </c>
      <c r="R353" s="313">
        <f>Q353*H353</f>
        <v>0</v>
      </c>
      <c r="S353" s="313">
        <v>0</v>
      </c>
      <c r="T353" s="314">
        <f>S353*H353</f>
        <v>0</v>
      </c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R353" s="228" t="s">
        <v>96</v>
      </c>
      <c r="AT353" s="228" t="s">
        <v>162</v>
      </c>
      <c r="AU353" s="228" t="s">
        <v>84</v>
      </c>
      <c r="AY353" s="21" t="s">
        <v>159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21" t="s">
        <v>91</v>
      </c>
      <c r="BK353" s="229">
        <f>ROUND(I353*H353,2)</f>
        <v>0</v>
      </c>
      <c r="BL353" s="21" t="s">
        <v>96</v>
      </c>
      <c r="BM353" s="228" t="s">
        <v>6644</v>
      </c>
    </row>
    <row r="354" s="2" customFormat="1" ht="6.96" customHeight="1">
      <c r="A354" s="43"/>
      <c r="B354" s="64"/>
      <c r="C354" s="65"/>
      <c r="D354" s="65"/>
      <c r="E354" s="65"/>
      <c r="F354" s="65"/>
      <c r="G354" s="65"/>
      <c r="H354" s="65"/>
      <c r="I354" s="65"/>
      <c r="J354" s="65"/>
      <c r="K354" s="65"/>
      <c r="L354" s="49"/>
      <c r="M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</row>
  </sheetData>
  <sheetProtection sheet="1" autoFilter="0" formatColumns="0" formatRows="0" objects="1" scenarios="1" spinCount="100000" saltValue="bTGiMRlaZL0C9C28NpHxuvqGxKPSaqEksCMIhWjeE7SbcVOINCF62TcrCfKo9n/4E5B0f0W1HiEgqEHPTWXXrA==" hashValue="huYZbeUqVBsCqm5vWQAy5RmNrRBN5Pir+6nhanlC8pEol+okXq5VXyHLlN5SGYMlEdvXhU0WoJCLbmCnyWqDDA==" algorithmName="SHA-512" password="A4C6"/>
  <autoFilter ref="C98:K353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3" r:id="rId1" display="https://podminky.urs.cz/item/CS_URS_2025_01/113107442"/>
    <hyperlink ref="F106" r:id="rId2" display="https://podminky.urs.cz/item/CS_URS_2025_01/113107424"/>
    <hyperlink ref="F108" r:id="rId3" display="https://podminky.urs.cz/item/CS_URS_2025_01/113106343"/>
    <hyperlink ref="F110" r:id="rId4" display="https://podminky.urs.cz/item/CS_URS_2025_01/113107423"/>
    <hyperlink ref="F112" r:id="rId5" display="https://podminky.urs.cz/item/CS_URS_2025_01/113201112"/>
    <hyperlink ref="F114" r:id="rId6" display="https://podminky.urs.cz/item/CS_URS_2025_01/919735112"/>
    <hyperlink ref="F117" r:id="rId7" display="https://podminky.urs.cz/item/CS_URS_2025_01/997221611"/>
    <hyperlink ref="F119" r:id="rId8" display="https://podminky.urs.cz/item/CS_URS_2025_01/997013501"/>
    <hyperlink ref="F121" r:id="rId9" display="https://podminky.urs.cz/item/CS_URS_2025_01/997013509"/>
    <hyperlink ref="F124" r:id="rId10" display="https://podminky.urs.cz/item/CS_URS_2025_01/997013875"/>
    <hyperlink ref="F126" r:id="rId11" display="https://podminky.urs.cz/item/CS_URS_2025_01/997013873"/>
    <hyperlink ref="F129" r:id="rId12" display="https://podminky.urs.cz/item/CS_URS_2025_01/997013861"/>
    <hyperlink ref="F134" r:id="rId13" display="https://podminky.urs.cz/item/CS_URS_2025_01/121151113"/>
    <hyperlink ref="F137" r:id="rId14" display="https://podminky.urs.cz/item/CS_URS_2025_01/181351103"/>
    <hyperlink ref="F139" r:id="rId15" display="https://podminky.urs.cz/item/CS_URS_2025_01/162351104"/>
    <hyperlink ref="F143" r:id="rId16" display="https://podminky.urs.cz/item/CS_URS_2025_01/167151111"/>
    <hyperlink ref="F146" r:id="rId17" display="https://podminky.urs.cz/item/CS_URS_2025_01/181111111"/>
    <hyperlink ref="F149" r:id="rId18" display="https://podminky.urs.cz/item/CS_URS_2025_01/181411132"/>
    <hyperlink ref="F155" r:id="rId19" display="https://podminky.urs.cz/item/CS_URS_2025_01/122252204"/>
    <hyperlink ref="F161" r:id="rId20" display="https://podminky.urs.cz/item/CS_URS_2025_01/132251104"/>
    <hyperlink ref="F164" r:id="rId21" display="https://podminky.urs.cz/item/CS_URS_2025_01/171151103"/>
    <hyperlink ref="F166" r:id="rId22" display="https://podminky.urs.cz/item/CS_URS_2025_01/174111101"/>
    <hyperlink ref="F169" r:id="rId23" display="https://podminky.urs.cz/item/CS_URS_2025_01/181252305"/>
    <hyperlink ref="F173" r:id="rId24" display="https://podminky.urs.cz/item/CS_URS_2025_01/162751117"/>
    <hyperlink ref="F180" r:id="rId25" display="https://podminky.urs.cz/item/CS_URS_2025_01/162751119"/>
    <hyperlink ref="F184" r:id="rId26" display="https://podminky.urs.cz/item/CS_URS_2025_01/997013873"/>
    <hyperlink ref="F189" r:id="rId27" display="https://podminky.urs.cz/item/CS_URS_2025_01/181111131"/>
    <hyperlink ref="F192" r:id="rId28" display="https://podminky.urs.cz/item/CS_URS_2025_01/181411131"/>
    <hyperlink ref="F195" r:id="rId29" display="https://podminky.urs.cz/item/CS_URS_2025_01/183552413"/>
    <hyperlink ref="F202" r:id="rId30" display="https://podminky.urs.cz/item/CS_URS_2025_01/185804311"/>
    <hyperlink ref="F206" r:id="rId31" display="https://podminky.urs.cz/item/CS_URS_2025_01/175111101"/>
    <hyperlink ref="F211" r:id="rId32" display="https://podminky.urs.cz/item/CS_URS_2025_01/211971121"/>
    <hyperlink ref="F216" r:id="rId33" display="https://podminky.urs.cz/item/CS_URS_2025_01/212755218"/>
    <hyperlink ref="F220" r:id="rId34" display="https://podminky.urs.cz/item/CS_URS_2025_01/561081111"/>
    <hyperlink ref="F225" r:id="rId35" display="https://podminky.urs.cz/item/CS_URS_2025_01/122252204"/>
    <hyperlink ref="F229" r:id="rId36" display="https://podminky.urs.cz/item/CS_URS_2025_01/919726201"/>
    <hyperlink ref="F232" r:id="rId37" display="https://podminky.urs.cz/item/CS_URS_2025_01/567123814"/>
    <hyperlink ref="F234" r:id="rId38" display="https://podminky.urs.cz/item/CS_URS_2025_01/564851111"/>
    <hyperlink ref="F240" r:id="rId39" display="https://podminky.urs.cz/item/CS_URS_2025_01/564861111"/>
    <hyperlink ref="F247" r:id="rId40" display="https://podminky.urs.cz/item/CS_URS_2025_01/573231107"/>
    <hyperlink ref="F249" r:id="rId41" display="https://podminky.urs.cz/item/CS_URS_2025_01/577135031"/>
    <hyperlink ref="F253" r:id="rId42" display="https://podminky.urs.cz/item/CS_URS_2025_01/565136101"/>
    <hyperlink ref="F256" r:id="rId43" display="https://podminky.urs.cz/item/CS_URS_2025_01/577134031"/>
    <hyperlink ref="F258" r:id="rId44" display="https://podminky.urs.cz/item/CS_URS_2025_01/596211120"/>
    <hyperlink ref="F262" r:id="rId45" display="https://podminky.urs.cz/item/CS_URS_2025_01/596211210"/>
    <hyperlink ref="F266" r:id="rId46" display="https://podminky.urs.cz/item/CS_URS_2025_01/591211111"/>
    <hyperlink ref="F274" r:id="rId47" display="https://podminky.urs.cz/item/CS_URS_2025_01/596212210"/>
    <hyperlink ref="F279" r:id="rId48" display="https://podminky.urs.cz/item/CS_URS_2025_01/631351111"/>
    <hyperlink ref="F284" r:id="rId49" display="https://podminky.urs.cz/item/CS_URS_2025_01/631351112"/>
    <hyperlink ref="F286" r:id="rId50" display="https://podminky.urs.cz/item/CS_URS_2025_01/631311135"/>
    <hyperlink ref="F289" r:id="rId51" display="https://podminky.urs.cz/item/CS_URS_2025_01/631319013"/>
    <hyperlink ref="F291" r:id="rId52" display="https://podminky.urs.cz/item/CS_URS_2025_01/631319175"/>
    <hyperlink ref="F293" r:id="rId53" display="https://podminky.urs.cz/item/CS_URS_2025_01/631362021"/>
    <hyperlink ref="F298" r:id="rId54" display="https://podminky.urs.cz/item/CS_URS_2025_01/633831115"/>
    <hyperlink ref="F301" r:id="rId55" display="https://podminky.urs.cz/item/CS_URS_2025_01/783923171"/>
    <hyperlink ref="F304" r:id="rId56" display="https://podminky.urs.cz/item/CS_URS_2025_01/783927151"/>
    <hyperlink ref="F307" r:id="rId57" display="https://podminky.urs.cz/item/CS_URS_2025_01/632481215"/>
    <hyperlink ref="F310" r:id="rId58" display="https://podminky.urs.cz/item/CS_URS_2025_01/564851011"/>
    <hyperlink ref="F314" r:id="rId59" display="https://podminky.urs.cz/item/CS_URS_2025_01/916131213"/>
    <hyperlink ref="F318" r:id="rId60" display="https://podminky.urs.cz/item/CS_URS_2025_01/916991121"/>
    <hyperlink ref="F324" r:id="rId61" display="https://podminky.urs.cz/item/CS_URS_2025_01/919122121"/>
    <hyperlink ref="F326" r:id="rId62" display="https://podminky.urs.cz/item/CS_URS_2025_01/899132212"/>
    <hyperlink ref="F328" r:id="rId63" display="https://podminky.urs.cz/item/CS_URS_2025_01/899132111"/>
    <hyperlink ref="F331" r:id="rId64" display="https://podminky.urs.cz/item/CS_URS_2025_01/935113112"/>
    <hyperlink ref="F336" r:id="rId65" display="https://podminky.urs.cz/item/CS_URS_2025_01/935923218"/>
    <hyperlink ref="F340" r:id="rId66" display="https://podminky.urs.cz/item/CS_URS_2025_01/914111111"/>
    <hyperlink ref="F343" r:id="rId67" display="https://podminky.urs.cz/item/CS_URS_2025_01/914511111"/>
    <hyperlink ref="F346" r:id="rId68" display="https://podminky.urs.cz/item/CS_URS_2025_01/915311111"/>
    <hyperlink ref="F349" r:id="rId69" display="https://podminky.urs.cz/item/CS_URS_2025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0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125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2" customFormat="1" ht="12" customHeight="1">
      <c r="A8" s="43"/>
      <c r="B8" s="49"/>
      <c r="C8" s="43"/>
      <c r="D8" s="147" t="s">
        <v>132</v>
      </c>
      <c r="E8" s="43"/>
      <c r="F8" s="43"/>
      <c r="G8" s="43"/>
      <c r="H8" s="43"/>
      <c r="I8" s="43"/>
      <c r="J8" s="43"/>
      <c r="K8" s="43"/>
      <c r="L8" s="14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50" t="s">
        <v>6645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47" t="s">
        <v>18</v>
      </c>
      <c r="E11" s="43"/>
      <c r="F11" s="138" t="s">
        <v>32</v>
      </c>
      <c r="G11" s="43"/>
      <c r="H11" s="43"/>
      <c r="I11" s="147" t="s">
        <v>20</v>
      </c>
      <c r="J11" s="138" t="s">
        <v>32</v>
      </c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47" t="s">
        <v>22</v>
      </c>
      <c r="E12" s="43"/>
      <c r="F12" s="138" t="s">
        <v>33</v>
      </c>
      <c r="G12" s="43"/>
      <c r="H12" s="43"/>
      <c r="I12" s="147" t="s">
        <v>24</v>
      </c>
      <c r="J12" s="151" t="str">
        <f>'Rekapitulace stavby'!AN8</f>
        <v>15. 7. 2024</v>
      </c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0.8" customHeight="1">
      <c r="A13" s="43"/>
      <c r="B13" s="49"/>
      <c r="C13" s="43"/>
      <c r="D13" s="43"/>
      <c r="E13" s="43"/>
      <c r="F13" s="43"/>
      <c r="G13" s="43"/>
      <c r="H13" s="43"/>
      <c r="I13" s="43"/>
      <c r="J13" s="43"/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30</v>
      </c>
      <c r="E14" s="43"/>
      <c r="F14" s="43"/>
      <c r="G14" s="43"/>
      <c r="H14" s="43"/>
      <c r="I14" s="147" t="s">
        <v>31</v>
      </c>
      <c r="J14" s="138" t="str">
        <f>IF('Rekapitulace stavby'!AN10="","",'Rekapitulace stavby'!AN10)</f>
        <v/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38" t="str">
        <f>IF('Rekapitulace stavby'!E11="","",'Rekapitulace stavby'!E11)</f>
        <v xml:space="preserve"> </v>
      </c>
      <c r="F15" s="43"/>
      <c r="G15" s="43"/>
      <c r="H15" s="43"/>
      <c r="I15" s="147" t="s">
        <v>34</v>
      </c>
      <c r="J15" s="138" t="str">
        <f>IF('Rekapitulace stavby'!AN11="","",'Rekapitulace stavby'!AN11)</f>
        <v/>
      </c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47" t="s">
        <v>35</v>
      </c>
      <c r="E17" s="43"/>
      <c r="F17" s="43"/>
      <c r="G17" s="43"/>
      <c r="H17" s="43"/>
      <c r="I17" s="147" t="s">
        <v>31</v>
      </c>
      <c r="J17" s="37" t="str">
        <f>'Rekapitulace stavby'!AN13</f>
        <v>Vyplň údaj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38"/>
      <c r="G18" s="138"/>
      <c r="H18" s="138"/>
      <c r="I18" s="147" t="s">
        <v>34</v>
      </c>
      <c r="J18" s="37" t="str">
        <f>'Rekapitulace stavby'!AN14</f>
        <v>Vyplň údaj</v>
      </c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47" t="s">
        <v>37</v>
      </c>
      <c r="E20" s="43"/>
      <c r="F20" s="43"/>
      <c r="G20" s="43"/>
      <c r="H20" s="43"/>
      <c r="I20" s="147" t="s">
        <v>31</v>
      </c>
      <c r="J20" s="138" t="str">
        <f>IF('Rekapitulace stavby'!AN16="","",'Rekapitulace stavby'!AN16)</f>
        <v/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38" t="str">
        <f>IF('Rekapitulace stavby'!E17="","",'Rekapitulace stavby'!E17)</f>
        <v xml:space="preserve"> </v>
      </c>
      <c r="F21" s="43"/>
      <c r="G21" s="43"/>
      <c r="H21" s="43"/>
      <c r="I21" s="147" t="s">
        <v>34</v>
      </c>
      <c r="J21" s="138" t="str">
        <f>IF('Rekapitulace stavby'!AN17="","",'Rekapitulace stavby'!AN17)</f>
        <v/>
      </c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47" t="s">
        <v>39</v>
      </c>
      <c r="E23" s="43"/>
      <c r="F23" s="43"/>
      <c r="G23" s="43"/>
      <c r="H23" s="43"/>
      <c r="I23" s="147" t="s">
        <v>31</v>
      </c>
      <c r="J23" s="138" t="str">
        <f>IF('Rekapitulace stavby'!AN19="","",'Rekapitulace stavby'!AN19)</f>
        <v/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38" t="str">
        <f>IF('Rekapitulace stavby'!E20="","",'Rekapitulace stavby'!E20)</f>
        <v xml:space="preserve"> </v>
      </c>
      <c r="F24" s="43"/>
      <c r="G24" s="43"/>
      <c r="H24" s="43"/>
      <c r="I24" s="147" t="s">
        <v>34</v>
      </c>
      <c r="J24" s="138" t="str">
        <f>IF('Rekapitulace stavby'!AN20="","",'Rekapitulace stavby'!AN20)</f>
        <v/>
      </c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47" t="s">
        <v>40</v>
      </c>
      <c r="E26" s="43"/>
      <c r="F26" s="43"/>
      <c r="G26" s="43"/>
      <c r="H26" s="43"/>
      <c r="I26" s="43"/>
      <c r="J26" s="43"/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16.5" customHeight="1">
      <c r="A27" s="152"/>
      <c r="B27" s="153"/>
      <c r="C27" s="152"/>
      <c r="D27" s="152"/>
      <c r="E27" s="154" t="s">
        <v>32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56"/>
      <c r="E29" s="156"/>
      <c r="F29" s="156"/>
      <c r="G29" s="156"/>
      <c r="H29" s="156"/>
      <c r="I29" s="156"/>
      <c r="J29" s="156"/>
      <c r="K29" s="156"/>
      <c r="L29" s="14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7" t="s">
        <v>42</v>
      </c>
      <c r="E30" s="43"/>
      <c r="F30" s="43"/>
      <c r="G30" s="43"/>
      <c r="H30" s="43"/>
      <c r="I30" s="43"/>
      <c r="J30" s="158">
        <f>ROUND(J88, 2)</f>
        <v>0</v>
      </c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9" t="s">
        <v>44</v>
      </c>
      <c r="G32" s="43"/>
      <c r="H32" s="43"/>
      <c r="I32" s="159" t="s">
        <v>43</v>
      </c>
      <c r="J32" s="159" t="s">
        <v>45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60" t="s">
        <v>46</v>
      </c>
      <c r="E33" s="147" t="s">
        <v>47</v>
      </c>
      <c r="F33" s="161">
        <f>ROUND((SUM(BE88:BE160)),  2)</f>
        <v>0</v>
      </c>
      <c r="G33" s="43"/>
      <c r="H33" s="43"/>
      <c r="I33" s="162">
        <v>0.20999999999999999</v>
      </c>
      <c r="J33" s="161">
        <f>ROUND(((SUM(BE88:BE160))*I33),  2)</f>
        <v>0</v>
      </c>
      <c r="K33" s="43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47" t="s">
        <v>48</v>
      </c>
      <c r="F34" s="161">
        <f>ROUND((SUM(BF88:BF160)),  2)</f>
        <v>0</v>
      </c>
      <c r="G34" s="43"/>
      <c r="H34" s="43"/>
      <c r="I34" s="162">
        <v>0.12</v>
      </c>
      <c r="J34" s="161">
        <f>ROUND(((SUM(BF88:BF160))*I34),  2)</f>
        <v>0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47" t="s">
        <v>49</v>
      </c>
      <c r="F35" s="161">
        <f>ROUND((SUM(BG88:BG160)),  2)</f>
        <v>0</v>
      </c>
      <c r="G35" s="43"/>
      <c r="H35" s="43"/>
      <c r="I35" s="162">
        <v>0.20999999999999999</v>
      </c>
      <c r="J35" s="161">
        <f>0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47" t="s">
        <v>50</v>
      </c>
      <c r="F36" s="161">
        <f>ROUND((SUM(BH88:BH160)),  2)</f>
        <v>0</v>
      </c>
      <c r="G36" s="43"/>
      <c r="H36" s="43"/>
      <c r="I36" s="162">
        <v>0.12</v>
      </c>
      <c r="J36" s="161">
        <f>0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51</v>
      </c>
      <c r="F37" s="161">
        <f>ROUND((SUM(BI88:BI160)),  2)</f>
        <v>0</v>
      </c>
      <c r="G37" s="43"/>
      <c r="H37" s="43"/>
      <c r="I37" s="162">
        <v>0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63"/>
      <c r="D39" s="164" t="s">
        <v>52</v>
      </c>
      <c r="E39" s="165"/>
      <c r="F39" s="165"/>
      <c r="G39" s="166" t="s">
        <v>53</v>
      </c>
      <c r="H39" s="167" t="s">
        <v>54</v>
      </c>
      <c r="I39" s="165"/>
      <c r="J39" s="168">
        <f>SUM(J30:J37)</f>
        <v>0</v>
      </c>
      <c r="K39" s="169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134</v>
      </c>
      <c r="D45" s="45"/>
      <c r="E45" s="45"/>
      <c r="F45" s="45"/>
      <c r="G45" s="45"/>
      <c r="H45" s="45"/>
      <c r="I45" s="45"/>
      <c r="J45" s="45"/>
      <c r="K45" s="45"/>
      <c r="L45" s="14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26.25" customHeight="1">
      <c r="A48" s="43"/>
      <c r="B48" s="44"/>
      <c r="C48" s="45"/>
      <c r="D48" s="45"/>
      <c r="E48" s="174" t="str">
        <f>E7</f>
        <v>Komunitní dům sociální služby Domova Na cestě – Hlinsko_rev DPS</v>
      </c>
      <c r="F48" s="36"/>
      <c r="G48" s="36"/>
      <c r="H48" s="36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132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IO01 - Kanalizační přípojka</v>
      </c>
      <c r="F50" s="45"/>
      <c r="G50" s="45"/>
      <c r="H50" s="45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4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 xml:space="preserve"> </v>
      </c>
      <c r="G52" s="45"/>
      <c r="H52" s="45"/>
      <c r="I52" s="36" t="s">
        <v>24</v>
      </c>
      <c r="J52" s="77" t="str">
        <f>IF(J12="","",J12)</f>
        <v>15. 7. 2024</v>
      </c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5.15" customHeight="1">
      <c r="A54" s="43"/>
      <c r="B54" s="44"/>
      <c r="C54" s="36" t="s">
        <v>30</v>
      </c>
      <c r="D54" s="45"/>
      <c r="E54" s="45"/>
      <c r="F54" s="31" t="str">
        <f>E15</f>
        <v xml:space="preserve"> </v>
      </c>
      <c r="G54" s="45"/>
      <c r="H54" s="45"/>
      <c r="I54" s="36" t="s">
        <v>37</v>
      </c>
      <c r="J54" s="41" t="str">
        <f>E21</f>
        <v xml:space="preserve"> </v>
      </c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15.15" customHeight="1">
      <c r="A55" s="43"/>
      <c r="B55" s="44"/>
      <c r="C55" s="36" t="s">
        <v>35</v>
      </c>
      <c r="D55" s="45"/>
      <c r="E55" s="45"/>
      <c r="F55" s="31" t="str">
        <f>IF(E18="","",E18)</f>
        <v>Vyplň údaj</v>
      </c>
      <c r="G55" s="45"/>
      <c r="H55" s="45"/>
      <c r="I55" s="36" t="s">
        <v>39</v>
      </c>
      <c r="J55" s="41" t="str">
        <f>E24</f>
        <v xml:space="preserve"> </v>
      </c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75" t="s">
        <v>135</v>
      </c>
      <c r="D57" s="176"/>
      <c r="E57" s="176"/>
      <c r="F57" s="176"/>
      <c r="G57" s="176"/>
      <c r="H57" s="176"/>
      <c r="I57" s="176"/>
      <c r="J57" s="177" t="s">
        <v>136</v>
      </c>
      <c r="K57" s="176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8" t="s">
        <v>74</v>
      </c>
      <c r="D59" s="45"/>
      <c r="E59" s="45"/>
      <c r="F59" s="45"/>
      <c r="G59" s="45"/>
      <c r="H59" s="45"/>
      <c r="I59" s="45"/>
      <c r="J59" s="107">
        <f>J88</f>
        <v>0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137</v>
      </c>
    </row>
    <row r="60" s="9" customFormat="1" ht="24.96" customHeight="1">
      <c r="A60" s="9"/>
      <c r="B60" s="179"/>
      <c r="C60" s="180"/>
      <c r="D60" s="181" t="s">
        <v>141</v>
      </c>
      <c r="E60" s="182"/>
      <c r="F60" s="182"/>
      <c r="G60" s="182"/>
      <c r="H60" s="182"/>
      <c r="I60" s="182"/>
      <c r="J60" s="183">
        <f>J89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30"/>
      <c r="D61" s="186" t="s">
        <v>142</v>
      </c>
      <c r="E61" s="187"/>
      <c r="F61" s="187"/>
      <c r="G61" s="187"/>
      <c r="H61" s="187"/>
      <c r="I61" s="187"/>
      <c r="J61" s="188">
        <f>J90</f>
        <v>0</v>
      </c>
      <c r="K61" s="130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5"/>
      <c r="C62" s="130"/>
      <c r="D62" s="186" t="s">
        <v>441</v>
      </c>
      <c r="E62" s="187"/>
      <c r="F62" s="187"/>
      <c r="G62" s="187"/>
      <c r="H62" s="187"/>
      <c r="I62" s="187"/>
      <c r="J62" s="188">
        <f>J113</f>
        <v>0</v>
      </c>
      <c r="K62" s="130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30"/>
      <c r="D63" s="186" t="s">
        <v>484</v>
      </c>
      <c r="E63" s="187"/>
      <c r="F63" s="187"/>
      <c r="G63" s="187"/>
      <c r="H63" s="187"/>
      <c r="I63" s="187"/>
      <c r="J63" s="188">
        <f>J124</f>
        <v>0</v>
      </c>
      <c r="K63" s="130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143</v>
      </c>
      <c r="E64" s="187"/>
      <c r="F64" s="187"/>
      <c r="G64" s="187"/>
      <c r="H64" s="187"/>
      <c r="I64" s="187"/>
      <c r="J64" s="188">
        <f>J128</f>
        <v>0</v>
      </c>
      <c r="K64" s="130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9"/>
      <c r="C65" s="180"/>
      <c r="D65" s="181" t="s">
        <v>509</v>
      </c>
      <c r="E65" s="182"/>
      <c r="F65" s="182"/>
      <c r="G65" s="182"/>
      <c r="H65" s="182"/>
      <c r="I65" s="182"/>
      <c r="J65" s="183">
        <f>J131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5"/>
      <c r="C66" s="130"/>
      <c r="D66" s="186" t="s">
        <v>6646</v>
      </c>
      <c r="E66" s="187"/>
      <c r="F66" s="187"/>
      <c r="G66" s="187"/>
      <c r="H66" s="187"/>
      <c r="I66" s="187"/>
      <c r="J66" s="188">
        <f>J132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6647</v>
      </c>
      <c r="E67" s="187"/>
      <c r="F67" s="187"/>
      <c r="G67" s="187"/>
      <c r="H67" s="187"/>
      <c r="I67" s="187"/>
      <c r="J67" s="188">
        <f>J133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30"/>
      <c r="D68" s="186" t="s">
        <v>6648</v>
      </c>
      <c r="E68" s="187"/>
      <c r="F68" s="187"/>
      <c r="G68" s="187"/>
      <c r="H68" s="187"/>
      <c r="I68" s="187"/>
      <c r="J68" s="188">
        <f>J152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3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149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</row>
    <row r="70" s="2" customFormat="1" ht="6.96" customHeight="1">
      <c r="A70" s="43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9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4" s="2" customFormat="1" ht="6.96" customHeight="1">
      <c r="A74" s="43"/>
      <c r="B74" s="66"/>
      <c r="C74" s="67"/>
      <c r="D74" s="67"/>
      <c r="E74" s="67"/>
      <c r="F74" s="67"/>
      <c r="G74" s="67"/>
      <c r="H74" s="67"/>
      <c r="I74" s="67"/>
      <c r="J74" s="67"/>
      <c r="K74" s="67"/>
      <c r="L74" s="149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="2" customFormat="1" ht="24.96" customHeight="1">
      <c r="A75" s="43"/>
      <c r="B75" s="44"/>
      <c r="C75" s="27" t="s">
        <v>144</v>
      </c>
      <c r="D75" s="45"/>
      <c r="E75" s="45"/>
      <c r="F75" s="45"/>
      <c r="G75" s="45"/>
      <c r="H75" s="45"/>
      <c r="I75" s="45"/>
      <c r="J75" s="45"/>
      <c r="K75" s="45"/>
      <c r="L75" s="14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6.96" customHeight="1">
      <c r="A76" s="43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12" customHeight="1">
      <c r="A77" s="43"/>
      <c r="B77" s="44"/>
      <c r="C77" s="36" t="s">
        <v>16</v>
      </c>
      <c r="D77" s="45"/>
      <c r="E77" s="45"/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26.25" customHeight="1">
      <c r="A78" s="43"/>
      <c r="B78" s="44"/>
      <c r="C78" s="45"/>
      <c r="D78" s="45"/>
      <c r="E78" s="174" t="str">
        <f>E7</f>
        <v>Komunitní dům sociální služby Domova Na cestě – Hlinsko_rev DPS</v>
      </c>
      <c r="F78" s="36"/>
      <c r="G78" s="36"/>
      <c r="H78" s="36"/>
      <c r="I78" s="45"/>
      <c r="J78" s="45"/>
      <c r="K78" s="4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12" customHeight="1">
      <c r="A79" s="43"/>
      <c r="B79" s="44"/>
      <c r="C79" s="36" t="s">
        <v>132</v>
      </c>
      <c r="D79" s="45"/>
      <c r="E79" s="45"/>
      <c r="F79" s="45"/>
      <c r="G79" s="45"/>
      <c r="H79" s="45"/>
      <c r="I79" s="45"/>
      <c r="J79" s="45"/>
      <c r="K79" s="45"/>
      <c r="L79" s="14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16.5" customHeight="1">
      <c r="A80" s="43"/>
      <c r="B80" s="44"/>
      <c r="C80" s="45"/>
      <c r="D80" s="45"/>
      <c r="E80" s="74" t="str">
        <f>E9</f>
        <v>IO01 - Kanalizační přípojka</v>
      </c>
      <c r="F80" s="45"/>
      <c r="G80" s="45"/>
      <c r="H80" s="45"/>
      <c r="I80" s="45"/>
      <c r="J80" s="45"/>
      <c r="K80" s="45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6.96" customHeight="1">
      <c r="A81" s="43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12" customHeight="1">
      <c r="A82" s="43"/>
      <c r="B82" s="44"/>
      <c r="C82" s="36" t="s">
        <v>22</v>
      </c>
      <c r="D82" s="45"/>
      <c r="E82" s="45"/>
      <c r="F82" s="31" t="str">
        <f>F12</f>
        <v xml:space="preserve"> </v>
      </c>
      <c r="G82" s="45"/>
      <c r="H82" s="45"/>
      <c r="I82" s="36" t="s">
        <v>24</v>
      </c>
      <c r="J82" s="77" t="str">
        <f>IF(J12="","",J12)</f>
        <v>15. 7. 2024</v>
      </c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6.96" customHeight="1">
      <c r="A83" s="43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15.15" customHeight="1">
      <c r="A84" s="43"/>
      <c r="B84" s="44"/>
      <c r="C84" s="36" t="s">
        <v>30</v>
      </c>
      <c r="D84" s="45"/>
      <c r="E84" s="45"/>
      <c r="F84" s="31" t="str">
        <f>E15</f>
        <v xml:space="preserve"> </v>
      </c>
      <c r="G84" s="45"/>
      <c r="H84" s="45"/>
      <c r="I84" s="36" t="s">
        <v>37</v>
      </c>
      <c r="J84" s="41" t="str">
        <f>E21</f>
        <v xml:space="preserve"> </v>
      </c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15.15" customHeight="1">
      <c r="A85" s="43"/>
      <c r="B85" s="44"/>
      <c r="C85" s="36" t="s">
        <v>35</v>
      </c>
      <c r="D85" s="45"/>
      <c r="E85" s="45"/>
      <c r="F85" s="31" t="str">
        <f>IF(E18="","",E18)</f>
        <v>Vyplň údaj</v>
      </c>
      <c r="G85" s="45"/>
      <c r="H85" s="45"/>
      <c r="I85" s="36" t="s">
        <v>39</v>
      </c>
      <c r="J85" s="41" t="str">
        <f>E24</f>
        <v xml:space="preserve"> </v>
      </c>
      <c r="K85" s="45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10.32" customHeight="1">
      <c r="A86" s="43"/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11" customFormat="1" ht="29.28" customHeight="1">
      <c r="A87" s="190"/>
      <c r="B87" s="191"/>
      <c r="C87" s="192" t="s">
        <v>145</v>
      </c>
      <c r="D87" s="193" t="s">
        <v>61</v>
      </c>
      <c r="E87" s="193" t="s">
        <v>57</v>
      </c>
      <c r="F87" s="193" t="s">
        <v>58</v>
      </c>
      <c r="G87" s="193" t="s">
        <v>146</v>
      </c>
      <c r="H87" s="193" t="s">
        <v>147</v>
      </c>
      <c r="I87" s="193" t="s">
        <v>148</v>
      </c>
      <c r="J87" s="193" t="s">
        <v>136</v>
      </c>
      <c r="K87" s="194" t="s">
        <v>149</v>
      </c>
      <c r="L87" s="195"/>
      <c r="M87" s="97" t="s">
        <v>32</v>
      </c>
      <c r="N87" s="98" t="s">
        <v>46</v>
      </c>
      <c r="O87" s="98" t="s">
        <v>150</v>
      </c>
      <c r="P87" s="98" t="s">
        <v>151</v>
      </c>
      <c r="Q87" s="98" t="s">
        <v>152</v>
      </c>
      <c r="R87" s="98" t="s">
        <v>153</v>
      </c>
      <c r="S87" s="98" t="s">
        <v>154</v>
      </c>
      <c r="T87" s="99" t="s">
        <v>155</v>
      </c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</row>
    <row r="88" s="2" customFormat="1" ht="22.8" customHeight="1">
      <c r="A88" s="43"/>
      <c r="B88" s="44"/>
      <c r="C88" s="104" t="s">
        <v>156</v>
      </c>
      <c r="D88" s="45"/>
      <c r="E88" s="45"/>
      <c r="F88" s="45"/>
      <c r="G88" s="45"/>
      <c r="H88" s="45"/>
      <c r="I88" s="45"/>
      <c r="J88" s="196">
        <f>BK88</f>
        <v>0</v>
      </c>
      <c r="K88" s="45"/>
      <c r="L88" s="49"/>
      <c r="M88" s="100"/>
      <c r="N88" s="197"/>
      <c r="O88" s="101"/>
      <c r="P88" s="198">
        <f>P89+P131</f>
        <v>0</v>
      </c>
      <c r="Q88" s="101"/>
      <c r="R88" s="198">
        <f>R89+R131</f>
        <v>2.5389379600000002</v>
      </c>
      <c r="S88" s="101"/>
      <c r="T88" s="199">
        <f>T89+T131</f>
        <v>0</v>
      </c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T88" s="21" t="s">
        <v>75</v>
      </c>
      <c r="AU88" s="21" t="s">
        <v>137</v>
      </c>
      <c r="BK88" s="200">
        <f>BK89+BK131</f>
        <v>0</v>
      </c>
    </row>
    <row r="89" s="12" customFormat="1" ht="25.92" customHeight="1">
      <c r="A89" s="12"/>
      <c r="B89" s="201"/>
      <c r="C89" s="202"/>
      <c r="D89" s="203" t="s">
        <v>75</v>
      </c>
      <c r="E89" s="204" t="s">
        <v>201</v>
      </c>
      <c r="F89" s="204" t="s">
        <v>202</v>
      </c>
      <c r="G89" s="202"/>
      <c r="H89" s="202"/>
      <c r="I89" s="205"/>
      <c r="J89" s="206">
        <f>BK89</f>
        <v>0</v>
      </c>
      <c r="K89" s="202"/>
      <c r="L89" s="207"/>
      <c r="M89" s="208"/>
      <c r="N89" s="209"/>
      <c r="O89" s="209"/>
      <c r="P89" s="210">
        <f>P90+P124+P128</f>
        <v>0</v>
      </c>
      <c r="Q89" s="209"/>
      <c r="R89" s="210">
        <f>R90+R124+R128</f>
        <v>0.36947286000000001</v>
      </c>
      <c r="S89" s="209"/>
      <c r="T89" s="211">
        <f>T90+T124+T128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2" t="s">
        <v>84</v>
      </c>
      <c r="AT89" s="213" t="s">
        <v>75</v>
      </c>
      <c r="AU89" s="213" t="s">
        <v>76</v>
      </c>
      <c r="AY89" s="212" t="s">
        <v>159</v>
      </c>
      <c r="BK89" s="214">
        <f>BK90+BK124+BK128</f>
        <v>0</v>
      </c>
    </row>
    <row r="90" s="12" customFormat="1" ht="22.8" customHeight="1">
      <c r="A90" s="12"/>
      <c r="B90" s="201"/>
      <c r="C90" s="202"/>
      <c r="D90" s="203" t="s">
        <v>75</v>
      </c>
      <c r="E90" s="215" t="s">
        <v>84</v>
      </c>
      <c r="F90" s="215" t="s">
        <v>203</v>
      </c>
      <c r="G90" s="202"/>
      <c r="H90" s="202"/>
      <c r="I90" s="205"/>
      <c r="J90" s="216">
        <f>BK90</f>
        <v>0</v>
      </c>
      <c r="K90" s="202"/>
      <c r="L90" s="207"/>
      <c r="M90" s="208"/>
      <c r="N90" s="209"/>
      <c r="O90" s="209"/>
      <c r="P90" s="210">
        <f>P91+SUM(P92:P113)</f>
        <v>0</v>
      </c>
      <c r="Q90" s="209"/>
      <c r="R90" s="210">
        <f>R91+SUM(R92:R113)</f>
        <v>0.36947286000000001</v>
      </c>
      <c r="S90" s="209"/>
      <c r="T90" s="211">
        <f>T91+SUM(T92:T113)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2" t="s">
        <v>84</v>
      </c>
      <c r="AT90" s="213" t="s">
        <v>75</v>
      </c>
      <c r="AU90" s="213" t="s">
        <v>84</v>
      </c>
      <c r="AY90" s="212" t="s">
        <v>159</v>
      </c>
      <c r="BK90" s="214">
        <f>BK91+SUM(BK92:BK113)</f>
        <v>0</v>
      </c>
    </row>
    <row r="91" s="2" customFormat="1" ht="90" customHeight="1">
      <c r="A91" s="43"/>
      <c r="B91" s="44"/>
      <c r="C91" s="217" t="s">
        <v>84</v>
      </c>
      <c r="D91" s="217" t="s">
        <v>162</v>
      </c>
      <c r="E91" s="218" t="s">
        <v>6162</v>
      </c>
      <c r="F91" s="219" t="s">
        <v>6163</v>
      </c>
      <c r="G91" s="220" t="s">
        <v>785</v>
      </c>
      <c r="H91" s="221">
        <v>1</v>
      </c>
      <c r="I91" s="222"/>
      <c r="J91" s="223">
        <f>ROUND(I91*H91,2)</f>
        <v>0</v>
      </c>
      <c r="K91" s="219" t="s">
        <v>166</v>
      </c>
      <c r="L91" s="49"/>
      <c r="M91" s="224" t="s">
        <v>32</v>
      </c>
      <c r="N91" s="225" t="s">
        <v>48</v>
      </c>
      <c r="O91" s="89"/>
      <c r="P91" s="226">
        <f>O91*H91</f>
        <v>0</v>
      </c>
      <c r="Q91" s="226">
        <v>0.0086800000000000002</v>
      </c>
      <c r="R91" s="226">
        <f>Q91*H91</f>
        <v>0.0086800000000000002</v>
      </c>
      <c r="S91" s="226">
        <v>0</v>
      </c>
      <c r="T91" s="227">
        <f>S91*H91</f>
        <v>0</v>
      </c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R91" s="228" t="s">
        <v>96</v>
      </c>
      <c r="AT91" s="228" t="s">
        <v>162</v>
      </c>
      <c r="AU91" s="228" t="s">
        <v>91</v>
      </c>
      <c r="AY91" s="21" t="s">
        <v>159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21" t="s">
        <v>91</v>
      </c>
      <c r="BK91" s="229">
        <f>ROUND(I91*H91,2)</f>
        <v>0</v>
      </c>
      <c r="BL91" s="21" t="s">
        <v>96</v>
      </c>
      <c r="BM91" s="228" t="s">
        <v>6649</v>
      </c>
    </row>
    <row r="92" s="2" customFormat="1">
      <c r="A92" s="43"/>
      <c r="B92" s="44"/>
      <c r="C92" s="45"/>
      <c r="D92" s="230" t="s">
        <v>168</v>
      </c>
      <c r="E92" s="45"/>
      <c r="F92" s="231" t="s">
        <v>6165</v>
      </c>
      <c r="G92" s="45"/>
      <c r="H92" s="45"/>
      <c r="I92" s="232"/>
      <c r="J92" s="45"/>
      <c r="K92" s="45"/>
      <c r="L92" s="49"/>
      <c r="M92" s="233"/>
      <c r="N92" s="234"/>
      <c r="O92" s="89"/>
      <c r="P92" s="89"/>
      <c r="Q92" s="89"/>
      <c r="R92" s="89"/>
      <c r="S92" s="89"/>
      <c r="T92" s="90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T92" s="21" t="s">
        <v>168</v>
      </c>
      <c r="AU92" s="21" t="s">
        <v>91</v>
      </c>
    </row>
    <row r="93" s="2" customFormat="1" ht="100.5" customHeight="1">
      <c r="A93" s="43"/>
      <c r="B93" s="44"/>
      <c r="C93" s="217" t="s">
        <v>91</v>
      </c>
      <c r="D93" s="217" t="s">
        <v>162</v>
      </c>
      <c r="E93" s="218" t="s">
        <v>6166</v>
      </c>
      <c r="F93" s="219" t="s">
        <v>6167</v>
      </c>
      <c r="G93" s="220" t="s">
        <v>785</v>
      </c>
      <c r="H93" s="221">
        <v>3</v>
      </c>
      <c r="I93" s="222"/>
      <c r="J93" s="223">
        <f>ROUND(I93*H93,2)</f>
        <v>0</v>
      </c>
      <c r="K93" s="219" t="s">
        <v>166</v>
      </c>
      <c r="L93" s="49"/>
      <c r="M93" s="224" t="s">
        <v>32</v>
      </c>
      <c r="N93" s="225" t="s">
        <v>48</v>
      </c>
      <c r="O93" s="89"/>
      <c r="P93" s="226">
        <f>O93*H93</f>
        <v>0</v>
      </c>
      <c r="Q93" s="226">
        <v>0.06053</v>
      </c>
      <c r="R93" s="226">
        <f>Q93*H93</f>
        <v>0.18159</v>
      </c>
      <c r="S93" s="226">
        <v>0</v>
      </c>
      <c r="T93" s="227">
        <f>S93*H93</f>
        <v>0</v>
      </c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R93" s="228" t="s">
        <v>96</v>
      </c>
      <c r="AT93" s="228" t="s">
        <v>162</v>
      </c>
      <c r="AU93" s="228" t="s">
        <v>91</v>
      </c>
      <c r="AY93" s="21" t="s">
        <v>159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1" t="s">
        <v>91</v>
      </c>
      <c r="BK93" s="229">
        <f>ROUND(I93*H93,2)</f>
        <v>0</v>
      </c>
      <c r="BL93" s="21" t="s">
        <v>96</v>
      </c>
      <c r="BM93" s="228" t="s">
        <v>6650</v>
      </c>
    </row>
    <row r="94" s="2" customFormat="1">
      <c r="A94" s="43"/>
      <c r="B94" s="44"/>
      <c r="C94" s="45"/>
      <c r="D94" s="230" t="s">
        <v>168</v>
      </c>
      <c r="E94" s="45"/>
      <c r="F94" s="231" t="s">
        <v>6169</v>
      </c>
      <c r="G94" s="45"/>
      <c r="H94" s="45"/>
      <c r="I94" s="232"/>
      <c r="J94" s="45"/>
      <c r="K94" s="45"/>
      <c r="L94" s="49"/>
      <c r="M94" s="233"/>
      <c r="N94" s="234"/>
      <c r="O94" s="89"/>
      <c r="P94" s="89"/>
      <c r="Q94" s="89"/>
      <c r="R94" s="89"/>
      <c r="S94" s="89"/>
      <c r="T94" s="90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T94" s="21" t="s">
        <v>168</v>
      </c>
      <c r="AU94" s="21" t="s">
        <v>91</v>
      </c>
    </row>
    <row r="95" s="2" customFormat="1" ht="49.05" customHeight="1">
      <c r="A95" s="43"/>
      <c r="B95" s="44"/>
      <c r="C95" s="217" t="s">
        <v>93</v>
      </c>
      <c r="D95" s="217" t="s">
        <v>162</v>
      </c>
      <c r="E95" s="218" t="s">
        <v>6170</v>
      </c>
      <c r="F95" s="219" t="s">
        <v>6171</v>
      </c>
      <c r="G95" s="220" t="s">
        <v>561</v>
      </c>
      <c r="H95" s="221">
        <v>105.3</v>
      </c>
      <c r="I95" s="222"/>
      <c r="J95" s="223">
        <f>ROUND(I95*H95,2)</f>
        <v>0</v>
      </c>
      <c r="K95" s="219" t="s">
        <v>166</v>
      </c>
      <c r="L95" s="49"/>
      <c r="M95" s="224" t="s">
        <v>32</v>
      </c>
      <c r="N95" s="225" t="s">
        <v>48</v>
      </c>
      <c r="O95" s="8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R95" s="228" t="s">
        <v>96</v>
      </c>
      <c r="AT95" s="228" t="s">
        <v>162</v>
      </c>
      <c r="AU95" s="228" t="s">
        <v>91</v>
      </c>
      <c r="AY95" s="21" t="s">
        <v>159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1" t="s">
        <v>91</v>
      </c>
      <c r="BK95" s="229">
        <f>ROUND(I95*H95,2)</f>
        <v>0</v>
      </c>
      <c r="BL95" s="21" t="s">
        <v>96</v>
      </c>
      <c r="BM95" s="228" t="s">
        <v>6651</v>
      </c>
    </row>
    <row r="96" s="2" customFormat="1">
      <c r="A96" s="43"/>
      <c r="B96" s="44"/>
      <c r="C96" s="45"/>
      <c r="D96" s="230" t="s">
        <v>168</v>
      </c>
      <c r="E96" s="45"/>
      <c r="F96" s="231" t="s">
        <v>6173</v>
      </c>
      <c r="G96" s="45"/>
      <c r="H96" s="45"/>
      <c r="I96" s="232"/>
      <c r="J96" s="45"/>
      <c r="K96" s="45"/>
      <c r="L96" s="49"/>
      <c r="M96" s="233"/>
      <c r="N96" s="234"/>
      <c r="O96" s="89"/>
      <c r="P96" s="89"/>
      <c r="Q96" s="89"/>
      <c r="R96" s="89"/>
      <c r="S96" s="89"/>
      <c r="T96" s="90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T96" s="21" t="s">
        <v>168</v>
      </c>
      <c r="AU96" s="21" t="s">
        <v>91</v>
      </c>
    </row>
    <row r="97" s="14" customFormat="1">
      <c r="A97" s="14"/>
      <c r="B97" s="246"/>
      <c r="C97" s="247"/>
      <c r="D97" s="237" t="s">
        <v>170</v>
      </c>
      <c r="E97" s="248" t="s">
        <v>32</v>
      </c>
      <c r="F97" s="249" t="s">
        <v>6652</v>
      </c>
      <c r="G97" s="247"/>
      <c r="H97" s="250">
        <v>105.3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170</v>
      </c>
      <c r="AU97" s="256" t="s">
        <v>91</v>
      </c>
      <c r="AV97" s="14" t="s">
        <v>91</v>
      </c>
      <c r="AW97" s="14" t="s">
        <v>38</v>
      </c>
      <c r="AX97" s="14" t="s">
        <v>84</v>
      </c>
      <c r="AY97" s="256" t="s">
        <v>159</v>
      </c>
    </row>
    <row r="98" s="2" customFormat="1" ht="37.8" customHeight="1">
      <c r="A98" s="43"/>
      <c r="B98" s="44"/>
      <c r="C98" s="217" t="s">
        <v>96</v>
      </c>
      <c r="D98" s="217" t="s">
        <v>162</v>
      </c>
      <c r="E98" s="218" t="s">
        <v>6178</v>
      </c>
      <c r="F98" s="219" t="s">
        <v>6179</v>
      </c>
      <c r="G98" s="220" t="s">
        <v>561</v>
      </c>
      <c r="H98" s="221">
        <v>10.529999999999999</v>
      </c>
      <c r="I98" s="222"/>
      <c r="J98" s="223">
        <f>ROUND(I98*H98,2)</f>
        <v>0</v>
      </c>
      <c r="K98" s="219" t="s">
        <v>166</v>
      </c>
      <c r="L98" s="49"/>
      <c r="M98" s="224" t="s">
        <v>32</v>
      </c>
      <c r="N98" s="225" t="s">
        <v>48</v>
      </c>
      <c r="O98" s="8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R98" s="228" t="s">
        <v>96</v>
      </c>
      <c r="AT98" s="228" t="s">
        <v>162</v>
      </c>
      <c r="AU98" s="228" t="s">
        <v>91</v>
      </c>
      <c r="AY98" s="21" t="s">
        <v>159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1" t="s">
        <v>91</v>
      </c>
      <c r="BK98" s="229">
        <f>ROUND(I98*H98,2)</f>
        <v>0</v>
      </c>
      <c r="BL98" s="21" t="s">
        <v>96</v>
      </c>
      <c r="BM98" s="228" t="s">
        <v>6653</v>
      </c>
    </row>
    <row r="99" s="2" customFormat="1">
      <c r="A99" s="43"/>
      <c r="B99" s="44"/>
      <c r="C99" s="45"/>
      <c r="D99" s="230" t="s">
        <v>168</v>
      </c>
      <c r="E99" s="45"/>
      <c r="F99" s="231" t="s">
        <v>6181</v>
      </c>
      <c r="G99" s="45"/>
      <c r="H99" s="45"/>
      <c r="I99" s="232"/>
      <c r="J99" s="45"/>
      <c r="K99" s="45"/>
      <c r="L99" s="49"/>
      <c r="M99" s="233"/>
      <c r="N99" s="234"/>
      <c r="O99" s="89"/>
      <c r="P99" s="89"/>
      <c r="Q99" s="89"/>
      <c r="R99" s="89"/>
      <c r="S99" s="89"/>
      <c r="T99" s="90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T99" s="21" t="s">
        <v>168</v>
      </c>
      <c r="AU99" s="21" t="s">
        <v>91</v>
      </c>
    </row>
    <row r="100" s="2" customFormat="1">
      <c r="A100" s="43"/>
      <c r="B100" s="44"/>
      <c r="C100" s="45"/>
      <c r="D100" s="237" t="s">
        <v>564</v>
      </c>
      <c r="E100" s="45"/>
      <c r="F100" s="265" t="s">
        <v>6182</v>
      </c>
      <c r="G100" s="45"/>
      <c r="H100" s="45"/>
      <c r="I100" s="232"/>
      <c r="J100" s="45"/>
      <c r="K100" s="45"/>
      <c r="L100" s="49"/>
      <c r="M100" s="233"/>
      <c r="N100" s="234"/>
      <c r="O100" s="89"/>
      <c r="P100" s="89"/>
      <c r="Q100" s="89"/>
      <c r="R100" s="89"/>
      <c r="S100" s="89"/>
      <c r="T100" s="90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T100" s="21" t="s">
        <v>564</v>
      </c>
      <c r="AU100" s="21" t="s">
        <v>91</v>
      </c>
    </row>
    <row r="101" s="14" customFormat="1">
      <c r="A101" s="14"/>
      <c r="B101" s="246"/>
      <c r="C101" s="247"/>
      <c r="D101" s="237" t="s">
        <v>170</v>
      </c>
      <c r="E101" s="247"/>
      <c r="F101" s="249" t="s">
        <v>6654</v>
      </c>
      <c r="G101" s="247"/>
      <c r="H101" s="250">
        <v>10.529999999999999</v>
      </c>
      <c r="I101" s="251"/>
      <c r="J101" s="247"/>
      <c r="K101" s="247"/>
      <c r="L101" s="252"/>
      <c r="M101" s="253"/>
      <c r="N101" s="254"/>
      <c r="O101" s="254"/>
      <c r="P101" s="254"/>
      <c r="Q101" s="254"/>
      <c r="R101" s="254"/>
      <c r="S101" s="254"/>
      <c r="T101" s="25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6" t="s">
        <v>170</v>
      </c>
      <c r="AU101" s="256" t="s">
        <v>91</v>
      </c>
      <c r="AV101" s="14" t="s">
        <v>91</v>
      </c>
      <c r="AW101" s="14" t="s">
        <v>4</v>
      </c>
      <c r="AX101" s="14" t="s">
        <v>84</v>
      </c>
      <c r="AY101" s="256" t="s">
        <v>159</v>
      </c>
    </row>
    <row r="102" s="2" customFormat="1" ht="37.8" customHeight="1">
      <c r="A102" s="43"/>
      <c r="B102" s="44"/>
      <c r="C102" s="217" t="s">
        <v>99</v>
      </c>
      <c r="D102" s="217" t="s">
        <v>162</v>
      </c>
      <c r="E102" s="218" t="s">
        <v>6184</v>
      </c>
      <c r="F102" s="219" t="s">
        <v>6185</v>
      </c>
      <c r="G102" s="220" t="s">
        <v>165</v>
      </c>
      <c r="H102" s="221">
        <v>210.5</v>
      </c>
      <c r="I102" s="222"/>
      <c r="J102" s="223">
        <f>ROUND(I102*H102,2)</f>
        <v>0</v>
      </c>
      <c r="K102" s="219" t="s">
        <v>166</v>
      </c>
      <c r="L102" s="49"/>
      <c r="M102" s="224" t="s">
        <v>32</v>
      </c>
      <c r="N102" s="225" t="s">
        <v>48</v>
      </c>
      <c r="O102" s="89"/>
      <c r="P102" s="226">
        <f>O102*H102</f>
        <v>0</v>
      </c>
      <c r="Q102" s="226">
        <v>0.00085132000000000003</v>
      </c>
      <c r="R102" s="226">
        <f>Q102*H102</f>
        <v>0.17920286000000002</v>
      </c>
      <c r="S102" s="226">
        <v>0</v>
      </c>
      <c r="T102" s="227">
        <f>S102*H102</f>
        <v>0</v>
      </c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R102" s="228" t="s">
        <v>96</v>
      </c>
      <c r="AT102" s="228" t="s">
        <v>162</v>
      </c>
      <c r="AU102" s="228" t="s">
        <v>91</v>
      </c>
      <c r="AY102" s="21" t="s">
        <v>159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1" t="s">
        <v>91</v>
      </c>
      <c r="BK102" s="229">
        <f>ROUND(I102*H102,2)</f>
        <v>0</v>
      </c>
      <c r="BL102" s="21" t="s">
        <v>96</v>
      </c>
      <c r="BM102" s="228" t="s">
        <v>6655</v>
      </c>
    </row>
    <row r="103" s="2" customFormat="1">
      <c r="A103" s="43"/>
      <c r="B103" s="44"/>
      <c r="C103" s="45"/>
      <c r="D103" s="230" t="s">
        <v>168</v>
      </c>
      <c r="E103" s="45"/>
      <c r="F103" s="231" t="s">
        <v>6187</v>
      </c>
      <c r="G103" s="45"/>
      <c r="H103" s="45"/>
      <c r="I103" s="232"/>
      <c r="J103" s="45"/>
      <c r="K103" s="45"/>
      <c r="L103" s="49"/>
      <c r="M103" s="233"/>
      <c r="N103" s="234"/>
      <c r="O103" s="89"/>
      <c r="P103" s="89"/>
      <c r="Q103" s="89"/>
      <c r="R103" s="89"/>
      <c r="S103" s="89"/>
      <c r="T103" s="90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T103" s="21" t="s">
        <v>168</v>
      </c>
      <c r="AU103" s="21" t="s">
        <v>91</v>
      </c>
    </row>
    <row r="104" s="2" customFormat="1" ht="44.25" customHeight="1">
      <c r="A104" s="43"/>
      <c r="B104" s="44"/>
      <c r="C104" s="217" t="s">
        <v>102</v>
      </c>
      <c r="D104" s="217" t="s">
        <v>162</v>
      </c>
      <c r="E104" s="218" t="s">
        <v>6188</v>
      </c>
      <c r="F104" s="219" t="s">
        <v>6189</v>
      </c>
      <c r="G104" s="220" t="s">
        <v>165</v>
      </c>
      <c r="H104" s="221">
        <v>210.5</v>
      </c>
      <c r="I104" s="222"/>
      <c r="J104" s="223">
        <f>ROUND(I104*H104,2)</f>
        <v>0</v>
      </c>
      <c r="K104" s="219" t="s">
        <v>166</v>
      </c>
      <c r="L104" s="49"/>
      <c r="M104" s="224" t="s">
        <v>32</v>
      </c>
      <c r="N104" s="225" t="s">
        <v>48</v>
      </c>
      <c r="O104" s="8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R104" s="228" t="s">
        <v>96</v>
      </c>
      <c r="AT104" s="228" t="s">
        <v>162</v>
      </c>
      <c r="AU104" s="228" t="s">
        <v>91</v>
      </c>
      <c r="AY104" s="21" t="s">
        <v>159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1" t="s">
        <v>91</v>
      </c>
      <c r="BK104" s="229">
        <f>ROUND(I104*H104,2)</f>
        <v>0</v>
      </c>
      <c r="BL104" s="21" t="s">
        <v>96</v>
      </c>
      <c r="BM104" s="228" t="s">
        <v>6656</v>
      </c>
    </row>
    <row r="105" s="2" customFormat="1">
      <c r="A105" s="43"/>
      <c r="B105" s="44"/>
      <c r="C105" s="45"/>
      <c r="D105" s="230" t="s">
        <v>168</v>
      </c>
      <c r="E105" s="45"/>
      <c r="F105" s="231" t="s">
        <v>6191</v>
      </c>
      <c r="G105" s="45"/>
      <c r="H105" s="45"/>
      <c r="I105" s="232"/>
      <c r="J105" s="45"/>
      <c r="K105" s="45"/>
      <c r="L105" s="49"/>
      <c r="M105" s="233"/>
      <c r="N105" s="234"/>
      <c r="O105" s="89"/>
      <c r="P105" s="89"/>
      <c r="Q105" s="89"/>
      <c r="R105" s="89"/>
      <c r="S105" s="89"/>
      <c r="T105" s="90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T105" s="21" t="s">
        <v>168</v>
      </c>
      <c r="AU105" s="21" t="s">
        <v>91</v>
      </c>
    </row>
    <row r="106" s="2" customFormat="1" ht="44.25" customHeight="1">
      <c r="A106" s="43"/>
      <c r="B106" s="44"/>
      <c r="C106" s="217" t="s">
        <v>105</v>
      </c>
      <c r="D106" s="217" t="s">
        <v>162</v>
      </c>
      <c r="E106" s="218" t="s">
        <v>604</v>
      </c>
      <c r="F106" s="219" t="s">
        <v>605</v>
      </c>
      <c r="G106" s="220" t="s">
        <v>561</v>
      </c>
      <c r="H106" s="221">
        <v>87.299999999999997</v>
      </c>
      <c r="I106" s="222"/>
      <c r="J106" s="223">
        <f>ROUND(I106*H106,2)</f>
        <v>0</v>
      </c>
      <c r="K106" s="219" t="s">
        <v>166</v>
      </c>
      <c r="L106" s="49"/>
      <c r="M106" s="224" t="s">
        <v>32</v>
      </c>
      <c r="N106" s="225" t="s">
        <v>48</v>
      </c>
      <c r="O106" s="8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R106" s="228" t="s">
        <v>96</v>
      </c>
      <c r="AT106" s="228" t="s">
        <v>162</v>
      </c>
      <c r="AU106" s="228" t="s">
        <v>91</v>
      </c>
      <c r="AY106" s="21" t="s">
        <v>159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1" t="s">
        <v>91</v>
      </c>
      <c r="BK106" s="229">
        <f>ROUND(I106*H106,2)</f>
        <v>0</v>
      </c>
      <c r="BL106" s="21" t="s">
        <v>96</v>
      </c>
      <c r="BM106" s="228" t="s">
        <v>6657</v>
      </c>
    </row>
    <row r="107" s="2" customFormat="1">
      <c r="A107" s="43"/>
      <c r="B107" s="44"/>
      <c r="C107" s="45"/>
      <c r="D107" s="230" t="s">
        <v>168</v>
      </c>
      <c r="E107" s="45"/>
      <c r="F107" s="231" t="s">
        <v>607</v>
      </c>
      <c r="G107" s="45"/>
      <c r="H107" s="45"/>
      <c r="I107" s="232"/>
      <c r="J107" s="45"/>
      <c r="K107" s="45"/>
      <c r="L107" s="49"/>
      <c r="M107" s="233"/>
      <c r="N107" s="234"/>
      <c r="O107" s="89"/>
      <c r="P107" s="89"/>
      <c r="Q107" s="89"/>
      <c r="R107" s="89"/>
      <c r="S107" s="89"/>
      <c r="T107" s="90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T107" s="21" t="s">
        <v>168</v>
      </c>
      <c r="AU107" s="21" t="s">
        <v>91</v>
      </c>
    </row>
    <row r="108" s="2" customFormat="1" ht="66.75" customHeight="1">
      <c r="A108" s="43"/>
      <c r="B108" s="44"/>
      <c r="C108" s="217" t="s">
        <v>108</v>
      </c>
      <c r="D108" s="217" t="s">
        <v>162</v>
      </c>
      <c r="E108" s="218" t="s">
        <v>771</v>
      </c>
      <c r="F108" s="219" t="s">
        <v>772</v>
      </c>
      <c r="G108" s="220" t="s">
        <v>561</v>
      </c>
      <c r="H108" s="221">
        <v>14.112</v>
      </c>
      <c r="I108" s="222"/>
      <c r="J108" s="223">
        <f>ROUND(I108*H108,2)</f>
        <v>0</v>
      </c>
      <c r="K108" s="219" t="s">
        <v>166</v>
      </c>
      <c r="L108" s="49"/>
      <c r="M108" s="224" t="s">
        <v>32</v>
      </c>
      <c r="N108" s="225" t="s">
        <v>48</v>
      </c>
      <c r="O108" s="8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R108" s="228" t="s">
        <v>96</v>
      </c>
      <c r="AT108" s="228" t="s">
        <v>162</v>
      </c>
      <c r="AU108" s="228" t="s">
        <v>91</v>
      </c>
      <c r="AY108" s="21" t="s">
        <v>159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1" t="s">
        <v>91</v>
      </c>
      <c r="BK108" s="229">
        <f>ROUND(I108*H108,2)</f>
        <v>0</v>
      </c>
      <c r="BL108" s="21" t="s">
        <v>96</v>
      </c>
      <c r="BM108" s="228" t="s">
        <v>6658</v>
      </c>
    </row>
    <row r="109" s="2" customFormat="1">
      <c r="A109" s="43"/>
      <c r="B109" s="44"/>
      <c r="C109" s="45"/>
      <c r="D109" s="230" t="s">
        <v>168</v>
      </c>
      <c r="E109" s="45"/>
      <c r="F109" s="231" t="s">
        <v>774</v>
      </c>
      <c r="G109" s="45"/>
      <c r="H109" s="45"/>
      <c r="I109" s="232"/>
      <c r="J109" s="45"/>
      <c r="K109" s="45"/>
      <c r="L109" s="49"/>
      <c r="M109" s="233"/>
      <c r="N109" s="234"/>
      <c r="O109" s="89"/>
      <c r="P109" s="89"/>
      <c r="Q109" s="89"/>
      <c r="R109" s="89"/>
      <c r="S109" s="89"/>
      <c r="T109" s="90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T109" s="21" t="s">
        <v>168</v>
      </c>
      <c r="AU109" s="21" t="s">
        <v>91</v>
      </c>
    </row>
    <row r="110" s="14" customFormat="1">
      <c r="A110" s="14"/>
      <c r="B110" s="246"/>
      <c r="C110" s="247"/>
      <c r="D110" s="237" t="s">
        <v>170</v>
      </c>
      <c r="E110" s="248" t="s">
        <v>32</v>
      </c>
      <c r="F110" s="249" t="s">
        <v>6659</v>
      </c>
      <c r="G110" s="247"/>
      <c r="H110" s="250">
        <v>14.112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170</v>
      </c>
      <c r="AU110" s="256" t="s">
        <v>91</v>
      </c>
      <c r="AV110" s="14" t="s">
        <v>91</v>
      </c>
      <c r="AW110" s="14" t="s">
        <v>38</v>
      </c>
      <c r="AX110" s="14" t="s">
        <v>84</v>
      </c>
      <c r="AY110" s="256" t="s">
        <v>159</v>
      </c>
    </row>
    <row r="111" s="2" customFormat="1" ht="16.5" customHeight="1">
      <c r="A111" s="43"/>
      <c r="B111" s="44"/>
      <c r="C111" s="277" t="s">
        <v>111</v>
      </c>
      <c r="D111" s="277" t="s">
        <v>670</v>
      </c>
      <c r="E111" s="278" t="s">
        <v>4939</v>
      </c>
      <c r="F111" s="279" t="s">
        <v>4940</v>
      </c>
      <c r="G111" s="280" t="s">
        <v>181</v>
      </c>
      <c r="H111" s="281">
        <v>25.402000000000001</v>
      </c>
      <c r="I111" s="282"/>
      <c r="J111" s="283">
        <f>ROUND(I111*H111,2)</f>
        <v>0</v>
      </c>
      <c r="K111" s="279" t="s">
        <v>166</v>
      </c>
      <c r="L111" s="284"/>
      <c r="M111" s="285" t="s">
        <v>32</v>
      </c>
      <c r="N111" s="286" t="s">
        <v>48</v>
      </c>
      <c r="O111" s="89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R111" s="228" t="s">
        <v>108</v>
      </c>
      <c r="AT111" s="228" t="s">
        <v>670</v>
      </c>
      <c r="AU111" s="228" t="s">
        <v>91</v>
      </c>
      <c r="AY111" s="21" t="s">
        <v>159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1" t="s">
        <v>91</v>
      </c>
      <c r="BK111" s="229">
        <f>ROUND(I111*H111,2)</f>
        <v>0</v>
      </c>
      <c r="BL111" s="21" t="s">
        <v>96</v>
      </c>
      <c r="BM111" s="228" t="s">
        <v>6660</v>
      </c>
    </row>
    <row r="112" s="14" customFormat="1">
      <c r="A112" s="14"/>
      <c r="B112" s="246"/>
      <c r="C112" s="247"/>
      <c r="D112" s="237" t="s">
        <v>170</v>
      </c>
      <c r="E112" s="247"/>
      <c r="F112" s="249" t="s">
        <v>6661</v>
      </c>
      <c r="G112" s="247"/>
      <c r="H112" s="250">
        <v>25.402000000000001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170</v>
      </c>
      <c r="AU112" s="256" t="s">
        <v>91</v>
      </c>
      <c r="AV112" s="14" t="s">
        <v>91</v>
      </c>
      <c r="AW112" s="14" t="s">
        <v>4</v>
      </c>
      <c r="AX112" s="14" t="s">
        <v>84</v>
      </c>
      <c r="AY112" s="256" t="s">
        <v>159</v>
      </c>
    </row>
    <row r="113" s="12" customFormat="1" ht="20.88" customHeight="1">
      <c r="A113" s="12"/>
      <c r="B113" s="201"/>
      <c r="C113" s="202"/>
      <c r="D113" s="203" t="s">
        <v>75</v>
      </c>
      <c r="E113" s="215" t="s">
        <v>627</v>
      </c>
      <c r="F113" s="215" t="s">
        <v>628</v>
      </c>
      <c r="G113" s="202"/>
      <c r="H113" s="202"/>
      <c r="I113" s="205"/>
      <c r="J113" s="216">
        <f>BK113</f>
        <v>0</v>
      </c>
      <c r="K113" s="202"/>
      <c r="L113" s="207"/>
      <c r="M113" s="208"/>
      <c r="N113" s="209"/>
      <c r="O113" s="209"/>
      <c r="P113" s="210">
        <f>SUM(P114:P123)</f>
        <v>0</v>
      </c>
      <c r="Q113" s="209"/>
      <c r="R113" s="210">
        <f>SUM(R114:R123)</f>
        <v>0</v>
      </c>
      <c r="S113" s="209"/>
      <c r="T113" s="211">
        <f>SUM(T114:T123)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2" t="s">
        <v>84</v>
      </c>
      <c r="AT113" s="213" t="s">
        <v>75</v>
      </c>
      <c r="AU113" s="213" t="s">
        <v>91</v>
      </c>
      <c r="AY113" s="212" t="s">
        <v>159</v>
      </c>
      <c r="BK113" s="214">
        <f>SUM(BK114:BK123)</f>
        <v>0</v>
      </c>
    </row>
    <row r="114" s="2" customFormat="1" ht="62.7" customHeight="1">
      <c r="A114" s="43"/>
      <c r="B114" s="44"/>
      <c r="C114" s="217" t="s">
        <v>114</v>
      </c>
      <c r="D114" s="217" t="s">
        <v>162</v>
      </c>
      <c r="E114" s="218" t="s">
        <v>629</v>
      </c>
      <c r="F114" s="219" t="s">
        <v>630</v>
      </c>
      <c r="G114" s="220" t="s">
        <v>561</v>
      </c>
      <c r="H114" s="221">
        <v>17.899999999999999</v>
      </c>
      <c r="I114" s="222"/>
      <c r="J114" s="223">
        <f>ROUND(I114*H114,2)</f>
        <v>0</v>
      </c>
      <c r="K114" s="219" t="s">
        <v>166</v>
      </c>
      <c r="L114" s="49"/>
      <c r="M114" s="224" t="s">
        <v>32</v>
      </c>
      <c r="N114" s="225" t="s">
        <v>48</v>
      </c>
      <c r="O114" s="89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R114" s="228" t="s">
        <v>96</v>
      </c>
      <c r="AT114" s="228" t="s">
        <v>162</v>
      </c>
      <c r="AU114" s="228" t="s">
        <v>93</v>
      </c>
      <c r="AY114" s="21" t="s">
        <v>159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1" t="s">
        <v>91</v>
      </c>
      <c r="BK114" s="229">
        <f>ROUND(I114*H114,2)</f>
        <v>0</v>
      </c>
      <c r="BL114" s="21" t="s">
        <v>96</v>
      </c>
      <c r="BM114" s="228" t="s">
        <v>6662</v>
      </c>
    </row>
    <row r="115" s="2" customFormat="1">
      <c r="A115" s="43"/>
      <c r="B115" s="44"/>
      <c r="C115" s="45"/>
      <c r="D115" s="230" t="s">
        <v>168</v>
      </c>
      <c r="E115" s="45"/>
      <c r="F115" s="231" t="s">
        <v>632</v>
      </c>
      <c r="G115" s="45"/>
      <c r="H115" s="45"/>
      <c r="I115" s="232"/>
      <c r="J115" s="45"/>
      <c r="K115" s="45"/>
      <c r="L115" s="49"/>
      <c r="M115" s="233"/>
      <c r="N115" s="234"/>
      <c r="O115" s="89"/>
      <c r="P115" s="89"/>
      <c r="Q115" s="89"/>
      <c r="R115" s="89"/>
      <c r="S115" s="89"/>
      <c r="T115" s="90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T115" s="21" t="s">
        <v>168</v>
      </c>
      <c r="AU115" s="21" t="s">
        <v>93</v>
      </c>
    </row>
    <row r="116" s="2" customFormat="1" ht="66.75" customHeight="1">
      <c r="A116" s="43"/>
      <c r="B116" s="44"/>
      <c r="C116" s="217" t="s">
        <v>219</v>
      </c>
      <c r="D116" s="217" t="s">
        <v>162</v>
      </c>
      <c r="E116" s="218" t="s">
        <v>637</v>
      </c>
      <c r="F116" s="219" t="s">
        <v>638</v>
      </c>
      <c r="G116" s="220" t="s">
        <v>561</v>
      </c>
      <c r="H116" s="221">
        <v>214.80000000000001</v>
      </c>
      <c r="I116" s="222"/>
      <c r="J116" s="223">
        <f>ROUND(I116*H116,2)</f>
        <v>0</v>
      </c>
      <c r="K116" s="219" t="s">
        <v>166</v>
      </c>
      <c r="L116" s="49"/>
      <c r="M116" s="224" t="s">
        <v>32</v>
      </c>
      <c r="N116" s="225" t="s">
        <v>48</v>
      </c>
      <c r="O116" s="8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8" t="s">
        <v>96</v>
      </c>
      <c r="AT116" s="228" t="s">
        <v>162</v>
      </c>
      <c r="AU116" s="228" t="s">
        <v>93</v>
      </c>
      <c r="AY116" s="21" t="s">
        <v>159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91</v>
      </c>
      <c r="BK116" s="229">
        <f>ROUND(I116*H116,2)</f>
        <v>0</v>
      </c>
      <c r="BL116" s="21" t="s">
        <v>96</v>
      </c>
      <c r="BM116" s="228" t="s">
        <v>6663</v>
      </c>
    </row>
    <row r="117" s="2" customFormat="1">
      <c r="A117" s="43"/>
      <c r="B117" s="44"/>
      <c r="C117" s="45"/>
      <c r="D117" s="230" t="s">
        <v>168</v>
      </c>
      <c r="E117" s="45"/>
      <c r="F117" s="231" t="s">
        <v>640</v>
      </c>
      <c r="G117" s="45"/>
      <c r="H117" s="45"/>
      <c r="I117" s="232"/>
      <c r="J117" s="45"/>
      <c r="K117" s="45"/>
      <c r="L117" s="49"/>
      <c r="M117" s="233"/>
      <c r="N117" s="234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168</v>
      </c>
      <c r="AU117" s="21" t="s">
        <v>93</v>
      </c>
    </row>
    <row r="118" s="2" customFormat="1">
      <c r="A118" s="43"/>
      <c r="B118" s="44"/>
      <c r="C118" s="45"/>
      <c r="D118" s="237" t="s">
        <v>564</v>
      </c>
      <c r="E118" s="45"/>
      <c r="F118" s="265" t="s">
        <v>4945</v>
      </c>
      <c r="G118" s="45"/>
      <c r="H118" s="45"/>
      <c r="I118" s="232"/>
      <c r="J118" s="45"/>
      <c r="K118" s="45"/>
      <c r="L118" s="49"/>
      <c r="M118" s="233"/>
      <c r="N118" s="234"/>
      <c r="O118" s="89"/>
      <c r="P118" s="89"/>
      <c r="Q118" s="89"/>
      <c r="R118" s="89"/>
      <c r="S118" s="89"/>
      <c r="T118" s="90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T118" s="21" t="s">
        <v>564</v>
      </c>
      <c r="AU118" s="21" t="s">
        <v>93</v>
      </c>
    </row>
    <row r="119" s="14" customFormat="1">
      <c r="A119" s="14"/>
      <c r="B119" s="246"/>
      <c r="C119" s="247"/>
      <c r="D119" s="237" t="s">
        <v>170</v>
      </c>
      <c r="E119" s="247"/>
      <c r="F119" s="249" t="s">
        <v>6664</v>
      </c>
      <c r="G119" s="247"/>
      <c r="H119" s="250">
        <v>214.80000000000001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170</v>
      </c>
      <c r="AU119" s="256" t="s">
        <v>93</v>
      </c>
      <c r="AV119" s="14" t="s">
        <v>91</v>
      </c>
      <c r="AW119" s="14" t="s">
        <v>4</v>
      </c>
      <c r="AX119" s="14" t="s">
        <v>84</v>
      </c>
      <c r="AY119" s="256" t="s">
        <v>159</v>
      </c>
    </row>
    <row r="120" s="2" customFormat="1" ht="44.25" customHeight="1">
      <c r="A120" s="43"/>
      <c r="B120" s="44"/>
      <c r="C120" s="217" t="s">
        <v>8</v>
      </c>
      <c r="D120" s="217" t="s">
        <v>162</v>
      </c>
      <c r="E120" s="218" t="s">
        <v>197</v>
      </c>
      <c r="F120" s="219" t="s">
        <v>198</v>
      </c>
      <c r="G120" s="220" t="s">
        <v>181</v>
      </c>
      <c r="H120" s="221">
        <v>32.219999999999999</v>
      </c>
      <c r="I120" s="222"/>
      <c r="J120" s="223">
        <f>ROUND(I120*H120,2)</f>
        <v>0</v>
      </c>
      <c r="K120" s="219" t="s">
        <v>166</v>
      </c>
      <c r="L120" s="49"/>
      <c r="M120" s="224" t="s">
        <v>32</v>
      </c>
      <c r="N120" s="225" t="s">
        <v>48</v>
      </c>
      <c r="O120" s="89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R120" s="228" t="s">
        <v>96</v>
      </c>
      <c r="AT120" s="228" t="s">
        <v>162</v>
      </c>
      <c r="AU120" s="228" t="s">
        <v>93</v>
      </c>
      <c r="AY120" s="21" t="s">
        <v>159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1" t="s">
        <v>91</v>
      </c>
      <c r="BK120" s="229">
        <f>ROUND(I120*H120,2)</f>
        <v>0</v>
      </c>
      <c r="BL120" s="21" t="s">
        <v>96</v>
      </c>
      <c r="BM120" s="228" t="s">
        <v>6665</v>
      </c>
    </row>
    <row r="121" s="2" customFormat="1">
      <c r="A121" s="43"/>
      <c r="B121" s="44"/>
      <c r="C121" s="45"/>
      <c r="D121" s="230" t="s">
        <v>168</v>
      </c>
      <c r="E121" s="45"/>
      <c r="F121" s="231" t="s">
        <v>200</v>
      </c>
      <c r="G121" s="45"/>
      <c r="H121" s="45"/>
      <c r="I121" s="232"/>
      <c r="J121" s="45"/>
      <c r="K121" s="45"/>
      <c r="L121" s="49"/>
      <c r="M121" s="233"/>
      <c r="N121" s="234"/>
      <c r="O121" s="89"/>
      <c r="P121" s="89"/>
      <c r="Q121" s="89"/>
      <c r="R121" s="89"/>
      <c r="S121" s="89"/>
      <c r="T121" s="90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T121" s="21" t="s">
        <v>168</v>
      </c>
      <c r="AU121" s="21" t="s">
        <v>93</v>
      </c>
    </row>
    <row r="122" s="2" customFormat="1">
      <c r="A122" s="43"/>
      <c r="B122" s="44"/>
      <c r="C122" s="45"/>
      <c r="D122" s="237" t="s">
        <v>564</v>
      </c>
      <c r="E122" s="45"/>
      <c r="F122" s="265" t="s">
        <v>4948</v>
      </c>
      <c r="G122" s="45"/>
      <c r="H122" s="45"/>
      <c r="I122" s="232"/>
      <c r="J122" s="45"/>
      <c r="K122" s="45"/>
      <c r="L122" s="49"/>
      <c r="M122" s="233"/>
      <c r="N122" s="234"/>
      <c r="O122" s="89"/>
      <c r="P122" s="89"/>
      <c r="Q122" s="89"/>
      <c r="R122" s="89"/>
      <c r="S122" s="89"/>
      <c r="T122" s="90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T122" s="21" t="s">
        <v>564</v>
      </c>
      <c r="AU122" s="21" t="s">
        <v>93</v>
      </c>
    </row>
    <row r="123" s="14" customFormat="1">
      <c r="A123" s="14"/>
      <c r="B123" s="246"/>
      <c r="C123" s="247"/>
      <c r="D123" s="237" t="s">
        <v>170</v>
      </c>
      <c r="E123" s="247"/>
      <c r="F123" s="249" t="s">
        <v>6666</v>
      </c>
      <c r="G123" s="247"/>
      <c r="H123" s="250">
        <v>32.219999999999999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170</v>
      </c>
      <c r="AU123" s="256" t="s">
        <v>93</v>
      </c>
      <c r="AV123" s="14" t="s">
        <v>91</v>
      </c>
      <c r="AW123" s="14" t="s">
        <v>4</v>
      </c>
      <c r="AX123" s="14" t="s">
        <v>84</v>
      </c>
      <c r="AY123" s="256" t="s">
        <v>159</v>
      </c>
    </row>
    <row r="124" s="12" customFormat="1" ht="22.8" customHeight="1">
      <c r="A124" s="12"/>
      <c r="B124" s="201"/>
      <c r="C124" s="202"/>
      <c r="D124" s="203" t="s">
        <v>75</v>
      </c>
      <c r="E124" s="215" t="s">
        <v>96</v>
      </c>
      <c r="F124" s="215" t="s">
        <v>1042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SUM(P125:P127)</f>
        <v>0</v>
      </c>
      <c r="Q124" s="209"/>
      <c r="R124" s="210">
        <f>SUM(R125:R127)</f>
        <v>0</v>
      </c>
      <c r="S124" s="209"/>
      <c r="T124" s="211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84</v>
      </c>
      <c r="AT124" s="213" t="s">
        <v>75</v>
      </c>
      <c r="AU124" s="213" t="s">
        <v>84</v>
      </c>
      <c r="AY124" s="212" t="s">
        <v>159</v>
      </c>
      <c r="BK124" s="214">
        <f>SUM(BK125:BK127)</f>
        <v>0</v>
      </c>
    </row>
    <row r="125" s="2" customFormat="1" ht="33" customHeight="1">
      <c r="A125" s="43"/>
      <c r="B125" s="44"/>
      <c r="C125" s="217" t="s">
        <v>231</v>
      </c>
      <c r="D125" s="217" t="s">
        <v>162</v>
      </c>
      <c r="E125" s="218" t="s">
        <v>4932</v>
      </c>
      <c r="F125" s="219" t="s">
        <v>4933</v>
      </c>
      <c r="G125" s="220" t="s">
        <v>561</v>
      </c>
      <c r="H125" s="221">
        <v>3.0880000000000001</v>
      </c>
      <c r="I125" s="222"/>
      <c r="J125" s="223">
        <f>ROUND(I125*H125,2)</f>
        <v>0</v>
      </c>
      <c r="K125" s="219" t="s">
        <v>166</v>
      </c>
      <c r="L125" s="49"/>
      <c r="M125" s="224" t="s">
        <v>32</v>
      </c>
      <c r="N125" s="225" t="s">
        <v>48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8" t="s">
        <v>96</v>
      </c>
      <c r="AT125" s="228" t="s">
        <v>162</v>
      </c>
      <c r="AU125" s="228" t="s">
        <v>91</v>
      </c>
      <c r="AY125" s="21" t="s">
        <v>159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91</v>
      </c>
      <c r="BK125" s="229">
        <f>ROUND(I125*H125,2)</f>
        <v>0</v>
      </c>
      <c r="BL125" s="21" t="s">
        <v>96</v>
      </c>
      <c r="BM125" s="228" t="s">
        <v>6667</v>
      </c>
    </row>
    <row r="126" s="2" customFormat="1">
      <c r="A126" s="43"/>
      <c r="B126" s="44"/>
      <c r="C126" s="45"/>
      <c r="D126" s="230" t="s">
        <v>168</v>
      </c>
      <c r="E126" s="45"/>
      <c r="F126" s="231" t="s">
        <v>4935</v>
      </c>
      <c r="G126" s="45"/>
      <c r="H126" s="45"/>
      <c r="I126" s="232"/>
      <c r="J126" s="45"/>
      <c r="K126" s="45"/>
      <c r="L126" s="49"/>
      <c r="M126" s="233"/>
      <c r="N126" s="234"/>
      <c r="O126" s="89"/>
      <c r="P126" s="89"/>
      <c r="Q126" s="89"/>
      <c r="R126" s="89"/>
      <c r="S126" s="89"/>
      <c r="T126" s="90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T126" s="21" t="s">
        <v>168</v>
      </c>
      <c r="AU126" s="21" t="s">
        <v>91</v>
      </c>
    </row>
    <row r="127" s="14" customFormat="1">
      <c r="A127" s="14"/>
      <c r="B127" s="246"/>
      <c r="C127" s="247"/>
      <c r="D127" s="237" t="s">
        <v>170</v>
      </c>
      <c r="E127" s="248" t="s">
        <v>32</v>
      </c>
      <c r="F127" s="249" t="s">
        <v>6668</v>
      </c>
      <c r="G127" s="247"/>
      <c r="H127" s="250">
        <v>3.0880000000000001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170</v>
      </c>
      <c r="AU127" s="256" t="s">
        <v>91</v>
      </c>
      <c r="AV127" s="14" t="s">
        <v>91</v>
      </c>
      <c r="AW127" s="14" t="s">
        <v>38</v>
      </c>
      <c r="AX127" s="14" t="s">
        <v>84</v>
      </c>
      <c r="AY127" s="256" t="s">
        <v>159</v>
      </c>
    </row>
    <row r="128" s="12" customFormat="1" ht="22.8" customHeight="1">
      <c r="A128" s="12"/>
      <c r="B128" s="201"/>
      <c r="C128" s="202"/>
      <c r="D128" s="203" t="s">
        <v>75</v>
      </c>
      <c r="E128" s="215" t="s">
        <v>229</v>
      </c>
      <c r="F128" s="215" t="s">
        <v>230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SUM(P129:P130)</f>
        <v>0</v>
      </c>
      <c r="Q128" s="209"/>
      <c r="R128" s="210">
        <f>SUM(R129:R130)</f>
        <v>0</v>
      </c>
      <c r="S128" s="209"/>
      <c r="T128" s="211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84</v>
      </c>
      <c r="AT128" s="213" t="s">
        <v>75</v>
      </c>
      <c r="AU128" s="213" t="s">
        <v>84</v>
      </c>
      <c r="AY128" s="212" t="s">
        <v>159</v>
      </c>
      <c r="BK128" s="214">
        <f>SUM(BK129:BK130)</f>
        <v>0</v>
      </c>
    </row>
    <row r="129" s="2" customFormat="1" ht="49.05" customHeight="1">
      <c r="A129" s="43"/>
      <c r="B129" s="44"/>
      <c r="C129" s="217" t="s">
        <v>643</v>
      </c>
      <c r="D129" s="217" t="s">
        <v>162</v>
      </c>
      <c r="E129" s="218" t="s">
        <v>6216</v>
      </c>
      <c r="F129" s="219" t="s">
        <v>6217</v>
      </c>
      <c r="G129" s="220" t="s">
        <v>181</v>
      </c>
      <c r="H129" s="221">
        <v>2.5390000000000001</v>
      </c>
      <c r="I129" s="222"/>
      <c r="J129" s="223">
        <f>ROUND(I129*H129,2)</f>
        <v>0</v>
      </c>
      <c r="K129" s="219" t="s">
        <v>166</v>
      </c>
      <c r="L129" s="49"/>
      <c r="M129" s="224" t="s">
        <v>32</v>
      </c>
      <c r="N129" s="225" t="s">
        <v>48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R129" s="228" t="s">
        <v>96</v>
      </c>
      <c r="AT129" s="228" t="s">
        <v>162</v>
      </c>
      <c r="AU129" s="228" t="s">
        <v>91</v>
      </c>
      <c r="AY129" s="21" t="s">
        <v>159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91</v>
      </c>
      <c r="BK129" s="229">
        <f>ROUND(I129*H129,2)</f>
        <v>0</v>
      </c>
      <c r="BL129" s="21" t="s">
        <v>96</v>
      </c>
      <c r="BM129" s="228" t="s">
        <v>6669</v>
      </c>
    </row>
    <row r="130" s="2" customFormat="1">
      <c r="A130" s="43"/>
      <c r="B130" s="44"/>
      <c r="C130" s="45"/>
      <c r="D130" s="230" t="s">
        <v>168</v>
      </c>
      <c r="E130" s="45"/>
      <c r="F130" s="231" t="s">
        <v>6219</v>
      </c>
      <c r="G130" s="45"/>
      <c r="H130" s="45"/>
      <c r="I130" s="232"/>
      <c r="J130" s="45"/>
      <c r="K130" s="45"/>
      <c r="L130" s="49"/>
      <c r="M130" s="233"/>
      <c r="N130" s="234"/>
      <c r="O130" s="89"/>
      <c r="P130" s="89"/>
      <c r="Q130" s="89"/>
      <c r="R130" s="89"/>
      <c r="S130" s="89"/>
      <c r="T130" s="90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T130" s="21" t="s">
        <v>168</v>
      </c>
      <c r="AU130" s="21" t="s">
        <v>91</v>
      </c>
    </row>
    <row r="131" s="12" customFormat="1" ht="25.92" customHeight="1">
      <c r="A131" s="12"/>
      <c r="B131" s="201"/>
      <c r="C131" s="202"/>
      <c r="D131" s="203" t="s">
        <v>75</v>
      </c>
      <c r="E131" s="204" t="s">
        <v>1838</v>
      </c>
      <c r="F131" s="204" t="s">
        <v>1839</v>
      </c>
      <c r="G131" s="202"/>
      <c r="H131" s="202"/>
      <c r="I131" s="205"/>
      <c r="J131" s="206">
        <f>BK131</f>
        <v>0</v>
      </c>
      <c r="K131" s="202"/>
      <c r="L131" s="207"/>
      <c r="M131" s="208"/>
      <c r="N131" s="209"/>
      <c r="O131" s="209"/>
      <c r="P131" s="210">
        <f>P132</f>
        <v>0</v>
      </c>
      <c r="Q131" s="209"/>
      <c r="R131" s="210">
        <f>R132</f>
        <v>2.1694651</v>
      </c>
      <c r="S131" s="209"/>
      <c r="T131" s="211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91</v>
      </c>
      <c r="AT131" s="213" t="s">
        <v>75</v>
      </c>
      <c r="AU131" s="213" t="s">
        <v>76</v>
      </c>
      <c r="AY131" s="212" t="s">
        <v>159</v>
      </c>
      <c r="BK131" s="214">
        <f>BK132</f>
        <v>0</v>
      </c>
    </row>
    <row r="132" s="12" customFormat="1" ht="22.8" customHeight="1">
      <c r="A132" s="12"/>
      <c r="B132" s="201"/>
      <c r="C132" s="202"/>
      <c r="D132" s="203" t="s">
        <v>75</v>
      </c>
      <c r="E132" s="215" t="s">
        <v>6670</v>
      </c>
      <c r="F132" s="215" t="s">
        <v>6671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P133+P152</f>
        <v>0</v>
      </c>
      <c r="Q132" s="209"/>
      <c r="R132" s="210">
        <f>R133+R152</f>
        <v>2.1694651</v>
      </c>
      <c r="S132" s="209"/>
      <c r="T132" s="211">
        <f>T133+T152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91</v>
      </c>
      <c r="AT132" s="213" t="s">
        <v>75</v>
      </c>
      <c r="AU132" s="213" t="s">
        <v>84</v>
      </c>
      <c r="AY132" s="212" t="s">
        <v>159</v>
      </c>
      <c r="BK132" s="214">
        <f>BK133+BK152</f>
        <v>0</v>
      </c>
    </row>
    <row r="133" s="12" customFormat="1" ht="20.88" customHeight="1">
      <c r="A133" s="12"/>
      <c r="B133" s="201"/>
      <c r="C133" s="202"/>
      <c r="D133" s="203" t="s">
        <v>75</v>
      </c>
      <c r="E133" s="215" t="s">
        <v>6672</v>
      </c>
      <c r="F133" s="215" t="s">
        <v>6673</v>
      </c>
      <c r="G133" s="202"/>
      <c r="H133" s="202"/>
      <c r="I133" s="205"/>
      <c r="J133" s="216">
        <f>BK133</f>
        <v>0</v>
      </c>
      <c r="K133" s="202"/>
      <c r="L133" s="207"/>
      <c r="M133" s="208"/>
      <c r="N133" s="209"/>
      <c r="O133" s="209"/>
      <c r="P133" s="210">
        <f>SUM(P134:P151)</f>
        <v>0</v>
      </c>
      <c r="Q133" s="209"/>
      <c r="R133" s="210">
        <f>SUM(R134:R151)</f>
        <v>1.9960051000000001</v>
      </c>
      <c r="S133" s="209"/>
      <c r="T133" s="211">
        <f>SUM(T134:T151)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91</v>
      </c>
      <c r="AT133" s="213" t="s">
        <v>75</v>
      </c>
      <c r="AU133" s="213" t="s">
        <v>91</v>
      </c>
      <c r="AY133" s="212" t="s">
        <v>159</v>
      </c>
      <c r="BK133" s="214">
        <f>SUM(BK134:BK151)</f>
        <v>0</v>
      </c>
    </row>
    <row r="134" s="2" customFormat="1" ht="24.15" customHeight="1">
      <c r="A134" s="43"/>
      <c r="B134" s="44"/>
      <c r="C134" s="217" t="s">
        <v>627</v>
      </c>
      <c r="D134" s="217" t="s">
        <v>162</v>
      </c>
      <c r="E134" s="218" t="s">
        <v>6674</v>
      </c>
      <c r="F134" s="219" t="s">
        <v>6675</v>
      </c>
      <c r="G134" s="220" t="s">
        <v>785</v>
      </c>
      <c r="H134" s="221">
        <v>12.1</v>
      </c>
      <c r="I134" s="222"/>
      <c r="J134" s="223">
        <f>ROUND(I134*H134,2)</f>
        <v>0</v>
      </c>
      <c r="K134" s="219" t="s">
        <v>166</v>
      </c>
      <c r="L134" s="49"/>
      <c r="M134" s="224" t="s">
        <v>32</v>
      </c>
      <c r="N134" s="225" t="s">
        <v>48</v>
      </c>
      <c r="O134" s="89"/>
      <c r="P134" s="226">
        <f>O134*H134</f>
        <v>0</v>
      </c>
      <c r="Q134" s="226">
        <v>1.0000000000000001E-05</v>
      </c>
      <c r="R134" s="226">
        <f>Q134*H134</f>
        <v>0.000121</v>
      </c>
      <c r="S134" s="226">
        <v>0</v>
      </c>
      <c r="T134" s="227">
        <f>S134*H134</f>
        <v>0</v>
      </c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R134" s="228" t="s">
        <v>663</v>
      </c>
      <c r="AT134" s="228" t="s">
        <v>162</v>
      </c>
      <c r="AU134" s="228" t="s">
        <v>93</v>
      </c>
      <c r="AY134" s="21" t="s">
        <v>159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1" t="s">
        <v>91</v>
      </c>
      <c r="BK134" s="229">
        <f>ROUND(I134*H134,2)</f>
        <v>0</v>
      </c>
      <c r="BL134" s="21" t="s">
        <v>663</v>
      </c>
      <c r="BM134" s="228" t="s">
        <v>6676</v>
      </c>
    </row>
    <row r="135" s="2" customFormat="1">
      <c r="A135" s="43"/>
      <c r="B135" s="44"/>
      <c r="C135" s="45"/>
      <c r="D135" s="230" t="s">
        <v>168</v>
      </c>
      <c r="E135" s="45"/>
      <c r="F135" s="231" t="s">
        <v>6677</v>
      </c>
      <c r="G135" s="45"/>
      <c r="H135" s="45"/>
      <c r="I135" s="232"/>
      <c r="J135" s="45"/>
      <c r="K135" s="45"/>
      <c r="L135" s="49"/>
      <c r="M135" s="233"/>
      <c r="N135" s="234"/>
      <c r="O135" s="89"/>
      <c r="P135" s="89"/>
      <c r="Q135" s="89"/>
      <c r="R135" s="89"/>
      <c r="S135" s="89"/>
      <c r="T135" s="90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T135" s="21" t="s">
        <v>168</v>
      </c>
      <c r="AU135" s="21" t="s">
        <v>93</v>
      </c>
    </row>
    <row r="136" s="2" customFormat="1" ht="24.15" customHeight="1">
      <c r="A136" s="43"/>
      <c r="B136" s="44"/>
      <c r="C136" s="277" t="s">
        <v>663</v>
      </c>
      <c r="D136" s="277" t="s">
        <v>670</v>
      </c>
      <c r="E136" s="278" t="s">
        <v>6678</v>
      </c>
      <c r="F136" s="279" t="s">
        <v>6679</v>
      </c>
      <c r="G136" s="280" t="s">
        <v>785</v>
      </c>
      <c r="H136" s="281">
        <v>13</v>
      </c>
      <c r="I136" s="282"/>
      <c r="J136" s="283">
        <f>ROUND(I136*H136,2)</f>
        <v>0</v>
      </c>
      <c r="K136" s="279" t="s">
        <v>166</v>
      </c>
      <c r="L136" s="284"/>
      <c r="M136" s="285" t="s">
        <v>32</v>
      </c>
      <c r="N136" s="286" t="s">
        <v>48</v>
      </c>
      <c r="O136" s="89"/>
      <c r="P136" s="226">
        <f>O136*H136</f>
        <v>0</v>
      </c>
      <c r="Q136" s="226">
        <v>0.0026700000000000001</v>
      </c>
      <c r="R136" s="226">
        <f>Q136*H136</f>
        <v>0.034709999999999998</v>
      </c>
      <c r="S136" s="226">
        <v>0</v>
      </c>
      <c r="T136" s="227">
        <f>S136*H136</f>
        <v>0</v>
      </c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R136" s="228" t="s">
        <v>782</v>
      </c>
      <c r="AT136" s="228" t="s">
        <v>670</v>
      </c>
      <c r="AU136" s="228" t="s">
        <v>93</v>
      </c>
      <c r="AY136" s="21" t="s">
        <v>159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1" t="s">
        <v>91</v>
      </c>
      <c r="BK136" s="229">
        <f>ROUND(I136*H136,2)</f>
        <v>0</v>
      </c>
      <c r="BL136" s="21" t="s">
        <v>663</v>
      </c>
      <c r="BM136" s="228" t="s">
        <v>6680</v>
      </c>
    </row>
    <row r="137" s="2" customFormat="1" ht="44.25" customHeight="1">
      <c r="A137" s="43"/>
      <c r="B137" s="44"/>
      <c r="C137" s="217" t="s">
        <v>669</v>
      </c>
      <c r="D137" s="217" t="s">
        <v>162</v>
      </c>
      <c r="E137" s="218" t="s">
        <v>6681</v>
      </c>
      <c r="F137" s="219" t="s">
        <v>6682</v>
      </c>
      <c r="G137" s="220" t="s">
        <v>212</v>
      </c>
      <c r="H137" s="221">
        <v>2</v>
      </c>
      <c r="I137" s="222"/>
      <c r="J137" s="223">
        <f>ROUND(I137*H137,2)</f>
        <v>0</v>
      </c>
      <c r="K137" s="219" t="s">
        <v>166</v>
      </c>
      <c r="L137" s="49"/>
      <c r="M137" s="224" t="s">
        <v>32</v>
      </c>
      <c r="N137" s="225" t="s">
        <v>48</v>
      </c>
      <c r="O137" s="89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R137" s="228" t="s">
        <v>663</v>
      </c>
      <c r="AT137" s="228" t="s">
        <v>162</v>
      </c>
      <c r="AU137" s="228" t="s">
        <v>93</v>
      </c>
      <c r="AY137" s="21" t="s">
        <v>159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1" t="s">
        <v>91</v>
      </c>
      <c r="BK137" s="229">
        <f>ROUND(I137*H137,2)</f>
        <v>0</v>
      </c>
      <c r="BL137" s="21" t="s">
        <v>663</v>
      </c>
      <c r="BM137" s="228" t="s">
        <v>6683</v>
      </c>
    </row>
    <row r="138" s="2" customFormat="1">
      <c r="A138" s="43"/>
      <c r="B138" s="44"/>
      <c r="C138" s="45"/>
      <c r="D138" s="230" t="s">
        <v>168</v>
      </c>
      <c r="E138" s="45"/>
      <c r="F138" s="231" t="s">
        <v>6684</v>
      </c>
      <c r="G138" s="45"/>
      <c r="H138" s="45"/>
      <c r="I138" s="232"/>
      <c r="J138" s="45"/>
      <c r="K138" s="45"/>
      <c r="L138" s="49"/>
      <c r="M138" s="233"/>
      <c r="N138" s="234"/>
      <c r="O138" s="89"/>
      <c r="P138" s="89"/>
      <c r="Q138" s="89"/>
      <c r="R138" s="89"/>
      <c r="S138" s="89"/>
      <c r="T138" s="90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T138" s="21" t="s">
        <v>168</v>
      </c>
      <c r="AU138" s="21" t="s">
        <v>93</v>
      </c>
    </row>
    <row r="139" s="2" customFormat="1" ht="16.5" customHeight="1">
      <c r="A139" s="43"/>
      <c r="B139" s="44"/>
      <c r="C139" s="277" t="s">
        <v>677</v>
      </c>
      <c r="D139" s="277" t="s">
        <v>670</v>
      </c>
      <c r="E139" s="278" t="s">
        <v>5182</v>
      </c>
      <c r="F139" s="279" t="s">
        <v>5183</v>
      </c>
      <c r="G139" s="280" t="s">
        <v>212</v>
      </c>
      <c r="H139" s="281">
        <v>2</v>
      </c>
      <c r="I139" s="282"/>
      <c r="J139" s="283">
        <f>ROUND(I139*H139,2)</f>
        <v>0</v>
      </c>
      <c r="K139" s="279" t="s">
        <v>166</v>
      </c>
      <c r="L139" s="284"/>
      <c r="M139" s="285" t="s">
        <v>32</v>
      </c>
      <c r="N139" s="286" t="s">
        <v>48</v>
      </c>
      <c r="O139" s="89"/>
      <c r="P139" s="226">
        <f>O139*H139</f>
        <v>0</v>
      </c>
      <c r="Q139" s="226">
        <v>0.00064999999999999997</v>
      </c>
      <c r="R139" s="226">
        <f>Q139*H139</f>
        <v>0.0012999999999999999</v>
      </c>
      <c r="S139" s="226">
        <v>0</v>
      </c>
      <c r="T139" s="227">
        <f>S139*H139</f>
        <v>0</v>
      </c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R139" s="228" t="s">
        <v>782</v>
      </c>
      <c r="AT139" s="228" t="s">
        <v>670</v>
      </c>
      <c r="AU139" s="228" t="s">
        <v>93</v>
      </c>
      <c r="AY139" s="21" t="s">
        <v>159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1" t="s">
        <v>91</v>
      </c>
      <c r="BK139" s="229">
        <f>ROUND(I139*H139,2)</f>
        <v>0</v>
      </c>
      <c r="BL139" s="21" t="s">
        <v>663</v>
      </c>
      <c r="BM139" s="228" t="s">
        <v>6685</v>
      </c>
    </row>
    <row r="140" s="2" customFormat="1" ht="24.15" customHeight="1">
      <c r="A140" s="43"/>
      <c r="B140" s="44"/>
      <c r="C140" s="217" t="s">
        <v>703</v>
      </c>
      <c r="D140" s="217" t="s">
        <v>162</v>
      </c>
      <c r="E140" s="218" t="s">
        <v>6229</v>
      </c>
      <c r="F140" s="219" t="s">
        <v>6230</v>
      </c>
      <c r="G140" s="220" t="s">
        <v>785</v>
      </c>
      <c r="H140" s="221">
        <v>27.699999999999999</v>
      </c>
      <c r="I140" s="222"/>
      <c r="J140" s="223">
        <f>ROUND(I140*H140,2)</f>
        <v>0</v>
      </c>
      <c r="K140" s="219" t="s">
        <v>166</v>
      </c>
      <c r="L140" s="49"/>
      <c r="M140" s="224" t="s">
        <v>32</v>
      </c>
      <c r="N140" s="225" t="s">
        <v>48</v>
      </c>
      <c r="O140" s="89"/>
      <c r="P140" s="226">
        <f>O140*H140</f>
        <v>0</v>
      </c>
      <c r="Q140" s="226">
        <v>1.0000000000000001E-05</v>
      </c>
      <c r="R140" s="226">
        <f>Q140*H140</f>
        <v>0.00027700000000000001</v>
      </c>
      <c r="S140" s="226">
        <v>0</v>
      </c>
      <c r="T140" s="227">
        <f>S140*H140</f>
        <v>0</v>
      </c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R140" s="228" t="s">
        <v>663</v>
      </c>
      <c r="AT140" s="228" t="s">
        <v>162</v>
      </c>
      <c r="AU140" s="228" t="s">
        <v>93</v>
      </c>
      <c r="AY140" s="21" t="s">
        <v>159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1" t="s">
        <v>91</v>
      </c>
      <c r="BK140" s="229">
        <f>ROUND(I140*H140,2)</f>
        <v>0</v>
      </c>
      <c r="BL140" s="21" t="s">
        <v>663</v>
      </c>
      <c r="BM140" s="228" t="s">
        <v>6686</v>
      </c>
    </row>
    <row r="141" s="2" customFormat="1">
      <c r="A141" s="43"/>
      <c r="B141" s="44"/>
      <c r="C141" s="45"/>
      <c r="D141" s="230" t="s">
        <v>168</v>
      </c>
      <c r="E141" s="45"/>
      <c r="F141" s="231" t="s">
        <v>6232</v>
      </c>
      <c r="G141" s="45"/>
      <c r="H141" s="45"/>
      <c r="I141" s="232"/>
      <c r="J141" s="45"/>
      <c r="K141" s="45"/>
      <c r="L141" s="49"/>
      <c r="M141" s="233"/>
      <c r="N141" s="234"/>
      <c r="O141" s="89"/>
      <c r="P141" s="89"/>
      <c r="Q141" s="89"/>
      <c r="R141" s="89"/>
      <c r="S141" s="89"/>
      <c r="T141" s="90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T141" s="21" t="s">
        <v>168</v>
      </c>
      <c r="AU141" s="21" t="s">
        <v>93</v>
      </c>
    </row>
    <row r="142" s="2" customFormat="1" ht="24.15" customHeight="1">
      <c r="A142" s="43"/>
      <c r="B142" s="44"/>
      <c r="C142" s="277" t="s">
        <v>715</v>
      </c>
      <c r="D142" s="277" t="s">
        <v>670</v>
      </c>
      <c r="E142" s="278" t="s">
        <v>6233</v>
      </c>
      <c r="F142" s="279" t="s">
        <v>6234</v>
      </c>
      <c r="G142" s="280" t="s">
        <v>785</v>
      </c>
      <c r="H142" s="281">
        <v>28</v>
      </c>
      <c r="I142" s="282"/>
      <c r="J142" s="283">
        <f>ROUND(I142*H142,2)</f>
        <v>0</v>
      </c>
      <c r="K142" s="279" t="s">
        <v>166</v>
      </c>
      <c r="L142" s="284"/>
      <c r="M142" s="285" t="s">
        <v>32</v>
      </c>
      <c r="N142" s="286" t="s">
        <v>48</v>
      </c>
      <c r="O142" s="89"/>
      <c r="P142" s="226">
        <f>O142*H142</f>
        <v>0</v>
      </c>
      <c r="Q142" s="226">
        <v>0.0042599999999999999</v>
      </c>
      <c r="R142" s="226">
        <f>Q142*H142</f>
        <v>0.11928</v>
      </c>
      <c r="S142" s="226">
        <v>0</v>
      </c>
      <c r="T142" s="227">
        <f>S142*H142</f>
        <v>0</v>
      </c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R142" s="228" t="s">
        <v>782</v>
      </c>
      <c r="AT142" s="228" t="s">
        <v>670</v>
      </c>
      <c r="AU142" s="228" t="s">
        <v>93</v>
      </c>
      <c r="AY142" s="21" t="s">
        <v>159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1" t="s">
        <v>91</v>
      </c>
      <c r="BK142" s="229">
        <f>ROUND(I142*H142,2)</f>
        <v>0</v>
      </c>
      <c r="BL142" s="21" t="s">
        <v>663</v>
      </c>
      <c r="BM142" s="228" t="s">
        <v>6687</v>
      </c>
    </row>
    <row r="143" s="14" customFormat="1">
      <c r="A143" s="14"/>
      <c r="B143" s="246"/>
      <c r="C143" s="247"/>
      <c r="D143" s="237" t="s">
        <v>170</v>
      </c>
      <c r="E143" s="247"/>
      <c r="F143" s="249" t="s">
        <v>6688</v>
      </c>
      <c r="G143" s="247"/>
      <c r="H143" s="250">
        <v>28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170</v>
      </c>
      <c r="AU143" s="256" t="s">
        <v>93</v>
      </c>
      <c r="AV143" s="14" t="s">
        <v>91</v>
      </c>
      <c r="AW143" s="14" t="s">
        <v>4</v>
      </c>
      <c r="AX143" s="14" t="s">
        <v>84</v>
      </c>
      <c r="AY143" s="256" t="s">
        <v>159</v>
      </c>
    </row>
    <row r="144" s="2" customFormat="1" ht="24.15" customHeight="1">
      <c r="A144" s="43"/>
      <c r="B144" s="44"/>
      <c r="C144" s="217" t="s">
        <v>7</v>
      </c>
      <c r="D144" s="217" t="s">
        <v>162</v>
      </c>
      <c r="E144" s="218" t="s">
        <v>6255</v>
      </c>
      <c r="F144" s="219" t="s">
        <v>6256</v>
      </c>
      <c r="G144" s="220" t="s">
        <v>785</v>
      </c>
      <c r="H144" s="221">
        <v>38.600000000000001</v>
      </c>
      <c r="I144" s="222"/>
      <c r="J144" s="223">
        <f>ROUND(I144*H144,2)</f>
        <v>0</v>
      </c>
      <c r="K144" s="219" t="s">
        <v>166</v>
      </c>
      <c r="L144" s="49"/>
      <c r="M144" s="224" t="s">
        <v>32</v>
      </c>
      <c r="N144" s="225" t="s">
        <v>48</v>
      </c>
      <c r="O144" s="89"/>
      <c r="P144" s="226">
        <f>O144*H144</f>
        <v>0</v>
      </c>
      <c r="Q144" s="226">
        <v>7.3499999999999998E-05</v>
      </c>
      <c r="R144" s="226">
        <f>Q144*H144</f>
        <v>0.0028371</v>
      </c>
      <c r="S144" s="226">
        <v>0</v>
      </c>
      <c r="T144" s="227">
        <f>S144*H144</f>
        <v>0</v>
      </c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R144" s="228" t="s">
        <v>663</v>
      </c>
      <c r="AT144" s="228" t="s">
        <v>162</v>
      </c>
      <c r="AU144" s="228" t="s">
        <v>93</v>
      </c>
      <c r="AY144" s="21" t="s">
        <v>159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1" t="s">
        <v>91</v>
      </c>
      <c r="BK144" s="229">
        <f>ROUND(I144*H144,2)</f>
        <v>0</v>
      </c>
      <c r="BL144" s="21" t="s">
        <v>663</v>
      </c>
      <c r="BM144" s="228" t="s">
        <v>6689</v>
      </c>
    </row>
    <row r="145" s="2" customFormat="1">
      <c r="A145" s="43"/>
      <c r="B145" s="44"/>
      <c r="C145" s="45"/>
      <c r="D145" s="230" t="s">
        <v>168</v>
      </c>
      <c r="E145" s="45"/>
      <c r="F145" s="231" t="s">
        <v>6258</v>
      </c>
      <c r="G145" s="45"/>
      <c r="H145" s="45"/>
      <c r="I145" s="232"/>
      <c r="J145" s="45"/>
      <c r="K145" s="45"/>
      <c r="L145" s="49"/>
      <c r="M145" s="233"/>
      <c r="N145" s="234"/>
      <c r="O145" s="89"/>
      <c r="P145" s="89"/>
      <c r="Q145" s="89"/>
      <c r="R145" s="89"/>
      <c r="S145" s="89"/>
      <c r="T145" s="90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T145" s="21" t="s">
        <v>168</v>
      </c>
      <c r="AU145" s="21" t="s">
        <v>93</v>
      </c>
    </row>
    <row r="146" s="2" customFormat="1" ht="16.5" customHeight="1">
      <c r="A146" s="43"/>
      <c r="B146" s="44"/>
      <c r="C146" s="217" t="s">
        <v>675</v>
      </c>
      <c r="D146" s="217" t="s">
        <v>162</v>
      </c>
      <c r="E146" s="218" t="s">
        <v>6690</v>
      </c>
      <c r="F146" s="219" t="s">
        <v>6691</v>
      </c>
      <c r="G146" s="220" t="s">
        <v>226</v>
      </c>
      <c r="H146" s="221">
        <v>1</v>
      </c>
      <c r="I146" s="222"/>
      <c r="J146" s="223">
        <f>ROUND(I146*H146,2)</f>
        <v>0</v>
      </c>
      <c r="K146" s="219" t="s">
        <v>3881</v>
      </c>
      <c r="L146" s="49"/>
      <c r="M146" s="224" t="s">
        <v>32</v>
      </c>
      <c r="N146" s="225" t="s">
        <v>48</v>
      </c>
      <c r="O146" s="89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R146" s="228" t="s">
        <v>663</v>
      </c>
      <c r="AT146" s="228" t="s">
        <v>162</v>
      </c>
      <c r="AU146" s="228" t="s">
        <v>93</v>
      </c>
      <c r="AY146" s="21" t="s">
        <v>159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1" t="s">
        <v>91</v>
      </c>
      <c r="BK146" s="229">
        <f>ROUND(I146*H146,2)</f>
        <v>0</v>
      </c>
      <c r="BL146" s="21" t="s">
        <v>663</v>
      </c>
      <c r="BM146" s="228" t="s">
        <v>6692</v>
      </c>
    </row>
    <row r="147" s="2" customFormat="1" ht="21.75" customHeight="1">
      <c r="A147" s="43"/>
      <c r="B147" s="44"/>
      <c r="C147" s="217" t="s">
        <v>734</v>
      </c>
      <c r="D147" s="217" t="s">
        <v>162</v>
      </c>
      <c r="E147" s="218" t="s">
        <v>6247</v>
      </c>
      <c r="F147" s="219" t="s">
        <v>6248</v>
      </c>
      <c r="G147" s="220" t="s">
        <v>785</v>
      </c>
      <c r="H147" s="221">
        <v>38.600000000000001</v>
      </c>
      <c r="I147" s="222"/>
      <c r="J147" s="223">
        <f>ROUND(I147*H147,2)</f>
        <v>0</v>
      </c>
      <c r="K147" s="219" t="s">
        <v>166</v>
      </c>
      <c r="L147" s="49"/>
      <c r="M147" s="224" t="s">
        <v>32</v>
      </c>
      <c r="N147" s="225" t="s">
        <v>48</v>
      </c>
      <c r="O147" s="89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R147" s="228" t="s">
        <v>663</v>
      </c>
      <c r="AT147" s="228" t="s">
        <v>162</v>
      </c>
      <c r="AU147" s="228" t="s">
        <v>93</v>
      </c>
      <c r="AY147" s="21" t="s">
        <v>159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1" t="s">
        <v>91</v>
      </c>
      <c r="BK147" s="229">
        <f>ROUND(I147*H147,2)</f>
        <v>0</v>
      </c>
      <c r="BL147" s="21" t="s">
        <v>663</v>
      </c>
      <c r="BM147" s="228" t="s">
        <v>6693</v>
      </c>
    </row>
    <row r="148" s="2" customFormat="1">
      <c r="A148" s="43"/>
      <c r="B148" s="44"/>
      <c r="C148" s="45"/>
      <c r="D148" s="230" t="s">
        <v>168</v>
      </c>
      <c r="E148" s="45"/>
      <c r="F148" s="231" t="s">
        <v>6250</v>
      </c>
      <c r="G148" s="45"/>
      <c r="H148" s="45"/>
      <c r="I148" s="232"/>
      <c r="J148" s="45"/>
      <c r="K148" s="45"/>
      <c r="L148" s="49"/>
      <c r="M148" s="233"/>
      <c r="N148" s="234"/>
      <c r="O148" s="89"/>
      <c r="P148" s="89"/>
      <c r="Q148" s="89"/>
      <c r="R148" s="89"/>
      <c r="S148" s="89"/>
      <c r="T148" s="90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T148" s="21" t="s">
        <v>168</v>
      </c>
      <c r="AU148" s="21" t="s">
        <v>93</v>
      </c>
    </row>
    <row r="149" s="2" customFormat="1" ht="16.5" customHeight="1">
      <c r="A149" s="43"/>
      <c r="B149" s="44"/>
      <c r="C149" s="217" t="s">
        <v>723</v>
      </c>
      <c r="D149" s="217" t="s">
        <v>162</v>
      </c>
      <c r="E149" s="218" t="s">
        <v>6259</v>
      </c>
      <c r="F149" s="219" t="s">
        <v>6260</v>
      </c>
      <c r="G149" s="220" t="s">
        <v>785</v>
      </c>
      <c r="H149" s="221">
        <v>38.600000000000001</v>
      </c>
      <c r="I149" s="222"/>
      <c r="J149" s="223">
        <f>ROUND(I149*H149,2)</f>
        <v>0</v>
      </c>
      <c r="K149" s="219" t="s">
        <v>3881</v>
      </c>
      <c r="L149" s="49"/>
      <c r="M149" s="224" t="s">
        <v>32</v>
      </c>
      <c r="N149" s="225" t="s">
        <v>48</v>
      </c>
      <c r="O149" s="89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R149" s="228" t="s">
        <v>663</v>
      </c>
      <c r="AT149" s="228" t="s">
        <v>162</v>
      </c>
      <c r="AU149" s="228" t="s">
        <v>93</v>
      </c>
      <c r="AY149" s="21" t="s">
        <v>159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1" t="s">
        <v>91</v>
      </c>
      <c r="BK149" s="229">
        <f>ROUND(I149*H149,2)</f>
        <v>0</v>
      </c>
      <c r="BL149" s="21" t="s">
        <v>663</v>
      </c>
      <c r="BM149" s="228" t="s">
        <v>6694</v>
      </c>
    </row>
    <row r="150" s="2" customFormat="1" ht="24.15" customHeight="1">
      <c r="A150" s="43"/>
      <c r="B150" s="44"/>
      <c r="C150" s="217" t="s">
        <v>744</v>
      </c>
      <c r="D150" s="217" t="s">
        <v>162</v>
      </c>
      <c r="E150" s="218" t="s">
        <v>6265</v>
      </c>
      <c r="F150" s="219" t="s">
        <v>6266</v>
      </c>
      <c r="G150" s="220" t="s">
        <v>212</v>
      </c>
      <c r="H150" s="221">
        <v>4</v>
      </c>
      <c r="I150" s="222"/>
      <c r="J150" s="223">
        <f>ROUND(I150*H150,2)</f>
        <v>0</v>
      </c>
      <c r="K150" s="219" t="s">
        <v>166</v>
      </c>
      <c r="L150" s="49"/>
      <c r="M150" s="224" t="s">
        <v>32</v>
      </c>
      <c r="N150" s="225" t="s">
        <v>48</v>
      </c>
      <c r="O150" s="89"/>
      <c r="P150" s="226">
        <f>O150*H150</f>
        <v>0</v>
      </c>
      <c r="Q150" s="226">
        <v>0.45937</v>
      </c>
      <c r="R150" s="226">
        <f>Q150*H150</f>
        <v>1.83748</v>
      </c>
      <c r="S150" s="226">
        <v>0</v>
      </c>
      <c r="T150" s="227">
        <f>S150*H150</f>
        <v>0</v>
      </c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R150" s="228" t="s">
        <v>663</v>
      </c>
      <c r="AT150" s="228" t="s">
        <v>162</v>
      </c>
      <c r="AU150" s="228" t="s">
        <v>93</v>
      </c>
      <c r="AY150" s="21" t="s">
        <v>159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1" t="s">
        <v>91</v>
      </c>
      <c r="BK150" s="229">
        <f>ROUND(I150*H150,2)</f>
        <v>0</v>
      </c>
      <c r="BL150" s="21" t="s">
        <v>663</v>
      </c>
      <c r="BM150" s="228" t="s">
        <v>6695</v>
      </c>
    </row>
    <row r="151" s="2" customFormat="1">
      <c r="A151" s="43"/>
      <c r="B151" s="44"/>
      <c r="C151" s="45"/>
      <c r="D151" s="230" t="s">
        <v>168</v>
      </c>
      <c r="E151" s="45"/>
      <c r="F151" s="231" t="s">
        <v>6268</v>
      </c>
      <c r="G151" s="45"/>
      <c r="H151" s="45"/>
      <c r="I151" s="232"/>
      <c r="J151" s="45"/>
      <c r="K151" s="45"/>
      <c r="L151" s="49"/>
      <c r="M151" s="233"/>
      <c r="N151" s="234"/>
      <c r="O151" s="89"/>
      <c r="P151" s="89"/>
      <c r="Q151" s="89"/>
      <c r="R151" s="89"/>
      <c r="S151" s="89"/>
      <c r="T151" s="90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T151" s="21" t="s">
        <v>168</v>
      </c>
      <c r="AU151" s="21" t="s">
        <v>93</v>
      </c>
    </row>
    <row r="152" s="12" customFormat="1" ht="20.88" customHeight="1">
      <c r="A152" s="12"/>
      <c r="B152" s="201"/>
      <c r="C152" s="202"/>
      <c r="D152" s="203" t="s">
        <v>75</v>
      </c>
      <c r="E152" s="215" t="s">
        <v>6696</v>
      </c>
      <c r="F152" s="215" t="s">
        <v>6697</v>
      </c>
      <c r="G152" s="202"/>
      <c r="H152" s="202"/>
      <c r="I152" s="205"/>
      <c r="J152" s="216">
        <f>BK152</f>
        <v>0</v>
      </c>
      <c r="K152" s="202"/>
      <c r="L152" s="207"/>
      <c r="M152" s="208"/>
      <c r="N152" s="209"/>
      <c r="O152" s="209"/>
      <c r="P152" s="210">
        <f>SUM(P153:P160)</f>
        <v>0</v>
      </c>
      <c r="Q152" s="209"/>
      <c r="R152" s="210">
        <f>SUM(R153:R160)</f>
        <v>0.17346</v>
      </c>
      <c r="S152" s="209"/>
      <c r="T152" s="211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2" t="s">
        <v>91</v>
      </c>
      <c r="AT152" s="213" t="s">
        <v>75</v>
      </c>
      <c r="AU152" s="213" t="s">
        <v>91</v>
      </c>
      <c r="AY152" s="212" t="s">
        <v>159</v>
      </c>
      <c r="BK152" s="214">
        <f>SUM(BK153:BK160)</f>
        <v>0</v>
      </c>
    </row>
    <row r="153" s="2" customFormat="1" ht="37.8" customHeight="1">
      <c r="A153" s="43"/>
      <c r="B153" s="44"/>
      <c r="C153" s="217" t="s">
        <v>749</v>
      </c>
      <c r="D153" s="217" t="s">
        <v>162</v>
      </c>
      <c r="E153" s="218" t="s">
        <v>6698</v>
      </c>
      <c r="F153" s="219" t="s">
        <v>6699</v>
      </c>
      <c r="G153" s="220" t="s">
        <v>212</v>
      </c>
      <c r="H153" s="221">
        <v>2</v>
      </c>
      <c r="I153" s="222"/>
      <c r="J153" s="223">
        <f>ROUND(I153*H153,2)</f>
        <v>0</v>
      </c>
      <c r="K153" s="219" t="s">
        <v>166</v>
      </c>
      <c r="L153" s="49"/>
      <c r="M153" s="224" t="s">
        <v>32</v>
      </c>
      <c r="N153" s="225" t="s">
        <v>48</v>
      </c>
      <c r="O153" s="89"/>
      <c r="P153" s="226">
        <f>O153*H153</f>
        <v>0</v>
      </c>
      <c r="Q153" s="226">
        <v>0.01189</v>
      </c>
      <c r="R153" s="226">
        <f>Q153*H153</f>
        <v>0.023779999999999999</v>
      </c>
      <c r="S153" s="226">
        <v>0</v>
      </c>
      <c r="T153" s="227">
        <f>S153*H153</f>
        <v>0</v>
      </c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R153" s="228" t="s">
        <v>663</v>
      </c>
      <c r="AT153" s="228" t="s">
        <v>162</v>
      </c>
      <c r="AU153" s="228" t="s">
        <v>93</v>
      </c>
      <c r="AY153" s="21" t="s">
        <v>159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1" t="s">
        <v>91</v>
      </c>
      <c r="BK153" s="229">
        <f>ROUND(I153*H153,2)</f>
        <v>0</v>
      </c>
      <c r="BL153" s="21" t="s">
        <v>663</v>
      </c>
      <c r="BM153" s="228" t="s">
        <v>6700</v>
      </c>
    </row>
    <row r="154" s="2" customFormat="1">
      <c r="A154" s="43"/>
      <c r="B154" s="44"/>
      <c r="C154" s="45"/>
      <c r="D154" s="230" t="s">
        <v>168</v>
      </c>
      <c r="E154" s="45"/>
      <c r="F154" s="231" t="s">
        <v>6701</v>
      </c>
      <c r="G154" s="45"/>
      <c r="H154" s="45"/>
      <c r="I154" s="232"/>
      <c r="J154" s="45"/>
      <c r="K154" s="45"/>
      <c r="L154" s="49"/>
      <c r="M154" s="233"/>
      <c r="N154" s="234"/>
      <c r="O154" s="89"/>
      <c r="P154" s="89"/>
      <c r="Q154" s="89"/>
      <c r="R154" s="89"/>
      <c r="S154" s="89"/>
      <c r="T154" s="90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T154" s="21" t="s">
        <v>168</v>
      </c>
      <c r="AU154" s="21" t="s">
        <v>93</v>
      </c>
    </row>
    <row r="155" s="2" customFormat="1" ht="37.8" customHeight="1">
      <c r="A155" s="43"/>
      <c r="B155" s="44"/>
      <c r="C155" s="217" t="s">
        <v>756</v>
      </c>
      <c r="D155" s="217" t="s">
        <v>162</v>
      </c>
      <c r="E155" s="218" t="s">
        <v>6702</v>
      </c>
      <c r="F155" s="219" t="s">
        <v>6703</v>
      </c>
      <c r="G155" s="220" t="s">
        <v>212</v>
      </c>
      <c r="H155" s="221">
        <v>1</v>
      </c>
      <c r="I155" s="222"/>
      <c r="J155" s="223">
        <f>ROUND(I155*H155,2)</f>
        <v>0</v>
      </c>
      <c r="K155" s="219" t="s">
        <v>166</v>
      </c>
      <c r="L155" s="49"/>
      <c r="M155" s="224" t="s">
        <v>32</v>
      </c>
      <c r="N155" s="225" t="s">
        <v>48</v>
      </c>
      <c r="O155" s="89"/>
      <c r="P155" s="226">
        <f>O155*H155</f>
        <v>0</v>
      </c>
      <c r="Q155" s="226">
        <v>0.023709999999999998</v>
      </c>
      <c r="R155" s="226">
        <f>Q155*H155</f>
        <v>0.023709999999999998</v>
      </c>
      <c r="S155" s="226">
        <v>0</v>
      </c>
      <c r="T155" s="227">
        <f>S155*H155</f>
        <v>0</v>
      </c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R155" s="228" t="s">
        <v>663</v>
      </c>
      <c r="AT155" s="228" t="s">
        <v>162</v>
      </c>
      <c r="AU155" s="228" t="s">
        <v>93</v>
      </c>
      <c r="AY155" s="21" t="s">
        <v>159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1" t="s">
        <v>91</v>
      </c>
      <c r="BK155" s="229">
        <f>ROUND(I155*H155,2)</f>
        <v>0</v>
      </c>
      <c r="BL155" s="21" t="s">
        <v>663</v>
      </c>
      <c r="BM155" s="228" t="s">
        <v>6704</v>
      </c>
    </row>
    <row r="156" s="2" customFormat="1">
      <c r="A156" s="43"/>
      <c r="B156" s="44"/>
      <c r="C156" s="45"/>
      <c r="D156" s="230" t="s">
        <v>168</v>
      </c>
      <c r="E156" s="45"/>
      <c r="F156" s="231" t="s">
        <v>6705</v>
      </c>
      <c r="G156" s="45"/>
      <c r="H156" s="45"/>
      <c r="I156" s="232"/>
      <c r="J156" s="45"/>
      <c r="K156" s="45"/>
      <c r="L156" s="49"/>
      <c r="M156" s="233"/>
      <c r="N156" s="234"/>
      <c r="O156" s="89"/>
      <c r="P156" s="89"/>
      <c r="Q156" s="89"/>
      <c r="R156" s="89"/>
      <c r="S156" s="89"/>
      <c r="T156" s="90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T156" s="21" t="s">
        <v>168</v>
      </c>
      <c r="AU156" s="21" t="s">
        <v>93</v>
      </c>
    </row>
    <row r="157" s="2" customFormat="1" ht="37.8" customHeight="1">
      <c r="A157" s="43"/>
      <c r="B157" s="44"/>
      <c r="C157" s="217" t="s">
        <v>761</v>
      </c>
      <c r="D157" s="217" t="s">
        <v>162</v>
      </c>
      <c r="E157" s="218" t="s">
        <v>6706</v>
      </c>
      <c r="F157" s="219" t="s">
        <v>6707</v>
      </c>
      <c r="G157" s="220" t="s">
        <v>212</v>
      </c>
      <c r="H157" s="221">
        <v>3</v>
      </c>
      <c r="I157" s="222"/>
      <c r="J157" s="223">
        <f>ROUND(I157*H157,2)</f>
        <v>0</v>
      </c>
      <c r="K157" s="219" t="s">
        <v>166</v>
      </c>
      <c r="L157" s="49"/>
      <c r="M157" s="224" t="s">
        <v>32</v>
      </c>
      <c r="N157" s="225" t="s">
        <v>48</v>
      </c>
      <c r="O157" s="89"/>
      <c r="P157" s="226">
        <f>O157*H157</f>
        <v>0</v>
      </c>
      <c r="Q157" s="226">
        <v>0.0019400000000000001</v>
      </c>
      <c r="R157" s="226">
        <f>Q157*H157</f>
        <v>0.0058200000000000005</v>
      </c>
      <c r="S157" s="226">
        <v>0</v>
      </c>
      <c r="T157" s="227">
        <f>S157*H157</f>
        <v>0</v>
      </c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R157" s="228" t="s">
        <v>663</v>
      </c>
      <c r="AT157" s="228" t="s">
        <v>162</v>
      </c>
      <c r="AU157" s="228" t="s">
        <v>93</v>
      </c>
      <c r="AY157" s="21" t="s">
        <v>159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1" t="s">
        <v>91</v>
      </c>
      <c r="BK157" s="229">
        <f>ROUND(I157*H157,2)</f>
        <v>0</v>
      </c>
      <c r="BL157" s="21" t="s">
        <v>663</v>
      </c>
      <c r="BM157" s="228" t="s">
        <v>6708</v>
      </c>
    </row>
    <row r="158" s="2" customFormat="1">
      <c r="A158" s="43"/>
      <c r="B158" s="44"/>
      <c r="C158" s="45"/>
      <c r="D158" s="230" t="s">
        <v>168</v>
      </c>
      <c r="E158" s="45"/>
      <c r="F158" s="231" t="s">
        <v>6709</v>
      </c>
      <c r="G158" s="45"/>
      <c r="H158" s="45"/>
      <c r="I158" s="232"/>
      <c r="J158" s="45"/>
      <c r="K158" s="45"/>
      <c r="L158" s="49"/>
      <c r="M158" s="233"/>
      <c r="N158" s="234"/>
      <c r="O158" s="89"/>
      <c r="P158" s="89"/>
      <c r="Q158" s="89"/>
      <c r="R158" s="89"/>
      <c r="S158" s="89"/>
      <c r="T158" s="90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T158" s="21" t="s">
        <v>168</v>
      </c>
      <c r="AU158" s="21" t="s">
        <v>93</v>
      </c>
    </row>
    <row r="159" s="2" customFormat="1" ht="37.8" customHeight="1">
      <c r="A159" s="43"/>
      <c r="B159" s="44"/>
      <c r="C159" s="217" t="s">
        <v>765</v>
      </c>
      <c r="D159" s="217" t="s">
        <v>162</v>
      </c>
      <c r="E159" s="218" t="s">
        <v>6710</v>
      </c>
      <c r="F159" s="219" t="s">
        <v>6711</v>
      </c>
      <c r="G159" s="220" t="s">
        <v>212</v>
      </c>
      <c r="H159" s="221">
        <v>3</v>
      </c>
      <c r="I159" s="222"/>
      <c r="J159" s="223">
        <f>ROUND(I159*H159,2)</f>
        <v>0</v>
      </c>
      <c r="K159" s="219" t="s">
        <v>166</v>
      </c>
      <c r="L159" s="49"/>
      <c r="M159" s="224" t="s">
        <v>32</v>
      </c>
      <c r="N159" s="225" t="s">
        <v>48</v>
      </c>
      <c r="O159" s="89"/>
      <c r="P159" s="226">
        <f>O159*H159</f>
        <v>0</v>
      </c>
      <c r="Q159" s="226">
        <v>0.040050000000000002</v>
      </c>
      <c r="R159" s="226">
        <f>Q159*H159</f>
        <v>0.12015000000000001</v>
      </c>
      <c r="S159" s="226">
        <v>0</v>
      </c>
      <c r="T159" s="227">
        <f>S159*H159</f>
        <v>0</v>
      </c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R159" s="228" t="s">
        <v>663</v>
      </c>
      <c r="AT159" s="228" t="s">
        <v>162</v>
      </c>
      <c r="AU159" s="228" t="s">
        <v>93</v>
      </c>
      <c r="AY159" s="21" t="s">
        <v>159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1" t="s">
        <v>91</v>
      </c>
      <c r="BK159" s="229">
        <f>ROUND(I159*H159,2)</f>
        <v>0</v>
      </c>
      <c r="BL159" s="21" t="s">
        <v>663</v>
      </c>
      <c r="BM159" s="228" t="s">
        <v>6712</v>
      </c>
    </row>
    <row r="160" s="2" customFormat="1">
      <c r="A160" s="43"/>
      <c r="B160" s="44"/>
      <c r="C160" s="45"/>
      <c r="D160" s="230" t="s">
        <v>168</v>
      </c>
      <c r="E160" s="45"/>
      <c r="F160" s="231" t="s">
        <v>6713</v>
      </c>
      <c r="G160" s="45"/>
      <c r="H160" s="45"/>
      <c r="I160" s="232"/>
      <c r="J160" s="45"/>
      <c r="K160" s="45"/>
      <c r="L160" s="49"/>
      <c r="M160" s="257"/>
      <c r="N160" s="258"/>
      <c r="O160" s="259"/>
      <c r="P160" s="259"/>
      <c r="Q160" s="259"/>
      <c r="R160" s="259"/>
      <c r="S160" s="259"/>
      <c r="T160" s="260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T160" s="21" t="s">
        <v>168</v>
      </c>
      <c r="AU160" s="21" t="s">
        <v>93</v>
      </c>
    </row>
    <row r="161" s="2" customFormat="1" ht="6.96" customHeight="1">
      <c r="A161" s="43"/>
      <c r="B161" s="64"/>
      <c r="C161" s="65"/>
      <c r="D161" s="65"/>
      <c r="E161" s="65"/>
      <c r="F161" s="65"/>
      <c r="G161" s="65"/>
      <c r="H161" s="65"/>
      <c r="I161" s="65"/>
      <c r="J161" s="65"/>
      <c r="K161" s="65"/>
      <c r="L161" s="49"/>
      <c r="M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</row>
  </sheetData>
  <sheetProtection sheet="1" autoFilter="0" formatColumns="0" formatRows="0" objects="1" scenarios="1" spinCount="100000" saltValue="cxc7DObxDOt34Auc2kv0ZSd/BLtamiG+Zd25xGO+CuG9lyjnfCVy4i0wDDHXNgUvrOefO2J4we8Eo7nD85XUlg==" hashValue="ZzvoN9fAinV4OMYksYynl0bPZsHpsLuWwOfgdeOj86bieSlij/Fw8SGH/sBsAIO01UTkjgWE77M7Y0bilgxg7A==" algorithmName="SHA-512" password="A4C6"/>
  <autoFilter ref="C87:K16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119001406"/>
    <hyperlink ref="F94" r:id="rId2" display="https://podminky.urs.cz/item/CS_URS_2025_01/119001422"/>
    <hyperlink ref="F96" r:id="rId3" display="https://podminky.urs.cz/item/CS_URS_2025_01/132254204"/>
    <hyperlink ref="F99" r:id="rId4" display="https://podminky.urs.cz/item/CS_URS_2025_01/129001101"/>
    <hyperlink ref="F103" r:id="rId5" display="https://podminky.urs.cz/item/CS_URS_2025_01/151101102"/>
    <hyperlink ref="F105" r:id="rId6" display="https://podminky.urs.cz/item/CS_URS_2025_01/151101112"/>
    <hyperlink ref="F107" r:id="rId7" display="https://podminky.urs.cz/item/CS_URS_2025_01/174111101"/>
    <hyperlink ref="F109" r:id="rId8" display="https://podminky.urs.cz/item/CS_URS_2025_01/175111101"/>
    <hyperlink ref="F115" r:id="rId9" display="https://podminky.urs.cz/item/CS_URS_2025_01/162751117"/>
    <hyperlink ref="F117" r:id="rId10" display="https://podminky.urs.cz/item/CS_URS_2025_01/162751119"/>
    <hyperlink ref="F121" r:id="rId11" display="https://podminky.urs.cz/item/CS_URS_2025_01/997013873"/>
    <hyperlink ref="F126" r:id="rId12" display="https://podminky.urs.cz/item/CS_URS_2025_01/451572111"/>
    <hyperlink ref="F130" r:id="rId13" display="https://podminky.urs.cz/item/CS_URS_2025_01/998276101"/>
    <hyperlink ref="F135" r:id="rId14" display="https://podminky.urs.cz/item/CS_URS_2025_01/871313121"/>
    <hyperlink ref="F138" r:id="rId15" display="https://podminky.urs.cz/item/CS_URS_2025_01/877310310"/>
    <hyperlink ref="F141" r:id="rId16" display="https://podminky.urs.cz/item/CS_URS_2025_01/871353121"/>
    <hyperlink ref="F145" r:id="rId17" display="https://podminky.urs.cz/item/CS_URS_2025_01/899722112"/>
    <hyperlink ref="F148" r:id="rId18" display="https://podminky.urs.cz/item/CS_URS_2025_01/892351111"/>
    <hyperlink ref="F151" r:id="rId19" display="https://podminky.urs.cz/item/CS_URS_2025_01/892372111"/>
    <hyperlink ref="F154" r:id="rId20" display="https://podminky.urs.cz/item/CS_URS_2025_01/894812034"/>
    <hyperlink ref="F156" r:id="rId21" display="https://podminky.urs.cz/item/CS_URS_2025_01/894812035"/>
    <hyperlink ref="F158" r:id="rId22" display="https://podminky.urs.cz/item/CS_URS_2025_01/894812051"/>
    <hyperlink ref="F160" r:id="rId23" display="https://podminky.urs.cz/item/CS_URS_2025_01/894812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128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2" customFormat="1" ht="12" customHeight="1">
      <c r="A8" s="43"/>
      <c r="B8" s="49"/>
      <c r="C8" s="43"/>
      <c r="D8" s="147" t="s">
        <v>132</v>
      </c>
      <c r="E8" s="43"/>
      <c r="F8" s="43"/>
      <c r="G8" s="43"/>
      <c r="H8" s="43"/>
      <c r="I8" s="43"/>
      <c r="J8" s="43"/>
      <c r="K8" s="43"/>
      <c r="L8" s="14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50" t="s">
        <v>6714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47" t="s">
        <v>18</v>
      </c>
      <c r="E11" s="43"/>
      <c r="F11" s="138" t="s">
        <v>32</v>
      </c>
      <c r="G11" s="43"/>
      <c r="H11" s="43"/>
      <c r="I11" s="147" t="s">
        <v>20</v>
      </c>
      <c r="J11" s="138" t="s">
        <v>32</v>
      </c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47" t="s">
        <v>22</v>
      </c>
      <c r="E12" s="43"/>
      <c r="F12" s="138" t="s">
        <v>33</v>
      </c>
      <c r="G12" s="43"/>
      <c r="H12" s="43"/>
      <c r="I12" s="147" t="s">
        <v>24</v>
      </c>
      <c r="J12" s="151" t="str">
        <f>'Rekapitulace stavby'!AN8</f>
        <v>15. 7. 2024</v>
      </c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0.8" customHeight="1">
      <c r="A13" s="43"/>
      <c r="B13" s="49"/>
      <c r="C13" s="43"/>
      <c r="D13" s="43"/>
      <c r="E13" s="43"/>
      <c r="F13" s="43"/>
      <c r="G13" s="43"/>
      <c r="H13" s="43"/>
      <c r="I13" s="43"/>
      <c r="J13" s="43"/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30</v>
      </c>
      <c r="E14" s="43"/>
      <c r="F14" s="43"/>
      <c r="G14" s="43"/>
      <c r="H14" s="43"/>
      <c r="I14" s="147" t="s">
        <v>31</v>
      </c>
      <c r="J14" s="138" t="str">
        <f>IF('Rekapitulace stavby'!AN10="","",'Rekapitulace stavby'!AN10)</f>
        <v/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38" t="str">
        <f>IF('Rekapitulace stavby'!E11="","",'Rekapitulace stavby'!E11)</f>
        <v xml:space="preserve"> </v>
      </c>
      <c r="F15" s="43"/>
      <c r="G15" s="43"/>
      <c r="H15" s="43"/>
      <c r="I15" s="147" t="s">
        <v>34</v>
      </c>
      <c r="J15" s="138" t="str">
        <f>IF('Rekapitulace stavby'!AN11="","",'Rekapitulace stavby'!AN11)</f>
        <v/>
      </c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47" t="s">
        <v>35</v>
      </c>
      <c r="E17" s="43"/>
      <c r="F17" s="43"/>
      <c r="G17" s="43"/>
      <c r="H17" s="43"/>
      <c r="I17" s="147" t="s">
        <v>31</v>
      </c>
      <c r="J17" s="37" t="str">
        <f>'Rekapitulace stavby'!AN13</f>
        <v>Vyplň údaj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38"/>
      <c r="G18" s="138"/>
      <c r="H18" s="138"/>
      <c r="I18" s="147" t="s">
        <v>34</v>
      </c>
      <c r="J18" s="37" t="str">
        <f>'Rekapitulace stavby'!AN14</f>
        <v>Vyplň údaj</v>
      </c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47" t="s">
        <v>37</v>
      </c>
      <c r="E20" s="43"/>
      <c r="F20" s="43"/>
      <c r="G20" s="43"/>
      <c r="H20" s="43"/>
      <c r="I20" s="147" t="s">
        <v>31</v>
      </c>
      <c r="J20" s="138" t="str">
        <f>IF('Rekapitulace stavby'!AN16="","",'Rekapitulace stavby'!AN16)</f>
        <v/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38" t="str">
        <f>IF('Rekapitulace stavby'!E17="","",'Rekapitulace stavby'!E17)</f>
        <v xml:space="preserve"> </v>
      </c>
      <c r="F21" s="43"/>
      <c r="G21" s="43"/>
      <c r="H21" s="43"/>
      <c r="I21" s="147" t="s">
        <v>34</v>
      </c>
      <c r="J21" s="138" t="str">
        <f>IF('Rekapitulace stavby'!AN17="","",'Rekapitulace stavby'!AN17)</f>
        <v/>
      </c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47" t="s">
        <v>39</v>
      </c>
      <c r="E23" s="43"/>
      <c r="F23" s="43"/>
      <c r="G23" s="43"/>
      <c r="H23" s="43"/>
      <c r="I23" s="147" t="s">
        <v>31</v>
      </c>
      <c r="J23" s="138" t="str">
        <f>IF('Rekapitulace stavby'!AN19="","",'Rekapitulace stavby'!AN19)</f>
        <v/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38" t="str">
        <f>IF('Rekapitulace stavby'!E20="","",'Rekapitulace stavby'!E20)</f>
        <v xml:space="preserve"> </v>
      </c>
      <c r="F24" s="43"/>
      <c r="G24" s="43"/>
      <c r="H24" s="43"/>
      <c r="I24" s="147" t="s">
        <v>34</v>
      </c>
      <c r="J24" s="138" t="str">
        <f>IF('Rekapitulace stavby'!AN20="","",'Rekapitulace stavby'!AN20)</f>
        <v/>
      </c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47" t="s">
        <v>40</v>
      </c>
      <c r="E26" s="43"/>
      <c r="F26" s="43"/>
      <c r="G26" s="43"/>
      <c r="H26" s="43"/>
      <c r="I26" s="43"/>
      <c r="J26" s="43"/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16.5" customHeight="1">
      <c r="A27" s="152"/>
      <c r="B27" s="153"/>
      <c r="C27" s="152"/>
      <c r="D27" s="152"/>
      <c r="E27" s="154" t="s">
        <v>32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56"/>
      <c r="E29" s="156"/>
      <c r="F29" s="156"/>
      <c r="G29" s="156"/>
      <c r="H29" s="156"/>
      <c r="I29" s="156"/>
      <c r="J29" s="156"/>
      <c r="K29" s="156"/>
      <c r="L29" s="14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7" t="s">
        <v>42</v>
      </c>
      <c r="E30" s="43"/>
      <c r="F30" s="43"/>
      <c r="G30" s="43"/>
      <c r="H30" s="43"/>
      <c r="I30" s="43"/>
      <c r="J30" s="158">
        <f>ROUND(J89, 2)</f>
        <v>0</v>
      </c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9" t="s">
        <v>44</v>
      </c>
      <c r="G32" s="43"/>
      <c r="H32" s="43"/>
      <c r="I32" s="159" t="s">
        <v>43</v>
      </c>
      <c r="J32" s="159" t="s">
        <v>45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60" t="s">
        <v>46</v>
      </c>
      <c r="E33" s="147" t="s">
        <v>47</v>
      </c>
      <c r="F33" s="161">
        <f>ROUND((SUM(BE89:BE184)),  2)</f>
        <v>0</v>
      </c>
      <c r="G33" s="43"/>
      <c r="H33" s="43"/>
      <c r="I33" s="162">
        <v>0.20999999999999999</v>
      </c>
      <c r="J33" s="161">
        <f>ROUND(((SUM(BE89:BE184))*I33),  2)</f>
        <v>0</v>
      </c>
      <c r="K33" s="43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47" t="s">
        <v>48</v>
      </c>
      <c r="F34" s="161">
        <f>ROUND((SUM(BF89:BF184)),  2)</f>
        <v>0</v>
      </c>
      <c r="G34" s="43"/>
      <c r="H34" s="43"/>
      <c r="I34" s="162">
        <v>0.12</v>
      </c>
      <c r="J34" s="161">
        <f>ROUND(((SUM(BF89:BF184))*I34),  2)</f>
        <v>0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47" t="s">
        <v>49</v>
      </c>
      <c r="F35" s="161">
        <f>ROUND((SUM(BG89:BG184)),  2)</f>
        <v>0</v>
      </c>
      <c r="G35" s="43"/>
      <c r="H35" s="43"/>
      <c r="I35" s="162">
        <v>0.20999999999999999</v>
      </c>
      <c r="J35" s="161">
        <f>0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47" t="s">
        <v>50</v>
      </c>
      <c r="F36" s="161">
        <f>ROUND((SUM(BH89:BH184)),  2)</f>
        <v>0</v>
      </c>
      <c r="G36" s="43"/>
      <c r="H36" s="43"/>
      <c r="I36" s="162">
        <v>0.12</v>
      </c>
      <c r="J36" s="161">
        <f>0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51</v>
      </c>
      <c r="F37" s="161">
        <f>ROUND((SUM(BI89:BI184)),  2)</f>
        <v>0</v>
      </c>
      <c r="G37" s="43"/>
      <c r="H37" s="43"/>
      <c r="I37" s="162">
        <v>0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63"/>
      <c r="D39" s="164" t="s">
        <v>52</v>
      </c>
      <c r="E39" s="165"/>
      <c r="F39" s="165"/>
      <c r="G39" s="166" t="s">
        <v>53</v>
      </c>
      <c r="H39" s="167" t="s">
        <v>54</v>
      </c>
      <c r="I39" s="165"/>
      <c r="J39" s="168">
        <f>SUM(J30:J37)</f>
        <v>0</v>
      </c>
      <c r="K39" s="169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134</v>
      </c>
      <c r="D45" s="45"/>
      <c r="E45" s="45"/>
      <c r="F45" s="45"/>
      <c r="G45" s="45"/>
      <c r="H45" s="45"/>
      <c r="I45" s="45"/>
      <c r="J45" s="45"/>
      <c r="K45" s="45"/>
      <c r="L45" s="14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26.25" customHeight="1">
      <c r="A48" s="43"/>
      <c r="B48" s="44"/>
      <c r="C48" s="45"/>
      <c r="D48" s="45"/>
      <c r="E48" s="174" t="str">
        <f>E7</f>
        <v>Komunitní dům sociální služby Domova Na cestě – Hlinsko_rev DPS</v>
      </c>
      <c r="F48" s="36"/>
      <c r="G48" s="36"/>
      <c r="H48" s="36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132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IO02 - Vodovodní přípojka</v>
      </c>
      <c r="F50" s="45"/>
      <c r="G50" s="45"/>
      <c r="H50" s="45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4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 xml:space="preserve"> </v>
      </c>
      <c r="G52" s="45"/>
      <c r="H52" s="45"/>
      <c r="I52" s="36" t="s">
        <v>24</v>
      </c>
      <c r="J52" s="77" t="str">
        <f>IF(J12="","",J12)</f>
        <v>15. 7. 2024</v>
      </c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5.15" customHeight="1">
      <c r="A54" s="43"/>
      <c r="B54" s="44"/>
      <c r="C54" s="36" t="s">
        <v>30</v>
      </c>
      <c r="D54" s="45"/>
      <c r="E54" s="45"/>
      <c r="F54" s="31" t="str">
        <f>E15</f>
        <v xml:space="preserve"> </v>
      </c>
      <c r="G54" s="45"/>
      <c r="H54" s="45"/>
      <c r="I54" s="36" t="s">
        <v>37</v>
      </c>
      <c r="J54" s="41" t="str">
        <f>E21</f>
        <v xml:space="preserve"> </v>
      </c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15.15" customHeight="1">
      <c r="A55" s="43"/>
      <c r="B55" s="44"/>
      <c r="C55" s="36" t="s">
        <v>35</v>
      </c>
      <c r="D55" s="45"/>
      <c r="E55" s="45"/>
      <c r="F55" s="31" t="str">
        <f>IF(E18="","",E18)</f>
        <v>Vyplň údaj</v>
      </c>
      <c r="G55" s="45"/>
      <c r="H55" s="45"/>
      <c r="I55" s="36" t="s">
        <v>39</v>
      </c>
      <c r="J55" s="41" t="str">
        <f>E24</f>
        <v xml:space="preserve"> </v>
      </c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75" t="s">
        <v>135</v>
      </c>
      <c r="D57" s="176"/>
      <c r="E57" s="176"/>
      <c r="F57" s="176"/>
      <c r="G57" s="176"/>
      <c r="H57" s="176"/>
      <c r="I57" s="176"/>
      <c r="J57" s="177" t="s">
        <v>136</v>
      </c>
      <c r="K57" s="176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8" t="s">
        <v>74</v>
      </c>
      <c r="D59" s="45"/>
      <c r="E59" s="45"/>
      <c r="F59" s="45"/>
      <c r="G59" s="45"/>
      <c r="H59" s="45"/>
      <c r="I59" s="45"/>
      <c r="J59" s="107">
        <f>J89</f>
        <v>0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137</v>
      </c>
    </row>
    <row r="60" s="9" customFormat="1" ht="24.96" customHeight="1">
      <c r="A60" s="9"/>
      <c r="B60" s="179"/>
      <c r="C60" s="180"/>
      <c r="D60" s="181" t="s">
        <v>141</v>
      </c>
      <c r="E60" s="182"/>
      <c r="F60" s="182"/>
      <c r="G60" s="182"/>
      <c r="H60" s="182"/>
      <c r="I60" s="182"/>
      <c r="J60" s="183">
        <f>J90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30"/>
      <c r="D61" s="186" t="s">
        <v>142</v>
      </c>
      <c r="E61" s="187"/>
      <c r="F61" s="187"/>
      <c r="G61" s="187"/>
      <c r="H61" s="187"/>
      <c r="I61" s="187"/>
      <c r="J61" s="188">
        <f>J91</f>
        <v>0</v>
      </c>
      <c r="K61" s="130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5"/>
      <c r="C62" s="130"/>
      <c r="D62" s="186" t="s">
        <v>441</v>
      </c>
      <c r="E62" s="187"/>
      <c r="F62" s="187"/>
      <c r="G62" s="187"/>
      <c r="H62" s="187"/>
      <c r="I62" s="187"/>
      <c r="J62" s="188">
        <f>J121</f>
        <v>0</v>
      </c>
      <c r="K62" s="130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30"/>
      <c r="D63" s="186" t="s">
        <v>484</v>
      </c>
      <c r="E63" s="187"/>
      <c r="F63" s="187"/>
      <c r="G63" s="187"/>
      <c r="H63" s="187"/>
      <c r="I63" s="187"/>
      <c r="J63" s="188">
        <f>J132</f>
        <v>0</v>
      </c>
      <c r="K63" s="130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143</v>
      </c>
      <c r="E64" s="187"/>
      <c r="F64" s="187"/>
      <c r="G64" s="187"/>
      <c r="H64" s="187"/>
      <c r="I64" s="187"/>
      <c r="J64" s="188">
        <f>J136</f>
        <v>0</v>
      </c>
      <c r="K64" s="130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9"/>
      <c r="C65" s="180"/>
      <c r="D65" s="181" t="s">
        <v>509</v>
      </c>
      <c r="E65" s="182"/>
      <c r="F65" s="182"/>
      <c r="G65" s="182"/>
      <c r="H65" s="182"/>
      <c r="I65" s="182"/>
      <c r="J65" s="183">
        <f>J139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5"/>
      <c r="C66" s="130"/>
      <c r="D66" s="186" t="s">
        <v>6715</v>
      </c>
      <c r="E66" s="187"/>
      <c r="F66" s="187"/>
      <c r="G66" s="187"/>
      <c r="H66" s="187"/>
      <c r="I66" s="187"/>
      <c r="J66" s="188">
        <f>J140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30"/>
      <c r="D67" s="186" t="s">
        <v>6716</v>
      </c>
      <c r="E67" s="187"/>
      <c r="F67" s="187"/>
      <c r="G67" s="187"/>
      <c r="H67" s="187"/>
      <c r="I67" s="187"/>
      <c r="J67" s="188">
        <f>J141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5"/>
      <c r="C68" s="130"/>
      <c r="D68" s="186" t="s">
        <v>6717</v>
      </c>
      <c r="E68" s="187"/>
      <c r="F68" s="187"/>
      <c r="G68" s="187"/>
      <c r="H68" s="187"/>
      <c r="I68" s="187"/>
      <c r="J68" s="188">
        <f>J164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5"/>
      <c r="C69" s="130"/>
      <c r="D69" s="186" t="s">
        <v>6718</v>
      </c>
      <c r="E69" s="187"/>
      <c r="F69" s="187"/>
      <c r="G69" s="187"/>
      <c r="H69" s="187"/>
      <c r="I69" s="187"/>
      <c r="J69" s="188">
        <f>J178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3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149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="2" customFormat="1" ht="6.96" customHeight="1">
      <c r="A71" s="43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9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5" s="2" customFormat="1" ht="6.96" customHeight="1">
      <c r="A75" s="43"/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14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24.96" customHeight="1">
      <c r="A76" s="43"/>
      <c r="B76" s="44"/>
      <c r="C76" s="27" t="s">
        <v>144</v>
      </c>
      <c r="D76" s="45"/>
      <c r="E76" s="45"/>
      <c r="F76" s="45"/>
      <c r="G76" s="45"/>
      <c r="H76" s="45"/>
      <c r="I76" s="45"/>
      <c r="J76" s="45"/>
      <c r="K76" s="45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6.96" customHeight="1">
      <c r="A77" s="43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12" customHeight="1">
      <c r="A78" s="43"/>
      <c r="B78" s="44"/>
      <c r="C78" s="36" t="s">
        <v>16</v>
      </c>
      <c r="D78" s="45"/>
      <c r="E78" s="45"/>
      <c r="F78" s="45"/>
      <c r="G78" s="45"/>
      <c r="H78" s="45"/>
      <c r="I78" s="45"/>
      <c r="J78" s="45"/>
      <c r="K78" s="4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26.25" customHeight="1">
      <c r="A79" s="43"/>
      <c r="B79" s="44"/>
      <c r="C79" s="45"/>
      <c r="D79" s="45"/>
      <c r="E79" s="174" t="str">
        <f>E7</f>
        <v>Komunitní dům sociální služby Domova Na cestě – Hlinsko_rev DPS</v>
      </c>
      <c r="F79" s="36"/>
      <c r="G79" s="36"/>
      <c r="H79" s="36"/>
      <c r="I79" s="45"/>
      <c r="J79" s="45"/>
      <c r="K79" s="45"/>
      <c r="L79" s="14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12" customHeight="1">
      <c r="A80" s="43"/>
      <c r="B80" s="44"/>
      <c r="C80" s="36" t="s">
        <v>132</v>
      </c>
      <c r="D80" s="45"/>
      <c r="E80" s="45"/>
      <c r="F80" s="45"/>
      <c r="G80" s="45"/>
      <c r="H80" s="45"/>
      <c r="I80" s="45"/>
      <c r="J80" s="45"/>
      <c r="K80" s="45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16.5" customHeight="1">
      <c r="A81" s="43"/>
      <c r="B81" s="44"/>
      <c r="C81" s="45"/>
      <c r="D81" s="45"/>
      <c r="E81" s="74" t="str">
        <f>E9</f>
        <v>IO02 - Vodovodní přípojka</v>
      </c>
      <c r="F81" s="45"/>
      <c r="G81" s="45"/>
      <c r="H81" s="45"/>
      <c r="I81" s="45"/>
      <c r="J81" s="45"/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6.96" customHeight="1">
      <c r="A82" s="43"/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2" customHeight="1">
      <c r="A83" s="43"/>
      <c r="B83" s="44"/>
      <c r="C83" s="36" t="s">
        <v>22</v>
      </c>
      <c r="D83" s="45"/>
      <c r="E83" s="45"/>
      <c r="F83" s="31" t="str">
        <f>F12</f>
        <v xml:space="preserve"> </v>
      </c>
      <c r="G83" s="45"/>
      <c r="H83" s="45"/>
      <c r="I83" s="36" t="s">
        <v>24</v>
      </c>
      <c r="J83" s="77" t="str">
        <f>IF(J12="","",J12)</f>
        <v>15. 7. 2024</v>
      </c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6.96" customHeight="1">
      <c r="A84" s="43"/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15.15" customHeight="1">
      <c r="A85" s="43"/>
      <c r="B85" s="44"/>
      <c r="C85" s="36" t="s">
        <v>30</v>
      </c>
      <c r="D85" s="45"/>
      <c r="E85" s="45"/>
      <c r="F85" s="31" t="str">
        <f>E15</f>
        <v xml:space="preserve"> </v>
      </c>
      <c r="G85" s="45"/>
      <c r="H85" s="45"/>
      <c r="I85" s="36" t="s">
        <v>37</v>
      </c>
      <c r="J85" s="41" t="str">
        <f>E21</f>
        <v xml:space="preserve"> </v>
      </c>
      <c r="K85" s="45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15.15" customHeight="1">
      <c r="A86" s="43"/>
      <c r="B86" s="44"/>
      <c r="C86" s="36" t="s">
        <v>35</v>
      </c>
      <c r="D86" s="45"/>
      <c r="E86" s="45"/>
      <c r="F86" s="31" t="str">
        <f>IF(E18="","",E18)</f>
        <v>Vyplň údaj</v>
      </c>
      <c r="G86" s="45"/>
      <c r="H86" s="45"/>
      <c r="I86" s="36" t="s">
        <v>39</v>
      </c>
      <c r="J86" s="41" t="str">
        <f>E24</f>
        <v xml:space="preserve"> </v>
      </c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10.32" customHeight="1">
      <c r="A87" s="43"/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11" customFormat="1" ht="29.28" customHeight="1">
      <c r="A88" s="190"/>
      <c r="B88" s="191"/>
      <c r="C88" s="192" t="s">
        <v>145</v>
      </c>
      <c r="D88" s="193" t="s">
        <v>61</v>
      </c>
      <c r="E88" s="193" t="s">
        <v>57</v>
      </c>
      <c r="F88" s="193" t="s">
        <v>58</v>
      </c>
      <c r="G88" s="193" t="s">
        <v>146</v>
      </c>
      <c r="H88" s="193" t="s">
        <v>147</v>
      </c>
      <c r="I88" s="193" t="s">
        <v>148</v>
      </c>
      <c r="J88" s="193" t="s">
        <v>136</v>
      </c>
      <c r="K88" s="194" t="s">
        <v>149</v>
      </c>
      <c r="L88" s="195"/>
      <c r="M88" s="97" t="s">
        <v>32</v>
      </c>
      <c r="N88" s="98" t="s">
        <v>46</v>
      </c>
      <c r="O88" s="98" t="s">
        <v>150</v>
      </c>
      <c r="P88" s="98" t="s">
        <v>151</v>
      </c>
      <c r="Q88" s="98" t="s">
        <v>152</v>
      </c>
      <c r="R88" s="98" t="s">
        <v>153</v>
      </c>
      <c r="S88" s="98" t="s">
        <v>154</v>
      </c>
      <c r="T88" s="99" t="s">
        <v>155</v>
      </c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</row>
    <row r="89" s="2" customFormat="1" ht="22.8" customHeight="1">
      <c r="A89" s="43"/>
      <c r="B89" s="44"/>
      <c r="C89" s="104" t="s">
        <v>156</v>
      </c>
      <c r="D89" s="45"/>
      <c r="E89" s="45"/>
      <c r="F89" s="45"/>
      <c r="G89" s="45"/>
      <c r="H89" s="45"/>
      <c r="I89" s="45"/>
      <c r="J89" s="196">
        <f>BK89</f>
        <v>0</v>
      </c>
      <c r="K89" s="45"/>
      <c r="L89" s="49"/>
      <c r="M89" s="100"/>
      <c r="N89" s="197"/>
      <c r="O89" s="101"/>
      <c r="P89" s="198">
        <f>P90+P139</f>
        <v>0</v>
      </c>
      <c r="Q89" s="101"/>
      <c r="R89" s="198">
        <f>R90+R139</f>
        <v>1.2175361</v>
      </c>
      <c r="S89" s="101"/>
      <c r="T89" s="199">
        <f>T90+T139</f>
        <v>0</v>
      </c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T89" s="21" t="s">
        <v>75</v>
      </c>
      <c r="AU89" s="21" t="s">
        <v>137</v>
      </c>
      <c r="BK89" s="200">
        <f>BK90+BK139</f>
        <v>0</v>
      </c>
    </row>
    <row r="90" s="12" customFormat="1" ht="25.92" customHeight="1">
      <c r="A90" s="12"/>
      <c r="B90" s="201"/>
      <c r="C90" s="202"/>
      <c r="D90" s="203" t="s">
        <v>75</v>
      </c>
      <c r="E90" s="204" t="s">
        <v>201</v>
      </c>
      <c r="F90" s="204" t="s">
        <v>202</v>
      </c>
      <c r="G90" s="202"/>
      <c r="H90" s="202"/>
      <c r="I90" s="205"/>
      <c r="J90" s="206">
        <f>BK90</f>
        <v>0</v>
      </c>
      <c r="K90" s="202"/>
      <c r="L90" s="207"/>
      <c r="M90" s="208"/>
      <c r="N90" s="209"/>
      <c r="O90" s="209"/>
      <c r="P90" s="210">
        <f>P91+P132+P136</f>
        <v>0</v>
      </c>
      <c r="Q90" s="209"/>
      <c r="R90" s="210">
        <f>R91+R132+R136</f>
        <v>0.50565611399999999</v>
      </c>
      <c r="S90" s="209"/>
      <c r="T90" s="211">
        <f>T91+T132+T136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2" t="s">
        <v>84</v>
      </c>
      <c r="AT90" s="213" t="s">
        <v>75</v>
      </c>
      <c r="AU90" s="213" t="s">
        <v>76</v>
      </c>
      <c r="AY90" s="212" t="s">
        <v>159</v>
      </c>
      <c r="BK90" s="214">
        <f>BK91+BK132+BK136</f>
        <v>0</v>
      </c>
    </row>
    <row r="91" s="12" customFormat="1" ht="22.8" customHeight="1">
      <c r="A91" s="12"/>
      <c r="B91" s="201"/>
      <c r="C91" s="202"/>
      <c r="D91" s="203" t="s">
        <v>75</v>
      </c>
      <c r="E91" s="215" t="s">
        <v>84</v>
      </c>
      <c r="F91" s="215" t="s">
        <v>203</v>
      </c>
      <c r="G91" s="202"/>
      <c r="H91" s="202"/>
      <c r="I91" s="205"/>
      <c r="J91" s="216">
        <f>BK91</f>
        <v>0</v>
      </c>
      <c r="K91" s="202"/>
      <c r="L91" s="207"/>
      <c r="M91" s="208"/>
      <c r="N91" s="209"/>
      <c r="O91" s="209"/>
      <c r="P91" s="210">
        <f>P92+SUM(P93:P121)</f>
        <v>0</v>
      </c>
      <c r="Q91" s="209"/>
      <c r="R91" s="210">
        <f>R92+SUM(R93:R121)</f>
        <v>0.50565611399999999</v>
      </c>
      <c r="S91" s="209"/>
      <c r="T91" s="211">
        <f>T92+SUM(T93:T121)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2" t="s">
        <v>84</v>
      </c>
      <c r="AT91" s="213" t="s">
        <v>75</v>
      </c>
      <c r="AU91" s="213" t="s">
        <v>84</v>
      </c>
      <c r="AY91" s="212" t="s">
        <v>159</v>
      </c>
      <c r="BK91" s="214">
        <f>BK92+SUM(BK93:BK121)</f>
        <v>0</v>
      </c>
    </row>
    <row r="92" s="2" customFormat="1" ht="90" customHeight="1">
      <c r="A92" s="43"/>
      <c r="B92" s="44"/>
      <c r="C92" s="217" t="s">
        <v>84</v>
      </c>
      <c r="D92" s="217" t="s">
        <v>162</v>
      </c>
      <c r="E92" s="218" t="s">
        <v>6162</v>
      </c>
      <c r="F92" s="219" t="s">
        <v>6163</v>
      </c>
      <c r="G92" s="220" t="s">
        <v>785</v>
      </c>
      <c r="H92" s="221">
        <v>2</v>
      </c>
      <c r="I92" s="222"/>
      <c r="J92" s="223">
        <f>ROUND(I92*H92,2)</f>
        <v>0</v>
      </c>
      <c r="K92" s="219" t="s">
        <v>166</v>
      </c>
      <c r="L92" s="49"/>
      <c r="M92" s="224" t="s">
        <v>32</v>
      </c>
      <c r="N92" s="225" t="s">
        <v>48</v>
      </c>
      <c r="O92" s="89"/>
      <c r="P92" s="226">
        <f>O92*H92</f>
        <v>0</v>
      </c>
      <c r="Q92" s="226">
        <v>0.0086800000000000002</v>
      </c>
      <c r="R92" s="226">
        <f>Q92*H92</f>
        <v>0.01736</v>
      </c>
      <c r="S92" s="226">
        <v>0</v>
      </c>
      <c r="T92" s="227">
        <f>S92*H92</f>
        <v>0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R92" s="228" t="s">
        <v>96</v>
      </c>
      <c r="AT92" s="228" t="s">
        <v>162</v>
      </c>
      <c r="AU92" s="228" t="s">
        <v>91</v>
      </c>
      <c r="AY92" s="21" t="s">
        <v>159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1" t="s">
        <v>91</v>
      </c>
      <c r="BK92" s="229">
        <f>ROUND(I92*H92,2)</f>
        <v>0</v>
      </c>
      <c r="BL92" s="21" t="s">
        <v>96</v>
      </c>
      <c r="BM92" s="228" t="s">
        <v>6719</v>
      </c>
    </row>
    <row r="93" s="2" customFormat="1">
      <c r="A93" s="43"/>
      <c r="B93" s="44"/>
      <c r="C93" s="45"/>
      <c r="D93" s="230" t="s">
        <v>168</v>
      </c>
      <c r="E93" s="45"/>
      <c r="F93" s="231" t="s">
        <v>6165</v>
      </c>
      <c r="G93" s="45"/>
      <c r="H93" s="45"/>
      <c r="I93" s="232"/>
      <c r="J93" s="45"/>
      <c r="K93" s="45"/>
      <c r="L93" s="49"/>
      <c r="M93" s="233"/>
      <c r="N93" s="234"/>
      <c r="O93" s="89"/>
      <c r="P93" s="89"/>
      <c r="Q93" s="89"/>
      <c r="R93" s="89"/>
      <c r="S93" s="89"/>
      <c r="T93" s="90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T93" s="21" t="s">
        <v>168</v>
      </c>
      <c r="AU93" s="21" t="s">
        <v>91</v>
      </c>
    </row>
    <row r="94" s="2" customFormat="1" ht="100.5" customHeight="1">
      <c r="A94" s="43"/>
      <c r="B94" s="44"/>
      <c r="C94" s="217" t="s">
        <v>91</v>
      </c>
      <c r="D94" s="217" t="s">
        <v>162</v>
      </c>
      <c r="E94" s="218" t="s">
        <v>6166</v>
      </c>
      <c r="F94" s="219" t="s">
        <v>6167</v>
      </c>
      <c r="G94" s="220" t="s">
        <v>785</v>
      </c>
      <c r="H94" s="221">
        <v>5</v>
      </c>
      <c r="I94" s="222"/>
      <c r="J94" s="223">
        <f>ROUND(I94*H94,2)</f>
        <v>0</v>
      </c>
      <c r="K94" s="219" t="s">
        <v>166</v>
      </c>
      <c r="L94" s="49"/>
      <c r="M94" s="224" t="s">
        <v>32</v>
      </c>
      <c r="N94" s="225" t="s">
        <v>48</v>
      </c>
      <c r="O94" s="89"/>
      <c r="P94" s="226">
        <f>O94*H94</f>
        <v>0</v>
      </c>
      <c r="Q94" s="226">
        <v>0.06053</v>
      </c>
      <c r="R94" s="226">
        <f>Q94*H94</f>
        <v>0.30264999999999997</v>
      </c>
      <c r="S94" s="226">
        <v>0</v>
      </c>
      <c r="T94" s="227">
        <f>S94*H94</f>
        <v>0</v>
      </c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R94" s="228" t="s">
        <v>96</v>
      </c>
      <c r="AT94" s="228" t="s">
        <v>162</v>
      </c>
      <c r="AU94" s="228" t="s">
        <v>91</v>
      </c>
      <c r="AY94" s="21" t="s">
        <v>159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1" t="s">
        <v>91</v>
      </c>
      <c r="BK94" s="229">
        <f>ROUND(I94*H94,2)</f>
        <v>0</v>
      </c>
      <c r="BL94" s="21" t="s">
        <v>96</v>
      </c>
      <c r="BM94" s="228" t="s">
        <v>6720</v>
      </c>
    </row>
    <row r="95" s="2" customFormat="1">
      <c r="A95" s="43"/>
      <c r="B95" s="44"/>
      <c r="C95" s="45"/>
      <c r="D95" s="230" t="s">
        <v>168</v>
      </c>
      <c r="E95" s="45"/>
      <c r="F95" s="231" t="s">
        <v>6169</v>
      </c>
      <c r="G95" s="45"/>
      <c r="H95" s="45"/>
      <c r="I95" s="232"/>
      <c r="J95" s="45"/>
      <c r="K95" s="45"/>
      <c r="L95" s="49"/>
      <c r="M95" s="233"/>
      <c r="N95" s="234"/>
      <c r="O95" s="89"/>
      <c r="P95" s="89"/>
      <c r="Q95" s="89"/>
      <c r="R95" s="89"/>
      <c r="S95" s="89"/>
      <c r="T95" s="90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T95" s="21" t="s">
        <v>168</v>
      </c>
      <c r="AU95" s="21" t="s">
        <v>91</v>
      </c>
    </row>
    <row r="96" s="2" customFormat="1" ht="49.05" customHeight="1">
      <c r="A96" s="43"/>
      <c r="B96" s="44"/>
      <c r="C96" s="217" t="s">
        <v>93</v>
      </c>
      <c r="D96" s="217" t="s">
        <v>162</v>
      </c>
      <c r="E96" s="218" t="s">
        <v>6170</v>
      </c>
      <c r="F96" s="219" t="s">
        <v>6171</v>
      </c>
      <c r="G96" s="220" t="s">
        <v>561</v>
      </c>
      <c r="H96" s="221">
        <v>106.5</v>
      </c>
      <c r="I96" s="222"/>
      <c r="J96" s="223">
        <f>ROUND(I96*H96,2)</f>
        <v>0</v>
      </c>
      <c r="K96" s="219" t="s">
        <v>166</v>
      </c>
      <c r="L96" s="49"/>
      <c r="M96" s="224" t="s">
        <v>32</v>
      </c>
      <c r="N96" s="225" t="s">
        <v>48</v>
      </c>
      <c r="O96" s="8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R96" s="228" t="s">
        <v>96</v>
      </c>
      <c r="AT96" s="228" t="s">
        <v>162</v>
      </c>
      <c r="AU96" s="228" t="s">
        <v>91</v>
      </c>
      <c r="AY96" s="21" t="s">
        <v>159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1" t="s">
        <v>91</v>
      </c>
      <c r="BK96" s="229">
        <f>ROUND(I96*H96,2)</f>
        <v>0</v>
      </c>
      <c r="BL96" s="21" t="s">
        <v>96</v>
      </c>
      <c r="BM96" s="228" t="s">
        <v>6721</v>
      </c>
    </row>
    <row r="97" s="2" customFormat="1">
      <c r="A97" s="43"/>
      <c r="B97" s="44"/>
      <c r="C97" s="45"/>
      <c r="D97" s="230" t="s">
        <v>168</v>
      </c>
      <c r="E97" s="45"/>
      <c r="F97" s="231" t="s">
        <v>6173</v>
      </c>
      <c r="G97" s="45"/>
      <c r="H97" s="45"/>
      <c r="I97" s="232"/>
      <c r="J97" s="45"/>
      <c r="K97" s="45"/>
      <c r="L97" s="49"/>
      <c r="M97" s="233"/>
      <c r="N97" s="234"/>
      <c r="O97" s="89"/>
      <c r="P97" s="89"/>
      <c r="Q97" s="89"/>
      <c r="R97" s="89"/>
      <c r="S97" s="89"/>
      <c r="T97" s="90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T97" s="21" t="s">
        <v>168</v>
      </c>
      <c r="AU97" s="21" t="s">
        <v>91</v>
      </c>
    </row>
    <row r="98" s="14" customFormat="1">
      <c r="A98" s="14"/>
      <c r="B98" s="246"/>
      <c r="C98" s="247"/>
      <c r="D98" s="237" t="s">
        <v>170</v>
      </c>
      <c r="E98" s="248" t="s">
        <v>32</v>
      </c>
      <c r="F98" s="249" t="s">
        <v>6722</v>
      </c>
      <c r="G98" s="247"/>
      <c r="H98" s="250">
        <v>106.5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170</v>
      </c>
      <c r="AU98" s="256" t="s">
        <v>91</v>
      </c>
      <c r="AV98" s="14" t="s">
        <v>91</v>
      </c>
      <c r="AW98" s="14" t="s">
        <v>38</v>
      </c>
      <c r="AX98" s="14" t="s">
        <v>84</v>
      </c>
      <c r="AY98" s="256" t="s">
        <v>159</v>
      </c>
    </row>
    <row r="99" s="2" customFormat="1" ht="44.25" customHeight="1">
      <c r="A99" s="43"/>
      <c r="B99" s="44"/>
      <c r="C99" s="217" t="s">
        <v>96</v>
      </c>
      <c r="D99" s="217" t="s">
        <v>162</v>
      </c>
      <c r="E99" s="218" t="s">
        <v>6174</v>
      </c>
      <c r="F99" s="219" t="s">
        <v>6175</v>
      </c>
      <c r="G99" s="220" t="s">
        <v>561</v>
      </c>
      <c r="H99" s="221">
        <v>5.2999999999999998</v>
      </c>
      <c r="I99" s="222"/>
      <c r="J99" s="223">
        <f>ROUND(I99*H99,2)</f>
        <v>0</v>
      </c>
      <c r="K99" s="219" t="s">
        <v>166</v>
      </c>
      <c r="L99" s="49"/>
      <c r="M99" s="224" t="s">
        <v>32</v>
      </c>
      <c r="N99" s="225" t="s">
        <v>48</v>
      </c>
      <c r="O99" s="8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R99" s="228" t="s">
        <v>96</v>
      </c>
      <c r="AT99" s="228" t="s">
        <v>162</v>
      </c>
      <c r="AU99" s="228" t="s">
        <v>91</v>
      </c>
      <c r="AY99" s="21" t="s">
        <v>159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1" t="s">
        <v>91</v>
      </c>
      <c r="BK99" s="229">
        <f>ROUND(I99*H99,2)</f>
        <v>0</v>
      </c>
      <c r="BL99" s="21" t="s">
        <v>96</v>
      </c>
      <c r="BM99" s="228" t="s">
        <v>6723</v>
      </c>
    </row>
    <row r="100" s="2" customFormat="1">
      <c r="A100" s="43"/>
      <c r="B100" s="44"/>
      <c r="C100" s="45"/>
      <c r="D100" s="230" t="s">
        <v>168</v>
      </c>
      <c r="E100" s="45"/>
      <c r="F100" s="231" t="s">
        <v>6177</v>
      </c>
      <c r="G100" s="45"/>
      <c r="H100" s="45"/>
      <c r="I100" s="232"/>
      <c r="J100" s="45"/>
      <c r="K100" s="45"/>
      <c r="L100" s="49"/>
      <c r="M100" s="233"/>
      <c r="N100" s="234"/>
      <c r="O100" s="89"/>
      <c r="P100" s="89"/>
      <c r="Q100" s="89"/>
      <c r="R100" s="89"/>
      <c r="S100" s="89"/>
      <c r="T100" s="90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T100" s="21" t="s">
        <v>168</v>
      </c>
      <c r="AU100" s="21" t="s">
        <v>91</v>
      </c>
    </row>
    <row r="101" s="2" customFormat="1" ht="37.8" customHeight="1">
      <c r="A101" s="43"/>
      <c r="B101" s="44"/>
      <c r="C101" s="217" t="s">
        <v>99</v>
      </c>
      <c r="D101" s="217" t="s">
        <v>162</v>
      </c>
      <c r="E101" s="218" t="s">
        <v>6178</v>
      </c>
      <c r="F101" s="219" t="s">
        <v>6179</v>
      </c>
      <c r="G101" s="220" t="s">
        <v>561</v>
      </c>
      <c r="H101" s="221">
        <v>10.65</v>
      </c>
      <c r="I101" s="222"/>
      <c r="J101" s="223">
        <f>ROUND(I101*H101,2)</f>
        <v>0</v>
      </c>
      <c r="K101" s="219" t="s">
        <v>166</v>
      </c>
      <c r="L101" s="49"/>
      <c r="M101" s="224" t="s">
        <v>32</v>
      </c>
      <c r="N101" s="225" t="s">
        <v>48</v>
      </c>
      <c r="O101" s="8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R101" s="228" t="s">
        <v>96</v>
      </c>
      <c r="AT101" s="228" t="s">
        <v>162</v>
      </c>
      <c r="AU101" s="228" t="s">
        <v>91</v>
      </c>
      <c r="AY101" s="21" t="s">
        <v>159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1" t="s">
        <v>91</v>
      </c>
      <c r="BK101" s="229">
        <f>ROUND(I101*H101,2)</f>
        <v>0</v>
      </c>
      <c r="BL101" s="21" t="s">
        <v>96</v>
      </c>
      <c r="BM101" s="228" t="s">
        <v>6724</v>
      </c>
    </row>
    <row r="102" s="2" customFormat="1">
      <c r="A102" s="43"/>
      <c r="B102" s="44"/>
      <c r="C102" s="45"/>
      <c r="D102" s="230" t="s">
        <v>168</v>
      </c>
      <c r="E102" s="45"/>
      <c r="F102" s="231" t="s">
        <v>6181</v>
      </c>
      <c r="G102" s="45"/>
      <c r="H102" s="45"/>
      <c r="I102" s="232"/>
      <c r="J102" s="45"/>
      <c r="K102" s="45"/>
      <c r="L102" s="49"/>
      <c r="M102" s="233"/>
      <c r="N102" s="234"/>
      <c r="O102" s="89"/>
      <c r="P102" s="89"/>
      <c r="Q102" s="89"/>
      <c r="R102" s="89"/>
      <c r="S102" s="89"/>
      <c r="T102" s="90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T102" s="21" t="s">
        <v>168</v>
      </c>
      <c r="AU102" s="21" t="s">
        <v>91</v>
      </c>
    </row>
    <row r="103" s="2" customFormat="1">
      <c r="A103" s="43"/>
      <c r="B103" s="44"/>
      <c r="C103" s="45"/>
      <c r="D103" s="237" t="s">
        <v>564</v>
      </c>
      <c r="E103" s="45"/>
      <c r="F103" s="265" t="s">
        <v>6182</v>
      </c>
      <c r="G103" s="45"/>
      <c r="H103" s="45"/>
      <c r="I103" s="232"/>
      <c r="J103" s="45"/>
      <c r="K103" s="45"/>
      <c r="L103" s="49"/>
      <c r="M103" s="233"/>
      <c r="N103" s="234"/>
      <c r="O103" s="89"/>
      <c r="P103" s="89"/>
      <c r="Q103" s="89"/>
      <c r="R103" s="89"/>
      <c r="S103" s="89"/>
      <c r="T103" s="90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T103" s="21" t="s">
        <v>564</v>
      </c>
      <c r="AU103" s="21" t="s">
        <v>91</v>
      </c>
    </row>
    <row r="104" s="14" customFormat="1">
      <c r="A104" s="14"/>
      <c r="B104" s="246"/>
      <c r="C104" s="247"/>
      <c r="D104" s="237" t="s">
        <v>170</v>
      </c>
      <c r="E104" s="247"/>
      <c r="F104" s="249" t="s">
        <v>6725</v>
      </c>
      <c r="G104" s="247"/>
      <c r="H104" s="250">
        <v>10.65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170</v>
      </c>
      <c r="AU104" s="256" t="s">
        <v>91</v>
      </c>
      <c r="AV104" s="14" t="s">
        <v>91</v>
      </c>
      <c r="AW104" s="14" t="s">
        <v>4</v>
      </c>
      <c r="AX104" s="14" t="s">
        <v>84</v>
      </c>
      <c r="AY104" s="256" t="s">
        <v>159</v>
      </c>
    </row>
    <row r="105" s="2" customFormat="1" ht="37.8" customHeight="1">
      <c r="A105" s="43"/>
      <c r="B105" s="44"/>
      <c r="C105" s="217" t="s">
        <v>102</v>
      </c>
      <c r="D105" s="217" t="s">
        <v>162</v>
      </c>
      <c r="E105" s="218" t="s">
        <v>6726</v>
      </c>
      <c r="F105" s="219" t="s">
        <v>6727</v>
      </c>
      <c r="G105" s="220" t="s">
        <v>165</v>
      </c>
      <c r="H105" s="221">
        <v>221.40000000000001</v>
      </c>
      <c r="I105" s="222"/>
      <c r="J105" s="223">
        <f>ROUND(I105*H105,2)</f>
        <v>0</v>
      </c>
      <c r="K105" s="219" t="s">
        <v>166</v>
      </c>
      <c r="L105" s="49"/>
      <c r="M105" s="224" t="s">
        <v>32</v>
      </c>
      <c r="N105" s="225" t="s">
        <v>48</v>
      </c>
      <c r="O105" s="89"/>
      <c r="P105" s="226">
        <f>O105*H105</f>
        <v>0</v>
      </c>
      <c r="Q105" s="226">
        <v>0.00083850999999999999</v>
      </c>
      <c r="R105" s="226">
        <f>Q105*H105</f>
        <v>0.185646114</v>
      </c>
      <c r="S105" s="226">
        <v>0</v>
      </c>
      <c r="T105" s="227">
        <f>S105*H105</f>
        <v>0</v>
      </c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R105" s="228" t="s">
        <v>96</v>
      </c>
      <c r="AT105" s="228" t="s">
        <v>162</v>
      </c>
      <c r="AU105" s="228" t="s">
        <v>91</v>
      </c>
      <c r="AY105" s="21" t="s">
        <v>159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91</v>
      </c>
      <c r="BK105" s="229">
        <f>ROUND(I105*H105,2)</f>
        <v>0</v>
      </c>
      <c r="BL105" s="21" t="s">
        <v>96</v>
      </c>
      <c r="BM105" s="228" t="s">
        <v>6728</v>
      </c>
    </row>
    <row r="106" s="2" customFormat="1">
      <c r="A106" s="43"/>
      <c r="B106" s="44"/>
      <c r="C106" s="45"/>
      <c r="D106" s="230" t="s">
        <v>168</v>
      </c>
      <c r="E106" s="45"/>
      <c r="F106" s="231" t="s">
        <v>6729</v>
      </c>
      <c r="G106" s="45"/>
      <c r="H106" s="45"/>
      <c r="I106" s="232"/>
      <c r="J106" s="45"/>
      <c r="K106" s="45"/>
      <c r="L106" s="49"/>
      <c r="M106" s="233"/>
      <c r="N106" s="234"/>
      <c r="O106" s="89"/>
      <c r="P106" s="89"/>
      <c r="Q106" s="89"/>
      <c r="R106" s="89"/>
      <c r="S106" s="89"/>
      <c r="T106" s="90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T106" s="21" t="s">
        <v>168</v>
      </c>
      <c r="AU106" s="21" t="s">
        <v>91</v>
      </c>
    </row>
    <row r="107" s="14" customFormat="1">
      <c r="A107" s="14"/>
      <c r="B107" s="246"/>
      <c r="C107" s="247"/>
      <c r="D107" s="237" t="s">
        <v>170</v>
      </c>
      <c r="E107" s="248" t="s">
        <v>32</v>
      </c>
      <c r="F107" s="249" t="s">
        <v>6730</v>
      </c>
      <c r="G107" s="247"/>
      <c r="H107" s="250">
        <v>221.40000000000001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170</v>
      </c>
      <c r="AU107" s="256" t="s">
        <v>91</v>
      </c>
      <c r="AV107" s="14" t="s">
        <v>91</v>
      </c>
      <c r="AW107" s="14" t="s">
        <v>38</v>
      </c>
      <c r="AX107" s="14" t="s">
        <v>84</v>
      </c>
      <c r="AY107" s="256" t="s">
        <v>159</v>
      </c>
    </row>
    <row r="108" s="2" customFormat="1" ht="44.25" customHeight="1">
      <c r="A108" s="43"/>
      <c r="B108" s="44"/>
      <c r="C108" s="217" t="s">
        <v>105</v>
      </c>
      <c r="D108" s="217" t="s">
        <v>162</v>
      </c>
      <c r="E108" s="218" t="s">
        <v>6731</v>
      </c>
      <c r="F108" s="219" t="s">
        <v>6732</v>
      </c>
      <c r="G108" s="220" t="s">
        <v>165</v>
      </c>
      <c r="H108" s="221">
        <v>221.40000000000001</v>
      </c>
      <c r="I108" s="222"/>
      <c r="J108" s="223">
        <f>ROUND(I108*H108,2)</f>
        <v>0</v>
      </c>
      <c r="K108" s="219" t="s">
        <v>166</v>
      </c>
      <c r="L108" s="49"/>
      <c r="M108" s="224" t="s">
        <v>32</v>
      </c>
      <c r="N108" s="225" t="s">
        <v>48</v>
      </c>
      <c r="O108" s="8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R108" s="228" t="s">
        <v>96</v>
      </c>
      <c r="AT108" s="228" t="s">
        <v>162</v>
      </c>
      <c r="AU108" s="228" t="s">
        <v>91</v>
      </c>
      <c r="AY108" s="21" t="s">
        <v>159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1" t="s">
        <v>91</v>
      </c>
      <c r="BK108" s="229">
        <f>ROUND(I108*H108,2)</f>
        <v>0</v>
      </c>
      <c r="BL108" s="21" t="s">
        <v>96</v>
      </c>
      <c r="BM108" s="228" t="s">
        <v>6733</v>
      </c>
    </row>
    <row r="109" s="2" customFormat="1">
      <c r="A109" s="43"/>
      <c r="B109" s="44"/>
      <c r="C109" s="45"/>
      <c r="D109" s="230" t="s">
        <v>168</v>
      </c>
      <c r="E109" s="45"/>
      <c r="F109" s="231" t="s">
        <v>6734</v>
      </c>
      <c r="G109" s="45"/>
      <c r="H109" s="45"/>
      <c r="I109" s="232"/>
      <c r="J109" s="45"/>
      <c r="K109" s="45"/>
      <c r="L109" s="49"/>
      <c r="M109" s="233"/>
      <c r="N109" s="234"/>
      <c r="O109" s="89"/>
      <c r="P109" s="89"/>
      <c r="Q109" s="89"/>
      <c r="R109" s="89"/>
      <c r="S109" s="89"/>
      <c r="T109" s="90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T109" s="21" t="s">
        <v>168</v>
      </c>
      <c r="AU109" s="21" t="s">
        <v>91</v>
      </c>
    </row>
    <row r="110" s="2" customFormat="1" ht="44.25" customHeight="1">
      <c r="A110" s="43"/>
      <c r="B110" s="44"/>
      <c r="C110" s="217" t="s">
        <v>108</v>
      </c>
      <c r="D110" s="217" t="s">
        <v>162</v>
      </c>
      <c r="E110" s="218" t="s">
        <v>604</v>
      </c>
      <c r="F110" s="219" t="s">
        <v>605</v>
      </c>
      <c r="G110" s="220" t="s">
        <v>561</v>
      </c>
      <c r="H110" s="221">
        <v>87.200000000000003</v>
      </c>
      <c r="I110" s="222"/>
      <c r="J110" s="223">
        <f>ROUND(I110*H110,2)</f>
        <v>0</v>
      </c>
      <c r="K110" s="219" t="s">
        <v>166</v>
      </c>
      <c r="L110" s="49"/>
      <c r="M110" s="224" t="s">
        <v>32</v>
      </c>
      <c r="N110" s="225" t="s">
        <v>48</v>
      </c>
      <c r="O110" s="8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96</v>
      </c>
      <c r="AT110" s="228" t="s">
        <v>162</v>
      </c>
      <c r="AU110" s="228" t="s">
        <v>91</v>
      </c>
      <c r="AY110" s="21" t="s">
        <v>159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91</v>
      </c>
      <c r="BK110" s="229">
        <f>ROUND(I110*H110,2)</f>
        <v>0</v>
      </c>
      <c r="BL110" s="21" t="s">
        <v>96</v>
      </c>
      <c r="BM110" s="228" t="s">
        <v>6735</v>
      </c>
    </row>
    <row r="111" s="2" customFormat="1">
      <c r="A111" s="43"/>
      <c r="B111" s="44"/>
      <c r="C111" s="45"/>
      <c r="D111" s="230" t="s">
        <v>168</v>
      </c>
      <c r="E111" s="45"/>
      <c r="F111" s="231" t="s">
        <v>607</v>
      </c>
      <c r="G111" s="45"/>
      <c r="H111" s="45"/>
      <c r="I111" s="232"/>
      <c r="J111" s="45"/>
      <c r="K111" s="45"/>
      <c r="L111" s="49"/>
      <c r="M111" s="233"/>
      <c r="N111" s="234"/>
      <c r="O111" s="89"/>
      <c r="P111" s="89"/>
      <c r="Q111" s="89"/>
      <c r="R111" s="89"/>
      <c r="S111" s="89"/>
      <c r="T111" s="90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T111" s="21" t="s">
        <v>168</v>
      </c>
      <c r="AU111" s="21" t="s">
        <v>91</v>
      </c>
    </row>
    <row r="112" s="2" customFormat="1" ht="44.25" customHeight="1">
      <c r="A112" s="43"/>
      <c r="B112" s="44"/>
      <c r="C112" s="217" t="s">
        <v>111</v>
      </c>
      <c r="D112" s="217" t="s">
        <v>162</v>
      </c>
      <c r="E112" s="218" t="s">
        <v>6736</v>
      </c>
      <c r="F112" s="219" t="s">
        <v>6737</v>
      </c>
      <c r="G112" s="220" t="s">
        <v>561</v>
      </c>
      <c r="H112" s="221">
        <v>111.8</v>
      </c>
      <c r="I112" s="222"/>
      <c r="J112" s="223">
        <f>ROUND(I112*H112,2)</f>
        <v>0</v>
      </c>
      <c r="K112" s="219" t="s">
        <v>166</v>
      </c>
      <c r="L112" s="49"/>
      <c r="M112" s="224" t="s">
        <v>32</v>
      </c>
      <c r="N112" s="225" t="s">
        <v>48</v>
      </c>
      <c r="O112" s="8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R112" s="228" t="s">
        <v>96</v>
      </c>
      <c r="AT112" s="228" t="s">
        <v>162</v>
      </c>
      <c r="AU112" s="228" t="s">
        <v>91</v>
      </c>
      <c r="AY112" s="21" t="s">
        <v>159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1" t="s">
        <v>91</v>
      </c>
      <c r="BK112" s="229">
        <f>ROUND(I112*H112,2)</f>
        <v>0</v>
      </c>
      <c r="BL112" s="21" t="s">
        <v>96</v>
      </c>
      <c r="BM112" s="228" t="s">
        <v>6738</v>
      </c>
    </row>
    <row r="113" s="2" customFormat="1">
      <c r="A113" s="43"/>
      <c r="B113" s="44"/>
      <c r="C113" s="45"/>
      <c r="D113" s="230" t="s">
        <v>168</v>
      </c>
      <c r="E113" s="45"/>
      <c r="F113" s="231" t="s">
        <v>6739</v>
      </c>
      <c r="G113" s="45"/>
      <c r="H113" s="45"/>
      <c r="I113" s="232"/>
      <c r="J113" s="45"/>
      <c r="K113" s="45"/>
      <c r="L113" s="49"/>
      <c r="M113" s="233"/>
      <c r="N113" s="234"/>
      <c r="O113" s="89"/>
      <c r="P113" s="89"/>
      <c r="Q113" s="89"/>
      <c r="R113" s="89"/>
      <c r="S113" s="89"/>
      <c r="T113" s="90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T113" s="21" t="s">
        <v>168</v>
      </c>
      <c r="AU113" s="21" t="s">
        <v>91</v>
      </c>
    </row>
    <row r="114" s="2" customFormat="1" ht="62.7" customHeight="1">
      <c r="A114" s="43"/>
      <c r="B114" s="44"/>
      <c r="C114" s="217" t="s">
        <v>114</v>
      </c>
      <c r="D114" s="217" t="s">
        <v>162</v>
      </c>
      <c r="E114" s="218" t="s">
        <v>559</v>
      </c>
      <c r="F114" s="219" t="s">
        <v>560</v>
      </c>
      <c r="G114" s="220" t="s">
        <v>561</v>
      </c>
      <c r="H114" s="221">
        <v>111.8</v>
      </c>
      <c r="I114" s="222"/>
      <c r="J114" s="223">
        <f>ROUND(I114*H114,2)</f>
        <v>0</v>
      </c>
      <c r="K114" s="219" t="s">
        <v>166</v>
      </c>
      <c r="L114" s="49"/>
      <c r="M114" s="224" t="s">
        <v>32</v>
      </c>
      <c r="N114" s="225" t="s">
        <v>48</v>
      </c>
      <c r="O114" s="89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R114" s="228" t="s">
        <v>96</v>
      </c>
      <c r="AT114" s="228" t="s">
        <v>162</v>
      </c>
      <c r="AU114" s="228" t="s">
        <v>91</v>
      </c>
      <c r="AY114" s="21" t="s">
        <v>159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1" t="s">
        <v>91</v>
      </c>
      <c r="BK114" s="229">
        <f>ROUND(I114*H114,2)</f>
        <v>0</v>
      </c>
      <c r="BL114" s="21" t="s">
        <v>96</v>
      </c>
      <c r="BM114" s="228" t="s">
        <v>6740</v>
      </c>
    </row>
    <row r="115" s="2" customFormat="1">
      <c r="A115" s="43"/>
      <c r="B115" s="44"/>
      <c r="C115" s="45"/>
      <c r="D115" s="230" t="s">
        <v>168</v>
      </c>
      <c r="E115" s="45"/>
      <c r="F115" s="231" t="s">
        <v>563</v>
      </c>
      <c r="G115" s="45"/>
      <c r="H115" s="45"/>
      <c r="I115" s="232"/>
      <c r="J115" s="45"/>
      <c r="K115" s="45"/>
      <c r="L115" s="49"/>
      <c r="M115" s="233"/>
      <c r="N115" s="234"/>
      <c r="O115" s="89"/>
      <c r="P115" s="89"/>
      <c r="Q115" s="89"/>
      <c r="R115" s="89"/>
      <c r="S115" s="89"/>
      <c r="T115" s="90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T115" s="21" t="s">
        <v>168</v>
      </c>
      <c r="AU115" s="21" t="s">
        <v>91</v>
      </c>
    </row>
    <row r="116" s="2" customFormat="1" ht="66.75" customHeight="1">
      <c r="A116" s="43"/>
      <c r="B116" s="44"/>
      <c r="C116" s="217" t="s">
        <v>219</v>
      </c>
      <c r="D116" s="217" t="s">
        <v>162</v>
      </c>
      <c r="E116" s="218" t="s">
        <v>771</v>
      </c>
      <c r="F116" s="219" t="s">
        <v>772</v>
      </c>
      <c r="G116" s="220" t="s">
        <v>561</v>
      </c>
      <c r="H116" s="221">
        <v>18.463999999999999</v>
      </c>
      <c r="I116" s="222"/>
      <c r="J116" s="223">
        <f>ROUND(I116*H116,2)</f>
        <v>0</v>
      </c>
      <c r="K116" s="219" t="s">
        <v>166</v>
      </c>
      <c r="L116" s="49"/>
      <c r="M116" s="224" t="s">
        <v>32</v>
      </c>
      <c r="N116" s="225" t="s">
        <v>48</v>
      </c>
      <c r="O116" s="8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8" t="s">
        <v>96</v>
      </c>
      <c r="AT116" s="228" t="s">
        <v>162</v>
      </c>
      <c r="AU116" s="228" t="s">
        <v>91</v>
      </c>
      <c r="AY116" s="21" t="s">
        <v>159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91</v>
      </c>
      <c r="BK116" s="229">
        <f>ROUND(I116*H116,2)</f>
        <v>0</v>
      </c>
      <c r="BL116" s="21" t="s">
        <v>96</v>
      </c>
      <c r="BM116" s="228" t="s">
        <v>6658</v>
      </c>
    </row>
    <row r="117" s="2" customFormat="1">
      <c r="A117" s="43"/>
      <c r="B117" s="44"/>
      <c r="C117" s="45"/>
      <c r="D117" s="230" t="s">
        <v>168</v>
      </c>
      <c r="E117" s="45"/>
      <c r="F117" s="231" t="s">
        <v>774</v>
      </c>
      <c r="G117" s="45"/>
      <c r="H117" s="45"/>
      <c r="I117" s="232"/>
      <c r="J117" s="45"/>
      <c r="K117" s="45"/>
      <c r="L117" s="49"/>
      <c r="M117" s="233"/>
      <c r="N117" s="234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168</v>
      </c>
      <c r="AU117" s="21" t="s">
        <v>91</v>
      </c>
    </row>
    <row r="118" s="14" customFormat="1">
      <c r="A118" s="14"/>
      <c r="B118" s="246"/>
      <c r="C118" s="247"/>
      <c r="D118" s="237" t="s">
        <v>170</v>
      </c>
      <c r="E118" s="248" t="s">
        <v>32</v>
      </c>
      <c r="F118" s="249" t="s">
        <v>6741</v>
      </c>
      <c r="G118" s="247"/>
      <c r="H118" s="250">
        <v>18.463999999999999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170</v>
      </c>
      <c r="AU118" s="256" t="s">
        <v>91</v>
      </c>
      <c r="AV118" s="14" t="s">
        <v>91</v>
      </c>
      <c r="AW118" s="14" t="s">
        <v>38</v>
      </c>
      <c r="AX118" s="14" t="s">
        <v>84</v>
      </c>
      <c r="AY118" s="256" t="s">
        <v>159</v>
      </c>
    </row>
    <row r="119" s="2" customFormat="1" ht="16.5" customHeight="1">
      <c r="A119" s="43"/>
      <c r="B119" s="44"/>
      <c r="C119" s="277" t="s">
        <v>8</v>
      </c>
      <c r="D119" s="277" t="s">
        <v>670</v>
      </c>
      <c r="E119" s="278" t="s">
        <v>4939</v>
      </c>
      <c r="F119" s="279" t="s">
        <v>4940</v>
      </c>
      <c r="G119" s="280" t="s">
        <v>181</v>
      </c>
      <c r="H119" s="281">
        <v>33.234999999999999</v>
      </c>
      <c r="I119" s="282"/>
      <c r="J119" s="283">
        <f>ROUND(I119*H119,2)</f>
        <v>0</v>
      </c>
      <c r="K119" s="279" t="s">
        <v>166</v>
      </c>
      <c r="L119" s="284"/>
      <c r="M119" s="285" t="s">
        <v>32</v>
      </c>
      <c r="N119" s="286" t="s">
        <v>48</v>
      </c>
      <c r="O119" s="8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108</v>
      </c>
      <c r="AT119" s="228" t="s">
        <v>670</v>
      </c>
      <c r="AU119" s="228" t="s">
        <v>91</v>
      </c>
      <c r="AY119" s="21" t="s">
        <v>159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91</v>
      </c>
      <c r="BK119" s="229">
        <f>ROUND(I119*H119,2)</f>
        <v>0</v>
      </c>
      <c r="BL119" s="21" t="s">
        <v>96</v>
      </c>
      <c r="BM119" s="228" t="s">
        <v>6660</v>
      </c>
    </row>
    <row r="120" s="14" customFormat="1">
      <c r="A120" s="14"/>
      <c r="B120" s="246"/>
      <c r="C120" s="247"/>
      <c r="D120" s="237" t="s">
        <v>170</v>
      </c>
      <c r="E120" s="247"/>
      <c r="F120" s="249" t="s">
        <v>6742</v>
      </c>
      <c r="G120" s="247"/>
      <c r="H120" s="250">
        <v>33.234999999999999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170</v>
      </c>
      <c r="AU120" s="256" t="s">
        <v>91</v>
      </c>
      <c r="AV120" s="14" t="s">
        <v>91</v>
      </c>
      <c r="AW120" s="14" t="s">
        <v>4</v>
      </c>
      <c r="AX120" s="14" t="s">
        <v>84</v>
      </c>
      <c r="AY120" s="256" t="s">
        <v>159</v>
      </c>
    </row>
    <row r="121" s="12" customFormat="1" ht="20.88" customHeight="1">
      <c r="A121" s="12"/>
      <c r="B121" s="201"/>
      <c r="C121" s="202"/>
      <c r="D121" s="203" t="s">
        <v>75</v>
      </c>
      <c r="E121" s="215" t="s">
        <v>627</v>
      </c>
      <c r="F121" s="215" t="s">
        <v>628</v>
      </c>
      <c r="G121" s="202"/>
      <c r="H121" s="202"/>
      <c r="I121" s="205"/>
      <c r="J121" s="216">
        <f>BK121</f>
        <v>0</v>
      </c>
      <c r="K121" s="202"/>
      <c r="L121" s="207"/>
      <c r="M121" s="208"/>
      <c r="N121" s="209"/>
      <c r="O121" s="209"/>
      <c r="P121" s="210">
        <f>SUM(P122:P131)</f>
        <v>0</v>
      </c>
      <c r="Q121" s="209"/>
      <c r="R121" s="210">
        <f>SUM(R122:R131)</f>
        <v>0</v>
      </c>
      <c r="S121" s="209"/>
      <c r="T121" s="211">
        <f>SUM(T122:T131)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84</v>
      </c>
      <c r="AT121" s="213" t="s">
        <v>75</v>
      </c>
      <c r="AU121" s="213" t="s">
        <v>91</v>
      </c>
      <c r="AY121" s="212" t="s">
        <v>159</v>
      </c>
      <c r="BK121" s="214">
        <f>SUM(BK122:BK131)</f>
        <v>0</v>
      </c>
    </row>
    <row r="122" s="2" customFormat="1" ht="62.7" customHeight="1">
      <c r="A122" s="43"/>
      <c r="B122" s="44"/>
      <c r="C122" s="217" t="s">
        <v>231</v>
      </c>
      <c r="D122" s="217" t="s">
        <v>162</v>
      </c>
      <c r="E122" s="218" t="s">
        <v>629</v>
      </c>
      <c r="F122" s="219" t="s">
        <v>630</v>
      </c>
      <c r="G122" s="220" t="s">
        <v>561</v>
      </c>
      <c r="H122" s="221">
        <v>24.600000000000001</v>
      </c>
      <c r="I122" s="222"/>
      <c r="J122" s="223">
        <f>ROUND(I122*H122,2)</f>
        <v>0</v>
      </c>
      <c r="K122" s="219" t="s">
        <v>166</v>
      </c>
      <c r="L122" s="49"/>
      <c r="M122" s="224" t="s">
        <v>32</v>
      </c>
      <c r="N122" s="225" t="s">
        <v>48</v>
      </c>
      <c r="O122" s="89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R122" s="228" t="s">
        <v>96</v>
      </c>
      <c r="AT122" s="228" t="s">
        <v>162</v>
      </c>
      <c r="AU122" s="228" t="s">
        <v>93</v>
      </c>
      <c r="AY122" s="21" t="s">
        <v>159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1" t="s">
        <v>91</v>
      </c>
      <c r="BK122" s="229">
        <f>ROUND(I122*H122,2)</f>
        <v>0</v>
      </c>
      <c r="BL122" s="21" t="s">
        <v>96</v>
      </c>
      <c r="BM122" s="228" t="s">
        <v>6662</v>
      </c>
    </row>
    <row r="123" s="2" customFormat="1">
      <c r="A123" s="43"/>
      <c r="B123" s="44"/>
      <c r="C123" s="45"/>
      <c r="D123" s="230" t="s">
        <v>168</v>
      </c>
      <c r="E123" s="45"/>
      <c r="F123" s="231" t="s">
        <v>632</v>
      </c>
      <c r="G123" s="45"/>
      <c r="H123" s="45"/>
      <c r="I123" s="232"/>
      <c r="J123" s="45"/>
      <c r="K123" s="45"/>
      <c r="L123" s="49"/>
      <c r="M123" s="233"/>
      <c r="N123" s="234"/>
      <c r="O123" s="89"/>
      <c r="P123" s="89"/>
      <c r="Q123" s="89"/>
      <c r="R123" s="89"/>
      <c r="S123" s="89"/>
      <c r="T123" s="90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T123" s="21" t="s">
        <v>168</v>
      </c>
      <c r="AU123" s="21" t="s">
        <v>93</v>
      </c>
    </row>
    <row r="124" s="2" customFormat="1" ht="66.75" customHeight="1">
      <c r="A124" s="43"/>
      <c r="B124" s="44"/>
      <c r="C124" s="217" t="s">
        <v>643</v>
      </c>
      <c r="D124" s="217" t="s">
        <v>162</v>
      </c>
      <c r="E124" s="218" t="s">
        <v>637</v>
      </c>
      <c r="F124" s="219" t="s">
        <v>638</v>
      </c>
      <c r="G124" s="220" t="s">
        <v>561</v>
      </c>
      <c r="H124" s="221">
        <v>295.19999999999999</v>
      </c>
      <c r="I124" s="222"/>
      <c r="J124" s="223">
        <f>ROUND(I124*H124,2)</f>
        <v>0</v>
      </c>
      <c r="K124" s="219" t="s">
        <v>166</v>
      </c>
      <c r="L124" s="49"/>
      <c r="M124" s="224" t="s">
        <v>32</v>
      </c>
      <c r="N124" s="225" t="s">
        <v>48</v>
      </c>
      <c r="O124" s="89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R124" s="228" t="s">
        <v>96</v>
      </c>
      <c r="AT124" s="228" t="s">
        <v>162</v>
      </c>
      <c r="AU124" s="228" t="s">
        <v>93</v>
      </c>
      <c r="AY124" s="21" t="s">
        <v>159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1" t="s">
        <v>91</v>
      </c>
      <c r="BK124" s="229">
        <f>ROUND(I124*H124,2)</f>
        <v>0</v>
      </c>
      <c r="BL124" s="21" t="s">
        <v>96</v>
      </c>
      <c r="BM124" s="228" t="s">
        <v>6663</v>
      </c>
    </row>
    <row r="125" s="2" customFormat="1">
      <c r="A125" s="43"/>
      <c r="B125" s="44"/>
      <c r="C125" s="45"/>
      <c r="D125" s="230" t="s">
        <v>168</v>
      </c>
      <c r="E125" s="45"/>
      <c r="F125" s="231" t="s">
        <v>640</v>
      </c>
      <c r="G125" s="45"/>
      <c r="H125" s="45"/>
      <c r="I125" s="232"/>
      <c r="J125" s="45"/>
      <c r="K125" s="45"/>
      <c r="L125" s="49"/>
      <c r="M125" s="233"/>
      <c r="N125" s="234"/>
      <c r="O125" s="89"/>
      <c r="P125" s="89"/>
      <c r="Q125" s="89"/>
      <c r="R125" s="89"/>
      <c r="S125" s="89"/>
      <c r="T125" s="90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T125" s="21" t="s">
        <v>168</v>
      </c>
      <c r="AU125" s="21" t="s">
        <v>93</v>
      </c>
    </row>
    <row r="126" s="2" customFormat="1">
      <c r="A126" s="43"/>
      <c r="B126" s="44"/>
      <c r="C126" s="45"/>
      <c r="D126" s="237" t="s">
        <v>564</v>
      </c>
      <c r="E126" s="45"/>
      <c r="F126" s="265" t="s">
        <v>4945</v>
      </c>
      <c r="G126" s="45"/>
      <c r="H126" s="45"/>
      <c r="I126" s="232"/>
      <c r="J126" s="45"/>
      <c r="K126" s="45"/>
      <c r="L126" s="49"/>
      <c r="M126" s="233"/>
      <c r="N126" s="234"/>
      <c r="O126" s="89"/>
      <c r="P126" s="89"/>
      <c r="Q126" s="89"/>
      <c r="R126" s="89"/>
      <c r="S126" s="89"/>
      <c r="T126" s="90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T126" s="21" t="s">
        <v>564</v>
      </c>
      <c r="AU126" s="21" t="s">
        <v>93</v>
      </c>
    </row>
    <row r="127" s="14" customFormat="1">
      <c r="A127" s="14"/>
      <c r="B127" s="246"/>
      <c r="C127" s="247"/>
      <c r="D127" s="237" t="s">
        <v>170</v>
      </c>
      <c r="E127" s="247"/>
      <c r="F127" s="249" t="s">
        <v>6743</v>
      </c>
      <c r="G127" s="247"/>
      <c r="H127" s="250">
        <v>295.19999999999999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170</v>
      </c>
      <c r="AU127" s="256" t="s">
        <v>93</v>
      </c>
      <c r="AV127" s="14" t="s">
        <v>91</v>
      </c>
      <c r="AW127" s="14" t="s">
        <v>4</v>
      </c>
      <c r="AX127" s="14" t="s">
        <v>84</v>
      </c>
      <c r="AY127" s="256" t="s">
        <v>159</v>
      </c>
    </row>
    <row r="128" s="2" customFormat="1" ht="44.25" customHeight="1">
      <c r="A128" s="43"/>
      <c r="B128" s="44"/>
      <c r="C128" s="217" t="s">
        <v>627</v>
      </c>
      <c r="D128" s="217" t="s">
        <v>162</v>
      </c>
      <c r="E128" s="218" t="s">
        <v>197</v>
      </c>
      <c r="F128" s="219" t="s">
        <v>198</v>
      </c>
      <c r="G128" s="220" t="s">
        <v>181</v>
      </c>
      <c r="H128" s="221">
        <v>44.280000000000001</v>
      </c>
      <c r="I128" s="222"/>
      <c r="J128" s="223">
        <f>ROUND(I128*H128,2)</f>
        <v>0</v>
      </c>
      <c r="K128" s="219" t="s">
        <v>166</v>
      </c>
      <c r="L128" s="49"/>
      <c r="M128" s="224" t="s">
        <v>32</v>
      </c>
      <c r="N128" s="225" t="s">
        <v>48</v>
      </c>
      <c r="O128" s="89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R128" s="228" t="s">
        <v>96</v>
      </c>
      <c r="AT128" s="228" t="s">
        <v>162</v>
      </c>
      <c r="AU128" s="228" t="s">
        <v>93</v>
      </c>
      <c r="AY128" s="21" t="s">
        <v>159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1" t="s">
        <v>91</v>
      </c>
      <c r="BK128" s="229">
        <f>ROUND(I128*H128,2)</f>
        <v>0</v>
      </c>
      <c r="BL128" s="21" t="s">
        <v>96</v>
      </c>
      <c r="BM128" s="228" t="s">
        <v>6665</v>
      </c>
    </row>
    <row r="129" s="2" customFormat="1">
      <c r="A129" s="43"/>
      <c r="B129" s="44"/>
      <c r="C129" s="45"/>
      <c r="D129" s="230" t="s">
        <v>168</v>
      </c>
      <c r="E129" s="45"/>
      <c r="F129" s="231" t="s">
        <v>200</v>
      </c>
      <c r="G129" s="45"/>
      <c r="H129" s="45"/>
      <c r="I129" s="232"/>
      <c r="J129" s="45"/>
      <c r="K129" s="45"/>
      <c r="L129" s="49"/>
      <c r="M129" s="233"/>
      <c r="N129" s="234"/>
      <c r="O129" s="89"/>
      <c r="P129" s="89"/>
      <c r="Q129" s="89"/>
      <c r="R129" s="89"/>
      <c r="S129" s="89"/>
      <c r="T129" s="90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T129" s="21" t="s">
        <v>168</v>
      </c>
      <c r="AU129" s="21" t="s">
        <v>93</v>
      </c>
    </row>
    <row r="130" s="2" customFormat="1">
      <c r="A130" s="43"/>
      <c r="B130" s="44"/>
      <c r="C130" s="45"/>
      <c r="D130" s="237" t="s">
        <v>564</v>
      </c>
      <c r="E130" s="45"/>
      <c r="F130" s="265" t="s">
        <v>4948</v>
      </c>
      <c r="G130" s="45"/>
      <c r="H130" s="45"/>
      <c r="I130" s="232"/>
      <c r="J130" s="45"/>
      <c r="K130" s="45"/>
      <c r="L130" s="49"/>
      <c r="M130" s="233"/>
      <c r="N130" s="234"/>
      <c r="O130" s="89"/>
      <c r="P130" s="89"/>
      <c r="Q130" s="89"/>
      <c r="R130" s="89"/>
      <c r="S130" s="89"/>
      <c r="T130" s="90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T130" s="21" t="s">
        <v>564</v>
      </c>
      <c r="AU130" s="21" t="s">
        <v>93</v>
      </c>
    </row>
    <row r="131" s="14" customFormat="1">
      <c r="A131" s="14"/>
      <c r="B131" s="246"/>
      <c r="C131" s="247"/>
      <c r="D131" s="237" t="s">
        <v>170</v>
      </c>
      <c r="E131" s="247"/>
      <c r="F131" s="249" t="s">
        <v>6744</v>
      </c>
      <c r="G131" s="247"/>
      <c r="H131" s="250">
        <v>44.280000000000001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170</v>
      </c>
      <c r="AU131" s="256" t="s">
        <v>93</v>
      </c>
      <c r="AV131" s="14" t="s">
        <v>91</v>
      </c>
      <c r="AW131" s="14" t="s">
        <v>4</v>
      </c>
      <c r="AX131" s="14" t="s">
        <v>84</v>
      </c>
      <c r="AY131" s="256" t="s">
        <v>159</v>
      </c>
    </row>
    <row r="132" s="12" customFormat="1" ht="22.8" customHeight="1">
      <c r="A132" s="12"/>
      <c r="B132" s="201"/>
      <c r="C132" s="202"/>
      <c r="D132" s="203" t="s">
        <v>75</v>
      </c>
      <c r="E132" s="215" t="s">
        <v>96</v>
      </c>
      <c r="F132" s="215" t="s">
        <v>1042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SUM(P133:P135)</f>
        <v>0</v>
      </c>
      <c r="Q132" s="209"/>
      <c r="R132" s="210">
        <f>SUM(R133:R135)</f>
        <v>0</v>
      </c>
      <c r="S132" s="209"/>
      <c r="T132" s="211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84</v>
      </c>
      <c r="AT132" s="213" t="s">
        <v>75</v>
      </c>
      <c r="AU132" s="213" t="s">
        <v>84</v>
      </c>
      <c r="AY132" s="212" t="s">
        <v>159</v>
      </c>
      <c r="BK132" s="214">
        <f>SUM(BK133:BK135)</f>
        <v>0</v>
      </c>
    </row>
    <row r="133" s="2" customFormat="1" ht="33" customHeight="1">
      <c r="A133" s="43"/>
      <c r="B133" s="44"/>
      <c r="C133" s="217" t="s">
        <v>663</v>
      </c>
      <c r="D133" s="217" t="s">
        <v>162</v>
      </c>
      <c r="E133" s="218" t="s">
        <v>4932</v>
      </c>
      <c r="F133" s="219" t="s">
        <v>4933</v>
      </c>
      <c r="G133" s="220" t="s">
        <v>561</v>
      </c>
      <c r="H133" s="221">
        <v>5.5359999999999996</v>
      </c>
      <c r="I133" s="222"/>
      <c r="J133" s="223">
        <f>ROUND(I133*H133,2)</f>
        <v>0</v>
      </c>
      <c r="K133" s="219" t="s">
        <v>166</v>
      </c>
      <c r="L133" s="49"/>
      <c r="M133" s="224" t="s">
        <v>32</v>
      </c>
      <c r="N133" s="225" t="s">
        <v>48</v>
      </c>
      <c r="O133" s="89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R133" s="228" t="s">
        <v>96</v>
      </c>
      <c r="AT133" s="228" t="s">
        <v>162</v>
      </c>
      <c r="AU133" s="228" t="s">
        <v>91</v>
      </c>
      <c r="AY133" s="21" t="s">
        <v>159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1" t="s">
        <v>91</v>
      </c>
      <c r="BK133" s="229">
        <f>ROUND(I133*H133,2)</f>
        <v>0</v>
      </c>
      <c r="BL133" s="21" t="s">
        <v>96</v>
      </c>
      <c r="BM133" s="228" t="s">
        <v>6667</v>
      </c>
    </row>
    <row r="134" s="2" customFormat="1">
      <c r="A134" s="43"/>
      <c r="B134" s="44"/>
      <c r="C134" s="45"/>
      <c r="D134" s="230" t="s">
        <v>168</v>
      </c>
      <c r="E134" s="45"/>
      <c r="F134" s="231" t="s">
        <v>4935</v>
      </c>
      <c r="G134" s="45"/>
      <c r="H134" s="45"/>
      <c r="I134" s="232"/>
      <c r="J134" s="45"/>
      <c r="K134" s="45"/>
      <c r="L134" s="49"/>
      <c r="M134" s="233"/>
      <c r="N134" s="234"/>
      <c r="O134" s="89"/>
      <c r="P134" s="89"/>
      <c r="Q134" s="89"/>
      <c r="R134" s="89"/>
      <c r="S134" s="89"/>
      <c r="T134" s="90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T134" s="21" t="s">
        <v>168</v>
      </c>
      <c r="AU134" s="21" t="s">
        <v>91</v>
      </c>
    </row>
    <row r="135" s="14" customFormat="1">
      <c r="A135" s="14"/>
      <c r="B135" s="246"/>
      <c r="C135" s="247"/>
      <c r="D135" s="237" t="s">
        <v>170</v>
      </c>
      <c r="E135" s="248" t="s">
        <v>32</v>
      </c>
      <c r="F135" s="249" t="s">
        <v>6745</v>
      </c>
      <c r="G135" s="247"/>
      <c r="H135" s="250">
        <v>5.5359999999999996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170</v>
      </c>
      <c r="AU135" s="256" t="s">
        <v>91</v>
      </c>
      <c r="AV135" s="14" t="s">
        <v>91</v>
      </c>
      <c r="AW135" s="14" t="s">
        <v>38</v>
      </c>
      <c r="AX135" s="14" t="s">
        <v>84</v>
      </c>
      <c r="AY135" s="256" t="s">
        <v>159</v>
      </c>
    </row>
    <row r="136" s="12" customFormat="1" ht="22.8" customHeight="1">
      <c r="A136" s="12"/>
      <c r="B136" s="201"/>
      <c r="C136" s="202"/>
      <c r="D136" s="203" t="s">
        <v>75</v>
      </c>
      <c r="E136" s="215" t="s">
        <v>229</v>
      </c>
      <c r="F136" s="215" t="s">
        <v>230</v>
      </c>
      <c r="G136" s="202"/>
      <c r="H136" s="202"/>
      <c r="I136" s="205"/>
      <c r="J136" s="216">
        <f>BK136</f>
        <v>0</v>
      </c>
      <c r="K136" s="202"/>
      <c r="L136" s="207"/>
      <c r="M136" s="208"/>
      <c r="N136" s="209"/>
      <c r="O136" s="209"/>
      <c r="P136" s="210">
        <f>SUM(P137:P138)</f>
        <v>0</v>
      </c>
      <c r="Q136" s="209"/>
      <c r="R136" s="210">
        <f>SUM(R137:R138)</f>
        <v>0</v>
      </c>
      <c r="S136" s="209"/>
      <c r="T136" s="211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2" t="s">
        <v>84</v>
      </c>
      <c r="AT136" s="213" t="s">
        <v>75</v>
      </c>
      <c r="AU136" s="213" t="s">
        <v>84</v>
      </c>
      <c r="AY136" s="212" t="s">
        <v>159</v>
      </c>
      <c r="BK136" s="214">
        <f>SUM(BK137:BK138)</f>
        <v>0</v>
      </c>
    </row>
    <row r="137" s="2" customFormat="1" ht="49.05" customHeight="1">
      <c r="A137" s="43"/>
      <c r="B137" s="44"/>
      <c r="C137" s="217" t="s">
        <v>669</v>
      </c>
      <c r="D137" s="217" t="s">
        <v>162</v>
      </c>
      <c r="E137" s="218" t="s">
        <v>6216</v>
      </c>
      <c r="F137" s="219" t="s">
        <v>6217</v>
      </c>
      <c r="G137" s="220" t="s">
        <v>181</v>
      </c>
      <c r="H137" s="221">
        <v>1.218</v>
      </c>
      <c r="I137" s="222"/>
      <c r="J137" s="223">
        <f>ROUND(I137*H137,2)</f>
        <v>0</v>
      </c>
      <c r="K137" s="219" t="s">
        <v>166</v>
      </c>
      <c r="L137" s="49"/>
      <c r="M137" s="224" t="s">
        <v>32</v>
      </c>
      <c r="N137" s="225" t="s">
        <v>48</v>
      </c>
      <c r="O137" s="89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R137" s="228" t="s">
        <v>96</v>
      </c>
      <c r="AT137" s="228" t="s">
        <v>162</v>
      </c>
      <c r="AU137" s="228" t="s">
        <v>91</v>
      </c>
      <c r="AY137" s="21" t="s">
        <v>159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1" t="s">
        <v>91</v>
      </c>
      <c r="BK137" s="229">
        <f>ROUND(I137*H137,2)</f>
        <v>0</v>
      </c>
      <c r="BL137" s="21" t="s">
        <v>96</v>
      </c>
      <c r="BM137" s="228" t="s">
        <v>6669</v>
      </c>
    </row>
    <row r="138" s="2" customFormat="1">
      <c r="A138" s="43"/>
      <c r="B138" s="44"/>
      <c r="C138" s="45"/>
      <c r="D138" s="230" t="s">
        <v>168</v>
      </c>
      <c r="E138" s="45"/>
      <c r="F138" s="231" t="s">
        <v>6219</v>
      </c>
      <c r="G138" s="45"/>
      <c r="H138" s="45"/>
      <c r="I138" s="232"/>
      <c r="J138" s="45"/>
      <c r="K138" s="45"/>
      <c r="L138" s="49"/>
      <c r="M138" s="233"/>
      <c r="N138" s="234"/>
      <c r="O138" s="89"/>
      <c r="P138" s="89"/>
      <c r="Q138" s="89"/>
      <c r="R138" s="89"/>
      <c r="S138" s="89"/>
      <c r="T138" s="90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T138" s="21" t="s">
        <v>168</v>
      </c>
      <c r="AU138" s="21" t="s">
        <v>91</v>
      </c>
    </row>
    <row r="139" s="12" customFormat="1" ht="25.92" customHeight="1">
      <c r="A139" s="12"/>
      <c r="B139" s="201"/>
      <c r="C139" s="202"/>
      <c r="D139" s="203" t="s">
        <v>75</v>
      </c>
      <c r="E139" s="204" t="s">
        <v>1838</v>
      </c>
      <c r="F139" s="204" t="s">
        <v>1839</v>
      </c>
      <c r="G139" s="202"/>
      <c r="H139" s="202"/>
      <c r="I139" s="205"/>
      <c r="J139" s="206">
        <f>BK139</f>
        <v>0</v>
      </c>
      <c r="K139" s="202"/>
      <c r="L139" s="207"/>
      <c r="M139" s="208"/>
      <c r="N139" s="209"/>
      <c r="O139" s="209"/>
      <c r="P139" s="210">
        <f>P140</f>
        <v>0</v>
      </c>
      <c r="Q139" s="209"/>
      <c r="R139" s="210">
        <f>R140</f>
        <v>0.71187998600000002</v>
      </c>
      <c r="S139" s="209"/>
      <c r="T139" s="211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2" t="s">
        <v>91</v>
      </c>
      <c r="AT139" s="213" t="s">
        <v>75</v>
      </c>
      <c r="AU139" s="213" t="s">
        <v>76</v>
      </c>
      <c r="AY139" s="212" t="s">
        <v>159</v>
      </c>
      <c r="BK139" s="214">
        <f>BK140</f>
        <v>0</v>
      </c>
    </row>
    <row r="140" s="12" customFormat="1" ht="22.8" customHeight="1">
      <c r="A140" s="12"/>
      <c r="B140" s="201"/>
      <c r="C140" s="202"/>
      <c r="D140" s="203" t="s">
        <v>75</v>
      </c>
      <c r="E140" s="215" t="s">
        <v>6746</v>
      </c>
      <c r="F140" s="215" t="s">
        <v>127</v>
      </c>
      <c r="G140" s="202"/>
      <c r="H140" s="202"/>
      <c r="I140" s="205"/>
      <c r="J140" s="216">
        <f>BK140</f>
        <v>0</v>
      </c>
      <c r="K140" s="202"/>
      <c r="L140" s="207"/>
      <c r="M140" s="208"/>
      <c r="N140" s="209"/>
      <c r="O140" s="209"/>
      <c r="P140" s="210">
        <f>P141+P164+P178</f>
        <v>0</v>
      </c>
      <c r="Q140" s="209"/>
      <c r="R140" s="210">
        <f>R141+R164+R178</f>
        <v>0.71187998600000002</v>
      </c>
      <c r="S140" s="209"/>
      <c r="T140" s="211">
        <f>T141+T164+T178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91</v>
      </c>
      <c r="AT140" s="213" t="s">
        <v>75</v>
      </c>
      <c r="AU140" s="213" t="s">
        <v>84</v>
      </c>
      <c r="AY140" s="212" t="s">
        <v>159</v>
      </c>
      <c r="BK140" s="214">
        <f>BK141+BK164+BK178</f>
        <v>0</v>
      </c>
    </row>
    <row r="141" s="12" customFormat="1" ht="20.88" customHeight="1">
      <c r="A141" s="12"/>
      <c r="B141" s="201"/>
      <c r="C141" s="202"/>
      <c r="D141" s="203" t="s">
        <v>75</v>
      </c>
      <c r="E141" s="215" t="s">
        <v>6747</v>
      </c>
      <c r="F141" s="215" t="s">
        <v>6673</v>
      </c>
      <c r="G141" s="202"/>
      <c r="H141" s="202"/>
      <c r="I141" s="205"/>
      <c r="J141" s="216">
        <f>BK141</f>
        <v>0</v>
      </c>
      <c r="K141" s="202"/>
      <c r="L141" s="207"/>
      <c r="M141" s="208"/>
      <c r="N141" s="209"/>
      <c r="O141" s="209"/>
      <c r="P141" s="210">
        <f>SUM(P142:P163)</f>
        <v>0</v>
      </c>
      <c r="Q141" s="209"/>
      <c r="R141" s="210">
        <f>SUM(R142:R163)</f>
        <v>0.12746873600000003</v>
      </c>
      <c r="S141" s="209"/>
      <c r="T141" s="211">
        <f>SUM(T142:T163)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91</v>
      </c>
      <c r="AT141" s="213" t="s">
        <v>75</v>
      </c>
      <c r="AU141" s="213" t="s">
        <v>91</v>
      </c>
      <c r="AY141" s="212" t="s">
        <v>159</v>
      </c>
      <c r="BK141" s="214">
        <f>SUM(BK142:BK163)</f>
        <v>0</v>
      </c>
    </row>
    <row r="142" s="2" customFormat="1" ht="24.15" customHeight="1">
      <c r="A142" s="43"/>
      <c r="B142" s="44"/>
      <c r="C142" s="217" t="s">
        <v>677</v>
      </c>
      <c r="D142" s="217" t="s">
        <v>162</v>
      </c>
      <c r="E142" s="218" t="s">
        <v>6748</v>
      </c>
      <c r="F142" s="219" t="s">
        <v>6749</v>
      </c>
      <c r="G142" s="220" t="s">
        <v>212</v>
      </c>
      <c r="H142" s="221">
        <v>1</v>
      </c>
      <c r="I142" s="222"/>
      <c r="J142" s="223">
        <f>ROUND(I142*H142,2)</f>
        <v>0</v>
      </c>
      <c r="K142" s="219" t="s">
        <v>166</v>
      </c>
      <c r="L142" s="49"/>
      <c r="M142" s="224" t="s">
        <v>32</v>
      </c>
      <c r="N142" s="225" t="s">
        <v>48</v>
      </c>
      <c r="O142" s="89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R142" s="228" t="s">
        <v>96</v>
      </c>
      <c r="AT142" s="228" t="s">
        <v>162</v>
      </c>
      <c r="AU142" s="228" t="s">
        <v>93</v>
      </c>
      <c r="AY142" s="21" t="s">
        <v>159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1" t="s">
        <v>91</v>
      </c>
      <c r="BK142" s="229">
        <f>ROUND(I142*H142,2)</f>
        <v>0</v>
      </c>
      <c r="BL142" s="21" t="s">
        <v>96</v>
      </c>
      <c r="BM142" s="228" t="s">
        <v>6750</v>
      </c>
    </row>
    <row r="143" s="2" customFormat="1">
      <c r="A143" s="43"/>
      <c r="B143" s="44"/>
      <c r="C143" s="45"/>
      <c r="D143" s="230" t="s">
        <v>168</v>
      </c>
      <c r="E143" s="45"/>
      <c r="F143" s="231" t="s">
        <v>6751</v>
      </c>
      <c r="G143" s="45"/>
      <c r="H143" s="45"/>
      <c r="I143" s="232"/>
      <c r="J143" s="45"/>
      <c r="K143" s="45"/>
      <c r="L143" s="49"/>
      <c r="M143" s="233"/>
      <c r="N143" s="234"/>
      <c r="O143" s="89"/>
      <c r="P143" s="89"/>
      <c r="Q143" s="89"/>
      <c r="R143" s="89"/>
      <c r="S143" s="89"/>
      <c r="T143" s="90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T143" s="21" t="s">
        <v>168</v>
      </c>
      <c r="AU143" s="21" t="s">
        <v>93</v>
      </c>
    </row>
    <row r="144" s="2" customFormat="1" ht="21.75" customHeight="1">
      <c r="A144" s="43"/>
      <c r="B144" s="44"/>
      <c r="C144" s="277" t="s">
        <v>703</v>
      </c>
      <c r="D144" s="277" t="s">
        <v>670</v>
      </c>
      <c r="E144" s="278" t="s">
        <v>6752</v>
      </c>
      <c r="F144" s="279" t="s">
        <v>6753</v>
      </c>
      <c r="G144" s="280" t="s">
        <v>212</v>
      </c>
      <c r="H144" s="281">
        <v>1</v>
      </c>
      <c r="I144" s="282"/>
      <c r="J144" s="283">
        <f>ROUND(I144*H144,2)</f>
        <v>0</v>
      </c>
      <c r="K144" s="279" t="s">
        <v>166</v>
      </c>
      <c r="L144" s="284"/>
      <c r="M144" s="285" t="s">
        <v>32</v>
      </c>
      <c r="N144" s="286" t="s">
        <v>48</v>
      </c>
      <c r="O144" s="89"/>
      <c r="P144" s="226">
        <f>O144*H144</f>
        <v>0</v>
      </c>
      <c r="Q144" s="226">
        <v>0.0035000000000000001</v>
      </c>
      <c r="R144" s="226">
        <f>Q144*H144</f>
        <v>0.0035000000000000001</v>
      </c>
      <c r="S144" s="226">
        <v>0</v>
      </c>
      <c r="T144" s="227">
        <f>S144*H144</f>
        <v>0</v>
      </c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R144" s="228" t="s">
        <v>108</v>
      </c>
      <c r="AT144" s="228" t="s">
        <v>670</v>
      </c>
      <c r="AU144" s="228" t="s">
        <v>93</v>
      </c>
      <c r="AY144" s="21" t="s">
        <v>159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1" t="s">
        <v>91</v>
      </c>
      <c r="BK144" s="229">
        <f>ROUND(I144*H144,2)</f>
        <v>0</v>
      </c>
      <c r="BL144" s="21" t="s">
        <v>96</v>
      </c>
      <c r="BM144" s="228" t="s">
        <v>6754</v>
      </c>
    </row>
    <row r="145" s="2" customFormat="1" ht="33" customHeight="1">
      <c r="A145" s="43"/>
      <c r="B145" s="44"/>
      <c r="C145" s="217" t="s">
        <v>715</v>
      </c>
      <c r="D145" s="217" t="s">
        <v>162</v>
      </c>
      <c r="E145" s="218" t="s">
        <v>6755</v>
      </c>
      <c r="F145" s="219" t="s">
        <v>6756</v>
      </c>
      <c r="G145" s="220" t="s">
        <v>212</v>
      </c>
      <c r="H145" s="221">
        <v>1</v>
      </c>
      <c r="I145" s="222"/>
      <c r="J145" s="223">
        <f>ROUND(I145*H145,2)</f>
        <v>0</v>
      </c>
      <c r="K145" s="219" t="s">
        <v>166</v>
      </c>
      <c r="L145" s="49"/>
      <c r="M145" s="224" t="s">
        <v>32</v>
      </c>
      <c r="N145" s="225" t="s">
        <v>48</v>
      </c>
      <c r="O145" s="89"/>
      <c r="P145" s="226">
        <f>O145*H145</f>
        <v>0</v>
      </c>
      <c r="Q145" s="226">
        <v>0.00040000000000000002</v>
      </c>
      <c r="R145" s="226">
        <f>Q145*H145</f>
        <v>0.00040000000000000002</v>
      </c>
      <c r="S145" s="226">
        <v>0</v>
      </c>
      <c r="T145" s="227">
        <f>S145*H145</f>
        <v>0</v>
      </c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R145" s="228" t="s">
        <v>96</v>
      </c>
      <c r="AT145" s="228" t="s">
        <v>162</v>
      </c>
      <c r="AU145" s="228" t="s">
        <v>93</v>
      </c>
      <c r="AY145" s="21" t="s">
        <v>159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1" t="s">
        <v>91</v>
      </c>
      <c r="BK145" s="229">
        <f>ROUND(I145*H145,2)</f>
        <v>0</v>
      </c>
      <c r="BL145" s="21" t="s">
        <v>96</v>
      </c>
      <c r="BM145" s="228" t="s">
        <v>6757</v>
      </c>
    </row>
    <row r="146" s="2" customFormat="1">
      <c r="A146" s="43"/>
      <c r="B146" s="44"/>
      <c r="C146" s="45"/>
      <c r="D146" s="230" t="s">
        <v>168</v>
      </c>
      <c r="E146" s="45"/>
      <c r="F146" s="231" t="s">
        <v>6758</v>
      </c>
      <c r="G146" s="45"/>
      <c r="H146" s="45"/>
      <c r="I146" s="232"/>
      <c r="J146" s="45"/>
      <c r="K146" s="45"/>
      <c r="L146" s="49"/>
      <c r="M146" s="233"/>
      <c r="N146" s="234"/>
      <c r="O146" s="89"/>
      <c r="P146" s="89"/>
      <c r="Q146" s="89"/>
      <c r="R146" s="89"/>
      <c r="S146" s="89"/>
      <c r="T146" s="90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T146" s="21" t="s">
        <v>168</v>
      </c>
      <c r="AU146" s="21" t="s">
        <v>93</v>
      </c>
    </row>
    <row r="147" s="2" customFormat="1" ht="24.15" customHeight="1">
      <c r="A147" s="43"/>
      <c r="B147" s="44"/>
      <c r="C147" s="277" t="s">
        <v>7</v>
      </c>
      <c r="D147" s="277" t="s">
        <v>670</v>
      </c>
      <c r="E147" s="278" t="s">
        <v>6759</v>
      </c>
      <c r="F147" s="279" t="s">
        <v>6760</v>
      </c>
      <c r="G147" s="280" t="s">
        <v>212</v>
      </c>
      <c r="H147" s="281">
        <v>1</v>
      </c>
      <c r="I147" s="282"/>
      <c r="J147" s="283">
        <f>ROUND(I147*H147,2)</f>
        <v>0</v>
      </c>
      <c r="K147" s="279" t="s">
        <v>166</v>
      </c>
      <c r="L147" s="284"/>
      <c r="M147" s="285" t="s">
        <v>32</v>
      </c>
      <c r="N147" s="286" t="s">
        <v>48</v>
      </c>
      <c r="O147" s="89"/>
      <c r="P147" s="226">
        <f>O147*H147</f>
        <v>0</v>
      </c>
      <c r="Q147" s="226">
        <v>0.0047999999999999996</v>
      </c>
      <c r="R147" s="226">
        <f>Q147*H147</f>
        <v>0.0047999999999999996</v>
      </c>
      <c r="S147" s="226">
        <v>0</v>
      </c>
      <c r="T147" s="227">
        <f>S147*H147</f>
        <v>0</v>
      </c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R147" s="228" t="s">
        <v>108</v>
      </c>
      <c r="AT147" s="228" t="s">
        <v>670</v>
      </c>
      <c r="AU147" s="228" t="s">
        <v>93</v>
      </c>
      <c r="AY147" s="21" t="s">
        <v>159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1" t="s">
        <v>91</v>
      </c>
      <c r="BK147" s="229">
        <f>ROUND(I147*H147,2)</f>
        <v>0</v>
      </c>
      <c r="BL147" s="21" t="s">
        <v>96</v>
      </c>
      <c r="BM147" s="228" t="s">
        <v>6761</v>
      </c>
    </row>
    <row r="148" s="2" customFormat="1" ht="24.15" customHeight="1">
      <c r="A148" s="43"/>
      <c r="B148" s="44"/>
      <c r="C148" s="217" t="s">
        <v>675</v>
      </c>
      <c r="D148" s="217" t="s">
        <v>162</v>
      </c>
      <c r="E148" s="218" t="s">
        <v>6762</v>
      </c>
      <c r="F148" s="219" t="s">
        <v>6763</v>
      </c>
      <c r="G148" s="220" t="s">
        <v>212</v>
      </c>
      <c r="H148" s="221">
        <v>1</v>
      </c>
      <c r="I148" s="222"/>
      <c r="J148" s="223">
        <f>ROUND(I148*H148,2)</f>
        <v>0</v>
      </c>
      <c r="K148" s="219" t="s">
        <v>166</v>
      </c>
      <c r="L148" s="49"/>
      <c r="M148" s="224" t="s">
        <v>32</v>
      </c>
      <c r="N148" s="225" t="s">
        <v>48</v>
      </c>
      <c r="O148" s="89"/>
      <c r="P148" s="226">
        <f>O148*H148</f>
        <v>0</v>
      </c>
      <c r="Q148" s="226">
        <v>0.040000000000000001</v>
      </c>
      <c r="R148" s="226">
        <f>Q148*H148</f>
        <v>0.040000000000000001</v>
      </c>
      <c r="S148" s="226">
        <v>0</v>
      </c>
      <c r="T148" s="227">
        <f>S148*H148</f>
        <v>0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8" t="s">
        <v>96</v>
      </c>
      <c r="AT148" s="228" t="s">
        <v>162</v>
      </c>
      <c r="AU148" s="228" t="s">
        <v>93</v>
      </c>
      <c r="AY148" s="21" t="s">
        <v>159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1" t="s">
        <v>91</v>
      </c>
      <c r="BK148" s="229">
        <f>ROUND(I148*H148,2)</f>
        <v>0</v>
      </c>
      <c r="BL148" s="21" t="s">
        <v>96</v>
      </c>
      <c r="BM148" s="228" t="s">
        <v>6764</v>
      </c>
    </row>
    <row r="149" s="2" customFormat="1">
      <c r="A149" s="43"/>
      <c r="B149" s="44"/>
      <c r="C149" s="45"/>
      <c r="D149" s="230" t="s">
        <v>168</v>
      </c>
      <c r="E149" s="45"/>
      <c r="F149" s="231" t="s">
        <v>6765</v>
      </c>
      <c r="G149" s="45"/>
      <c r="H149" s="45"/>
      <c r="I149" s="232"/>
      <c r="J149" s="45"/>
      <c r="K149" s="45"/>
      <c r="L149" s="49"/>
      <c r="M149" s="233"/>
      <c r="N149" s="234"/>
      <c r="O149" s="89"/>
      <c r="P149" s="89"/>
      <c r="Q149" s="89"/>
      <c r="R149" s="89"/>
      <c r="S149" s="89"/>
      <c r="T149" s="90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T149" s="21" t="s">
        <v>168</v>
      </c>
      <c r="AU149" s="21" t="s">
        <v>93</v>
      </c>
    </row>
    <row r="150" s="2" customFormat="1" ht="24.15" customHeight="1">
      <c r="A150" s="43"/>
      <c r="B150" s="44"/>
      <c r="C150" s="277" t="s">
        <v>734</v>
      </c>
      <c r="D150" s="277" t="s">
        <v>670</v>
      </c>
      <c r="E150" s="278" t="s">
        <v>6766</v>
      </c>
      <c r="F150" s="279" t="s">
        <v>6767</v>
      </c>
      <c r="G150" s="280" t="s">
        <v>212</v>
      </c>
      <c r="H150" s="281">
        <v>1</v>
      </c>
      <c r="I150" s="282"/>
      <c r="J150" s="283">
        <f>ROUND(I150*H150,2)</f>
        <v>0</v>
      </c>
      <c r="K150" s="279" t="s">
        <v>166</v>
      </c>
      <c r="L150" s="284"/>
      <c r="M150" s="285" t="s">
        <v>32</v>
      </c>
      <c r="N150" s="286" t="s">
        <v>48</v>
      </c>
      <c r="O150" s="89"/>
      <c r="P150" s="226">
        <f>O150*H150</f>
        <v>0</v>
      </c>
      <c r="Q150" s="226">
        <v>0.013299999999999999</v>
      </c>
      <c r="R150" s="226">
        <f>Q150*H150</f>
        <v>0.013299999999999999</v>
      </c>
      <c r="S150" s="226">
        <v>0</v>
      </c>
      <c r="T150" s="227">
        <f>S150*H150</f>
        <v>0</v>
      </c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R150" s="228" t="s">
        <v>108</v>
      </c>
      <c r="AT150" s="228" t="s">
        <v>670</v>
      </c>
      <c r="AU150" s="228" t="s">
        <v>93</v>
      </c>
      <c r="AY150" s="21" t="s">
        <v>159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1" t="s">
        <v>91</v>
      </c>
      <c r="BK150" s="229">
        <f>ROUND(I150*H150,2)</f>
        <v>0</v>
      </c>
      <c r="BL150" s="21" t="s">
        <v>96</v>
      </c>
      <c r="BM150" s="228" t="s">
        <v>6768</v>
      </c>
    </row>
    <row r="151" s="2" customFormat="1" ht="37.8" customHeight="1">
      <c r="A151" s="43"/>
      <c r="B151" s="44"/>
      <c r="C151" s="217" t="s">
        <v>723</v>
      </c>
      <c r="D151" s="217" t="s">
        <v>162</v>
      </c>
      <c r="E151" s="218" t="s">
        <v>6769</v>
      </c>
      <c r="F151" s="219" t="s">
        <v>6770</v>
      </c>
      <c r="G151" s="220" t="s">
        <v>785</v>
      </c>
      <c r="H151" s="221">
        <v>69.200000000000003</v>
      </c>
      <c r="I151" s="222"/>
      <c r="J151" s="223">
        <f>ROUND(I151*H151,2)</f>
        <v>0</v>
      </c>
      <c r="K151" s="219" t="s">
        <v>166</v>
      </c>
      <c r="L151" s="49"/>
      <c r="M151" s="224" t="s">
        <v>32</v>
      </c>
      <c r="N151" s="225" t="s">
        <v>48</v>
      </c>
      <c r="O151" s="89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R151" s="228" t="s">
        <v>96</v>
      </c>
      <c r="AT151" s="228" t="s">
        <v>162</v>
      </c>
      <c r="AU151" s="228" t="s">
        <v>93</v>
      </c>
      <c r="AY151" s="21" t="s">
        <v>159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1" t="s">
        <v>91</v>
      </c>
      <c r="BK151" s="229">
        <f>ROUND(I151*H151,2)</f>
        <v>0</v>
      </c>
      <c r="BL151" s="21" t="s">
        <v>96</v>
      </c>
      <c r="BM151" s="228" t="s">
        <v>6771</v>
      </c>
    </row>
    <row r="152" s="2" customFormat="1">
      <c r="A152" s="43"/>
      <c r="B152" s="44"/>
      <c r="C152" s="45"/>
      <c r="D152" s="230" t="s">
        <v>168</v>
      </c>
      <c r="E152" s="45"/>
      <c r="F152" s="231" t="s">
        <v>6772</v>
      </c>
      <c r="G152" s="45"/>
      <c r="H152" s="45"/>
      <c r="I152" s="232"/>
      <c r="J152" s="45"/>
      <c r="K152" s="45"/>
      <c r="L152" s="49"/>
      <c r="M152" s="233"/>
      <c r="N152" s="234"/>
      <c r="O152" s="89"/>
      <c r="P152" s="89"/>
      <c r="Q152" s="89"/>
      <c r="R152" s="89"/>
      <c r="S152" s="89"/>
      <c r="T152" s="90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T152" s="21" t="s">
        <v>168</v>
      </c>
      <c r="AU152" s="21" t="s">
        <v>93</v>
      </c>
    </row>
    <row r="153" s="2" customFormat="1" ht="24.15" customHeight="1">
      <c r="A153" s="43"/>
      <c r="B153" s="44"/>
      <c r="C153" s="277" t="s">
        <v>744</v>
      </c>
      <c r="D153" s="277" t="s">
        <v>670</v>
      </c>
      <c r="E153" s="278" t="s">
        <v>6773</v>
      </c>
      <c r="F153" s="279" t="s">
        <v>6774</v>
      </c>
      <c r="G153" s="280" t="s">
        <v>785</v>
      </c>
      <c r="H153" s="281">
        <v>70.238</v>
      </c>
      <c r="I153" s="282"/>
      <c r="J153" s="283">
        <f>ROUND(I153*H153,2)</f>
        <v>0</v>
      </c>
      <c r="K153" s="279" t="s">
        <v>166</v>
      </c>
      <c r="L153" s="284"/>
      <c r="M153" s="285" t="s">
        <v>32</v>
      </c>
      <c r="N153" s="286" t="s">
        <v>48</v>
      </c>
      <c r="O153" s="89"/>
      <c r="P153" s="226">
        <f>O153*H153</f>
        <v>0</v>
      </c>
      <c r="Q153" s="226">
        <v>0.00067000000000000002</v>
      </c>
      <c r="R153" s="226">
        <f>Q153*H153</f>
        <v>0.047059460000000004</v>
      </c>
      <c r="S153" s="226">
        <v>0</v>
      </c>
      <c r="T153" s="227">
        <f>S153*H153</f>
        <v>0</v>
      </c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R153" s="228" t="s">
        <v>108</v>
      </c>
      <c r="AT153" s="228" t="s">
        <v>670</v>
      </c>
      <c r="AU153" s="228" t="s">
        <v>93</v>
      </c>
      <c r="AY153" s="21" t="s">
        <v>159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1" t="s">
        <v>91</v>
      </c>
      <c r="BK153" s="229">
        <f>ROUND(I153*H153,2)</f>
        <v>0</v>
      </c>
      <c r="BL153" s="21" t="s">
        <v>96</v>
      </c>
      <c r="BM153" s="228" t="s">
        <v>6775</v>
      </c>
    </row>
    <row r="154" s="14" customFormat="1">
      <c r="A154" s="14"/>
      <c r="B154" s="246"/>
      <c r="C154" s="247"/>
      <c r="D154" s="237" t="s">
        <v>170</v>
      </c>
      <c r="E154" s="247"/>
      <c r="F154" s="249" t="s">
        <v>6776</v>
      </c>
      <c r="G154" s="247"/>
      <c r="H154" s="250">
        <v>70.238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170</v>
      </c>
      <c r="AU154" s="256" t="s">
        <v>93</v>
      </c>
      <c r="AV154" s="14" t="s">
        <v>91</v>
      </c>
      <c r="AW154" s="14" t="s">
        <v>4</v>
      </c>
      <c r="AX154" s="14" t="s">
        <v>84</v>
      </c>
      <c r="AY154" s="256" t="s">
        <v>159</v>
      </c>
    </row>
    <row r="155" s="2" customFormat="1" ht="16.5" customHeight="1">
      <c r="A155" s="43"/>
      <c r="B155" s="44"/>
      <c r="C155" s="217" t="s">
        <v>749</v>
      </c>
      <c r="D155" s="217" t="s">
        <v>162</v>
      </c>
      <c r="E155" s="218" t="s">
        <v>6777</v>
      </c>
      <c r="F155" s="219" t="s">
        <v>6778</v>
      </c>
      <c r="G155" s="220" t="s">
        <v>226</v>
      </c>
      <c r="H155" s="221">
        <v>1</v>
      </c>
      <c r="I155" s="222"/>
      <c r="J155" s="223">
        <f>ROUND(I155*H155,2)</f>
        <v>0</v>
      </c>
      <c r="K155" s="219" t="s">
        <v>3881</v>
      </c>
      <c r="L155" s="49"/>
      <c r="M155" s="224" t="s">
        <v>32</v>
      </c>
      <c r="N155" s="225" t="s">
        <v>48</v>
      </c>
      <c r="O155" s="89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R155" s="228" t="s">
        <v>96</v>
      </c>
      <c r="AT155" s="228" t="s">
        <v>162</v>
      </c>
      <c r="AU155" s="228" t="s">
        <v>93</v>
      </c>
      <c r="AY155" s="21" t="s">
        <v>159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1" t="s">
        <v>91</v>
      </c>
      <c r="BK155" s="229">
        <f>ROUND(I155*H155,2)</f>
        <v>0</v>
      </c>
      <c r="BL155" s="21" t="s">
        <v>96</v>
      </c>
      <c r="BM155" s="228" t="s">
        <v>6779</v>
      </c>
    </row>
    <row r="156" s="2" customFormat="1" ht="24.15" customHeight="1">
      <c r="A156" s="43"/>
      <c r="B156" s="44"/>
      <c r="C156" s="217" t="s">
        <v>756</v>
      </c>
      <c r="D156" s="217" t="s">
        <v>162</v>
      </c>
      <c r="E156" s="218" t="s">
        <v>6780</v>
      </c>
      <c r="F156" s="219" t="s">
        <v>6781</v>
      </c>
      <c r="G156" s="220" t="s">
        <v>785</v>
      </c>
      <c r="H156" s="221">
        <v>69.200000000000003</v>
      </c>
      <c r="I156" s="222"/>
      <c r="J156" s="223">
        <f>ROUND(I156*H156,2)</f>
        <v>0</v>
      </c>
      <c r="K156" s="219" t="s">
        <v>166</v>
      </c>
      <c r="L156" s="49"/>
      <c r="M156" s="224" t="s">
        <v>32</v>
      </c>
      <c r="N156" s="225" t="s">
        <v>48</v>
      </c>
      <c r="O156" s="89"/>
      <c r="P156" s="226">
        <f>O156*H156</f>
        <v>0</v>
      </c>
      <c r="Q156" s="226">
        <v>1.6999999999999999E-07</v>
      </c>
      <c r="R156" s="226">
        <f>Q156*H156</f>
        <v>1.1764E-05</v>
      </c>
      <c r="S156" s="226">
        <v>0</v>
      </c>
      <c r="T156" s="227">
        <f>S156*H156</f>
        <v>0</v>
      </c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R156" s="228" t="s">
        <v>96</v>
      </c>
      <c r="AT156" s="228" t="s">
        <v>162</v>
      </c>
      <c r="AU156" s="228" t="s">
        <v>93</v>
      </c>
      <c r="AY156" s="21" t="s">
        <v>159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1" t="s">
        <v>91</v>
      </c>
      <c r="BK156" s="229">
        <f>ROUND(I156*H156,2)</f>
        <v>0</v>
      </c>
      <c r="BL156" s="21" t="s">
        <v>96</v>
      </c>
      <c r="BM156" s="228" t="s">
        <v>6782</v>
      </c>
    </row>
    <row r="157" s="2" customFormat="1">
      <c r="A157" s="43"/>
      <c r="B157" s="44"/>
      <c r="C157" s="45"/>
      <c r="D157" s="230" t="s">
        <v>168</v>
      </c>
      <c r="E157" s="45"/>
      <c r="F157" s="231" t="s">
        <v>6783</v>
      </c>
      <c r="G157" s="45"/>
      <c r="H157" s="45"/>
      <c r="I157" s="232"/>
      <c r="J157" s="45"/>
      <c r="K157" s="45"/>
      <c r="L157" s="49"/>
      <c r="M157" s="233"/>
      <c r="N157" s="234"/>
      <c r="O157" s="89"/>
      <c r="P157" s="89"/>
      <c r="Q157" s="89"/>
      <c r="R157" s="89"/>
      <c r="S157" s="89"/>
      <c r="T157" s="90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T157" s="21" t="s">
        <v>168</v>
      </c>
      <c r="AU157" s="21" t="s">
        <v>93</v>
      </c>
    </row>
    <row r="158" s="2" customFormat="1" ht="16.5" customHeight="1">
      <c r="A158" s="43"/>
      <c r="B158" s="44"/>
      <c r="C158" s="217" t="s">
        <v>761</v>
      </c>
      <c r="D158" s="217" t="s">
        <v>162</v>
      </c>
      <c r="E158" s="218" t="s">
        <v>6784</v>
      </c>
      <c r="F158" s="219" t="s">
        <v>6785</v>
      </c>
      <c r="G158" s="220" t="s">
        <v>785</v>
      </c>
      <c r="H158" s="221">
        <v>69.200000000000003</v>
      </c>
      <c r="I158" s="222"/>
      <c r="J158" s="223">
        <f>ROUND(I158*H158,2)</f>
        <v>0</v>
      </c>
      <c r="K158" s="219" t="s">
        <v>166</v>
      </c>
      <c r="L158" s="49"/>
      <c r="M158" s="224" t="s">
        <v>32</v>
      </c>
      <c r="N158" s="225" t="s">
        <v>48</v>
      </c>
      <c r="O158" s="89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R158" s="228" t="s">
        <v>663</v>
      </c>
      <c r="AT158" s="228" t="s">
        <v>162</v>
      </c>
      <c r="AU158" s="228" t="s">
        <v>93</v>
      </c>
      <c r="AY158" s="21" t="s">
        <v>159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1" t="s">
        <v>91</v>
      </c>
      <c r="BK158" s="229">
        <f>ROUND(I158*H158,2)</f>
        <v>0</v>
      </c>
      <c r="BL158" s="21" t="s">
        <v>663</v>
      </c>
      <c r="BM158" s="228" t="s">
        <v>6786</v>
      </c>
    </row>
    <row r="159" s="2" customFormat="1">
      <c r="A159" s="43"/>
      <c r="B159" s="44"/>
      <c r="C159" s="45"/>
      <c r="D159" s="230" t="s">
        <v>168</v>
      </c>
      <c r="E159" s="45"/>
      <c r="F159" s="231" t="s">
        <v>6787</v>
      </c>
      <c r="G159" s="45"/>
      <c r="H159" s="45"/>
      <c r="I159" s="232"/>
      <c r="J159" s="45"/>
      <c r="K159" s="45"/>
      <c r="L159" s="49"/>
      <c r="M159" s="233"/>
      <c r="N159" s="234"/>
      <c r="O159" s="89"/>
      <c r="P159" s="89"/>
      <c r="Q159" s="89"/>
      <c r="R159" s="89"/>
      <c r="S159" s="89"/>
      <c r="T159" s="90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T159" s="21" t="s">
        <v>168</v>
      </c>
      <c r="AU159" s="21" t="s">
        <v>93</v>
      </c>
    </row>
    <row r="160" s="2" customFormat="1" ht="16.5" customHeight="1">
      <c r="A160" s="43"/>
      <c r="B160" s="44"/>
      <c r="C160" s="217" t="s">
        <v>765</v>
      </c>
      <c r="D160" s="217" t="s">
        <v>162</v>
      </c>
      <c r="E160" s="218" t="s">
        <v>6788</v>
      </c>
      <c r="F160" s="219" t="s">
        <v>6789</v>
      </c>
      <c r="G160" s="220" t="s">
        <v>785</v>
      </c>
      <c r="H160" s="221">
        <v>69.200000000000003</v>
      </c>
      <c r="I160" s="222"/>
      <c r="J160" s="223">
        <f>ROUND(I160*H160,2)</f>
        <v>0</v>
      </c>
      <c r="K160" s="219" t="s">
        <v>166</v>
      </c>
      <c r="L160" s="49"/>
      <c r="M160" s="224" t="s">
        <v>32</v>
      </c>
      <c r="N160" s="225" t="s">
        <v>48</v>
      </c>
      <c r="O160" s="89"/>
      <c r="P160" s="226">
        <f>O160*H160</f>
        <v>0</v>
      </c>
      <c r="Q160" s="226">
        <v>0.00019236000000000001</v>
      </c>
      <c r="R160" s="226">
        <f>Q160*H160</f>
        <v>0.013311312000000001</v>
      </c>
      <c r="S160" s="226">
        <v>0</v>
      </c>
      <c r="T160" s="227">
        <f>S160*H160</f>
        <v>0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R160" s="228" t="s">
        <v>96</v>
      </c>
      <c r="AT160" s="228" t="s">
        <v>162</v>
      </c>
      <c r="AU160" s="228" t="s">
        <v>93</v>
      </c>
      <c r="AY160" s="21" t="s">
        <v>159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1" t="s">
        <v>91</v>
      </c>
      <c r="BK160" s="229">
        <f>ROUND(I160*H160,2)</f>
        <v>0</v>
      </c>
      <c r="BL160" s="21" t="s">
        <v>96</v>
      </c>
      <c r="BM160" s="228" t="s">
        <v>6790</v>
      </c>
    </row>
    <row r="161" s="2" customFormat="1">
      <c r="A161" s="43"/>
      <c r="B161" s="44"/>
      <c r="C161" s="45"/>
      <c r="D161" s="230" t="s">
        <v>168</v>
      </c>
      <c r="E161" s="45"/>
      <c r="F161" s="231" t="s">
        <v>6791</v>
      </c>
      <c r="G161" s="45"/>
      <c r="H161" s="45"/>
      <c r="I161" s="232"/>
      <c r="J161" s="45"/>
      <c r="K161" s="45"/>
      <c r="L161" s="49"/>
      <c r="M161" s="233"/>
      <c r="N161" s="234"/>
      <c r="O161" s="89"/>
      <c r="P161" s="89"/>
      <c r="Q161" s="89"/>
      <c r="R161" s="89"/>
      <c r="S161" s="89"/>
      <c r="T161" s="90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T161" s="21" t="s">
        <v>168</v>
      </c>
      <c r="AU161" s="21" t="s">
        <v>93</v>
      </c>
    </row>
    <row r="162" s="2" customFormat="1" ht="24.15" customHeight="1">
      <c r="A162" s="43"/>
      <c r="B162" s="44"/>
      <c r="C162" s="217" t="s">
        <v>770</v>
      </c>
      <c r="D162" s="217" t="s">
        <v>162</v>
      </c>
      <c r="E162" s="218" t="s">
        <v>6255</v>
      </c>
      <c r="F162" s="219" t="s">
        <v>6256</v>
      </c>
      <c r="G162" s="220" t="s">
        <v>785</v>
      </c>
      <c r="H162" s="221">
        <v>69.200000000000003</v>
      </c>
      <c r="I162" s="222"/>
      <c r="J162" s="223">
        <f>ROUND(I162*H162,2)</f>
        <v>0</v>
      </c>
      <c r="K162" s="219" t="s">
        <v>166</v>
      </c>
      <c r="L162" s="49"/>
      <c r="M162" s="224" t="s">
        <v>32</v>
      </c>
      <c r="N162" s="225" t="s">
        <v>48</v>
      </c>
      <c r="O162" s="89"/>
      <c r="P162" s="226">
        <f>O162*H162</f>
        <v>0</v>
      </c>
      <c r="Q162" s="226">
        <v>7.3499999999999998E-05</v>
      </c>
      <c r="R162" s="226">
        <f>Q162*H162</f>
        <v>0.0050861999999999999</v>
      </c>
      <c r="S162" s="226">
        <v>0</v>
      </c>
      <c r="T162" s="227">
        <f>S162*H162</f>
        <v>0</v>
      </c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R162" s="228" t="s">
        <v>96</v>
      </c>
      <c r="AT162" s="228" t="s">
        <v>162</v>
      </c>
      <c r="AU162" s="228" t="s">
        <v>93</v>
      </c>
      <c r="AY162" s="21" t="s">
        <v>159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1" t="s">
        <v>91</v>
      </c>
      <c r="BK162" s="229">
        <f>ROUND(I162*H162,2)</f>
        <v>0</v>
      </c>
      <c r="BL162" s="21" t="s">
        <v>96</v>
      </c>
      <c r="BM162" s="228" t="s">
        <v>6792</v>
      </c>
    </row>
    <row r="163" s="2" customFormat="1">
      <c r="A163" s="43"/>
      <c r="B163" s="44"/>
      <c r="C163" s="45"/>
      <c r="D163" s="230" t="s">
        <v>168</v>
      </c>
      <c r="E163" s="45"/>
      <c r="F163" s="231" t="s">
        <v>6258</v>
      </c>
      <c r="G163" s="45"/>
      <c r="H163" s="45"/>
      <c r="I163" s="232"/>
      <c r="J163" s="45"/>
      <c r="K163" s="45"/>
      <c r="L163" s="49"/>
      <c r="M163" s="233"/>
      <c r="N163" s="234"/>
      <c r="O163" s="89"/>
      <c r="P163" s="89"/>
      <c r="Q163" s="89"/>
      <c r="R163" s="89"/>
      <c r="S163" s="89"/>
      <c r="T163" s="90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T163" s="21" t="s">
        <v>168</v>
      </c>
      <c r="AU163" s="21" t="s">
        <v>93</v>
      </c>
    </row>
    <row r="164" s="12" customFormat="1" ht="20.88" customHeight="1">
      <c r="A164" s="12"/>
      <c r="B164" s="201"/>
      <c r="C164" s="202"/>
      <c r="D164" s="203" t="s">
        <v>75</v>
      </c>
      <c r="E164" s="215" t="s">
        <v>6793</v>
      </c>
      <c r="F164" s="215" t="s">
        <v>6794</v>
      </c>
      <c r="G164" s="202"/>
      <c r="H164" s="202"/>
      <c r="I164" s="205"/>
      <c r="J164" s="216">
        <f>BK164</f>
        <v>0</v>
      </c>
      <c r="K164" s="202"/>
      <c r="L164" s="207"/>
      <c r="M164" s="208"/>
      <c r="N164" s="209"/>
      <c r="O164" s="209"/>
      <c r="P164" s="210">
        <f>SUM(P165:P177)</f>
        <v>0</v>
      </c>
      <c r="Q164" s="209"/>
      <c r="R164" s="210">
        <f>SUM(R165:R177)</f>
        <v>0.57967124999999997</v>
      </c>
      <c r="S164" s="209"/>
      <c r="T164" s="211">
        <f>SUM(T165:T177)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2" t="s">
        <v>91</v>
      </c>
      <c r="AT164" s="213" t="s">
        <v>75</v>
      </c>
      <c r="AU164" s="213" t="s">
        <v>91</v>
      </c>
      <c r="AY164" s="212" t="s">
        <v>159</v>
      </c>
      <c r="BK164" s="214">
        <f>SUM(BK165:BK177)</f>
        <v>0</v>
      </c>
    </row>
    <row r="165" s="2" customFormat="1" ht="44.25" customHeight="1">
      <c r="A165" s="43"/>
      <c r="B165" s="44"/>
      <c r="C165" s="217" t="s">
        <v>777</v>
      </c>
      <c r="D165" s="217" t="s">
        <v>162</v>
      </c>
      <c r="E165" s="218" t="s">
        <v>6795</v>
      </c>
      <c r="F165" s="219" t="s">
        <v>6796</v>
      </c>
      <c r="G165" s="220" t="s">
        <v>212</v>
      </c>
      <c r="H165" s="221">
        <v>1</v>
      </c>
      <c r="I165" s="222"/>
      <c r="J165" s="223">
        <f>ROUND(I165*H165,2)</f>
        <v>0</v>
      </c>
      <c r="K165" s="219" t="s">
        <v>166</v>
      </c>
      <c r="L165" s="49"/>
      <c r="M165" s="224" t="s">
        <v>32</v>
      </c>
      <c r="N165" s="225" t="s">
        <v>48</v>
      </c>
      <c r="O165" s="89"/>
      <c r="P165" s="226">
        <f>O165*H165</f>
        <v>0</v>
      </c>
      <c r="Q165" s="226">
        <v>0.43786399999999998</v>
      </c>
      <c r="R165" s="226">
        <f>Q165*H165</f>
        <v>0.43786399999999998</v>
      </c>
      <c r="S165" s="226">
        <v>0</v>
      </c>
      <c r="T165" s="227">
        <f>S165*H165</f>
        <v>0</v>
      </c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R165" s="228" t="s">
        <v>96</v>
      </c>
      <c r="AT165" s="228" t="s">
        <v>162</v>
      </c>
      <c r="AU165" s="228" t="s">
        <v>93</v>
      </c>
      <c r="AY165" s="21" t="s">
        <v>159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1" t="s">
        <v>91</v>
      </c>
      <c r="BK165" s="229">
        <f>ROUND(I165*H165,2)</f>
        <v>0</v>
      </c>
      <c r="BL165" s="21" t="s">
        <v>96</v>
      </c>
      <c r="BM165" s="228" t="s">
        <v>6797</v>
      </c>
    </row>
    <row r="166" s="2" customFormat="1">
      <c r="A166" s="43"/>
      <c r="B166" s="44"/>
      <c r="C166" s="45"/>
      <c r="D166" s="230" t="s">
        <v>168</v>
      </c>
      <c r="E166" s="45"/>
      <c r="F166" s="231" t="s">
        <v>6798</v>
      </c>
      <c r="G166" s="45"/>
      <c r="H166" s="45"/>
      <c r="I166" s="232"/>
      <c r="J166" s="45"/>
      <c r="K166" s="45"/>
      <c r="L166" s="49"/>
      <c r="M166" s="233"/>
      <c r="N166" s="234"/>
      <c r="O166" s="89"/>
      <c r="P166" s="89"/>
      <c r="Q166" s="89"/>
      <c r="R166" s="89"/>
      <c r="S166" s="89"/>
      <c r="T166" s="90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T166" s="21" t="s">
        <v>168</v>
      </c>
      <c r="AU166" s="21" t="s">
        <v>93</v>
      </c>
    </row>
    <row r="167" s="2" customFormat="1" ht="24.15" customHeight="1">
      <c r="A167" s="43"/>
      <c r="B167" s="44"/>
      <c r="C167" s="277" t="s">
        <v>782</v>
      </c>
      <c r="D167" s="277" t="s">
        <v>670</v>
      </c>
      <c r="E167" s="278" t="s">
        <v>6799</v>
      </c>
      <c r="F167" s="279" t="s">
        <v>6800</v>
      </c>
      <c r="G167" s="280" t="s">
        <v>212</v>
      </c>
      <c r="H167" s="281">
        <v>1</v>
      </c>
      <c r="I167" s="282"/>
      <c r="J167" s="283">
        <f>ROUND(I167*H167,2)</f>
        <v>0</v>
      </c>
      <c r="K167" s="279" t="s">
        <v>166</v>
      </c>
      <c r="L167" s="284"/>
      <c r="M167" s="285" t="s">
        <v>32</v>
      </c>
      <c r="N167" s="286" t="s">
        <v>48</v>
      </c>
      <c r="O167" s="89"/>
      <c r="P167" s="226">
        <f>O167*H167</f>
        <v>0</v>
      </c>
      <c r="Q167" s="226">
        <v>0.084000000000000005</v>
      </c>
      <c r="R167" s="226">
        <f>Q167*H167</f>
        <v>0.084000000000000005</v>
      </c>
      <c r="S167" s="226">
        <v>0</v>
      </c>
      <c r="T167" s="227">
        <f>S167*H167</f>
        <v>0</v>
      </c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R167" s="228" t="s">
        <v>108</v>
      </c>
      <c r="AT167" s="228" t="s">
        <v>670</v>
      </c>
      <c r="AU167" s="228" t="s">
        <v>93</v>
      </c>
      <c r="AY167" s="21" t="s">
        <v>159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1" t="s">
        <v>91</v>
      </c>
      <c r="BK167" s="229">
        <f>ROUND(I167*H167,2)</f>
        <v>0</v>
      </c>
      <c r="BL167" s="21" t="s">
        <v>96</v>
      </c>
      <c r="BM167" s="228" t="s">
        <v>6801</v>
      </c>
    </row>
    <row r="168" s="2" customFormat="1" ht="44.25" customHeight="1">
      <c r="A168" s="43"/>
      <c r="B168" s="44"/>
      <c r="C168" s="217" t="s">
        <v>788</v>
      </c>
      <c r="D168" s="217" t="s">
        <v>162</v>
      </c>
      <c r="E168" s="218" t="s">
        <v>6802</v>
      </c>
      <c r="F168" s="219" t="s">
        <v>6803</v>
      </c>
      <c r="G168" s="220" t="s">
        <v>561</v>
      </c>
      <c r="H168" s="221">
        <v>0.35299999999999998</v>
      </c>
      <c r="I168" s="222"/>
      <c r="J168" s="223">
        <f>ROUND(I168*H168,2)</f>
        <v>0</v>
      </c>
      <c r="K168" s="219" t="s">
        <v>166</v>
      </c>
      <c r="L168" s="49"/>
      <c r="M168" s="224" t="s">
        <v>32</v>
      </c>
      <c r="N168" s="225" t="s">
        <v>48</v>
      </c>
      <c r="O168" s="89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R168" s="228" t="s">
        <v>96</v>
      </c>
      <c r="AT168" s="228" t="s">
        <v>162</v>
      </c>
      <c r="AU168" s="228" t="s">
        <v>93</v>
      </c>
      <c r="AY168" s="21" t="s">
        <v>159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1" t="s">
        <v>91</v>
      </c>
      <c r="BK168" s="229">
        <f>ROUND(I168*H168,2)</f>
        <v>0</v>
      </c>
      <c r="BL168" s="21" t="s">
        <v>96</v>
      </c>
      <c r="BM168" s="228" t="s">
        <v>6804</v>
      </c>
    </row>
    <row r="169" s="2" customFormat="1">
      <c r="A169" s="43"/>
      <c r="B169" s="44"/>
      <c r="C169" s="45"/>
      <c r="D169" s="230" t="s">
        <v>168</v>
      </c>
      <c r="E169" s="45"/>
      <c r="F169" s="231" t="s">
        <v>6805</v>
      </c>
      <c r="G169" s="45"/>
      <c r="H169" s="45"/>
      <c r="I169" s="232"/>
      <c r="J169" s="45"/>
      <c r="K169" s="45"/>
      <c r="L169" s="49"/>
      <c r="M169" s="233"/>
      <c r="N169" s="234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168</v>
      </c>
      <c r="AU169" s="21" t="s">
        <v>93</v>
      </c>
    </row>
    <row r="170" s="2" customFormat="1" ht="37.8" customHeight="1">
      <c r="A170" s="43"/>
      <c r="B170" s="44"/>
      <c r="C170" s="217" t="s">
        <v>793</v>
      </c>
      <c r="D170" s="217" t="s">
        <v>162</v>
      </c>
      <c r="E170" s="218" t="s">
        <v>6806</v>
      </c>
      <c r="F170" s="219" t="s">
        <v>6807</v>
      </c>
      <c r="G170" s="220" t="s">
        <v>561</v>
      </c>
      <c r="H170" s="221">
        <v>0.35299999999999998</v>
      </c>
      <c r="I170" s="222"/>
      <c r="J170" s="223">
        <f>ROUND(I170*H170,2)</f>
        <v>0</v>
      </c>
      <c r="K170" s="219" t="s">
        <v>166</v>
      </c>
      <c r="L170" s="49"/>
      <c r="M170" s="224" t="s">
        <v>32</v>
      </c>
      <c r="N170" s="225" t="s">
        <v>48</v>
      </c>
      <c r="O170" s="89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R170" s="228" t="s">
        <v>96</v>
      </c>
      <c r="AT170" s="228" t="s">
        <v>162</v>
      </c>
      <c r="AU170" s="228" t="s">
        <v>93</v>
      </c>
      <c r="AY170" s="21" t="s">
        <v>159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1" t="s">
        <v>91</v>
      </c>
      <c r="BK170" s="229">
        <f>ROUND(I170*H170,2)</f>
        <v>0</v>
      </c>
      <c r="BL170" s="21" t="s">
        <v>96</v>
      </c>
      <c r="BM170" s="228" t="s">
        <v>6808</v>
      </c>
    </row>
    <row r="171" s="2" customFormat="1">
      <c r="A171" s="43"/>
      <c r="B171" s="44"/>
      <c r="C171" s="45"/>
      <c r="D171" s="230" t="s">
        <v>168</v>
      </c>
      <c r="E171" s="45"/>
      <c r="F171" s="231" t="s">
        <v>6809</v>
      </c>
      <c r="G171" s="45"/>
      <c r="H171" s="45"/>
      <c r="I171" s="232"/>
      <c r="J171" s="45"/>
      <c r="K171" s="45"/>
      <c r="L171" s="49"/>
      <c r="M171" s="233"/>
      <c r="N171" s="234"/>
      <c r="O171" s="89"/>
      <c r="P171" s="89"/>
      <c r="Q171" s="89"/>
      <c r="R171" s="89"/>
      <c r="S171" s="89"/>
      <c r="T171" s="90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T171" s="21" t="s">
        <v>168</v>
      </c>
      <c r="AU171" s="21" t="s">
        <v>93</v>
      </c>
    </row>
    <row r="172" s="14" customFormat="1">
      <c r="A172" s="14"/>
      <c r="B172" s="246"/>
      <c r="C172" s="247"/>
      <c r="D172" s="237" t="s">
        <v>170</v>
      </c>
      <c r="E172" s="248" t="s">
        <v>32</v>
      </c>
      <c r="F172" s="249" t="s">
        <v>6810</v>
      </c>
      <c r="G172" s="247"/>
      <c r="H172" s="250">
        <v>0.35299999999999998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170</v>
      </c>
      <c r="AU172" s="256" t="s">
        <v>93</v>
      </c>
      <c r="AV172" s="14" t="s">
        <v>91</v>
      </c>
      <c r="AW172" s="14" t="s">
        <v>38</v>
      </c>
      <c r="AX172" s="14" t="s">
        <v>84</v>
      </c>
      <c r="AY172" s="256" t="s">
        <v>159</v>
      </c>
    </row>
    <row r="173" s="2" customFormat="1" ht="16.5" customHeight="1">
      <c r="A173" s="43"/>
      <c r="B173" s="44"/>
      <c r="C173" s="217" t="s">
        <v>800</v>
      </c>
      <c r="D173" s="217" t="s">
        <v>162</v>
      </c>
      <c r="E173" s="218" t="s">
        <v>6811</v>
      </c>
      <c r="F173" s="219" t="s">
        <v>6812</v>
      </c>
      <c r="G173" s="220" t="s">
        <v>181</v>
      </c>
      <c r="H173" s="221">
        <v>0.035000000000000003</v>
      </c>
      <c r="I173" s="222"/>
      <c r="J173" s="223">
        <f>ROUND(I173*H173,2)</f>
        <v>0</v>
      </c>
      <c r="K173" s="219" t="s">
        <v>166</v>
      </c>
      <c r="L173" s="49"/>
      <c r="M173" s="224" t="s">
        <v>32</v>
      </c>
      <c r="N173" s="225" t="s">
        <v>48</v>
      </c>
      <c r="O173" s="89"/>
      <c r="P173" s="226">
        <f>O173*H173</f>
        <v>0</v>
      </c>
      <c r="Q173" s="226">
        <v>0.99734999999999996</v>
      </c>
      <c r="R173" s="226">
        <f>Q173*H173</f>
        <v>0.034907250000000001</v>
      </c>
      <c r="S173" s="226">
        <v>0</v>
      </c>
      <c r="T173" s="227">
        <f>S173*H173</f>
        <v>0</v>
      </c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R173" s="228" t="s">
        <v>96</v>
      </c>
      <c r="AT173" s="228" t="s">
        <v>162</v>
      </c>
      <c r="AU173" s="228" t="s">
        <v>93</v>
      </c>
      <c r="AY173" s="21" t="s">
        <v>159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1" t="s">
        <v>91</v>
      </c>
      <c r="BK173" s="229">
        <f>ROUND(I173*H173,2)</f>
        <v>0</v>
      </c>
      <c r="BL173" s="21" t="s">
        <v>96</v>
      </c>
      <c r="BM173" s="228" t="s">
        <v>6813</v>
      </c>
    </row>
    <row r="174" s="2" customFormat="1">
      <c r="A174" s="43"/>
      <c r="B174" s="44"/>
      <c r="C174" s="45"/>
      <c r="D174" s="230" t="s">
        <v>168</v>
      </c>
      <c r="E174" s="45"/>
      <c r="F174" s="231" t="s">
        <v>6814</v>
      </c>
      <c r="G174" s="45"/>
      <c r="H174" s="45"/>
      <c r="I174" s="232"/>
      <c r="J174" s="45"/>
      <c r="K174" s="45"/>
      <c r="L174" s="49"/>
      <c r="M174" s="233"/>
      <c r="N174" s="234"/>
      <c r="O174" s="89"/>
      <c r="P174" s="89"/>
      <c r="Q174" s="89"/>
      <c r="R174" s="89"/>
      <c r="S174" s="89"/>
      <c r="T174" s="90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T174" s="21" t="s">
        <v>168</v>
      </c>
      <c r="AU174" s="21" t="s">
        <v>93</v>
      </c>
    </row>
    <row r="175" s="2" customFormat="1" ht="33" customHeight="1">
      <c r="A175" s="43"/>
      <c r="B175" s="44"/>
      <c r="C175" s="217" t="s">
        <v>816</v>
      </c>
      <c r="D175" s="217" t="s">
        <v>162</v>
      </c>
      <c r="E175" s="218" t="s">
        <v>6815</v>
      </c>
      <c r="F175" s="219" t="s">
        <v>6816</v>
      </c>
      <c r="G175" s="220" t="s">
        <v>212</v>
      </c>
      <c r="H175" s="221">
        <v>1</v>
      </c>
      <c r="I175" s="222"/>
      <c r="J175" s="223">
        <f>ROUND(I175*H175,2)</f>
        <v>0</v>
      </c>
      <c r="K175" s="219" t="s">
        <v>166</v>
      </c>
      <c r="L175" s="49"/>
      <c r="M175" s="224" t="s">
        <v>32</v>
      </c>
      <c r="N175" s="225" t="s">
        <v>48</v>
      </c>
      <c r="O175" s="89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R175" s="228" t="s">
        <v>96</v>
      </c>
      <c r="AT175" s="228" t="s">
        <v>162</v>
      </c>
      <c r="AU175" s="228" t="s">
        <v>93</v>
      </c>
      <c r="AY175" s="21" t="s">
        <v>159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1" t="s">
        <v>91</v>
      </c>
      <c r="BK175" s="229">
        <f>ROUND(I175*H175,2)</f>
        <v>0</v>
      </c>
      <c r="BL175" s="21" t="s">
        <v>96</v>
      </c>
      <c r="BM175" s="228" t="s">
        <v>6817</v>
      </c>
    </row>
    <row r="176" s="2" customFormat="1">
      <c r="A176" s="43"/>
      <c r="B176" s="44"/>
      <c r="C176" s="45"/>
      <c r="D176" s="230" t="s">
        <v>168</v>
      </c>
      <c r="E176" s="45"/>
      <c r="F176" s="231" t="s">
        <v>6818</v>
      </c>
      <c r="G176" s="45"/>
      <c r="H176" s="45"/>
      <c r="I176" s="232"/>
      <c r="J176" s="45"/>
      <c r="K176" s="45"/>
      <c r="L176" s="49"/>
      <c r="M176" s="233"/>
      <c r="N176" s="234"/>
      <c r="O176" s="89"/>
      <c r="P176" s="89"/>
      <c r="Q176" s="89"/>
      <c r="R176" s="89"/>
      <c r="S176" s="89"/>
      <c r="T176" s="90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T176" s="21" t="s">
        <v>168</v>
      </c>
      <c r="AU176" s="21" t="s">
        <v>93</v>
      </c>
    </row>
    <row r="177" s="2" customFormat="1" ht="16.5" customHeight="1">
      <c r="A177" s="43"/>
      <c r="B177" s="44"/>
      <c r="C177" s="277" t="s">
        <v>825</v>
      </c>
      <c r="D177" s="277" t="s">
        <v>670</v>
      </c>
      <c r="E177" s="278" t="s">
        <v>6819</v>
      </c>
      <c r="F177" s="279" t="s">
        <v>6820</v>
      </c>
      <c r="G177" s="280" t="s">
        <v>212</v>
      </c>
      <c r="H177" s="281">
        <v>1</v>
      </c>
      <c r="I177" s="282"/>
      <c r="J177" s="283">
        <f>ROUND(I177*H177,2)</f>
        <v>0</v>
      </c>
      <c r="K177" s="279" t="s">
        <v>166</v>
      </c>
      <c r="L177" s="284"/>
      <c r="M177" s="285" t="s">
        <v>32</v>
      </c>
      <c r="N177" s="286" t="s">
        <v>48</v>
      </c>
      <c r="O177" s="89"/>
      <c r="P177" s="226">
        <f>O177*H177</f>
        <v>0</v>
      </c>
      <c r="Q177" s="226">
        <v>0.0229</v>
      </c>
      <c r="R177" s="226">
        <f>Q177*H177</f>
        <v>0.0229</v>
      </c>
      <c r="S177" s="226">
        <v>0</v>
      </c>
      <c r="T177" s="227">
        <f>S177*H177</f>
        <v>0</v>
      </c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R177" s="228" t="s">
        <v>108</v>
      </c>
      <c r="AT177" s="228" t="s">
        <v>670</v>
      </c>
      <c r="AU177" s="228" t="s">
        <v>93</v>
      </c>
      <c r="AY177" s="21" t="s">
        <v>159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1" t="s">
        <v>91</v>
      </c>
      <c r="BK177" s="229">
        <f>ROUND(I177*H177,2)</f>
        <v>0</v>
      </c>
      <c r="BL177" s="21" t="s">
        <v>96</v>
      </c>
      <c r="BM177" s="228" t="s">
        <v>6821</v>
      </c>
    </row>
    <row r="178" s="12" customFormat="1" ht="20.88" customHeight="1">
      <c r="A178" s="12"/>
      <c r="B178" s="201"/>
      <c r="C178" s="202"/>
      <c r="D178" s="203" t="s">
        <v>75</v>
      </c>
      <c r="E178" s="215" t="s">
        <v>6822</v>
      </c>
      <c r="F178" s="215" t="s">
        <v>6823</v>
      </c>
      <c r="G178" s="202"/>
      <c r="H178" s="202"/>
      <c r="I178" s="205"/>
      <c r="J178" s="216">
        <f>BK178</f>
        <v>0</v>
      </c>
      <c r="K178" s="202"/>
      <c r="L178" s="207"/>
      <c r="M178" s="208"/>
      <c r="N178" s="209"/>
      <c r="O178" s="209"/>
      <c r="P178" s="210">
        <f>SUM(P179:P184)</f>
        <v>0</v>
      </c>
      <c r="Q178" s="209"/>
      <c r="R178" s="210">
        <f>SUM(R179:R184)</f>
        <v>0.0047399999999999994</v>
      </c>
      <c r="S178" s="209"/>
      <c r="T178" s="211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2" t="s">
        <v>91</v>
      </c>
      <c r="AT178" s="213" t="s">
        <v>75</v>
      </c>
      <c r="AU178" s="213" t="s">
        <v>91</v>
      </c>
      <c r="AY178" s="212" t="s">
        <v>159</v>
      </c>
      <c r="BK178" s="214">
        <f>SUM(BK179:BK184)</f>
        <v>0</v>
      </c>
    </row>
    <row r="179" s="2" customFormat="1" ht="37.8" customHeight="1">
      <c r="A179" s="43"/>
      <c r="B179" s="44"/>
      <c r="C179" s="217" t="s">
        <v>842</v>
      </c>
      <c r="D179" s="217" t="s">
        <v>162</v>
      </c>
      <c r="E179" s="218" t="s">
        <v>6824</v>
      </c>
      <c r="F179" s="219" t="s">
        <v>6825</v>
      </c>
      <c r="G179" s="220" t="s">
        <v>212</v>
      </c>
      <c r="H179" s="221">
        <v>2</v>
      </c>
      <c r="I179" s="222"/>
      <c r="J179" s="223">
        <f>ROUND(I179*H179,2)</f>
        <v>0</v>
      </c>
      <c r="K179" s="219" t="s">
        <v>166</v>
      </c>
      <c r="L179" s="49"/>
      <c r="M179" s="224" t="s">
        <v>32</v>
      </c>
      <c r="N179" s="225" t="s">
        <v>48</v>
      </c>
      <c r="O179" s="89"/>
      <c r="P179" s="226">
        <f>O179*H179</f>
        <v>0</v>
      </c>
      <c r="Q179" s="226">
        <v>0.00029999999999999997</v>
      </c>
      <c r="R179" s="226">
        <f>Q179*H179</f>
        <v>0.00059999999999999995</v>
      </c>
      <c r="S179" s="226">
        <v>0</v>
      </c>
      <c r="T179" s="227">
        <f>S179*H179</f>
        <v>0</v>
      </c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R179" s="228" t="s">
        <v>96</v>
      </c>
      <c r="AT179" s="228" t="s">
        <v>162</v>
      </c>
      <c r="AU179" s="228" t="s">
        <v>93</v>
      </c>
      <c r="AY179" s="21" t="s">
        <v>159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1" t="s">
        <v>91</v>
      </c>
      <c r="BK179" s="229">
        <f>ROUND(I179*H179,2)</f>
        <v>0</v>
      </c>
      <c r="BL179" s="21" t="s">
        <v>96</v>
      </c>
      <c r="BM179" s="228" t="s">
        <v>6826</v>
      </c>
    </row>
    <row r="180" s="2" customFormat="1">
      <c r="A180" s="43"/>
      <c r="B180" s="44"/>
      <c r="C180" s="45"/>
      <c r="D180" s="230" t="s">
        <v>168</v>
      </c>
      <c r="E180" s="45"/>
      <c r="F180" s="231" t="s">
        <v>6827</v>
      </c>
      <c r="G180" s="45"/>
      <c r="H180" s="45"/>
      <c r="I180" s="232"/>
      <c r="J180" s="45"/>
      <c r="K180" s="45"/>
      <c r="L180" s="49"/>
      <c r="M180" s="233"/>
      <c r="N180" s="234"/>
      <c r="O180" s="89"/>
      <c r="P180" s="89"/>
      <c r="Q180" s="89"/>
      <c r="R180" s="89"/>
      <c r="S180" s="89"/>
      <c r="T180" s="90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T180" s="21" t="s">
        <v>168</v>
      </c>
      <c r="AU180" s="21" t="s">
        <v>93</v>
      </c>
    </row>
    <row r="181" s="2" customFormat="1" ht="24.15" customHeight="1">
      <c r="A181" s="43"/>
      <c r="B181" s="44"/>
      <c r="C181" s="217" t="s">
        <v>858</v>
      </c>
      <c r="D181" s="217" t="s">
        <v>162</v>
      </c>
      <c r="E181" s="218" t="s">
        <v>6828</v>
      </c>
      <c r="F181" s="219" t="s">
        <v>6829</v>
      </c>
      <c r="G181" s="220" t="s">
        <v>212</v>
      </c>
      <c r="H181" s="221">
        <v>2</v>
      </c>
      <c r="I181" s="222"/>
      <c r="J181" s="223">
        <f>ROUND(I181*H181,2)</f>
        <v>0</v>
      </c>
      <c r="K181" s="219" t="s">
        <v>166</v>
      </c>
      <c r="L181" s="49"/>
      <c r="M181" s="224" t="s">
        <v>32</v>
      </c>
      <c r="N181" s="225" t="s">
        <v>48</v>
      </c>
      <c r="O181" s="89"/>
      <c r="P181" s="226">
        <f>O181*H181</f>
        <v>0</v>
      </c>
      <c r="Q181" s="226">
        <v>0.00107</v>
      </c>
      <c r="R181" s="226">
        <f>Q181*H181</f>
        <v>0.00214</v>
      </c>
      <c r="S181" s="226">
        <v>0</v>
      </c>
      <c r="T181" s="227">
        <f>S181*H181</f>
        <v>0</v>
      </c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R181" s="228" t="s">
        <v>96</v>
      </c>
      <c r="AT181" s="228" t="s">
        <v>162</v>
      </c>
      <c r="AU181" s="228" t="s">
        <v>93</v>
      </c>
      <c r="AY181" s="21" t="s">
        <v>159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1" t="s">
        <v>91</v>
      </c>
      <c r="BK181" s="229">
        <f>ROUND(I181*H181,2)</f>
        <v>0</v>
      </c>
      <c r="BL181" s="21" t="s">
        <v>96</v>
      </c>
      <c r="BM181" s="228" t="s">
        <v>6830</v>
      </c>
    </row>
    <row r="182" s="2" customFormat="1">
      <c r="A182" s="43"/>
      <c r="B182" s="44"/>
      <c r="C182" s="45"/>
      <c r="D182" s="230" t="s">
        <v>168</v>
      </c>
      <c r="E182" s="45"/>
      <c r="F182" s="231" t="s">
        <v>6831</v>
      </c>
      <c r="G182" s="45"/>
      <c r="H182" s="45"/>
      <c r="I182" s="232"/>
      <c r="J182" s="45"/>
      <c r="K182" s="45"/>
      <c r="L182" s="49"/>
      <c r="M182" s="233"/>
      <c r="N182" s="234"/>
      <c r="O182" s="89"/>
      <c r="P182" s="89"/>
      <c r="Q182" s="89"/>
      <c r="R182" s="89"/>
      <c r="S182" s="89"/>
      <c r="T182" s="90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T182" s="21" t="s">
        <v>168</v>
      </c>
      <c r="AU182" s="21" t="s">
        <v>93</v>
      </c>
    </row>
    <row r="183" s="2" customFormat="1" ht="16.5" customHeight="1">
      <c r="A183" s="43"/>
      <c r="B183" s="44"/>
      <c r="C183" s="217" t="s">
        <v>866</v>
      </c>
      <c r="D183" s="217" t="s">
        <v>162</v>
      </c>
      <c r="E183" s="218" t="s">
        <v>6832</v>
      </c>
      <c r="F183" s="219" t="s">
        <v>6833</v>
      </c>
      <c r="G183" s="220" t="s">
        <v>5365</v>
      </c>
      <c r="H183" s="221">
        <v>1</v>
      </c>
      <c r="I183" s="222"/>
      <c r="J183" s="223">
        <f>ROUND(I183*H183,2)</f>
        <v>0</v>
      </c>
      <c r="K183" s="219" t="s">
        <v>166</v>
      </c>
      <c r="L183" s="49"/>
      <c r="M183" s="224" t="s">
        <v>32</v>
      </c>
      <c r="N183" s="225" t="s">
        <v>48</v>
      </c>
      <c r="O183" s="89"/>
      <c r="P183" s="226">
        <f>O183*H183</f>
        <v>0</v>
      </c>
      <c r="Q183" s="226">
        <v>0.002</v>
      </c>
      <c r="R183" s="226">
        <f>Q183*H183</f>
        <v>0.002</v>
      </c>
      <c r="S183" s="226">
        <v>0</v>
      </c>
      <c r="T183" s="227">
        <f>S183*H183</f>
        <v>0</v>
      </c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R183" s="228" t="s">
        <v>96</v>
      </c>
      <c r="AT183" s="228" t="s">
        <v>162</v>
      </c>
      <c r="AU183" s="228" t="s">
        <v>93</v>
      </c>
      <c r="AY183" s="21" t="s">
        <v>159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1" t="s">
        <v>91</v>
      </c>
      <c r="BK183" s="229">
        <f>ROUND(I183*H183,2)</f>
        <v>0</v>
      </c>
      <c r="BL183" s="21" t="s">
        <v>96</v>
      </c>
      <c r="BM183" s="228" t="s">
        <v>6834</v>
      </c>
    </row>
    <row r="184" s="2" customFormat="1">
      <c r="A184" s="43"/>
      <c r="B184" s="44"/>
      <c r="C184" s="45"/>
      <c r="D184" s="230" t="s">
        <v>168</v>
      </c>
      <c r="E184" s="45"/>
      <c r="F184" s="231" t="s">
        <v>6835</v>
      </c>
      <c r="G184" s="45"/>
      <c r="H184" s="45"/>
      <c r="I184" s="232"/>
      <c r="J184" s="45"/>
      <c r="K184" s="45"/>
      <c r="L184" s="49"/>
      <c r="M184" s="257"/>
      <c r="N184" s="258"/>
      <c r="O184" s="259"/>
      <c r="P184" s="259"/>
      <c r="Q184" s="259"/>
      <c r="R184" s="259"/>
      <c r="S184" s="259"/>
      <c r="T184" s="260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T184" s="21" t="s">
        <v>168</v>
      </c>
      <c r="AU184" s="21" t="s">
        <v>93</v>
      </c>
    </row>
    <row r="185" s="2" customFormat="1" ht="6.96" customHeight="1">
      <c r="A185" s="43"/>
      <c r="B185" s="64"/>
      <c r="C185" s="65"/>
      <c r="D185" s="65"/>
      <c r="E185" s="65"/>
      <c r="F185" s="65"/>
      <c r="G185" s="65"/>
      <c r="H185" s="65"/>
      <c r="I185" s="65"/>
      <c r="J185" s="65"/>
      <c r="K185" s="65"/>
      <c r="L185" s="49"/>
      <c r="M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</row>
  </sheetData>
  <sheetProtection sheet="1" autoFilter="0" formatColumns="0" formatRows="0" objects="1" scenarios="1" spinCount="100000" saltValue="V5K6HMQ2r1j2ScQNyIlVOr1rz8lBVDiVVdvuHTwaxpEuBoc1Y2RTiLHRoARbehT13IT8X9ZP0Vt8bAfwjkzD0A==" hashValue="6sbNrzln9gKebCIkIPtZkCxJNG3nCdpI+Fu1bglVvHc+lajrZTc2yOhuUs4KqsZTIdx2qD14vBNSXTjnLdLO3A==" algorithmName="SHA-512" password="A4C6"/>
  <autoFilter ref="C88:K184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5_01/119001406"/>
    <hyperlink ref="F95" r:id="rId2" display="https://podminky.urs.cz/item/CS_URS_2025_01/119001422"/>
    <hyperlink ref="F97" r:id="rId3" display="https://podminky.urs.cz/item/CS_URS_2025_01/132254204"/>
    <hyperlink ref="F100" r:id="rId4" display="https://podminky.urs.cz/item/CS_URS_2025_01/131251204"/>
    <hyperlink ref="F102" r:id="rId5" display="https://podminky.urs.cz/item/CS_URS_2025_01/129001101"/>
    <hyperlink ref="F106" r:id="rId6" display="https://podminky.urs.cz/item/CS_URS_2025_01/151101101"/>
    <hyperlink ref="F109" r:id="rId7" display="https://podminky.urs.cz/item/CS_URS_2025_01/151101111"/>
    <hyperlink ref="F111" r:id="rId8" display="https://podminky.urs.cz/item/CS_URS_2025_01/174111101"/>
    <hyperlink ref="F113" r:id="rId9" display="https://podminky.urs.cz/item/CS_URS_2025_01/167151101"/>
    <hyperlink ref="F115" r:id="rId10" display="https://podminky.urs.cz/item/CS_URS_2025_01/162251102"/>
    <hyperlink ref="F117" r:id="rId11" display="https://podminky.urs.cz/item/CS_URS_2025_01/175111101"/>
    <hyperlink ref="F123" r:id="rId12" display="https://podminky.urs.cz/item/CS_URS_2025_01/162751117"/>
    <hyperlink ref="F125" r:id="rId13" display="https://podminky.urs.cz/item/CS_URS_2025_01/162751119"/>
    <hyperlink ref="F129" r:id="rId14" display="https://podminky.urs.cz/item/CS_URS_2025_01/997013873"/>
    <hyperlink ref="F134" r:id="rId15" display="https://podminky.urs.cz/item/CS_URS_2025_01/451572111"/>
    <hyperlink ref="F138" r:id="rId16" display="https://podminky.urs.cz/item/CS_URS_2025_01/998276101"/>
    <hyperlink ref="F143" r:id="rId17" display="https://podminky.urs.cz/item/CS_URS_2025_01/722219191"/>
    <hyperlink ref="F146" r:id="rId18" display="https://podminky.urs.cz/item/CS_URS_2025_01/891181324"/>
    <hyperlink ref="F149" r:id="rId19" display="https://podminky.urs.cz/item/CS_URS_2025_01/899401112"/>
    <hyperlink ref="F152" r:id="rId20" display="https://podminky.urs.cz/item/CS_URS_2025_01/871181211"/>
    <hyperlink ref="F157" r:id="rId21" display="https://podminky.urs.cz/item/CS_URS_2025_01/892233122"/>
    <hyperlink ref="F159" r:id="rId22" display="https://podminky.urs.cz/item/CS_URS_2025_01/892241111"/>
    <hyperlink ref="F161" r:id="rId23" display="https://podminky.urs.cz/item/CS_URS_2025_01/899721111"/>
    <hyperlink ref="F163" r:id="rId24" display="https://podminky.urs.cz/item/CS_URS_2025_01/899722112"/>
    <hyperlink ref="F166" r:id="rId25" display="https://podminky.urs.cz/item/CS_URS_2025_01/893811163"/>
    <hyperlink ref="F169" r:id="rId26" display="https://podminky.urs.cz/item/CS_URS_2025_01/894201113"/>
    <hyperlink ref="F171" r:id="rId27" display="https://podminky.urs.cz/item/CS_URS_2025_01/894201193"/>
    <hyperlink ref="F174" r:id="rId28" display="https://podminky.urs.cz/item/CS_URS_2025_01/894608211"/>
    <hyperlink ref="F176" r:id="rId29" display="https://podminky.urs.cz/item/CS_URS_2025_01/899111113"/>
    <hyperlink ref="F180" r:id="rId30" display="https://podminky.urs.cz/item/CS_URS_2025_01/722220234"/>
    <hyperlink ref="F182" r:id="rId31" display="https://podminky.urs.cz/item/CS_URS_2025_01/722232047"/>
    <hyperlink ref="F184" r:id="rId32" display="https://podminky.urs.cz/item/CS_URS_2025_01/722270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130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84</v>
      </c>
    </row>
    <row r="4" s="1" customFormat="1" ht="24.96" customHeight="1">
      <c r="B4" s="24"/>
      <c r="D4" s="145" t="s">
        <v>131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>Komunitní dům sociální služby Domova Na cestě – Hlinsko_rev DPS</v>
      </c>
      <c r="F7" s="147"/>
      <c r="G7" s="147"/>
      <c r="H7" s="147"/>
      <c r="L7" s="24"/>
    </row>
    <row r="8" s="2" customFormat="1" ht="12" customHeight="1">
      <c r="A8" s="43"/>
      <c r="B8" s="49"/>
      <c r="C8" s="43"/>
      <c r="D8" s="147" t="s">
        <v>132</v>
      </c>
      <c r="E8" s="43"/>
      <c r="F8" s="43"/>
      <c r="G8" s="43"/>
      <c r="H8" s="43"/>
      <c r="I8" s="43"/>
      <c r="J8" s="43"/>
      <c r="K8" s="43"/>
      <c r="L8" s="14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50" t="s">
        <v>6836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47" t="s">
        <v>18</v>
      </c>
      <c r="E11" s="43"/>
      <c r="F11" s="138" t="s">
        <v>32</v>
      </c>
      <c r="G11" s="43"/>
      <c r="H11" s="43"/>
      <c r="I11" s="147" t="s">
        <v>20</v>
      </c>
      <c r="J11" s="138" t="s">
        <v>32</v>
      </c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47" t="s">
        <v>22</v>
      </c>
      <c r="E12" s="43"/>
      <c r="F12" s="138" t="s">
        <v>33</v>
      </c>
      <c r="G12" s="43"/>
      <c r="H12" s="43"/>
      <c r="I12" s="147" t="s">
        <v>24</v>
      </c>
      <c r="J12" s="151" t="str">
        <f>'Rekapitulace stavby'!AN8</f>
        <v>15. 7. 2024</v>
      </c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0.8" customHeight="1">
      <c r="A13" s="43"/>
      <c r="B13" s="49"/>
      <c r="C13" s="43"/>
      <c r="D13" s="43"/>
      <c r="E13" s="43"/>
      <c r="F13" s="43"/>
      <c r="G13" s="43"/>
      <c r="H13" s="43"/>
      <c r="I13" s="43"/>
      <c r="J13" s="43"/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30</v>
      </c>
      <c r="E14" s="43"/>
      <c r="F14" s="43"/>
      <c r="G14" s="43"/>
      <c r="H14" s="43"/>
      <c r="I14" s="147" t="s">
        <v>31</v>
      </c>
      <c r="J14" s="138" t="str">
        <f>IF('Rekapitulace stavby'!AN10="","",'Rekapitulace stavby'!AN10)</f>
        <v/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38" t="str">
        <f>IF('Rekapitulace stavby'!E11="","",'Rekapitulace stavby'!E11)</f>
        <v xml:space="preserve"> </v>
      </c>
      <c r="F15" s="43"/>
      <c r="G15" s="43"/>
      <c r="H15" s="43"/>
      <c r="I15" s="147" t="s">
        <v>34</v>
      </c>
      <c r="J15" s="138" t="str">
        <f>IF('Rekapitulace stavby'!AN11="","",'Rekapitulace stavby'!AN11)</f>
        <v/>
      </c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47" t="s">
        <v>35</v>
      </c>
      <c r="E17" s="43"/>
      <c r="F17" s="43"/>
      <c r="G17" s="43"/>
      <c r="H17" s="43"/>
      <c r="I17" s="147" t="s">
        <v>31</v>
      </c>
      <c r="J17" s="37" t="str">
        <f>'Rekapitulace stavby'!AN13</f>
        <v>Vyplň údaj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38"/>
      <c r="G18" s="138"/>
      <c r="H18" s="138"/>
      <c r="I18" s="147" t="s">
        <v>34</v>
      </c>
      <c r="J18" s="37" t="str">
        <f>'Rekapitulace stavby'!AN14</f>
        <v>Vyplň údaj</v>
      </c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47" t="s">
        <v>37</v>
      </c>
      <c r="E20" s="43"/>
      <c r="F20" s="43"/>
      <c r="G20" s="43"/>
      <c r="H20" s="43"/>
      <c r="I20" s="147" t="s">
        <v>31</v>
      </c>
      <c r="J20" s="138" t="str">
        <f>IF('Rekapitulace stavby'!AN16="","",'Rekapitulace stavby'!AN16)</f>
        <v/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38" t="str">
        <f>IF('Rekapitulace stavby'!E17="","",'Rekapitulace stavby'!E17)</f>
        <v xml:space="preserve"> </v>
      </c>
      <c r="F21" s="43"/>
      <c r="G21" s="43"/>
      <c r="H21" s="43"/>
      <c r="I21" s="147" t="s">
        <v>34</v>
      </c>
      <c r="J21" s="138" t="str">
        <f>IF('Rekapitulace stavby'!AN17="","",'Rekapitulace stavby'!AN17)</f>
        <v/>
      </c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47" t="s">
        <v>39</v>
      </c>
      <c r="E23" s="43"/>
      <c r="F23" s="43"/>
      <c r="G23" s="43"/>
      <c r="H23" s="43"/>
      <c r="I23" s="147" t="s">
        <v>31</v>
      </c>
      <c r="J23" s="138" t="s">
        <v>32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38" t="s">
        <v>6837</v>
      </c>
      <c r="F24" s="43"/>
      <c r="G24" s="43"/>
      <c r="H24" s="43"/>
      <c r="I24" s="147" t="s">
        <v>34</v>
      </c>
      <c r="J24" s="138" t="s">
        <v>32</v>
      </c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47" t="s">
        <v>40</v>
      </c>
      <c r="E26" s="43"/>
      <c r="F26" s="43"/>
      <c r="G26" s="43"/>
      <c r="H26" s="43"/>
      <c r="I26" s="43"/>
      <c r="J26" s="43"/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16.5" customHeight="1">
      <c r="A27" s="152"/>
      <c r="B27" s="153"/>
      <c r="C27" s="152"/>
      <c r="D27" s="152"/>
      <c r="E27" s="154" t="s">
        <v>32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56"/>
      <c r="E29" s="156"/>
      <c r="F29" s="156"/>
      <c r="G29" s="156"/>
      <c r="H29" s="156"/>
      <c r="I29" s="156"/>
      <c r="J29" s="156"/>
      <c r="K29" s="156"/>
      <c r="L29" s="14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7" t="s">
        <v>42</v>
      </c>
      <c r="E30" s="43"/>
      <c r="F30" s="43"/>
      <c r="G30" s="43"/>
      <c r="H30" s="43"/>
      <c r="I30" s="43"/>
      <c r="J30" s="158">
        <f>ROUND(J85, 2)</f>
        <v>0</v>
      </c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9" t="s">
        <v>44</v>
      </c>
      <c r="G32" s="43"/>
      <c r="H32" s="43"/>
      <c r="I32" s="159" t="s">
        <v>43</v>
      </c>
      <c r="J32" s="159" t="s">
        <v>45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60" t="s">
        <v>46</v>
      </c>
      <c r="E33" s="147" t="s">
        <v>47</v>
      </c>
      <c r="F33" s="161">
        <f>ROUND((SUM(BE85:BE127)),  2)</f>
        <v>0</v>
      </c>
      <c r="G33" s="43"/>
      <c r="H33" s="43"/>
      <c r="I33" s="162">
        <v>0.20999999999999999</v>
      </c>
      <c r="J33" s="161">
        <f>ROUND(((SUM(BE85:BE127))*I33),  2)</f>
        <v>0</v>
      </c>
      <c r="K33" s="43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47" t="s">
        <v>48</v>
      </c>
      <c r="F34" s="161">
        <f>ROUND((SUM(BF85:BF127)),  2)</f>
        <v>0</v>
      </c>
      <c r="G34" s="43"/>
      <c r="H34" s="43"/>
      <c r="I34" s="162">
        <v>0.12</v>
      </c>
      <c r="J34" s="161">
        <f>ROUND(((SUM(BF85:BF127))*I34),  2)</f>
        <v>0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47" t="s">
        <v>49</v>
      </c>
      <c r="F35" s="161">
        <f>ROUND((SUM(BG85:BG127)),  2)</f>
        <v>0</v>
      </c>
      <c r="G35" s="43"/>
      <c r="H35" s="43"/>
      <c r="I35" s="162">
        <v>0.20999999999999999</v>
      </c>
      <c r="J35" s="161">
        <f>0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47" t="s">
        <v>50</v>
      </c>
      <c r="F36" s="161">
        <f>ROUND((SUM(BH85:BH127)),  2)</f>
        <v>0</v>
      </c>
      <c r="G36" s="43"/>
      <c r="H36" s="43"/>
      <c r="I36" s="162">
        <v>0.12</v>
      </c>
      <c r="J36" s="161">
        <f>0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51</v>
      </c>
      <c r="F37" s="161">
        <f>ROUND((SUM(BI85:BI127)),  2)</f>
        <v>0</v>
      </c>
      <c r="G37" s="43"/>
      <c r="H37" s="43"/>
      <c r="I37" s="162">
        <v>0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63"/>
      <c r="D39" s="164" t="s">
        <v>52</v>
      </c>
      <c r="E39" s="165"/>
      <c r="F39" s="165"/>
      <c r="G39" s="166" t="s">
        <v>53</v>
      </c>
      <c r="H39" s="167" t="s">
        <v>54</v>
      </c>
      <c r="I39" s="165"/>
      <c r="J39" s="168">
        <f>SUM(J30:J37)</f>
        <v>0</v>
      </c>
      <c r="K39" s="169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134</v>
      </c>
      <c r="D45" s="45"/>
      <c r="E45" s="45"/>
      <c r="F45" s="45"/>
      <c r="G45" s="45"/>
      <c r="H45" s="45"/>
      <c r="I45" s="45"/>
      <c r="J45" s="45"/>
      <c r="K45" s="45"/>
      <c r="L45" s="14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26.25" customHeight="1">
      <c r="A48" s="43"/>
      <c r="B48" s="44"/>
      <c r="C48" s="45"/>
      <c r="D48" s="45"/>
      <c r="E48" s="174" t="str">
        <f>E7</f>
        <v>Komunitní dům sociální služby Domova Na cestě – Hlinsko_rev DPS</v>
      </c>
      <c r="F48" s="36"/>
      <c r="G48" s="36"/>
      <c r="H48" s="36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132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9 - Vedlejší náklady</v>
      </c>
      <c r="F50" s="45"/>
      <c r="G50" s="45"/>
      <c r="H50" s="45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4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 xml:space="preserve"> </v>
      </c>
      <c r="G52" s="45"/>
      <c r="H52" s="45"/>
      <c r="I52" s="36" t="s">
        <v>24</v>
      </c>
      <c r="J52" s="77" t="str">
        <f>IF(J12="","",J12)</f>
        <v>15. 7. 2024</v>
      </c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5.15" customHeight="1">
      <c r="A54" s="43"/>
      <c r="B54" s="44"/>
      <c r="C54" s="36" t="s">
        <v>30</v>
      </c>
      <c r="D54" s="45"/>
      <c r="E54" s="45"/>
      <c r="F54" s="31" t="str">
        <f>E15</f>
        <v xml:space="preserve"> </v>
      </c>
      <c r="G54" s="45"/>
      <c r="H54" s="45"/>
      <c r="I54" s="36" t="s">
        <v>37</v>
      </c>
      <c r="J54" s="41" t="str">
        <f>E21</f>
        <v xml:space="preserve"> </v>
      </c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15.15" customHeight="1">
      <c r="A55" s="43"/>
      <c r="B55" s="44"/>
      <c r="C55" s="36" t="s">
        <v>35</v>
      </c>
      <c r="D55" s="45"/>
      <c r="E55" s="45"/>
      <c r="F55" s="31" t="str">
        <f>IF(E18="","",E18)</f>
        <v>Vyplň údaj</v>
      </c>
      <c r="G55" s="45"/>
      <c r="H55" s="45"/>
      <c r="I55" s="36" t="s">
        <v>39</v>
      </c>
      <c r="J55" s="41" t="str">
        <f>E24</f>
        <v>Tomáš Hrdlička</v>
      </c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75" t="s">
        <v>135</v>
      </c>
      <c r="D57" s="176"/>
      <c r="E57" s="176"/>
      <c r="F57" s="176"/>
      <c r="G57" s="176"/>
      <c r="H57" s="176"/>
      <c r="I57" s="176"/>
      <c r="J57" s="177" t="s">
        <v>136</v>
      </c>
      <c r="K57" s="176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8" t="s">
        <v>74</v>
      </c>
      <c r="D59" s="45"/>
      <c r="E59" s="45"/>
      <c r="F59" s="45"/>
      <c r="G59" s="45"/>
      <c r="H59" s="45"/>
      <c r="I59" s="45"/>
      <c r="J59" s="107">
        <f>J85</f>
        <v>0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137</v>
      </c>
    </row>
    <row r="60" s="9" customFormat="1" ht="24.96" customHeight="1">
      <c r="A60" s="9"/>
      <c r="B60" s="179"/>
      <c r="C60" s="180"/>
      <c r="D60" s="181" t="s">
        <v>6838</v>
      </c>
      <c r="E60" s="182"/>
      <c r="F60" s="182"/>
      <c r="G60" s="182"/>
      <c r="H60" s="182"/>
      <c r="I60" s="182"/>
      <c r="J60" s="183">
        <f>J86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30"/>
      <c r="D61" s="186" t="s">
        <v>6839</v>
      </c>
      <c r="E61" s="187"/>
      <c r="F61" s="187"/>
      <c r="G61" s="187"/>
      <c r="H61" s="187"/>
      <c r="I61" s="187"/>
      <c r="J61" s="188">
        <f>J87</f>
        <v>0</v>
      </c>
      <c r="K61" s="130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30"/>
      <c r="D62" s="186" t="s">
        <v>6840</v>
      </c>
      <c r="E62" s="187"/>
      <c r="F62" s="187"/>
      <c r="G62" s="187"/>
      <c r="H62" s="187"/>
      <c r="I62" s="187"/>
      <c r="J62" s="188">
        <f>J99</f>
        <v>0</v>
      </c>
      <c r="K62" s="130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30"/>
      <c r="D63" s="186" t="s">
        <v>6841</v>
      </c>
      <c r="E63" s="187"/>
      <c r="F63" s="187"/>
      <c r="G63" s="187"/>
      <c r="H63" s="187"/>
      <c r="I63" s="187"/>
      <c r="J63" s="188">
        <f>J107</f>
        <v>0</v>
      </c>
      <c r="K63" s="130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6842</v>
      </c>
      <c r="E64" s="187"/>
      <c r="F64" s="187"/>
      <c r="G64" s="187"/>
      <c r="H64" s="187"/>
      <c r="I64" s="187"/>
      <c r="J64" s="188">
        <f>J119</f>
        <v>0</v>
      </c>
      <c r="K64" s="130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6843</v>
      </c>
      <c r="E65" s="187"/>
      <c r="F65" s="187"/>
      <c r="G65" s="187"/>
      <c r="H65" s="187"/>
      <c r="I65" s="187"/>
      <c r="J65" s="188">
        <f>J125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3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149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="2" customFormat="1" ht="6.96" customHeight="1">
      <c r="A67" s="43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9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71" s="2" customFormat="1" ht="6.96" customHeight="1">
      <c r="A71" s="43"/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149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="2" customFormat="1" ht="24.96" customHeight="1">
      <c r="A72" s="43"/>
      <c r="B72" s="44"/>
      <c r="C72" s="27" t="s">
        <v>144</v>
      </c>
      <c r="D72" s="45"/>
      <c r="E72" s="45"/>
      <c r="F72" s="45"/>
      <c r="G72" s="45"/>
      <c r="H72" s="45"/>
      <c r="I72" s="45"/>
      <c r="J72" s="45"/>
      <c r="K72" s="45"/>
      <c r="L72" s="149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="2" customFormat="1" ht="6.96" customHeight="1">
      <c r="A73" s="43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149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="2" customFormat="1" ht="12" customHeight="1">
      <c r="A74" s="43"/>
      <c r="B74" s="44"/>
      <c r="C74" s="36" t="s">
        <v>16</v>
      </c>
      <c r="D74" s="45"/>
      <c r="E74" s="45"/>
      <c r="F74" s="45"/>
      <c r="G74" s="45"/>
      <c r="H74" s="45"/>
      <c r="I74" s="45"/>
      <c r="J74" s="45"/>
      <c r="K74" s="45"/>
      <c r="L74" s="149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="2" customFormat="1" ht="26.25" customHeight="1">
      <c r="A75" s="43"/>
      <c r="B75" s="44"/>
      <c r="C75" s="45"/>
      <c r="D75" s="45"/>
      <c r="E75" s="174" t="str">
        <f>E7</f>
        <v>Komunitní dům sociální služby Domova Na cestě – Hlinsko_rev DPS</v>
      </c>
      <c r="F75" s="36"/>
      <c r="G75" s="36"/>
      <c r="H75" s="36"/>
      <c r="I75" s="45"/>
      <c r="J75" s="45"/>
      <c r="K75" s="45"/>
      <c r="L75" s="14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12" customHeight="1">
      <c r="A76" s="43"/>
      <c r="B76" s="44"/>
      <c r="C76" s="36" t="s">
        <v>132</v>
      </c>
      <c r="D76" s="45"/>
      <c r="E76" s="45"/>
      <c r="F76" s="45"/>
      <c r="G76" s="45"/>
      <c r="H76" s="45"/>
      <c r="I76" s="45"/>
      <c r="J76" s="45"/>
      <c r="K76" s="45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16.5" customHeight="1">
      <c r="A77" s="43"/>
      <c r="B77" s="44"/>
      <c r="C77" s="45"/>
      <c r="D77" s="45"/>
      <c r="E77" s="74" t="str">
        <f>E9</f>
        <v>9 - Vedlejší náklady</v>
      </c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6.96" customHeight="1">
      <c r="A78" s="43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12" customHeight="1">
      <c r="A79" s="43"/>
      <c r="B79" s="44"/>
      <c r="C79" s="36" t="s">
        <v>22</v>
      </c>
      <c r="D79" s="45"/>
      <c r="E79" s="45"/>
      <c r="F79" s="31" t="str">
        <f>F12</f>
        <v xml:space="preserve"> </v>
      </c>
      <c r="G79" s="45"/>
      <c r="H79" s="45"/>
      <c r="I79" s="36" t="s">
        <v>24</v>
      </c>
      <c r="J79" s="77" t="str">
        <f>IF(J12="","",J12)</f>
        <v>15. 7. 2024</v>
      </c>
      <c r="K79" s="45"/>
      <c r="L79" s="14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6.96" customHeight="1">
      <c r="A80" s="43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15.15" customHeight="1">
      <c r="A81" s="43"/>
      <c r="B81" s="44"/>
      <c r="C81" s="36" t="s">
        <v>30</v>
      </c>
      <c r="D81" s="45"/>
      <c r="E81" s="45"/>
      <c r="F81" s="31" t="str">
        <f>E15</f>
        <v xml:space="preserve"> </v>
      </c>
      <c r="G81" s="45"/>
      <c r="H81" s="45"/>
      <c r="I81" s="36" t="s">
        <v>37</v>
      </c>
      <c r="J81" s="41" t="str">
        <f>E21</f>
        <v xml:space="preserve"> </v>
      </c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15.15" customHeight="1">
      <c r="A82" s="43"/>
      <c r="B82" s="44"/>
      <c r="C82" s="36" t="s">
        <v>35</v>
      </c>
      <c r="D82" s="45"/>
      <c r="E82" s="45"/>
      <c r="F82" s="31" t="str">
        <f>IF(E18="","",E18)</f>
        <v>Vyplň údaj</v>
      </c>
      <c r="G82" s="45"/>
      <c r="H82" s="45"/>
      <c r="I82" s="36" t="s">
        <v>39</v>
      </c>
      <c r="J82" s="41" t="str">
        <f>E24</f>
        <v>Tomáš Hrdlička</v>
      </c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0.32" customHeight="1">
      <c r="A83" s="43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11" customFormat="1" ht="29.28" customHeight="1">
      <c r="A84" s="190"/>
      <c r="B84" s="191"/>
      <c r="C84" s="192" t="s">
        <v>145</v>
      </c>
      <c r="D84" s="193" t="s">
        <v>61</v>
      </c>
      <c r="E84" s="193" t="s">
        <v>57</v>
      </c>
      <c r="F84" s="193" t="s">
        <v>58</v>
      </c>
      <c r="G84" s="193" t="s">
        <v>146</v>
      </c>
      <c r="H84" s="193" t="s">
        <v>147</v>
      </c>
      <c r="I84" s="193" t="s">
        <v>148</v>
      </c>
      <c r="J84" s="193" t="s">
        <v>136</v>
      </c>
      <c r="K84" s="194" t="s">
        <v>149</v>
      </c>
      <c r="L84" s="195"/>
      <c r="M84" s="97" t="s">
        <v>32</v>
      </c>
      <c r="N84" s="98" t="s">
        <v>46</v>
      </c>
      <c r="O84" s="98" t="s">
        <v>150</v>
      </c>
      <c r="P84" s="98" t="s">
        <v>151</v>
      </c>
      <c r="Q84" s="98" t="s">
        <v>152</v>
      </c>
      <c r="R84" s="98" t="s">
        <v>153</v>
      </c>
      <c r="S84" s="98" t="s">
        <v>154</v>
      </c>
      <c r="T84" s="99" t="s">
        <v>155</v>
      </c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</row>
    <row r="85" s="2" customFormat="1" ht="22.8" customHeight="1">
      <c r="A85" s="43"/>
      <c r="B85" s="44"/>
      <c r="C85" s="104" t="s">
        <v>156</v>
      </c>
      <c r="D85" s="45"/>
      <c r="E85" s="45"/>
      <c r="F85" s="45"/>
      <c r="G85" s="45"/>
      <c r="H85" s="45"/>
      <c r="I85" s="45"/>
      <c r="J85" s="196">
        <f>BK85</f>
        <v>0</v>
      </c>
      <c r="K85" s="45"/>
      <c r="L85" s="49"/>
      <c r="M85" s="100"/>
      <c r="N85" s="197"/>
      <c r="O85" s="101"/>
      <c r="P85" s="198">
        <f>P86</f>
        <v>0</v>
      </c>
      <c r="Q85" s="101"/>
      <c r="R85" s="198">
        <f>R86</f>
        <v>0</v>
      </c>
      <c r="S85" s="101"/>
      <c r="T85" s="199">
        <f>T86</f>
        <v>0</v>
      </c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T85" s="21" t="s">
        <v>75</v>
      </c>
      <c r="AU85" s="21" t="s">
        <v>137</v>
      </c>
      <c r="BK85" s="200">
        <f>BK86</f>
        <v>0</v>
      </c>
    </row>
    <row r="86" s="12" customFormat="1" ht="25.92" customHeight="1">
      <c r="A86" s="12"/>
      <c r="B86" s="201"/>
      <c r="C86" s="202"/>
      <c r="D86" s="203" t="s">
        <v>75</v>
      </c>
      <c r="E86" s="204" t="s">
        <v>6844</v>
      </c>
      <c r="F86" s="204" t="s">
        <v>6845</v>
      </c>
      <c r="G86" s="202"/>
      <c r="H86" s="202"/>
      <c r="I86" s="205"/>
      <c r="J86" s="206">
        <f>BK86</f>
        <v>0</v>
      </c>
      <c r="K86" s="202"/>
      <c r="L86" s="207"/>
      <c r="M86" s="208"/>
      <c r="N86" s="209"/>
      <c r="O86" s="209"/>
      <c r="P86" s="210">
        <f>P87+P99+P107+P119+P125</f>
        <v>0</v>
      </c>
      <c r="Q86" s="209"/>
      <c r="R86" s="210">
        <f>R87+R99+R107+R119+R125</f>
        <v>0</v>
      </c>
      <c r="S86" s="209"/>
      <c r="T86" s="211">
        <f>T87+T99+T107+T119+T125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2" t="s">
        <v>99</v>
      </c>
      <c r="AT86" s="213" t="s">
        <v>75</v>
      </c>
      <c r="AU86" s="213" t="s">
        <v>76</v>
      </c>
      <c r="AY86" s="212" t="s">
        <v>159</v>
      </c>
      <c r="BK86" s="214">
        <f>BK87+BK99+BK107+BK119+BK125</f>
        <v>0</v>
      </c>
    </row>
    <row r="87" s="12" customFormat="1" ht="22.8" customHeight="1">
      <c r="A87" s="12"/>
      <c r="B87" s="201"/>
      <c r="C87" s="202"/>
      <c r="D87" s="203" t="s">
        <v>75</v>
      </c>
      <c r="E87" s="215" t="s">
        <v>6846</v>
      </c>
      <c r="F87" s="215" t="s">
        <v>6847</v>
      </c>
      <c r="G87" s="202"/>
      <c r="H87" s="202"/>
      <c r="I87" s="205"/>
      <c r="J87" s="216">
        <f>BK87</f>
        <v>0</v>
      </c>
      <c r="K87" s="202"/>
      <c r="L87" s="207"/>
      <c r="M87" s="208"/>
      <c r="N87" s="209"/>
      <c r="O87" s="209"/>
      <c r="P87" s="210">
        <f>SUM(P88:P98)</f>
        <v>0</v>
      </c>
      <c r="Q87" s="209"/>
      <c r="R87" s="210">
        <f>SUM(R88:R98)</f>
        <v>0</v>
      </c>
      <c r="S87" s="209"/>
      <c r="T87" s="211">
        <f>SUM(T88:T98)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99</v>
      </c>
      <c r="AT87" s="213" t="s">
        <v>75</v>
      </c>
      <c r="AU87" s="213" t="s">
        <v>84</v>
      </c>
      <c r="AY87" s="212" t="s">
        <v>159</v>
      </c>
      <c r="BK87" s="214">
        <f>SUM(BK88:BK98)</f>
        <v>0</v>
      </c>
    </row>
    <row r="88" s="2" customFormat="1" ht="16.5" customHeight="1">
      <c r="A88" s="43"/>
      <c r="B88" s="44"/>
      <c r="C88" s="217" t="s">
        <v>84</v>
      </c>
      <c r="D88" s="217" t="s">
        <v>162</v>
      </c>
      <c r="E88" s="218" t="s">
        <v>6848</v>
      </c>
      <c r="F88" s="219" t="s">
        <v>6849</v>
      </c>
      <c r="G88" s="220" t="s">
        <v>5365</v>
      </c>
      <c r="H88" s="221">
        <v>1</v>
      </c>
      <c r="I88" s="222"/>
      <c r="J88" s="223">
        <f>ROUND(I88*H88,2)</f>
        <v>0</v>
      </c>
      <c r="K88" s="219" t="s">
        <v>166</v>
      </c>
      <c r="L88" s="49"/>
      <c r="M88" s="224" t="s">
        <v>32</v>
      </c>
      <c r="N88" s="225" t="s">
        <v>48</v>
      </c>
      <c r="O88" s="89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R88" s="228" t="s">
        <v>6850</v>
      </c>
      <c r="AT88" s="228" t="s">
        <v>162</v>
      </c>
      <c r="AU88" s="228" t="s">
        <v>91</v>
      </c>
      <c r="AY88" s="21" t="s">
        <v>159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1" t="s">
        <v>91</v>
      </c>
      <c r="BK88" s="229">
        <f>ROUND(I88*H88,2)</f>
        <v>0</v>
      </c>
      <c r="BL88" s="21" t="s">
        <v>6850</v>
      </c>
      <c r="BM88" s="228" t="s">
        <v>6851</v>
      </c>
    </row>
    <row r="89" s="2" customFormat="1">
      <c r="A89" s="43"/>
      <c r="B89" s="44"/>
      <c r="C89" s="45"/>
      <c r="D89" s="230" t="s">
        <v>168</v>
      </c>
      <c r="E89" s="45"/>
      <c r="F89" s="231" t="s">
        <v>6852</v>
      </c>
      <c r="G89" s="45"/>
      <c r="H89" s="45"/>
      <c r="I89" s="232"/>
      <c r="J89" s="45"/>
      <c r="K89" s="45"/>
      <c r="L89" s="49"/>
      <c r="M89" s="233"/>
      <c r="N89" s="234"/>
      <c r="O89" s="89"/>
      <c r="P89" s="89"/>
      <c r="Q89" s="89"/>
      <c r="R89" s="89"/>
      <c r="S89" s="89"/>
      <c r="T89" s="90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T89" s="21" t="s">
        <v>168</v>
      </c>
      <c r="AU89" s="21" t="s">
        <v>91</v>
      </c>
    </row>
    <row r="90" s="2" customFormat="1" ht="16.5" customHeight="1">
      <c r="A90" s="43"/>
      <c r="B90" s="44"/>
      <c r="C90" s="217" t="s">
        <v>91</v>
      </c>
      <c r="D90" s="217" t="s">
        <v>162</v>
      </c>
      <c r="E90" s="218" t="s">
        <v>6853</v>
      </c>
      <c r="F90" s="219" t="s">
        <v>6854</v>
      </c>
      <c r="G90" s="220" t="s">
        <v>5365</v>
      </c>
      <c r="H90" s="221">
        <v>1</v>
      </c>
      <c r="I90" s="222"/>
      <c r="J90" s="223">
        <f>ROUND(I90*H90,2)</f>
        <v>0</v>
      </c>
      <c r="K90" s="219" t="s">
        <v>166</v>
      </c>
      <c r="L90" s="49"/>
      <c r="M90" s="224" t="s">
        <v>32</v>
      </c>
      <c r="N90" s="225" t="s">
        <v>48</v>
      </c>
      <c r="O90" s="89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R90" s="228" t="s">
        <v>6850</v>
      </c>
      <c r="AT90" s="228" t="s">
        <v>162</v>
      </c>
      <c r="AU90" s="228" t="s">
        <v>91</v>
      </c>
      <c r="AY90" s="21" t="s">
        <v>159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1" t="s">
        <v>91</v>
      </c>
      <c r="BK90" s="229">
        <f>ROUND(I90*H90,2)</f>
        <v>0</v>
      </c>
      <c r="BL90" s="21" t="s">
        <v>6850</v>
      </c>
      <c r="BM90" s="228" t="s">
        <v>6855</v>
      </c>
    </row>
    <row r="91" s="2" customFormat="1">
      <c r="A91" s="43"/>
      <c r="B91" s="44"/>
      <c r="C91" s="45"/>
      <c r="D91" s="230" t="s">
        <v>168</v>
      </c>
      <c r="E91" s="45"/>
      <c r="F91" s="231" t="s">
        <v>6856</v>
      </c>
      <c r="G91" s="45"/>
      <c r="H91" s="45"/>
      <c r="I91" s="232"/>
      <c r="J91" s="45"/>
      <c r="K91" s="45"/>
      <c r="L91" s="49"/>
      <c r="M91" s="233"/>
      <c r="N91" s="234"/>
      <c r="O91" s="89"/>
      <c r="P91" s="89"/>
      <c r="Q91" s="89"/>
      <c r="R91" s="89"/>
      <c r="S91" s="89"/>
      <c r="T91" s="90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T91" s="21" t="s">
        <v>168</v>
      </c>
      <c r="AU91" s="21" t="s">
        <v>91</v>
      </c>
    </row>
    <row r="92" s="2" customFormat="1">
      <c r="A92" s="43"/>
      <c r="B92" s="44"/>
      <c r="C92" s="45"/>
      <c r="D92" s="237" t="s">
        <v>564</v>
      </c>
      <c r="E92" s="45"/>
      <c r="F92" s="265" t="s">
        <v>6857</v>
      </c>
      <c r="G92" s="45"/>
      <c r="H92" s="45"/>
      <c r="I92" s="232"/>
      <c r="J92" s="45"/>
      <c r="K92" s="45"/>
      <c r="L92" s="49"/>
      <c r="M92" s="233"/>
      <c r="N92" s="234"/>
      <c r="O92" s="89"/>
      <c r="P92" s="89"/>
      <c r="Q92" s="89"/>
      <c r="R92" s="89"/>
      <c r="S92" s="89"/>
      <c r="T92" s="90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T92" s="21" t="s">
        <v>564</v>
      </c>
      <c r="AU92" s="21" t="s">
        <v>91</v>
      </c>
    </row>
    <row r="93" s="2" customFormat="1" ht="37.8" customHeight="1">
      <c r="A93" s="43"/>
      <c r="B93" s="44"/>
      <c r="C93" s="217" t="s">
        <v>93</v>
      </c>
      <c r="D93" s="217" t="s">
        <v>162</v>
      </c>
      <c r="E93" s="218" t="s">
        <v>6858</v>
      </c>
      <c r="F93" s="219" t="s">
        <v>6859</v>
      </c>
      <c r="G93" s="220" t="s">
        <v>5365</v>
      </c>
      <c r="H93" s="221">
        <v>1</v>
      </c>
      <c r="I93" s="222"/>
      <c r="J93" s="223">
        <f>ROUND(I93*H93,2)</f>
        <v>0</v>
      </c>
      <c r="K93" s="219" t="s">
        <v>166</v>
      </c>
      <c r="L93" s="49"/>
      <c r="M93" s="224" t="s">
        <v>32</v>
      </c>
      <c r="N93" s="225" t="s">
        <v>48</v>
      </c>
      <c r="O93" s="89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R93" s="228" t="s">
        <v>6850</v>
      </c>
      <c r="AT93" s="228" t="s">
        <v>162</v>
      </c>
      <c r="AU93" s="228" t="s">
        <v>91</v>
      </c>
      <c r="AY93" s="21" t="s">
        <v>159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1" t="s">
        <v>91</v>
      </c>
      <c r="BK93" s="229">
        <f>ROUND(I93*H93,2)</f>
        <v>0</v>
      </c>
      <c r="BL93" s="21" t="s">
        <v>6850</v>
      </c>
      <c r="BM93" s="228" t="s">
        <v>6860</v>
      </c>
    </row>
    <row r="94" s="2" customFormat="1">
      <c r="A94" s="43"/>
      <c r="B94" s="44"/>
      <c r="C94" s="45"/>
      <c r="D94" s="230" t="s">
        <v>168</v>
      </c>
      <c r="E94" s="45"/>
      <c r="F94" s="231" t="s">
        <v>6861</v>
      </c>
      <c r="G94" s="45"/>
      <c r="H94" s="45"/>
      <c r="I94" s="232"/>
      <c r="J94" s="45"/>
      <c r="K94" s="45"/>
      <c r="L94" s="49"/>
      <c r="M94" s="233"/>
      <c r="N94" s="234"/>
      <c r="O94" s="89"/>
      <c r="P94" s="89"/>
      <c r="Q94" s="89"/>
      <c r="R94" s="89"/>
      <c r="S94" s="89"/>
      <c r="T94" s="90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T94" s="21" t="s">
        <v>168</v>
      </c>
      <c r="AU94" s="21" t="s">
        <v>91</v>
      </c>
    </row>
    <row r="95" s="2" customFormat="1" ht="16.5" customHeight="1">
      <c r="A95" s="43"/>
      <c r="B95" s="44"/>
      <c r="C95" s="217" t="s">
        <v>96</v>
      </c>
      <c r="D95" s="217" t="s">
        <v>162</v>
      </c>
      <c r="E95" s="218" t="s">
        <v>6862</v>
      </c>
      <c r="F95" s="219" t="s">
        <v>6863</v>
      </c>
      <c r="G95" s="220" t="s">
        <v>759</v>
      </c>
      <c r="H95" s="221">
        <v>1</v>
      </c>
      <c r="I95" s="222"/>
      <c r="J95" s="223">
        <f>ROUND(I95*H95,2)</f>
        <v>0</v>
      </c>
      <c r="K95" s="219" t="s">
        <v>166</v>
      </c>
      <c r="L95" s="49"/>
      <c r="M95" s="224" t="s">
        <v>32</v>
      </c>
      <c r="N95" s="225" t="s">
        <v>48</v>
      </c>
      <c r="O95" s="8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R95" s="228" t="s">
        <v>6850</v>
      </c>
      <c r="AT95" s="228" t="s">
        <v>162</v>
      </c>
      <c r="AU95" s="228" t="s">
        <v>91</v>
      </c>
      <c r="AY95" s="21" t="s">
        <v>159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1" t="s">
        <v>91</v>
      </c>
      <c r="BK95" s="229">
        <f>ROUND(I95*H95,2)</f>
        <v>0</v>
      </c>
      <c r="BL95" s="21" t="s">
        <v>6850</v>
      </c>
      <c r="BM95" s="228" t="s">
        <v>6864</v>
      </c>
    </row>
    <row r="96" s="2" customFormat="1">
      <c r="A96" s="43"/>
      <c r="B96" s="44"/>
      <c r="C96" s="45"/>
      <c r="D96" s="230" t="s">
        <v>168</v>
      </c>
      <c r="E96" s="45"/>
      <c r="F96" s="231" t="s">
        <v>6865</v>
      </c>
      <c r="G96" s="45"/>
      <c r="H96" s="45"/>
      <c r="I96" s="232"/>
      <c r="J96" s="45"/>
      <c r="K96" s="45"/>
      <c r="L96" s="49"/>
      <c r="M96" s="233"/>
      <c r="N96" s="234"/>
      <c r="O96" s="89"/>
      <c r="P96" s="89"/>
      <c r="Q96" s="89"/>
      <c r="R96" s="89"/>
      <c r="S96" s="89"/>
      <c r="T96" s="90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T96" s="21" t="s">
        <v>168</v>
      </c>
      <c r="AU96" s="21" t="s">
        <v>91</v>
      </c>
    </row>
    <row r="97" s="2" customFormat="1" ht="16.5" customHeight="1">
      <c r="A97" s="43"/>
      <c r="B97" s="44"/>
      <c r="C97" s="217" t="s">
        <v>99</v>
      </c>
      <c r="D97" s="217" t="s">
        <v>162</v>
      </c>
      <c r="E97" s="218" t="s">
        <v>6866</v>
      </c>
      <c r="F97" s="219" t="s">
        <v>6867</v>
      </c>
      <c r="G97" s="220" t="s">
        <v>759</v>
      </c>
      <c r="H97" s="221">
        <v>1</v>
      </c>
      <c r="I97" s="222"/>
      <c r="J97" s="223">
        <f>ROUND(I97*H97,2)</f>
        <v>0</v>
      </c>
      <c r="K97" s="219" t="s">
        <v>166</v>
      </c>
      <c r="L97" s="49"/>
      <c r="M97" s="224" t="s">
        <v>32</v>
      </c>
      <c r="N97" s="225" t="s">
        <v>48</v>
      </c>
      <c r="O97" s="8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R97" s="228" t="s">
        <v>96</v>
      </c>
      <c r="AT97" s="228" t="s">
        <v>162</v>
      </c>
      <c r="AU97" s="228" t="s">
        <v>91</v>
      </c>
      <c r="AY97" s="21" t="s">
        <v>159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1" t="s">
        <v>91</v>
      </c>
      <c r="BK97" s="229">
        <f>ROUND(I97*H97,2)</f>
        <v>0</v>
      </c>
      <c r="BL97" s="21" t="s">
        <v>96</v>
      </c>
      <c r="BM97" s="228" t="s">
        <v>6868</v>
      </c>
    </row>
    <row r="98" s="2" customFormat="1">
      <c r="A98" s="43"/>
      <c r="B98" s="44"/>
      <c r="C98" s="45"/>
      <c r="D98" s="230" t="s">
        <v>168</v>
      </c>
      <c r="E98" s="45"/>
      <c r="F98" s="231" t="s">
        <v>6869</v>
      </c>
      <c r="G98" s="45"/>
      <c r="H98" s="45"/>
      <c r="I98" s="232"/>
      <c r="J98" s="45"/>
      <c r="K98" s="45"/>
      <c r="L98" s="49"/>
      <c r="M98" s="233"/>
      <c r="N98" s="234"/>
      <c r="O98" s="89"/>
      <c r="P98" s="89"/>
      <c r="Q98" s="89"/>
      <c r="R98" s="89"/>
      <c r="S98" s="89"/>
      <c r="T98" s="90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T98" s="21" t="s">
        <v>168</v>
      </c>
      <c r="AU98" s="21" t="s">
        <v>91</v>
      </c>
    </row>
    <row r="99" s="12" customFormat="1" ht="22.8" customHeight="1">
      <c r="A99" s="12"/>
      <c r="B99" s="201"/>
      <c r="C99" s="202"/>
      <c r="D99" s="203" t="s">
        <v>75</v>
      </c>
      <c r="E99" s="215" t="s">
        <v>6870</v>
      </c>
      <c r="F99" s="215" t="s">
        <v>6871</v>
      </c>
      <c r="G99" s="202"/>
      <c r="H99" s="202"/>
      <c r="I99" s="205"/>
      <c r="J99" s="216">
        <f>BK99</f>
        <v>0</v>
      </c>
      <c r="K99" s="202"/>
      <c r="L99" s="207"/>
      <c r="M99" s="208"/>
      <c r="N99" s="209"/>
      <c r="O99" s="209"/>
      <c r="P99" s="210">
        <f>SUM(P100:P106)</f>
        <v>0</v>
      </c>
      <c r="Q99" s="209"/>
      <c r="R99" s="210">
        <f>SUM(R100:R106)</f>
        <v>0</v>
      </c>
      <c r="S99" s="209"/>
      <c r="T99" s="211">
        <f>SUM(T100:T106)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99</v>
      </c>
      <c r="AT99" s="213" t="s">
        <v>75</v>
      </c>
      <c r="AU99" s="213" t="s">
        <v>84</v>
      </c>
      <c r="AY99" s="212" t="s">
        <v>159</v>
      </c>
      <c r="BK99" s="214">
        <f>SUM(BK100:BK106)</f>
        <v>0</v>
      </c>
    </row>
    <row r="100" s="2" customFormat="1" ht="44.25" customHeight="1">
      <c r="A100" s="43"/>
      <c r="B100" s="44"/>
      <c r="C100" s="217" t="s">
        <v>102</v>
      </c>
      <c r="D100" s="217" t="s">
        <v>162</v>
      </c>
      <c r="E100" s="218" t="s">
        <v>6872</v>
      </c>
      <c r="F100" s="219" t="s">
        <v>6873</v>
      </c>
      <c r="G100" s="220" t="s">
        <v>5365</v>
      </c>
      <c r="H100" s="221">
        <v>1</v>
      </c>
      <c r="I100" s="222"/>
      <c r="J100" s="223">
        <f>ROUND(I100*H100,2)</f>
        <v>0</v>
      </c>
      <c r="K100" s="219" t="s">
        <v>166</v>
      </c>
      <c r="L100" s="49"/>
      <c r="M100" s="224" t="s">
        <v>32</v>
      </c>
      <c r="N100" s="225" t="s">
        <v>48</v>
      </c>
      <c r="O100" s="8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R100" s="228" t="s">
        <v>6850</v>
      </c>
      <c r="AT100" s="228" t="s">
        <v>162</v>
      </c>
      <c r="AU100" s="228" t="s">
        <v>91</v>
      </c>
      <c r="AY100" s="21" t="s">
        <v>159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1" t="s">
        <v>91</v>
      </c>
      <c r="BK100" s="229">
        <f>ROUND(I100*H100,2)</f>
        <v>0</v>
      </c>
      <c r="BL100" s="21" t="s">
        <v>6850</v>
      </c>
      <c r="BM100" s="228" t="s">
        <v>6874</v>
      </c>
    </row>
    <row r="101" s="2" customFormat="1">
      <c r="A101" s="43"/>
      <c r="B101" s="44"/>
      <c r="C101" s="45"/>
      <c r="D101" s="230" t="s">
        <v>168</v>
      </c>
      <c r="E101" s="45"/>
      <c r="F101" s="231" t="s">
        <v>6875</v>
      </c>
      <c r="G101" s="45"/>
      <c r="H101" s="45"/>
      <c r="I101" s="232"/>
      <c r="J101" s="45"/>
      <c r="K101" s="45"/>
      <c r="L101" s="49"/>
      <c r="M101" s="233"/>
      <c r="N101" s="234"/>
      <c r="O101" s="89"/>
      <c r="P101" s="89"/>
      <c r="Q101" s="89"/>
      <c r="R101" s="89"/>
      <c r="S101" s="89"/>
      <c r="T101" s="90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T101" s="21" t="s">
        <v>168</v>
      </c>
      <c r="AU101" s="21" t="s">
        <v>91</v>
      </c>
    </row>
    <row r="102" s="2" customFormat="1">
      <c r="A102" s="43"/>
      <c r="B102" s="44"/>
      <c r="C102" s="45"/>
      <c r="D102" s="237" t="s">
        <v>564</v>
      </c>
      <c r="E102" s="45"/>
      <c r="F102" s="265" t="s">
        <v>6876</v>
      </c>
      <c r="G102" s="45"/>
      <c r="H102" s="45"/>
      <c r="I102" s="232"/>
      <c r="J102" s="45"/>
      <c r="K102" s="45"/>
      <c r="L102" s="49"/>
      <c r="M102" s="233"/>
      <c r="N102" s="234"/>
      <c r="O102" s="89"/>
      <c r="P102" s="89"/>
      <c r="Q102" s="89"/>
      <c r="R102" s="89"/>
      <c r="S102" s="89"/>
      <c r="T102" s="90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T102" s="21" t="s">
        <v>564</v>
      </c>
      <c r="AU102" s="21" t="s">
        <v>91</v>
      </c>
    </row>
    <row r="103" s="2" customFormat="1" ht="16.5" customHeight="1">
      <c r="A103" s="43"/>
      <c r="B103" s="44"/>
      <c r="C103" s="217" t="s">
        <v>105</v>
      </c>
      <c r="D103" s="217" t="s">
        <v>162</v>
      </c>
      <c r="E103" s="218" t="s">
        <v>6877</v>
      </c>
      <c r="F103" s="219" t="s">
        <v>6878</v>
      </c>
      <c r="G103" s="220" t="s">
        <v>5365</v>
      </c>
      <c r="H103" s="221">
        <v>1</v>
      </c>
      <c r="I103" s="222"/>
      <c r="J103" s="223">
        <f>ROUND(I103*H103,2)</f>
        <v>0</v>
      </c>
      <c r="K103" s="219" t="s">
        <v>166</v>
      </c>
      <c r="L103" s="49"/>
      <c r="M103" s="224" t="s">
        <v>32</v>
      </c>
      <c r="N103" s="225" t="s">
        <v>48</v>
      </c>
      <c r="O103" s="8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R103" s="228" t="s">
        <v>6850</v>
      </c>
      <c r="AT103" s="228" t="s">
        <v>162</v>
      </c>
      <c r="AU103" s="228" t="s">
        <v>91</v>
      </c>
      <c r="AY103" s="21" t="s">
        <v>159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91</v>
      </c>
      <c r="BK103" s="229">
        <f>ROUND(I103*H103,2)</f>
        <v>0</v>
      </c>
      <c r="BL103" s="21" t="s">
        <v>6850</v>
      </c>
      <c r="BM103" s="228" t="s">
        <v>6879</v>
      </c>
    </row>
    <row r="104" s="2" customFormat="1">
      <c r="A104" s="43"/>
      <c r="B104" s="44"/>
      <c r="C104" s="45"/>
      <c r="D104" s="230" t="s">
        <v>168</v>
      </c>
      <c r="E104" s="45"/>
      <c r="F104" s="231" t="s">
        <v>6880</v>
      </c>
      <c r="G104" s="45"/>
      <c r="H104" s="45"/>
      <c r="I104" s="232"/>
      <c r="J104" s="45"/>
      <c r="K104" s="45"/>
      <c r="L104" s="49"/>
      <c r="M104" s="233"/>
      <c r="N104" s="234"/>
      <c r="O104" s="89"/>
      <c r="P104" s="89"/>
      <c r="Q104" s="89"/>
      <c r="R104" s="89"/>
      <c r="S104" s="89"/>
      <c r="T104" s="90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T104" s="21" t="s">
        <v>168</v>
      </c>
      <c r="AU104" s="21" t="s">
        <v>91</v>
      </c>
    </row>
    <row r="105" s="2" customFormat="1" ht="16.5" customHeight="1">
      <c r="A105" s="43"/>
      <c r="B105" s="44"/>
      <c r="C105" s="217" t="s">
        <v>108</v>
      </c>
      <c r="D105" s="217" t="s">
        <v>162</v>
      </c>
      <c r="E105" s="218" t="s">
        <v>6881</v>
      </c>
      <c r="F105" s="219" t="s">
        <v>6882</v>
      </c>
      <c r="G105" s="220" t="s">
        <v>5365</v>
      </c>
      <c r="H105" s="221">
        <v>1</v>
      </c>
      <c r="I105" s="222"/>
      <c r="J105" s="223">
        <f>ROUND(I105*H105,2)</f>
        <v>0</v>
      </c>
      <c r="K105" s="219" t="s">
        <v>166</v>
      </c>
      <c r="L105" s="49"/>
      <c r="M105" s="224" t="s">
        <v>32</v>
      </c>
      <c r="N105" s="225" t="s">
        <v>48</v>
      </c>
      <c r="O105" s="8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R105" s="228" t="s">
        <v>6850</v>
      </c>
      <c r="AT105" s="228" t="s">
        <v>162</v>
      </c>
      <c r="AU105" s="228" t="s">
        <v>91</v>
      </c>
      <c r="AY105" s="21" t="s">
        <v>159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91</v>
      </c>
      <c r="BK105" s="229">
        <f>ROUND(I105*H105,2)</f>
        <v>0</v>
      </c>
      <c r="BL105" s="21" t="s">
        <v>6850</v>
      </c>
      <c r="BM105" s="228" t="s">
        <v>6883</v>
      </c>
    </row>
    <row r="106" s="2" customFormat="1">
      <c r="A106" s="43"/>
      <c r="B106" s="44"/>
      <c r="C106" s="45"/>
      <c r="D106" s="230" t="s">
        <v>168</v>
      </c>
      <c r="E106" s="45"/>
      <c r="F106" s="231" t="s">
        <v>6884</v>
      </c>
      <c r="G106" s="45"/>
      <c r="H106" s="45"/>
      <c r="I106" s="232"/>
      <c r="J106" s="45"/>
      <c r="K106" s="45"/>
      <c r="L106" s="49"/>
      <c r="M106" s="233"/>
      <c r="N106" s="234"/>
      <c r="O106" s="89"/>
      <c r="P106" s="89"/>
      <c r="Q106" s="89"/>
      <c r="R106" s="89"/>
      <c r="S106" s="89"/>
      <c r="T106" s="90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T106" s="21" t="s">
        <v>168</v>
      </c>
      <c r="AU106" s="21" t="s">
        <v>91</v>
      </c>
    </row>
    <row r="107" s="12" customFormat="1" ht="22.8" customHeight="1">
      <c r="A107" s="12"/>
      <c r="B107" s="201"/>
      <c r="C107" s="202"/>
      <c r="D107" s="203" t="s">
        <v>75</v>
      </c>
      <c r="E107" s="215" t="s">
        <v>6885</v>
      </c>
      <c r="F107" s="215" t="s">
        <v>6886</v>
      </c>
      <c r="G107" s="202"/>
      <c r="H107" s="202"/>
      <c r="I107" s="205"/>
      <c r="J107" s="216">
        <f>BK107</f>
        <v>0</v>
      </c>
      <c r="K107" s="202"/>
      <c r="L107" s="207"/>
      <c r="M107" s="208"/>
      <c r="N107" s="209"/>
      <c r="O107" s="209"/>
      <c r="P107" s="210">
        <f>SUM(P108:P118)</f>
        <v>0</v>
      </c>
      <c r="Q107" s="209"/>
      <c r="R107" s="210">
        <f>SUM(R108:R118)</f>
        <v>0</v>
      </c>
      <c r="S107" s="209"/>
      <c r="T107" s="211">
        <f>SUM(T108:T118)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2" t="s">
        <v>99</v>
      </c>
      <c r="AT107" s="213" t="s">
        <v>75</v>
      </c>
      <c r="AU107" s="213" t="s">
        <v>84</v>
      </c>
      <c r="AY107" s="212" t="s">
        <v>159</v>
      </c>
      <c r="BK107" s="214">
        <f>SUM(BK108:BK118)</f>
        <v>0</v>
      </c>
    </row>
    <row r="108" s="2" customFormat="1" ht="16.5" customHeight="1">
      <c r="A108" s="43"/>
      <c r="B108" s="44"/>
      <c r="C108" s="217" t="s">
        <v>111</v>
      </c>
      <c r="D108" s="217" t="s">
        <v>162</v>
      </c>
      <c r="E108" s="218" t="s">
        <v>6887</v>
      </c>
      <c r="F108" s="219" t="s">
        <v>6888</v>
      </c>
      <c r="G108" s="220" t="s">
        <v>759</v>
      </c>
      <c r="H108" s="221">
        <v>1</v>
      </c>
      <c r="I108" s="222"/>
      <c r="J108" s="223">
        <f>ROUND(I108*H108,2)</f>
        <v>0</v>
      </c>
      <c r="K108" s="219" t="s">
        <v>166</v>
      </c>
      <c r="L108" s="49"/>
      <c r="M108" s="224" t="s">
        <v>32</v>
      </c>
      <c r="N108" s="225" t="s">
        <v>48</v>
      </c>
      <c r="O108" s="8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R108" s="228" t="s">
        <v>6850</v>
      </c>
      <c r="AT108" s="228" t="s">
        <v>162</v>
      </c>
      <c r="AU108" s="228" t="s">
        <v>91</v>
      </c>
      <c r="AY108" s="21" t="s">
        <v>159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1" t="s">
        <v>91</v>
      </c>
      <c r="BK108" s="229">
        <f>ROUND(I108*H108,2)</f>
        <v>0</v>
      </c>
      <c r="BL108" s="21" t="s">
        <v>6850</v>
      </c>
      <c r="BM108" s="228" t="s">
        <v>6889</v>
      </c>
    </row>
    <row r="109" s="2" customFormat="1">
      <c r="A109" s="43"/>
      <c r="B109" s="44"/>
      <c r="C109" s="45"/>
      <c r="D109" s="230" t="s">
        <v>168</v>
      </c>
      <c r="E109" s="45"/>
      <c r="F109" s="231" t="s">
        <v>6890</v>
      </c>
      <c r="G109" s="45"/>
      <c r="H109" s="45"/>
      <c r="I109" s="232"/>
      <c r="J109" s="45"/>
      <c r="K109" s="45"/>
      <c r="L109" s="49"/>
      <c r="M109" s="233"/>
      <c r="N109" s="234"/>
      <c r="O109" s="89"/>
      <c r="P109" s="89"/>
      <c r="Q109" s="89"/>
      <c r="R109" s="89"/>
      <c r="S109" s="89"/>
      <c r="T109" s="90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T109" s="21" t="s">
        <v>168</v>
      </c>
      <c r="AU109" s="21" t="s">
        <v>91</v>
      </c>
    </row>
    <row r="110" s="2" customFormat="1" ht="24.15" customHeight="1">
      <c r="A110" s="43"/>
      <c r="B110" s="44"/>
      <c r="C110" s="217" t="s">
        <v>669</v>
      </c>
      <c r="D110" s="217" t="s">
        <v>162</v>
      </c>
      <c r="E110" s="218" t="s">
        <v>6891</v>
      </c>
      <c r="F110" s="219" t="s">
        <v>6892</v>
      </c>
      <c r="G110" s="220" t="s">
        <v>759</v>
      </c>
      <c r="H110" s="221">
        <v>1</v>
      </c>
      <c r="I110" s="222"/>
      <c r="J110" s="223">
        <f>ROUND(I110*H110,2)</f>
        <v>0</v>
      </c>
      <c r="K110" s="219" t="s">
        <v>3881</v>
      </c>
      <c r="L110" s="49"/>
      <c r="M110" s="224" t="s">
        <v>32</v>
      </c>
      <c r="N110" s="225" t="s">
        <v>48</v>
      </c>
      <c r="O110" s="8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96</v>
      </c>
      <c r="AT110" s="228" t="s">
        <v>162</v>
      </c>
      <c r="AU110" s="228" t="s">
        <v>91</v>
      </c>
      <c r="AY110" s="21" t="s">
        <v>159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91</v>
      </c>
      <c r="BK110" s="229">
        <f>ROUND(I110*H110,2)</f>
        <v>0</v>
      </c>
      <c r="BL110" s="21" t="s">
        <v>96</v>
      </c>
      <c r="BM110" s="228" t="s">
        <v>6893</v>
      </c>
    </row>
    <row r="111" s="2" customFormat="1" ht="16.5" customHeight="1">
      <c r="A111" s="43"/>
      <c r="B111" s="44"/>
      <c r="C111" s="217" t="s">
        <v>114</v>
      </c>
      <c r="D111" s="217" t="s">
        <v>162</v>
      </c>
      <c r="E111" s="218" t="s">
        <v>6894</v>
      </c>
      <c r="F111" s="219" t="s">
        <v>6895</v>
      </c>
      <c r="G111" s="220" t="s">
        <v>3764</v>
      </c>
      <c r="H111" s="221">
        <v>150</v>
      </c>
      <c r="I111" s="222"/>
      <c r="J111" s="223">
        <f>ROUND(I111*H111,2)</f>
        <v>0</v>
      </c>
      <c r="K111" s="219" t="s">
        <v>166</v>
      </c>
      <c r="L111" s="49"/>
      <c r="M111" s="224" t="s">
        <v>32</v>
      </c>
      <c r="N111" s="225" t="s">
        <v>48</v>
      </c>
      <c r="O111" s="89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R111" s="228" t="s">
        <v>6850</v>
      </c>
      <c r="AT111" s="228" t="s">
        <v>162</v>
      </c>
      <c r="AU111" s="228" t="s">
        <v>91</v>
      </c>
      <c r="AY111" s="21" t="s">
        <v>159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1" t="s">
        <v>91</v>
      </c>
      <c r="BK111" s="229">
        <f>ROUND(I111*H111,2)</f>
        <v>0</v>
      </c>
      <c r="BL111" s="21" t="s">
        <v>6850</v>
      </c>
      <c r="BM111" s="228" t="s">
        <v>6896</v>
      </c>
    </row>
    <row r="112" s="2" customFormat="1">
      <c r="A112" s="43"/>
      <c r="B112" s="44"/>
      <c r="C112" s="45"/>
      <c r="D112" s="230" t="s">
        <v>168</v>
      </c>
      <c r="E112" s="45"/>
      <c r="F112" s="231" t="s">
        <v>6897</v>
      </c>
      <c r="G112" s="45"/>
      <c r="H112" s="45"/>
      <c r="I112" s="232"/>
      <c r="J112" s="45"/>
      <c r="K112" s="45"/>
      <c r="L112" s="49"/>
      <c r="M112" s="233"/>
      <c r="N112" s="234"/>
      <c r="O112" s="89"/>
      <c r="P112" s="89"/>
      <c r="Q112" s="89"/>
      <c r="R112" s="89"/>
      <c r="S112" s="89"/>
      <c r="T112" s="90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T112" s="21" t="s">
        <v>168</v>
      </c>
      <c r="AU112" s="21" t="s">
        <v>91</v>
      </c>
    </row>
    <row r="113" s="2" customFormat="1" ht="24.15" customHeight="1">
      <c r="A113" s="43"/>
      <c r="B113" s="44"/>
      <c r="C113" s="217" t="s">
        <v>219</v>
      </c>
      <c r="D113" s="217" t="s">
        <v>162</v>
      </c>
      <c r="E113" s="218" t="s">
        <v>6898</v>
      </c>
      <c r="F113" s="219" t="s">
        <v>6899</v>
      </c>
      <c r="G113" s="220" t="s">
        <v>759</v>
      </c>
      <c r="H113" s="221">
        <v>1</v>
      </c>
      <c r="I113" s="222"/>
      <c r="J113" s="223">
        <f>ROUND(I113*H113,2)</f>
        <v>0</v>
      </c>
      <c r="K113" s="219" t="s">
        <v>166</v>
      </c>
      <c r="L113" s="49"/>
      <c r="M113" s="224" t="s">
        <v>32</v>
      </c>
      <c r="N113" s="225" t="s">
        <v>48</v>
      </c>
      <c r="O113" s="8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R113" s="228" t="s">
        <v>96</v>
      </c>
      <c r="AT113" s="228" t="s">
        <v>162</v>
      </c>
      <c r="AU113" s="228" t="s">
        <v>91</v>
      </c>
      <c r="AY113" s="21" t="s">
        <v>159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91</v>
      </c>
      <c r="BK113" s="229">
        <f>ROUND(I113*H113,2)</f>
        <v>0</v>
      </c>
      <c r="BL113" s="21" t="s">
        <v>96</v>
      </c>
      <c r="BM113" s="228" t="s">
        <v>6900</v>
      </c>
    </row>
    <row r="114" s="2" customFormat="1">
      <c r="A114" s="43"/>
      <c r="B114" s="44"/>
      <c r="C114" s="45"/>
      <c r="D114" s="230" t="s">
        <v>168</v>
      </c>
      <c r="E114" s="45"/>
      <c r="F114" s="231" t="s">
        <v>6901</v>
      </c>
      <c r="G114" s="45"/>
      <c r="H114" s="45"/>
      <c r="I114" s="232"/>
      <c r="J114" s="45"/>
      <c r="K114" s="45"/>
      <c r="L114" s="49"/>
      <c r="M114" s="233"/>
      <c r="N114" s="234"/>
      <c r="O114" s="89"/>
      <c r="P114" s="89"/>
      <c r="Q114" s="89"/>
      <c r="R114" s="89"/>
      <c r="S114" s="89"/>
      <c r="T114" s="90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T114" s="21" t="s">
        <v>168</v>
      </c>
      <c r="AU114" s="21" t="s">
        <v>91</v>
      </c>
    </row>
    <row r="115" s="2" customFormat="1">
      <c r="A115" s="43"/>
      <c r="B115" s="44"/>
      <c r="C115" s="45"/>
      <c r="D115" s="237" t="s">
        <v>564</v>
      </c>
      <c r="E115" s="45"/>
      <c r="F115" s="265" t="s">
        <v>6902</v>
      </c>
      <c r="G115" s="45"/>
      <c r="H115" s="45"/>
      <c r="I115" s="232"/>
      <c r="J115" s="45"/>
      <c r="K115" s="45"/>
      <c r="L115" s="49"/>
      <c r="M115" s="233"/>
      <c r="N115" s="234"/>
      <c r="O115" s="89"/>
      <c r="P115" s="89"/>
      <c r="Q115" s="89"/>
      <c r="R115" s="89"/>
      <c r="S115" s="89"/>
      <c r="T115" s="90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T115" s="21" t="s">
        <v>564</v>
      </c>
      <c r="AU115" s="21" t="s">
        <v>91</v>
      </c>
    </row>
    <row r="116" s="2" customFormat="1" ht="24.15" customHeight="1">
      <c r="A116" s="43"/>
      <c r="B116" s="44"/>
      <c r="C116" s="217" t="s">
        <v>8</v>
      </c>
      <c r="D116" s="217" t="s">
        <v>162</v>
      </c>
      <c r="E116" s="218" t="s">
        <v>6903</v>
      </c>
      <c r="F116" s="219" t="s">
        <v>6904</v>
      </c>
      <c r="G116" s="220" t="s">
        <v>1698</v>
      </c>
      <c r="H116" s="221">
        <v>1</v>
      </c>
      <c r="I116" s="222"/>
      <c r="J116" s="223">
        <f>ROUND(I116*H116,2)</f>
        <v>0</v>
      </c>
      <c r="K116" s="219" t="s">
        <v>166</v>
      </c>
      <c r="L116" s="49"/>
      <c r="M116" s="224" t="s">
        <v>32</v>
      </c>
      <c r="N116" s="225" t="s">
        <v>48</v>
      </c>
      <c r="O116" s="8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8" t="s">
        <v>6850</v>
      </c>
      <c r="AT116" s="228" t="s">
        <v>162</v>
      </c>
      <c r="AU116" s="228" t="s">
        <v>91</v>
      </c>
      <c r="AY116" s="21" t="s">
        <v>159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91</v>
      </c>
      <c r="BK116" s="229">
        <f>ROUND(I116*H116,2)</f>
        <v>0</v>
      </c>
      <c r="BL116" s="21" t="s">
        <v>6850</v>
      </c>
      <c r="BM116" s="228" t="s">
        <v>6905</v>
      </c>
    </row>
    <row r="117" s="2" customFormat="1">
      <c r="A117" s="43"/>
      <c r="B117" s="44"/>
      <c r="C117" s="45"/>
      <c r="D117" s="230" t="s">
        <v>168</v>
      </c>
      <c r="E117" s="45"/>
      <c r="F117" s="231" t="s">
        <v>6906</v>
      </c>
      <c r="G117" s="45"/>
      <c r="H117" s="45"/>
      <c r="I117" s="232"/>
      <c r="J117" s="45"/>
      <c r="K117" s="45"/>
      <c r="L117" s="49"/>
      <c r="M117" s="233"/>
      <c r="N117" s="234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168</v>
      </c>
      <c r="AU117" s="21" t="s">
        <v>91</v>
      </c>
    </row>
    <row r="118" s="2" customFormat="1">
      <c r="A118" s="43"/>
      <c r="B118" s="44"/>
      <c r="C118" s="45"/>
      <c r="D118" s="237" t="s">
        <v>564</v>
      </c>
      <c r="E118" s="45"/>
      <c r="F118" s="265" t="s">
        <v>6907</v>
      </c>
      <c r="G118" s="45"/>
      <c r="H118" s="45"/>
      <c r="I118" s="232"/>
      <c r="J118" s="45"/>
      <c r="K118" s="45"/>
      <c r="L118" s="49"/>
      <c r="M118" s="233"/>
      <c r="N118" s="234"/>
      <c r="O118" s="89"/>
      <c r="P118" s="89"/>
      <c r="Q118" s="89"/>
      <c r="R118" s="89"/>
      <c r="S118" s="89"/>
      <c r="T118" s="90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T118" s="21" t="s">
        <v>564</v>
      </c>
      <c r="AU118" s="21" t="s">
        <v>91</v>
      </c>
    </row>
    <row r="119" s="12" customFormat="1" ht="22.8" customHeight="1">
      <c r="A119" s="12"/>
      <c r="B119" s="201"/>
      <c r="C119" s="202"/>
      <c r="D119" s="203" t="s">
        <v>75</v>
      </c>
      <c r="E119" s="215" t="s">
        <v>6908</v>
      </c>
      <c r="F119" s="215" t="s">
        <v>6909</v>
      </c>
      <c r="G119" s="202"/>
      <c r="H119" s="202"/>
      <c r="I119" s="205"/>
      <c r="J119" s="216">
        <f>BK119</f>
        <v>0</v>
      </c>
      <c r="K119" s="202"/>
      <c r="L119" s="207"/>
      <c r="M119" s="208"/>
      <c r="N119" s="209"/>
      <c r="O119" s="209"/>
      <c r="P119" s="210">
        <f>SUM(P120:P124)</f>
        <v>0</v>
      </c>
      <c r="Q119" s="209"/>
      <c r="R119" s="210">
        <f>SUM(R120:R124)</f>
        <v>0</v>
      </c>
      <c r="S119" s="209"/>
      <c r="T119" s="211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99</v>
      </c>
      <c r="AT119" s="213" t="s">
        <v>75</v>
      </c>
      <c r="AU119" s="213" t="s">
        <v>84</v>
      </c>
      <c r="AY119" s="212" t="s">
        <v>159</v>
      </c>
      <c r="BK119" s="214">
        <f>SUM(BK120:BK124)</f>
        <v>0</v>
      </c>
    </row>
    <row r="120" s="2" customFormat="1" ht="44.25" customHeight="1">
      <c r="A120" s="43"/>
      <c r="B120" s="44"/>
      <c r="C120" s="217" t="s">
        <v>231</v>
      </c>
      <c r="D120" s="217" t="s">
        <v>162</v>
      </c>
      <c r="E120" s="218" t="s">
        <v>6910</v>
      </c>
      <c r="F120" s="219" t="s">
        <v>6911</v>
      </c>
      <c r="G120" s="220" t="s">
        <v>5365</v>
      </c>
      <c r="H120" s="221">
        <v>1</v>
      </c>
      <c r="I120" s="222"/>
      <c r="J120" s="223">
        <f>ROUND(I120*H120,2)</f>
        <v>0</v>
      </c>
      <c r="K120" s="219" t="s">
        <v>227</v>
      </c>
      <c r="L120" s="49"/>
      <c r="M120" s="224" t="s">
        <v>32</v>
      </c>
      <c r="N120" s="225" t="s">
        <v>48</v>
      </c>
      <c r="O120" s="89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R120" s="228" t="s">
        <v>6850</v>
      </c>
      <c r="AT120" s="228" t="s">
        <v>162</v>
      </c>
      <c r="AU120" s="228" t="s">
        <v>91</v>
      </c>
      <c r="AY120" s="21" t="s">
        <v>159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1" t="s">
        <v>91</v>
      </c>
      <c r="BK120" s="229">
        <f>ROUND(I120*H120,2)</f>
        <v>0</v>
      </c>
      <c r="BL120" s="21" t="s">
        <v>6850</v>
      </c>
      <c r="BM120" s="228" t="s">
        <v>6912</v>
      </c>
    </row>
    <row r="121" s="2" customFormat="1" ht="33" customHeight="1">
      <c r="A121" s="43"/>
      <c r="B121" s="44"/>
      <c r="C121" s="217" t="s">
        <v>643</v>
      </c>
      <c r="D121" s="217" t="s">
        <v>162</v>
      </c>
      <c r="E121" s="218" t="s">
        <v>6913</v>
      </c>
      <c r="F121" s="219" t="s">
        <v>6914</v>
      </c>
      <c r="G121" s="220" t="s">
        <v>6915</v>
      </c>
      <c r="H121" s="221">
        <v>1</v>
      </c>
      <c r="I121" s="222"/>
      <c r="J121" s="223">
        <f>ROUND(I121*H121,2)</f>
        <v>0</v>
      </c>
      <c r="K121" s="219" t="s">
        <v>166</v>
      </c>
      <c r="L121" s="49"/>
      <c r="M121" s="224" t="s">
        <v>32</v>
      </c>
      <c r="N121" s="225" t="s">
        <v>48</v>
      </c>
      <c r="O121" s="8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R121" s="228" t="s">
        <v>6850</v>
      </c>
      <c r="AT121" s="228" t="s">
        <v>162</v>
      </c>
      <c r="AU121" s="228" t="s">
        <v>91</v>
      </c>
      <c r="AY121" s="21" t="s">
        <v>159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1" t="s">
        <v>91</v>
      </c>
      <c r="BK121" s="229">
        <f>ROUND(I121*H121,2)</f>
        <v>0</v>
      </c>
      <c r="BL121" s="21" t="s">
        <v>6850</v>
      </c>
      <c r="BM121" s="228" t="s">
        <v>6916</v>
      </c>
    </row>
    <row r="122" s="2" customFormat="1">
      <c r="A122" s="43"/>
      <c r="B122" s="44"/>
      <c r="C122" s="45"/>
      <c r="D122" s="230" t="s">
        <v>168</v>
      </c>
      <c r="E122" s="45"/>
      <c r="F122" s="231" t="s">
        <v>6917</v>
      </c>
      <c r="G122" s="45"/>
      <c r="H122" s="45"/>
      <c r="I122" s="232"/>
      <c r="J122" s="45"/>
      <c r="K122" s="45"/>
      <c r="L122" s="49"/>
      <c r="M122" s="233"/>
      <c r="N122" s="234"/>
      <c r="O122" s="89"/>
      <c r="P122" s="89"/>
      <c r="Q122" s="89"/>
      <c r="R122" s="89"/>
      <c r="S122" s="89"/>
      <c r="T122" s="90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T122" s="21" t="s">
        <v>168</v>
      </c>
      <c r="AU122" s="21" t="s">
        <v>91</v>
      </c>
    </row>
    <row r="123" s="2" customFormat="1" ht="33" customHeight="1">
      <c r="A123" s="43"/>
      <c r="B123" s="44"/>
      <c r="C123" s="217" t="s">
        <v>627</v>
      </c>
      <c r="D123" s="217" t="s">
        <v>162</v>
      </c>
      <c r="E123" s="218" t="s">
        <v>6918</v>
      </c>
      <c r="F123" s="219" t="s">
        <v>6919</v>
      </c>
      <c r="G123" s="220" t="s">
        <v>5365</v>
      </c>
      <c r="H123" s="221">
        <v>1</v>
      </c>
      <c r="I123" s="222"/>
      <c r="J123" s="223">
        <f>ROUND(I123*H123,2)</f>
        <v>0</v>
      </c>
      <c r="K123" s="219" t="s">
        <v>166</v>
      </c>
      <c r="L123" s="49"/>
      <c r="M123" s="224" t="s">
        <v>32</v>
      </c>
      <c r="N123" s="225" t="s">
        <v>48</v>
      </c>
      <c r="O123" s="89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R123" s="228" t="s">
        <v>6850</v>
      </c>
      <c r="AT123" s="228" t="s">
        <v>162</v>
      </c>
      <c r="AU123" s="228" t="s">
        <v>91</v>
      </c>
      <c r="AY123" s="21" t="s">
        <v>159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1" t="s">
        <v>91</v>
      </c>
      <c r="BK123" s="229">
        <f>ROUND(I123*H123,2)</f>
        <v>0</v>
      </c>
      <c r="BL123" s="21" t="s">
        <v>6850</v>
      </c>
      <c r="BM123" s="228" t="s">
        <v>6920</v>
      </c>
    </row>
    <row r="124" s="2" customFormat="1">
      <c r="A124" s="43"/>
      <c r="B124" s="44"/>
      <c r="C124" s="45"/>
      <c r="D124" s="230" t="s">
        <v>168</v>
      </c>
      <c r="E124" s="45"/>
      <c r="F124" s="231" t="s">
        <v>6921</v>
      </c>
      <c r="G124" s="45"/>
      <c r="H124" s="45"/>
      <c r="I124" s="232"/>
      <c r="J124" s="45"/>
      <c r="K124" s="45"/>
      <c r="L124" s="49"/>
      <c r="M124" s="233"/>
      <c r="N124" s="234"/>
      <c r="O124" s="89"/>
      <c r="P124" s="89"/>
      <c r="Q124" s="89"/>
      <c r="R124" s="89"/>
      <c r="S124" s="89"/>
      <c r="T124" s="90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T124" s="21" t="s">
        <v>168</v>
      </c>
      <c r="AU124" s="21" t="s">
        <v>91</v>
      </c>
    </row>
    <row r="125" s="12" customFormat="1" ht="22.8" customHeight="1">
      <c r="A125" s="12"/>
      <c r="B125" s="201"/>
      <c r="C125" s="202"/>
      <c r="D125" s="203" t="s">
        <v>75</v>
      </c>
      <c r="E125" s="215" t="s">
        <v>6922</v>
      </c>
      <c r="F125" s="215" t="s">
        <v>6923</v>
      </c>
      <c r="G125" s="202"/>
      <c r="H125" s="202"/>
      <c r="I125" s="205"/>
      <c r="J125" s="216">
        <f>BK125</f>
        <v>0</v>
      </c>
      <c r="K125" s="202"/>
      <c r="L125" s="207"/>
      <c r="M125" s="208"/>
      <c r="N125" s="209"/>
      <c r="O125" s="209"/>
      <c r="P125" s="210">
        <f>SUM(P126:P127)</f>
        <v>0</v>
      </c>
      <c r="Q125" s="209"/>
      <c r="R125" s="210">
        <f>SUM(R126:R127)</f>
        <v>0</v>
      </c>
      <c r="S125" s="209"/>
      <c r="T125" s="211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99</v>
      </c>
      <c r="AT125" s="213" t="s">
        <v>75</v>
      </c>
      <c r="AU125" s="213" t="s">
        <v>84</v>
      </c>
      <c r="AY125" s="212" t="s">
        <v>159</v>
      </c>
      <c r="BK125" s="214">
        <f>SUM(BK126:BK127)</f>
        <v>0</v>
      </c>
    </row>
    <row r="126" s="2" customFormat="1" ht="16.5" customHeight="1">
      <c r="A126" s="43"/>
      <c r="B126" s="44"/>
      <c r="C126" s="217" t="s">
        <v>663</v>
      </c>
      <c r="D126" s="217" t="s">
        <v>162</v>
      </c>
      <c r="E126" s="218" t="s">
        <v>6924</v>
      </c>
      <c r="F126" s="219" t="s">
        <v>6925</v>
      </c>
      <c r="G126" s="220" t="s">
        <v>84</v>
      </c>
      <c r="H126" s="221">
        <v>1</v>
      </c>
      <c r="I126" s="222"/>
      <c r="J126" s="223">
        <f>ROUND(I126*H126,2)</f>
        <v>0</v>
      </c>
      <c r="K126" s="219" t="s">
        <v>166</v>
      </c>
      <c r="L126" s="49"/>
      <c r="M126" s="224" t="s">
        <v>32</v>
      </c>
      <c r="N126" s="225" t="s">
        <v>48</v>
      </c>
      <c r="O126" s="8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R126" s="228" t="s">
        <v>6850</v>
      </c>
      <c r="AT126" s="228" t="s">
        <v>162</v>
      </c>
      <c r="AU126" s="228" t="s">
        <v>91</v>
      </c>
      <c r="AY126" s="21" t="s">
        <v>159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1" t="s">
        <v>91</v>
      </c>
      <c r="BK126" s="229">
        <f>ROUND(I126*H126,2)</f>
        <v>0</v>
      </c>
      <c r="BL126" s="21" t="s">
        <v>6850</v>
      </c>
      <c r="BM126" s="228" t="s">
        <v>6926</v>
      </c>
    </row>
    <row r="127" s="2" customFormat="1">
      <c r="A127" s="43"/>
      <c r="B127" s="44"/>
      <c r="C127" s="45"/>
      <c r="D127" s="230" t="s">
        <v>168</v>
      </c>
      <c r="E127" s="45"/>
      <c r="F127" s="231" t="s">
        <v>6927</v>
      </c>
      <c r="G127" s="45"/>
      <c r="H127" s="45"/>
      <c r="I127" s="232"/>
      <c r="J127" s="45"/>
      <c r="K127" s="45"/>
      <c r="L127" s="49"/>
      <c r="M127" s="257"/>
      <c r="N127" s="258"/>
      <c r="O127" s="259"/>
      <c r="P127" s="259"/>
      <c r="Q127" s="259"/>
      <c r="R127" s="259"/>
      <c r="S127" s="259"/>
      <c r="T127" s="260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T127" s="21" t="s">
        <v>168</v>
      </c>
      <c r="AU127" s="21" t="s">
        <v>91</v>
      </c>
    </row>
    <row r="128" s="2" customFormat="1" ht="6.96" customHeight="1">
      <c r="A128" s="43"/>
      <c r="B128" s="64"/>
      <c r="C128" s="65"/>
      <c r="D128" s="65"/>
      <c r="E128" s="65"/>
      <c r="F128" s="65"/>
      <c r="G128" s="65"/>
      <c r="H128" s="65"/>
      <c r="I128" s="65"/>
      <c r="J128" s="65"/>
      <c r="K128" s="65"/>
      <c r="L128" s="49"/>
      <c r="M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</row>
  </sheetData>
  <sheetProtection sheet="1" autoFilter="0" formatColumns="0" formatRows="0" objects="1" scenarios="1" spinCount="100000" saltValue="x1qb+yOruQKpSfBlNdWV3PNmB86quiPK4x3JeR+ohG3FGF59Ix5pVGPr6MoS7MVLOAdHzrVIWb4+bAG+tzx13w==" hashValue="QTgPHnN7dQEoXd5VvuzgUFBmfizpaBQ2GWkpfRRD2f4TnMnqIZojiqkl4eMrT/8kPbOlH/7Y9jDa37CVizcH1Q==" algorithmName="SHA-512" password="A4C6"/>
  <autoFilter ref="C84:K12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5_01/012103000"/>
    <hyperlink ref="F91" r:id="rId2" display="https://podminky.urs.cz/item/CS_URS_2025_01/012303000"/>
    <hyperlink ref="F94" r:id="rId3" display="https://podminky.urs.cz/item/CS_URS_2025_01/013254000"/>
    <hyperlink ref="F96" r:id="rId4" display="https://podminky.urs.cz/item/CS_URS_2025_01/013294000"/>
    <hyperlink ref="F98" r:id="rId5" display="https://podminky.urs.cz/item/CS_URS_2025_01/091003000"/>
    <hyperlink ref="F101" r:id="rId6" display="https://podminky.urs.cz/item/CS_URS_2025_01/030001000"/>
    <hyperlink ref="F104" r:id="rId7" display="https://podminky.urs.cz/item/CS_URS_2025_01/034103000"/>
    <hyperlink ref="F106" r:id="rId8" display="https://podminky.urs.cz/item/CS_URS_2025_01/039002000"/>
    <hyperlink ref="F109" r:id="rId9" display="https://podminky.urs.cz/item/CS_URS_2025_01/044002000"/>
    <hyperlink ref="F112" r:id="rId10" display="https://podminky.urs.cz/item/CS_URS_2025_01/045002000"/>
    <hyperlink ref="F114" r:id="rId11" display="https://podminky.urs.cz/item/CS_URS_2025_01/091504000"/>
    <hyperlink ref="F117" r:id="rId12" display="https://podminky.urs.cz/item/CS_URS_2025_01/091503000.1"/>
    <hyperlink ref="F122" r:id="rId13" display="https://podminky.urs.cz/item/CS_URS_2025_01/056002000"/>
    <hyperlink ref="F124" r:id="rId14" display="https://podminky.urs.cz/item/CS_URS_2025_01/056002000.1"/>
    <hyperlink ref="F127" r:id="rId15" display="https://podminky.urs.cz/item/CS_URS_2025_01/072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3"/>
      <c r="C3" s="144"/>
      <c r="D3" s="144"/>
      <c r="E3" s="144"/>
      <c r="F3" s="144"/>
      <c r="G3" s="144"/>
      <c r="H3" s="24"/>
    </row>
    <row r="4" s="1" customFormat="1" ht="24.96" customHeight="1">
      <c r="B4" s="24"/>
      <c r="C4" s="145" t="s">
        <v>6928</v>
      </c>
      <c r="H4" s="24"/>
    </row>
    <row r="5" s="1" customFormat="1" ht="12" customHeight="1">
      <c r="B5" s="24"/>
      <c r="C5" s="318" t="s">
        <v>13</v>
      </c>
      <c r="D5" s="154" t="s">
        <v>14</v>
      </c>
      <c r="E5" s="1"/>
      <c r="F5" s="1"/>
      <c r="H5" s="24"/>
    </row>
    <row r="6" s="1" customFormat="1" ht="36.96" customHeight="1">
      <c r="B6" s="24"/>
      <c r="C6" s="319" t="s">
        <v>16</v>
      </c>
      <c r="D6" s="320" t="s">
        <v>17</v>
      </c>
      <c r="E6" s="1"/>
      <c r="F6" s="1"/>
      <c r="H6" s="24"/>
    </row>
    <row r="7" s="1" customFormat="1" ht="16.5" customHeight="1">
      <c r="B7" s="24"/>
      <c r="C7" s="147" t="s">
        <v>24</v>
      </c>
      <c r="D7" s="151" t="str">
        <f>'Rekapitulace stavby'!AN8</f>
        <v>15. 7. 2024</v>
      </c>
      <c r="H7" s="24"/>
    </row>
    <row r="8" s="2" customFormat="1" ht="10.8" customHeight="1">
      <c r="A8" s="43"/>
      <c r="B8" s="49"/>
      <c r="C8" s="43"/>
      <c r="D8" s="43"/>
      <c r="E8" s="43"/>
      <c r="F8" s="43"/>
      <c r="G8" s="43"/>
      <c r="H8" s="49"/>
    </row>
    <row r="9" s="11" customFormat="1" ht="29.28" customHeight="1">
      <c r="A9" s="190"/>
      <c r="B9" s="321"/>
      <c r="C9" s="322" t="s">
        <v>57</v>
      </c>
      <c r="D9" s="323" t="s">
        <v>58</v>
      </c>
      <c r="E9" s="323" t="s">
        <v>146</v>
      </c>
      <c r="F9" s="324" t="s">
        <v>6929</v>
      </c>
      <c r="G9" s="190"/>
      <c r="H9" s="321"/>
    </row>
    <row r="10" s="2" customFormat="1" ht="26.4" customHeight="1">
      <c r="A10" s="43"/>
      <c r="B10" s="49"/>
      <c r="C10" s="325" t="s">
        <v>6930</v>
      </c>
      <c r="D10" s="325" t="s">
        <v>89</v>
      </c>
      <c r="E10" s="43"/>
      <c r="F10" s="43"/>
      <c r="G10" s="43"/>
      <c r="H10" s="49"/>
    </row>
    <row r="11" s="2" customFormat="1" ht="16.8" customHeight="1">
      <c r="A11" s="43"/>
      <c r="B11" s="49"/>
      <c r="C11" s="326" t="s">
        <v>236</v>
      </c>
      <c r="D11" s="327" t="s">
        <v>237</v>
      </c>
      <c r="E11" s="328" t="s">
        <v>165</v>
      </c>
      <c r="F11" s="329">
        <v>339.44</v>
      </c>
      <c r="G11" s="43"/>
      <c r="H11" s="49"/>
    </row>
    <row r="12" s="2" customFormat="1" ht="16.8" customHeight="1">
      <c r="A12" s="43"/>
      <c r="B12" s="49"/>
      <c r="C12" s="330" t="s">
        <v>32</v>
      </c>
      <c r="D12" s="330" t="s">
        <v>6931</v>
      </c>
      <c r="E12" s="21" t="s">
        <v>32</v>
      </c>
      <c r="F12" s="331">
        <v>9.4000000000000004</v>
      </c>
      <c r="G12" s="43"/>
      <c r="H12" s="49"/>
    </row>
    <row r="13" s="2" customFormat="1" ht="16.8" customHeight="1">
      <c r="A13" s="43"/>
      <c r="B13" s="49"/>
      <c r="C13" s="330" t="s">
        <v>32</v>
      </c>
      <c r="D13" s="330" t="s">
        <v>6932</v>
      </c>
      <c r="E13" s="21" t="s">
        <v>32</v>
      </c>
      <c r="F13" s="331">
        <v>6.7000000000000002</v>
      </c>
      <c r="G13" s="43"/>
      <c r="H13" s="49"/>
    </row>
    <row r="14" s="2" customFormat="1" ht="16.8" customHeight="1">
      <c r="A14" s="43"/>
      <c r="B14" s="49"/>
      <c r="C14" s="330" t="s">
        <v>32</v>
      </c>
      <c r="D14" s="330" t="s">
        <v>6933</v>
      </c>
      <c r="E14" s="21" t="s">
        <v>32</v>
      </c>
      <c r="F14" s="331">
        <v>11.699999999999999</v>
      </c>
      <c r="G14" s="43"/>
      <c r="H14" s="49"/>
    </row>
    <row r="15" s="2" customFormat="1" ht="16.8" customHeight="1">
      <c r="A15" s="43"/>
      <c r="B15" s="49"/>
      <c r="C15" s="330" t="s">
        <v>32</v>
      </c>
      <c r="D15" s="330" t="s">
        <v>6934</v>
      </c>
      <c r="E15" s="21" t="s">
        <v>32</v>
      </c>
      <c r="F15" s="331">
        <v>11.699999999999999</v>
      </c>
      <c r="G15" s="43"/>
      <c r="H15" s="49"/>
    </row>
    <row r="16" s="2" customFormat="1" ht="16.8" customHeight="1">
      <c r="A16" s="43"/>
      <c r="B16" s="49"/>
      <c r="C16" s="330" t="s">
        <v>32</v>
      </c>
      <c r="D16" s="330" t="s">
        <v>6935</v>
      </c>
      <c r="E16" s="21" t="s">
        <v>32</v>
      </c>
      <c r="F16" s="331">
        <v>2.3999999999999999</v>
      </c>
      <c r="G16" s="43"/>
      <c r="H16" s="49"/>
    </row>
    <row r="17" s="2" customFormat="1" ht="16.8" customHeight="1">
      <c r="A17" s="43"/>
      <c r="B17" s="49"/>
      <c r="C17" s="330" t="s">
        <v>32</v>
      </c>
      <c r="D17" s="330" t="s">
        <v>6936</v>
      </c>
      <c r="E17" s="21" t="s">
        <v>32</v>
      </c>
      <c r="F17" s="331">
        <v>7.5999999999999996</v>
      </c>
      <c r="G17" s="43"/>
      <c r="H17" s="49"/>
    </row>
    <row r="18" s="2" customFormat="1" ht="16.8" customHeight="1">
      <c r="A18" s="43"/>
      <c r="B18" s="49"/>
      <c r="C18" s="330" t="s">
        <v>32</v>
      </c>
      <c r="D18" s="330" t="s">
        <v>6937</v>
      </c>
      <c r="E18" s="21" t="s">
        <v>32</v>
      </c>
      <c r="F18" s="331">
        <v>12</v>
      </c>
      <c r="G18" s="43"/>
      <c r="H18" s="49"/>
    </row>
    <row r="19" s="2" customFormat="1" ht="16.8" customHeight="1">
      <c r="A19" s="43"/>
      <c r="B19" s="49"/>
      <c r="C19" s="330" t="s">
        <v>32</v>
      </c>
      <c r="D19" s="330" t="s">
        <v>6938</v>
      </c>
      <c r="E19" s="21" t="s">
        <v>32</v>
      </c>
      <c r="F19" s="331">
        <v>15.800000000000001</v>
      </c>
      <c r="G19" s="43"/>
      <c r="H19" s="49"/>
    </row>
    <row r="20" s="2" customFormat="1" ht="16.8" customHeight="1">
      <c r="A20" s="43"/>
      <c r="B20" s="49"/>
      <c r="C20" s="330" t="s">
        <v>32</v>
      </c>
      <c r="D20" s="330" t="s">
        <v>6939</v>
      </c>
      <c r="E20" s="21" t="s">
        <v>32</v>
      </c>
      <c r="F20" s="331">
        <v>4.0999999999999996</v>
      </c>
      <c r="G20" s="43"/>
      <c r="H20" s="49"/>
    </row>
    <row r="21" s="2" customFormat="1" ht="16.8" customHeight="1">
      <c r="A21" s="43"/>
      <c r="B21" s="49"/>
      <c r="C21" s="330" t="s">
        <v>32</v>
      </c>
      <c r="D21" s="330" t="s">
        <v>6940</v>
      </c>
      <c r="E21" s="21" t="s">
        <v>32</v>
      </c>
      <c r="F21" s="331">
        <v>11.1</v>
      </c>
      <c r="G21" s="43"/>
      <c r="H21" s="49"/>
    </row>
    <row r="22" s="2" customFormat="1" ht="16.8" customHeight="1">
      <c r="A22" s="43"/>
      <c r="B22" s="49"/>
      <c r="C22" s="330" t="s">
        <v>32</v>
      </c>
      <c r="D22" s="330" t="s">
        <v>6941</v>
      </c>
      <c r="E22" s="21" t="s">
        <v>32</v>
      </c>
      <c r="F22" s="331">
        <v>10.9</v>
      </c>
      <c r="G22" s="43"/>
      <c r="H22" s="49"/>
    </row>
    <row r="23" s="2" customFormat="1" ht="16.8" customHeight="1">
      <c r="A23" s="43"/>
      <c r="B23" s="49"/>
      <c r="C23" s="330" t="s">
        <v>32</v>
      </c>
      <c r="D23" s="330" t="s">
        <v>6942</v>
      </c>
      <c r="E23" s="21" t="s">
        <v>32</v>
      </c>
      <c r="F23" s="331">
        <v>6.0999999999999996</v>
      </c>
      <c r="G23" s="43"/>
      <c r="H23" s="49"/>
    </row>
    <row r="24" s="2" customFormat="1" ht="16.8" customHeight="1">
      <c r="A24" s="43"/>
      <c r="B24" s="49"/>
      <c r="C24" s="330" t="s">
        <v>32</v>
      </c>
      <c r="D24" s="330" t="s">
        <v>6943</v>
      </c>
      <c r="E24" s="21" t="s">
        <v>32</v>
      </c>
      <c r="F24" s="331">
        <v>15.699999999999999</v>
      </c>
      <c r="G24" s="43"/>
      <c r="H24" s="49"/>
    </row>
    <row r="25" s="2" customFormat="1" ht="16.8" customHeight="1">
      <c r="A25" s="43"/>
      <c r="B25" s="49"/>
      <c r="C25" s="330" t="s">
        <v>32</v>
      </c>
      <c r="D25" s="330" t="s">
        <v>6944</v>
      </c>
      <c r="E25" s="21" t="s">
        <v>32</v>
      </c>
      <c r="F25" s="331">
        <v>10.24</v>
      </c>
      <c r="G25" s="43"/>
      <c r="H25" s="49"/>
    </row>
    <row r="26" s="2" customFormat="1" ht="16.8" customHeight="1">
      <c r="A26" s="43"/>
      <c r="B26" s="49"/>
      <c r="C26" s="330" t="s">
        <v>32</v>
      </c>
      <c r="D26" s="330" t="s">
        <v>6945</v>
      </c>
      <c r="E26" s="21" t="s">
        <v>32</v>
      </c>
      <c r="F26" s="331">
        <v>10.140000000000001</v>
      </c>
      <c r="G26" s="43"/>
      <c r="H26" s="49"/>
    </row>
    <row r="27" s="2" customFormat="1" ht="16.8" customHeight="1">
      <c r="A27" s="43"/>
      <c r="B27" s="49"/>
      <c r="C27" s="330" t="s">
        <v>32</v>
      </c>
      <c r="D27" s="330" t="s">
        <v>6946</v>
      </c>
      <c r="E27" s="21" t="s">
        <v>32</v>
      </c>
      <c r="F27" s="331">
        <v>10.140000000000001</v>
      </c>
      <c r="G27" s="43"/>
      <c r="H27" s="49"/>
    </row>
    <row r="28" s="2" customFormat="1" ht="16.8" customHeight="1">
      <c r="A28" s="43"/>
      <c r="B28" s="49"/>
      <c r="C28" s="330" t="s">
        <v>32</v>
      </c>
      <c r="D28" s="330" t="s">
        <v>6947</v>
      </c>
      <c r="E28" s="21" t="s">
        <v>32</v>
      </c>
      <c r="F28" s="331">
        <v>10.140000000000001</v>
      </c>
      <c r="G28" s="43"/>
      <c r="H28" s="49"/>
    </row>
    <row r="29" s="2" customFormat="1" ht="16.8" customHeight="1">
      <c r="A29" s="43"/>
      <c r="B29" s="49"/>
      <c r="C29" s="330" t="s">
        <v>32</v>
      </c>
      <c r="D29" s="330" t="s">
        <v>6948</v>
      </c>
      <c r="E29" s="21" t="s">
        <v>32</v>
      </c>
      <c r="F29" s="331">
        <v>10.140000000000001</v>
      </c>
      <c r="G29" s="43"/>
      <c r="H29" s="49"/>
    </row>
    <row r="30" s="2" customFormat="1" ht="16.8" customHeight="1">
      <c r="A30" s="43"/>
      <c r="B30" s="49"/>
      <c r="C30" s="330" t="s">
        <v>32</v>
      </c>
      <c r="D30" s="330" t="s">
        <v>6949</v>
      </c>
      <c r="E30" s="21" t="s">
        <v>32</v>
      </c>
      <c r="F30" s="331">
        <v>10.6</v>
      </c>
      <c r="G30" s="43"/>
      <c r="H30" s="49"/>
    </row>
    <row r="31" s="2" customFormat="1" ht="16.8" customHeight="1">
      <c r="A31" s="43"/>
      <c r="B31" s="49"/>
      <c r="C31" s="330" t="s">
        <v>32</v>
      </c>
      <c r="D31" s="330" t="s">
        <v>810</v>
      </c>
      <c r="E31" s="21" t="s">
        <v>32</v>
      </c>
      <c r="F31" s="331">
        <v>186.59999999999999</v>
      </c>
      <c r="G31" s="43"/>
      <c r="H31" s="49"/>
    </row>
    <row r="32" s="2" customFormat="1" ht="16.8" customHeight="1">
      <c r="A32" s="43"/>
      <c r="B32" s="49"/>
      <c r="C32" s="330" t="s">
        <v>32</v>
      </c>
      <c r="D32" s="330" t="s">
        <v>6950</v>
      </c>
      <c r="E32" s="21" t="s">
        <v>32</v>
      </c>
      <c r="F32" s="331">
        <v>5.9000000000000004</v>
      </c>
      <c r="G32" s="43"/>
      <c r="H32" s="49"/>
    </row>
    <row r="33" s="2" customFormat="1" ht="16.8" customHeight="1">
      <c r="A33" s="43"/>
      <c r="B33" s="49"/>
      <c r="C33" s="330" t="s">
        <v>32</v>
      </c>
      <c r="D33" s="330" t="s">
        <v>6951</v>
      </c>
      <c r="E33" s="21" t="s">
        <v>32</v>
      </c>
      <c r="F33" s="331">
        <v>28.5</v>
      </c>
      <c r="G33" s="43"/>
      <c r="H33" s="49"/>
    </row>
    <row r="34" s="2" customFormat="1" ht="16.8" customHeight="1">
      <c r="A34" s="43"/>
      <c r="B34" s="49"/>
      <c r="C34" s="330" t="s">
        <v>32</v>
      </c>
      <c r="D34" s="330" t="s">
        <v>6952</v>
      </c>
      <c r="E34" s="21" t="s">
        <v>32</v>
      </c>
      <c r="F34" s="331">
        <v>23</v>
      </c>
      <c r="G34" s="43"/>
      <c r="H34" s="49"/>
    </row>
    <row r="35" s="2" customFormat="1" ht="16.8" customHeight="1">
      <c r="A35" s="43"/>
      <c r="B35" s="49"/>
      <c r="C35" s="330" t="s">
        <v>32</v>
      </c>
      <c r="D35" s="330" t="s">
        <v>3369</v>
      </c>
      <c r="E35" s="21" t="s">
        <v>32</v>
      </c>
      <c r="F35" s="331">
        <v>3.8999999999999999</v>
      </c>
      <c r="G35" s="43"/>
      <c r="H35" s="49"/>
    </row>
    <row r="36" s="2" customFormat="1" ht="16.8" customHeight="1">
      <c r="A36" s="43"/>
      <c r="B36" s="49"/>
      <c r="C36" s="330" t="s">
        <v>32</v>
      </c>
      <c r="D36" s="330" t="s">
        <v>6953</v>
      </c>
      <c r="E36" s="21" t="s">
        <v>32</v>
      </c>
      <c r="F36" s="331">
        <v>11.699999999999999</v>
      </c>
      <c r="G36" s="43"/>
      <c r="H36" s="49"/>
    </row>
    <row r="37" s="2" customFormat="1" ht="16.8" customHeight="1">
      <c r="A37" s="43"/>
      <c r="B37" s="49"/>
      <c r="C37" s="330" t="s">
        <v>32</v>
      </c>
      <c r="D37" s="330" t="s">
        <v>6954</v>
      </c>
      <c r="E37" s="21" t="s">
        <v>32</v>
      </c>
      <c r="F37" s="331">
        <v>39.700000000000003</v>
      </c>
      <c r="G37" s="43"/>
      <c r="H37" s="49"/>
    </row>
    <row r="38" s="2" customFormat="1" ht="16.8" customHeight="1">
      <c r="A38" s="43"/>
      <c r="B38" s="49"/>
      <c r="C38" s="330" t="s">
        <v>32</v>
      </c>
      <c r="D38" s="330" t="s">
        <v>6955</v>
      </c>
      <c r="E38" s="21" t="s">
        <v>32</v>
      </c>
      <c r="F38" s="331">
        <v>10.035</v>
      </c>
      <c r="G38" s="43"/>
      <c r="H38" s="49"/>
    </row>
    <row r="39" s="2" customFormat="1" ht="16.8" customHeight="1">
      <c r="A39" s="43"/>
      <c r="B39" s="49"/>
      <c r="C39" s="330" t="s">
        <v>32</v>
      </c>
      <c r="D39" s="330" t="s">
        <v>6956</v>
      </c>
      <c r="E39" s="21" t="s">
        <v>32</v>
      </c>
      <c r="F39" s="331">
        <v>10.035</v>
      </c>
      <c r="G39" s="43"/>
      <c r="H39" s="49"/>
    </row>
    <row r="40" s="2" customFormat="1" ht="16.8" customHeight="1">
      <c r="A40" s="43"/>
      <c r="B40" s="49"/>
      <c r="C40" s="330" t="s">
        <v>32</v>
      </c>
      <c r="D40" s="330" t="s">
        <v>6957</v>
      </c>
      <c r="E40" s="21" t="s">
        <v>32</v>
      </c>
      <c r="F40" s="331">
        <v>10.035</v>
      </c>
      <c r="G40" s="43"/>
      <c r="H40" s="49"/>
    </row>
    <row r="41" s="2" customFormat="1" ht="16.8" customHeight="1">
      <c r="A41" s="43"/>
      <c r="B41" s="49"/>
      <c r="C41" s="330" t="s">
        <v>32</v>
      </c>
      <c r="D41" s="330" t="s">
        <v>6958</v>
      </c>
      <c r="E41" s="21" t="s">
        <v>32</v>
      </c>
      <c r="F41" s="331">
        <v>10.035</v>
      </c>
      <c r="G41" s="43"/>
      <c r="H41" s="49"/>
    </row>
    <row r="42" s="2" customFormat="1" ht="16.8" customHeight="1">
      <c r="A42" s="43"/>
      <c r="B42" s="49"/>
      <c r="C42" s="330" t="s">
        <v>32</v>
      </c>
      <c r="D42" s="330" t="s">
        <v>810</v>
      </c>
      <c r="E42" s="21" t="s">
        <v>32</v>
      </c>
      <c r="F42" s="331">
        <v>152.84</v>
      </c>
      <c r="G42" s="43"/>
      <c r="H42" s="49"/>
    </row>
    <row r="43" s="2" customFormat="1" ht="16.8" customHeight="1">
      <c r="A43" s="43"/>
      <c r="B43" s="49"/>
      <c r="C43" s="330" t="s">
        <v>32</v>
      </c>
      <c r="D43" s="330" t="s">
        <v>583</v>
      </c>
      <c r="E43" s="21" t="s">
        <v>32</v>
      </c>
      <c r="F43" s="331">
        <v>339.44</v>
      </c>
      <c r="G43" s="43"/>
      <c r="H43" s="49"/>
    </row>
    <row r="44" s="2" customFormat="1" ht="16.8" customHeight="1">
      <c r="A44" s="43"/>
      <c r="B44" s="49"/>
      <c r="C44" s="332" t="s">
        <v>6959</v>
      </c>
      <c r="D44" s="43"/>
      <c r="E44" s="43"/>
      <c r="F44" s="43"/>
      <c r="G44" s="43"/>
      <c r="H44" s="49"/>
    </row>
    <row r="45" s="2" customFormat="1" ht="16.8" customHeight="1">
      <c r="A45" s="43"/>
      <c r="B45" s="49"/>
      <c r="C45" s="330" t="s">
        <v>1196</v>
      </c>
      <c r="D45" s="330" t="s">
        <v>6960</v>
      </c>
      <c r="E45" s="21" t="s">
        <v>165</v>
      </c>
      <c r="F45" s="331">
        <v>595.23699999999997</v>
      </c>
      <c r="G45" s="43"/>
      <c r="H45" s="49"/>
    </row>
    <row r="46" s="2" customFormat="1" ht="16.8" customHeight="1">
      <c r="A46" s="43"/>
      <c r="B46" s="49"/>
      <c r="C46" s="330" t="s">
        <v>3707</v>
      </c>
      <c r="D46" s="330" t="s">
        <v>6961</v>
      </c>
      <c r="E46" s="21" t="s">
        <v>165</v>
      </c>
      <c r="F46" s="331">
        <v>921.04399999999998</v>
      </c>
      <c r="G46" s="43"/>
      <c r="H46" s="49"/>
    </row>
    <row r="47" s="2" customFormat="1" ht="16.8" customHeight="1">
      <c r="A47" s="43"/>
      <c r="B47" s="49"/>
      <c r="C47" s="326" t="s">
        <v>6962</v>
      </c>
      <c r="D47" s="327" t="s">
        <v>6963</v>
      </c>
      <c r="E47" s="328" t="s">
        <v>260</v>
      </c>
      <c r="F47" s="329">
        <v>213.59999999999999</v>
      </c>
      <c r="G47" s="43"/>
      <c r="H47" s="49"/>
    </row>
    <row r="48" s="2" customFormat="1" ht="16.8" customHeight="1">
      <c r="A48" s="43"/>
      <c r="B48" s="49"/>
      <c r="C48" s="330" t="s">
        <v>32</v>
      </c>
      <c r="D48" s="330" t="s">
        <v>6964</v>
      </c>
      <c r="E48" s="21" t="s">
        <v>32</v>
      </c>
      <c r="F48" s="331">
        <v>0</v>
      </c>
      <c r="G48" s="43"/>
      <c r="H48" s="49"/>
    </row>
    <row r="49" s="2" customFormat="1" ht="16.8" customHeight="1">
      <c r="A49" s="43"/>
      <c r="B49" s="49"/>
      <c r="C49" s="330" t="s">
        <v>32</v>
      </c>
      <c r="D49" s="330" t="s">
        <v>6965</v>
      </c>
      <c r="E49" s="21" t="s">
        <v>32</v>
      </c>
      <c r="F49" s="331">
        <v>67.200000000000003</v>
      </c>
      <c r="G49" s="43"/>
      <c r="H49" s="49"/>
    </row>
    <row r="50" s="2" customFormat="1" ht="16.8" customHeight="1">
      <c r="A50" s="43"/>
      <c r="B50" s="49"/>
      <c r="C50" s="330" t="s">
        <v>32</v>
      </c>
      <c r="D50" s="330" t="s">
        <v>6966</v>
      </c>
      <c r="E50" s="21" t="s">
        <v>32</v>
      </c>
      <c r="F50" s="331">
        <v>21.899999999999999</v>
      </c>
      <c r="G50" s="43"/>
      <c r="H50" s="49"/>
    </row>
    <row r="51" s="2" customFormat="1" ht="16.8" customHeight="1">
      <c r="A51" s="43"/>
      <c r="B51" s="49"/>
      <c r="C51" s="330" t="s">
        <v>32</v>
      </c>
      <c r="D51" s="330" t="s">
        <v>6967</v>
      </c>
      <c r="E51" s="21" t="s">
        <v>32</v>
      </c>
      <c r="F51" s="331">
        <v>41.5</v>
      </c>
      <c r="G51" s="43"/>
      <c r="H51" s="49"/>
    </row>
    <row r="52" s="2" customFormat="1" ht="16.8" customHeight="1">
      <c r="A52" s="43"/>
      <c r="B52" s="49"/>
      <c r="C52" s="330" t="s">
        <v>32</v>
      </c>
      <c r="D52" s="330" t="s">
        <v>6968</v>
      </c>
      <c r="E52" s="21" t="s">
        <v>32</v>
      </c>
      <c r="F52" s="331">
        <v>83</v>
      </c>
      <c r="G52" s="43"/>
      <c r="H52" s="49"/>
    </row>
    <row r="53" s="2" customFormat="1" ht="16.8" customHeight="1">
      <c r="A53" s="43"/>
      <c r="B53" s="49"/>
      <c r="C53" s="330" t="s">
        <v>32</v>
      </c>
      <c r="D53" s="330" t="s">
        <v>583</v>
      </c>
      <c r="E53" s="21" t="s">
        <v>32</v>
      </c>
      <c r="F53" s="331">
        <v>213.59999999999999</v>
      </c>
      <c r="G53" s="43"/>
      <c r="H53" s="49"/>
    </row>
    <row r="54" s="2" customFormat="1" ht="16.8" customHeight="1">
      <c r="A54" s="43"/>
      <c r="B54" s="49"/>
      <c r="C54" s="326" t="s">
        <v>239</v>
      </c>
      <c r="D54" s="327" t="s">
        <v>240</v>
      </c>
      <c r="E54" s="328" t="s">
        <v>165</v>
      </c>
      <c r="F54" s="329">
        <v>61.734000000000002</v>
      </c>
      <c r="G54" s="43"/>
      <c r="H54" s="49"/>
    </row>
    <row r="55" s="2" customFormat="1" ht="16.8" customHeight="1">
      <c r="A55" s="43"/>
      <c r="B55" s="49"/>
      <c r="C55" s="330" t="s">
        <v>32</v>
      </c>
      <c r="D55" s="330" t="s">
        <v>6969</v>
      </c>
      <c r="E55" s="21" t="s">
        <v>32</v>
      </c>
      <c r="F55" s="331">
        <v>61.734000000000002</v>
      </c>
      <c r="G55" s="43"/>
      <c r="H55" s="49"/>
    </row>
    <row r="56" s="2" customFormat="1" ht="16.8" customHeight="1">
      <c r="A56" s="43"/>
      <c r="B56" s="49"/>
      <c r="C56" s="332" t="s">
        <v>6959</v>
      </c>
      <c r="D56" s="43"/>
      <c r="E56" s="43"/>
      <c r="F56" s="43"/>
      <c r="G56" s="43"/>
      <c r="H56" s="49"/>
    </row>
    <row r="57" s="2" customFormat="1" ht="16.8" customHeight="1">
      <c r="A57" s="43"/>
      <c r="B57" s="49"/>
      <c r="C57" s="330" t="s">
        <v>3678</v>
      </c>
      <c r="D57" s="330" t="s">
        <v>6970</v>
      </c>
      <c r="E57" s="21" t="s">
        <v>785</v>
      </c>
      <c r="F57" s="331">
        <v>1459.385</v>
      </c>
      <c r="G57" s="43"/>
      <c r="H57" s="49"/>
    </row>
    <row r="58" s="2" customFormat="1" ht="16.8" customHeight="1">
      <c r="A58" s="43"/>
      <c r="B58" s="49"/>
      <c r="C58" s="330" t="s">
        <v>3707</v>
      </c>
      <c r="D58" s="330" t="s">
        <v>6961</v>
      </c>
      <c r="E58" s="21" t="s">
        <v>165</v>
      </c>
      <c r="F58" s="331">
        <v>921.04399999999998</v>
      </c>
      <c r="G58" s="43"/>
      <c r="H58" s="49"/>
    </row>
    <row r="59" s="2" customFormat="1" ht="16.8" customHeight="1">
      <c r="A59" s="43"/>
      <c r="B59" s="49"/>
      <c r="C59" s="326" t="s">
        <v>242</v>
      </c>
      <c r="D59" s="327" t="s">
        <v>243</v>
      </c>
      <c r="E59" s="328" t="s">
        <v>165</v>
      </c>
      <c r="F59" s="329">
        <v>19.649999999999999</v>
      </c>
      <c r="G59" s="43"/>
      <c r="H59" s="49"/>
    </row>
    <row r="60" s="2" customFormat="1" ht="16.8" customHeight="1">
      <c r="A60" s="43"/>
      <c r="B60" s="49"/>
      <c r="C60" s="330" t="s">
        <v>32</v>
      </c>
      <c r="D60" s="330" t="s">
        <v>6971</v>
      </c>
      <c r="E60" s="21" t="s">
        <v>32</v>
      </c>
      <c r="F60" s="331">
        <v>4.9000000000000004</v>
      </c>
      <c r="G60" s="43"/>
      <c r="H60" s="49"/>
    </row>
    <row r="61" s="2" customFormat="1" ht="16.8" customHeight="1">
      <c r="A61" s="43"/>
      <c r="B61" s="49"/>
      <c r="C61" s="330" t="s">
        <v>32</v>
      </c>
      <c r="D61" s="330" t="s">
        <v>6972</v>
      </c>
      <c r="E61" s="21" t="s">
        <v>32</v>
      </c>
      <c r="F61" s="331">
        <v>2.25</v>
      </c>
      <c r="G61" s="43"/>
      <c r="H61" s="49"/>
    </row>
    <row r="62" s="2" customFormat="1" ht="16.8" customHeight="1">
      <c r="A62" s="43"/>
      <c r="B62" s="49"/>
      <c r="C62" s="330" t="s">
        <v>32</v>
      </c>
      <c r="D62" s="330" t="s">
        <v>6973</v>
      </c>
      <c r="E62" s="21" t="s">
        <v>32</v>
      </c>
      <c r="F62" s="331">
        <v>2.5</v>
      </c>
      <c r="G62" s="43"/>
      <c r="H62" s="49"/>
    </row>
    <row r="63" s="2" customFormat="1" ht="16.8" customHeight="1">
      <c r="A63" s="43"/>
      <c r="B63" s="49"/>
      <c r="C63" s="330" t="s">
        <v>32</v>
      </c>
      <c r="D63" s="330" t="s">
        <v>6974</v>
      </c>
      <c r="E63" s="21" t="s">
        <v>32</v>
      </c>
      <c r="F63" s="331">
        <v>2.5</v>
      </c>
      <c r="G63" s="43"/>
      <c r="H63" s="49"/>
    </row>
    <row r="64" s="2" customFormat="1" ht="16.8" customHeight="1">
      <c r="A64" s="43"/>
      <c r="B64" s="49"/>
      <c r="C64" s="330" t="s">
        <v>32</v>
      </c>
      <c r="D64" s="330" t="s">
        <v>6975</v>
      </c>
      <c r="E64" s="21" t="s">
        <v>32</v>
      </c>
      <c r="F64" s="331">
        <v>2.5</v>
      </c>
      <c r="G64" s="43"/>
      <c r="H64" s="49"/>
    </row>
    <row r="65" s="2" customFormat="1" ht="16.8" customHeight="1">
      <c r="A65" s="43"/>
      <c r="B65" s="49"/>
      <c r="C65" s="330" t="s">
        <v>32</v>
      </c>
      <c r="D65" s="330" t="s">
        <v>6976</v>
      </c>
      <c r="E65" s="21" t="s">
        <v>32</v>
      </c>
      <c r="F65" s="331">
        <v>2.5</v>
      </c>
      <c r="G65" s="43"/>
      <c r="H65" s="49"/>
    </row>
    <row r="66" s="2" customFormat="1" ht="16.8" customHeight="1">
      <c r="A66" s="43"/>
      <c r="B66" s="49"/>
      <c r="C66" s="330" t="s">
        <v>32</v>
      </c>
      <c r="D66" s="330" t="s">
        <v>6977</v>
      </c>
      <c r="E66" s="21" t="s">
        <v>32</v>
      </c>
      <c r="F66" s="331">
        <v>2.5</v>
      </c>
      <c r="G66" s="43"/>
      <c r="H66" s="49"/>
    </row>
    <row r="67" s="2" customFormat="1" ht="16.8" customHeight="1">
      <c r="A67" s="43"/>
      <c r="B67" s="49"/>
      <c r="C67" s="330" t="s">
        <v>32</v>
      </c>
      <c r="D67" s="330" t="s">
        <v>583</v>
      </c>
      <c r="E67" s="21" t="s">
        <v>32</v>
      </c>
      <c r="F67" s="331">
        <v>19.649999999999999</v>
      </c>
      <c r="G67" s="43"/>
      <c r="H67" s="49"/>
    </row>
    <row r="68" s="2" customFormat="1" ht="16.8" customHeight="1">
      <c r="A68" s="43"/>
      <c r="B68" s="49"/>
      <c r="C68" s="332" t="s">
        <v>6959</v>
      </c>
      <c r="D68" s="43"/>
      <c r="E68" s="43"/>
      <c r="F68" s="43"/>
      <c r="G68" s="43"/>
      <c r="H68" s="49"/>
    </row>
    <row r="69" s="2" customFormat="1" ht="16.8" customHeight="1">
      <c r="A69" s="43"/>
      <c r="B69" s="49"/>
      <c r="C69" s="330" t="s">
        <v>826</v>
      </c>
      <c r="D69" s="330" t="s">
        <v>6978</v>
      </c>
      <c r="E69" s="21" t="s">
        <v>165</v>
      </c>
      <c r="F69" s="331">
        <v>766.16999999999996</v>
      </c>
      <c r="G69" s="43"/>
      <c r="H69" s="49"/>
    </row>
    <row r="70" s="2" customFormat="1" ht="16.8" customHeight="1">
      <c r="A70" s="43"/>
      <c r="B70" s="49"/>
      <c r="C70" s="326" t="s">
        <v>245</v>
      </c>
      <c r="D70" s="327" t="s">
        <v>246</v>
      </c>
      <c r="E70" s="328" t="s">
        <v>165</v>
      </c>
      <c r="F70" s="329">
        <v>39.834000000000003</v>
      </c>
      <c r="G70" s="43"/>
      <c r="H70" s="49"/>
    </row>
    <row r="71" s="2" customFormat="1" ht="16.8" customHeight="1">
      <c r="A71" s="43"/>
      <c r="B71" s="49"/>
      <c r="C71" s="330" t="s">
        <v>32</v>
      </c>
      <c r="D71" s="330" t="s">
        <v>6979</v>
      </c>
      <c r="E71" s="21" t="s">
        <v>32</v>
      </c>
      <c r="F71" s="331">
        <v>5.5039999999999996</v>
      </c>
      <c r="G71" s="43"/>
      <c r="H71" s="49"/>
    </row>
    <row r="72" s="2" customFormat="1" ht="16.8" customHeight="1">
      <c r="A72" s="43"/>
      <c r="B72" s="49"/>
      <c r="C72" s="330" t="s">
        <v>32</v>
      </c>
      <c r="D72" s="330" t="s">
        <v>6980</v>
      </c>
      <c r="E72" s="21" t="s">
        <v>32</v>
      </c>
      <c r="F72" s="331">
        <v>5.5039999999999996</v>
      </c>
      <c r="G72" s="43"/>
      <c r="H72" s="49"/>
    </row>
    <row r="73" s="2" customFormat="1" ht="16.8" customHeight="1">
      <c r="A73" s="43"/>
      <c r="B73" s="49"/>
      <c r="C73" s="330" t="s">
        <v>32</v>
      </c>
      <c r="D73" s="330" t="s">
        <v>6981</v>
      </c>
      <c r="E73" s="21" t="s">
        <v>32</v>
      </c>
      <c r="F73" s="331">
        <v>5.5039999999999996</v>
      </c>
      <c r="G73" s="43"/>
      <c r="H73" s="49"/>
    </row>
    <row r="74" s="2" customFormat="1" ht="16.8" customHeight="1">
      <c r="A74" s="43"/>
      <c r="B74" s="49"/>
      <c r="C74" s="330" t="s">
        <v>32</v>
      </c>
      <c r="D74" s="330" t="s">
        <v>6982</v>
      </c>
      <c r="E74" s="21" t="s">
        <v>32</v>
      </c>
      <c r="F74" s="331">
        <v>5.5039999999999996</v>
      </c>
      <c r="G74" s="43"/>
      <c r="H74" s="49"/>
    </row>
    <row r="75" s="2" customFormat="1" ht="16.8" customHeight="1">
      <c r="A75" s="43"/>
      <c r="B75" s="49"/>
      <c r="C75" s="330" t="s">
        <v>32</v>
      </c>
      <c r="D75" s="330" t="s">
        <v>6983</v>
      </c>
      <c r="E75" s="21" t="s">
        <v>32</v>
      </c>
      <c r="F75" s="331">
        <v>4.992</v>
      </c>
      <c r="G75" s="43"/>
      <c r="H75" s="49"/>
    </row>
    <row r="76" s="2" customFormat="1" ht="16.8" customHeight="1">
      <c r="A76" s="43"/>
      <c r="B76" s="49"/>
      <c r="C76" s="330" t="s">
        <v>32</v>
      </c>
      <c r="D76" s="330" t="s">
        <v>6984</v>
      </c>
      <c r="E76" s="21" t="s">
        <v>32</v>
      </c>
      <c r="F76" s="331">
        <v>4.992</v>
      </c>
      <c r="G76" s="43"/>
      <c r="H76" s="49"/>
    </row>
    <row r="77" s="2" customFormat="1" ht="16.8" customHeight="1">
      <c r="A77" s="43"/>
      <c r="B77" s="49"/>
      <c r="C77" s="330" t="s">
        <v>32</v>
      </c>
      <c r="D77" s="330" t="s">
        <v>6985</v>
      </c>
      <c r="E77" s="21" t="s">
        <v>32</v>
      </c>
      <c r="F77" s="331">
        <v>2.25</v>
      </c>
      <c r="G77" s="43"/>
      <c r="H77" s="49"/>
    </row>
    <row r="78" s="2" customFormat="1" ht="16.8" customHeight="1">
      <c r="A78" s="43"/>
      <c r="B78" s="49"/>
      <c r="C78" s="330" t="s">
        <v>32</v>
      </c>
      <c r="D78" s="330" t="s">
        <v>6986</v>
      </c>
      <c r="E78" s="21" t="s">
        <v>32</v>
      </c>
      <c r="F78" s="331">
        <v>5.5039999999999996</v>
      </c>
      <c r="G78" s="43"/>
      <c r="H78" s="49"/>
    </row>
    <row r="79" s="2" customFormat="1" ht="16.8" customHeight="1">
      <c r="A79" s="43"/>
      <c r="B79" s="49"/>
      <c r="C79" s="330" t="s">
        <v>32</v>
      </c>
      <c r="D79" s="330" t="s">
        <v>6987</v>
      </c>
      <c r="E79" s="21" t="s">
        <v>32</v>
      </c>
      <c r="F79" s="331">
        <v>6.25</v>
      </c>
      <c r="G79" s="43"/>
      <c r="H79" s="49"/>
    </row>
    <row r="80" s="2" customFormat="1" ht="16.8" customHeight="1">
      <c r="A80" s="43"/>
      <c r="B80" s="49"/>
      <c r="C80" s="330" t="s">
        <v>32</v>
      </c>
      <c r="D80" s="330" t="s">
        <v>6988</v>
      </c>
      <c r="E80" s="21" t="s">
        <v>32</v>
      </c>
      <c r="F80" s="331">
        <v>2.25</v>
      </c>
      <c r="G80" s="43"/>
      <c r="H80" s="49"/>
    </row>
    <row r="81" s="2" customFormat="1" ht="16.8" customHeight="1">
      <c r="A81" s="43"/>
      <c r="B81" s="49"/>
      <c r="C81" s="330" t="s">
        <v>32</v>
      </c>
      <c r="D81" s="330" t="s">
        <v>6989</v>
      </c>
      <c r="E81" s="21" t="s">
        <v>32</v>
      </c>
      <c r="F81" s="331">
        <v>2.25</v>
      </c>
      <c r="G81" s="43"/>
      <c r="H81" s="49"/>
    </row>
    <row r="82" s="2" customFormat="1" ht="16.8" customHeight="1">
      <c r="A82" s="43"/>
      <c r="B82" s="49"/>
      <c r="C82" s="330" t="s">
        <v>32</v>
      </c>
      <c r="D82" s="330" t="s">
        <v>6990</v>
      </c>
      <c r="E82" s="21" t="s">
        <v>32</v>
      </c>
      <c r="F82" s="331">
        <v>2.25</v>
      </c>
      <c r="G82" s="43"/>
      <c r="H82" s="49"/>
    </row>
    <row r="83" s="2" customFormat="1" ht="16.8" customHeight="1">
      <c r="A83" s="43"/>
      <c r="B83" s="49"/>
      <c r="C83" s="330" t="s">
        <v>32</v>
      </c>
      <c r="D83" s="330" t="s">
        <v>6977</v>
      </c>
      <c r="E83" s="21" t="s">
        <v>32</v>
      </c>
      <c r="F83" s="331">
        <v>2.5</v>
      </c>
      <c r="G83" s="43"/>
      <c r="H83" s="49"/>
    </row>
    <row r="84" s="2" customFormat="1" ht="16.8" customHeight="1">
      <c r="A84" s="43"/>
      <c r="B84" s="49"/>
      <c r="C84" s="330" t="s">
        <v>32</v>
      </c>
      <c r="D84" s="330" t="s">
        <v>6991</v>
      </c>
      <c r="E84" s="21" t="s">
        <v>32</v>
      </c>
      <c r="F84" s="331">
        <v>2.5</v>
      </c>
      <c r="G84" s="43"/>
      <c r="H84" s="49"/>
    </row>
    <row r="85" s="2" customFormat="1" ht="16.8" customHeight="1">
      <c r="A85" s="43"/>
      <c r="B85" s="49"/>
      <c r="C85" s="330" t="s">
        <v>32</v>
      </c>
      <c r="D85" s="330" t="s">
        <v>6992</v>
      </c>
      <c r="E85" s="21" t="s">
        <v>32</v>
      </c>
      <c r="F85" s="331">
        <v>-17.920000000000002</v>
      </c>
      <c r="G85" s="43"/>
      <c r="H85" s="49"/>
    </row>
    <row r="86" s="2" customFormat="1" ht="16.8" customHeight="1">
      <c r="A86" s="43"/>
      <c r="B86" s="49"/>
      <c r="C86" s="330" t="s">
        <v>32</v>
      </c>
      <c r="D86" s="330" t="s">
        <v>583</v>
      </c>
      <c r="E86" s="21" t="s">
        <v>32</v>
      </c>
      <c r="F86" s="331">
        <v>39.834000000000003</v>
      </c>
      <c r="G86" s="43"/>
      <c r="H86" s="49"/>
    </row>
    <row r="87" s="2" customFormat="1" ht="16.8" customHeight="1">
      <c r="A87" s="43"/>
      <c r="B87" s="49"/>
      <c r="C87" s="332" t="s">
        <v>6959</v>
      </c>
      <c r="D87" s="43"/>
      <c r="E87" s="43"/>
      <c r="F87" s="43"/>
      <c r="G87" s="43"/>
      <c r="H87" s="49"/>
    </row>
    <row r="88" s="2" customFormat="1" ht="16.8" customHeight="1">
      <c r="A88" s="43"/>
      <c r="B88" s="49"/>
      <c r="C88" s="330" t="s">
        <v>948</v>
      </c>
      <c r="D88" s="330" t="s">
        <v>6993</v>
      </c>
      <c r="E88" s="21" t="s">
        <v>165</v>
      </c>
      <c r="F88" s="331">
        <v>370.548</v>
      </c>
      <c r="G88" s="43"/>
      <c r="H88" s="49"/>
    </row>
    <row r="89" s="2" customFormat="1" ht="16.8" customHeight="1">
      <c r="A89" s="43"/>
      <c r="B89" s="49"/>
      <c r="C89" s="326" t="s">
        <v>263</v>
      </c>
      <c r="D89" s="327" t="s">
        <v>264</v>
      </c>
      <c r="E89" s="328" t="s">
        <v>165</v>
      </c>
      <c r="F89" s="329">
        <v>2.25</v>
      </c>
      <c r="G89" s="43"/>
      <c r="H89" s="49"/>
    </row>
    <row r="90" s="2" customFormat="1" ht="16.8" customHeight="1">
      <c r="A90" s="43"/>
      <c r="B90" s="49"/>
      <c r="C90" s="330" t="s">
        <v>32</v>
      </c>
      <c r="D90" s="330" t="s">
        <v>6994</v>
      </c>
      <c r="E90" s="21" t="s">
        <v>32</v>
      </c>
      <c r="F90" s="331">
        <v>2.25</v>
      </c>
      <c r="G90" s="43"/>
      <c r="H90" s="49"/>
    </row>
    <row r="91" s="2" customFormat="1" ht="16.8" customHeight="1">
      <c r="A91" s="43"/>
      <c r="B91" s="49"/>
      <c r="C91" s="330" t="s">
        <v>32</v>
      </c>
      <c r="D91" s="330" t="s">
        <v>583</v>
      </c>
      <c r="E91" s="21" t="s">
        <v>32</v>
      </c>
      <c r="F91" s="331">
        <v>2.25</v>
      </c>
      <c r="G91" s="43"/>
      <c r="H91" s="49"/>
    </row>
    <row r="92" s="2" customFormat="1" ht="16.8" customHeight="1">
      <c r="A92" s="43"/>
      <c r="B92" s="49"/>
      <c r="C92" s="332" t="s">
        <v>6959</v>
      </c>
      <c r="D92" s="43"/>
      <c r="E92" s="43"/>
      <c r="F92" s="43"/>
      <c r="G92" s="43"/>
      <c r="H92" s="49"/>
    </row>
    <row r="93" s="2" customFormat="1" ht="16.8" customHeight="1">
      <c r="A93" s="43"/>
      <c r="B93" s="49"/>
      <c r="C93" s="330" t="s">
        <v>801</v>
      </c>
      <c r="D93" s="330" t="s">
        <v>6995</v>
      </c>
      <c r="E93" s="21" t="s">
        <v>165</v>
      </c>
      <c r="F93" s="331">
        <v>177.91900000000001</v>
      </c>
      <c r="G93" s="43"/>
      <c r="H93" s="49"/>
    </row>
    <row r="94" s="2" customFormat="1" ht="16.8" customHeight="1">
      <c r="A94" s="43"/>
      <c r="B94" s="49"/>
      <c r="C94" s="326" t="s">
        <v>267</v>
      </c>
      <c r="D94" s="327" t="s">
        <v>268</v>
      </c>
      <c r="E94" s="328" t="s">
        <v>165</v>
      </c>
      <c r="F94" s="329">
        <v>28.475999999999999</v>
      </c>
      <c r="G94" s="43"/>
      <c r="H94" s="49"/>
    </row>
    <row r="95" s="2" customFormat="1" ht="16.8" customHeight="1">
      <c r="A95" s="43"/>
      <c r="B95" s="49"/>
      <c r="C95" s="330" t="s">
        <v>32</v>
      </c>
      <c r="D95" s="330" t="s">
        <v>6996</v>
      </c>
      <c r="E95" s="21" t="s">
        <v>32</v>
      </c>
      <c r="F95" s="331">
        <v>28.475999999999999</v>
      </c>
      <c r="G95" s="43"/>
      <c r="H95" s="49"/>
    </row>
    <row r="96" s="2" customFormat="1" ht="16.8" customHeight="1">
      <c r="A96" s="43"/>
      <c r="B96" s="49"/>
      <c r="C96" s="332" t="s">
        <v>6959</v>
      </c>
      <c r="D96" s="43"/>
      <c r="E96" s="43"/>
      <c r="F96" s="43"/>
      <c r="G96" s="43"/>
      <c r="H96" s="49"/>
    </row>
    <row r="97" s="2" customFormat="1" ht="16.8" customHeight="1">
      <c r="A97" s="43"/>
      <c r="B97" s="49"/>
      <c r="C97" s="330" t="s">
        <v>3678</v>
      </c>
      <c r="D97" s="330" t="s">
        <v>6970</v>
      </c>
      <c r="E97" s="21" t="s">
        <v>785</v>
      </c>
      <c r="F97" s="331">
        <v>1459.385</v>
      </c>
      <c r="G97" s="43"/>
      <c r="H97" s="49"/>
    </row>
    <row r="98" s="2" customFormat="1" ht="16.8" customHeight="1">
      <c r="A98" s="43"/>
      <c r="B98" s="49"/>
      <c r="C98" s="330" t="s">
        <v>3707</v>
      </c>
      <c r="D98" s="330" t="s">
        <v>6961</v>
      </c>
      <c r="E98" s="21" t="s">
        <v>165</v>
      </c>
      <c r="F98" s="331">
        <v>921.04399999999998</v>
      </c>
      <c r="G98" s="43"/>
      <c r="H98" s="49"/>
    </row>
    <row r="99" s="2" customFormat="1" ht="16.8" customHeight="1">
      <c r="A99" s="43"/>
      <c r="B99" s="49"/>
      <c r="C99" s="326" t="s">
        <v>270</v>
      </c>
      <c r="D99" s="327" t="s">
        <v>271</v>
      </c>
      <c r="E99" s="328" t="s">
        <v>165</v>
      </c>
      <c r="F99" s="329">
        <v>25.256</v>
      </c>
      <c r="G99" s="43"/>
      <c r="H99" s="49"/>
    </row>
    <row r="100" s="2" customFormat="1" ht="16.8" customHeight="1">
      <c r="A100" s="43"/>
      <c r="B100" s="49"/>
      <c r="C100" s="330" t="s">
        <v>32</v>
      </c>
      <c r="D100" s="330" t="s">
        <v>6997</v>
      </c>
      <c r="E100" s="21" t="s">
        <v>32</v>
      </c>
      <c r="F100" s="331">
        <v>5.0739999999999998</v>
      </c>
      <c r="G100" s="43"/>
      <c r="H100" s="49"/>
    </row>
    <row r="101" s="2" customFormat="1" ht="16.8" customHeight="1">
      <c r="A101" s="43"/>
      <c r="B101" s="49"/>
      <c r="C101" s="330" t="s">
        <v>32</v>
      </c>
      <c r="D101" s="330" t="s">
        <v>6998</v>
      </c>
      <c r="E101" s="21" t="s">
        <v>32</v>
      </c>
      <c r="F101" s="331">
        <v>5.0739999999999998</v>
      </c>
      <c r="G101" s="43"/>
      <c r="H101" s="49"/>
    </row>
    <row r="102" s="2" customFormat="1" ht="16.8" customHeight="1">
      <c r="A102" s="43"/>
      <c r="B102" s="49"/>
      <c r="C102" s="330" t="s">
        <v>32</v>
      </c>
      <c r="D102" s="330" t="s">
        <v>6999</v>
      </c>
      <c r="E102" s="21" t="s">
        <v>32</v>
      </c>
      <c r="F102" s="331">
        <v>5.0739999999999998</v>
      </c>
      <c r="G102" s="43"/>
      <c r="H102" s="49"/>
    </row>
    <row r="103" s="2" customFormat="1" ht="16.8" customHeight="1">
      <c r="A103" s="43"/>
      <c r="B103" s="49"/>
      <c r="C103" s="330" t="s">
        <v>32</v>
      </c>
      <c r="D103" s="330" t="s">
        <v>7000</v>
      </c>
      <c r="E103" s="21" t="s">
        <v>32</v>
      </c>
      <c r="F103" s="331">
        <v>5.0739999999999998</v>
      </c>
      <c r="G103" s="43"/>
      <c r="H103" s="49"/>
    </row>
    <row r="104" s="2" customFormat="1" ht="16.8" customHeight="1">
      <c r="A104" s="43"/>
      <c r="B104" s="49"/>
      <c r="C104" s="330" t="s">
        <v>32</v>
      </c>
      <c r="D104" s="330" t="s">
        <v>7001</v>
      </c>
      <c r="E104" s="21" t="s">
        <v>32</v>
      </c>
      <c r="F104" s="331">
        <v>2.0699999999999998</v>
      </c>
      <c r="G104" s="43"/>
      <c r="H104" s="49"/>
    </row>
    <row r="105" s="2" customFormat="1" ht="16.8" customHeight="1">
      <c r="A105" s="43"/>
      <c r="B105" s="49"/>
      <c r="C105" s="330" t="s">
        <v>32</v>
      </c>
      <c r="D105" s="330" t="s">
        <v>7002</v>
      </c>
      <c r="E105" s="21" t="s">
        <v>32</v>
      </c>
      <c r="F105" s="331">
        <v>3.4500000000000002</v>
      </c>
      <c r="G105" s="43"/>
      <c r="H105" s="49"/>
    </row>
    <row r="106" s="2" customFormat="1" ht="16.8" customHeight="1">
      <c r="A106" s="43"/>
      <c r="B106" s="49"/>
      <c r="C106" s="330" t="s">
        <v>32</v>
      </c>
      <c r="D106" s="330" t="s">
        <v>7003</v>
      </c>
      <c r="E106" s="21" t="s">
        <v>32</v>
      </c>
      <c r="F106" s="331">
        <v>2.0699999999999998</v>
      </c>
      <c r="G106" s="43"/>
      <c r="H106" s="49"/>
    </row>
    <row r="107" s="2" customFormat="1" ht="16.8" customHeight="1">
      <c r="A107" s="43"/>
      <c r="B107" s="49"/>
      <c r="C107" s="330" t="s">
        <v>32</v>
      </c>
      <c r="D107" s="330" t="s">
        <v>7004</v>
      </c>
      <c r="E107" s="21" t="s">
        <v>32</v>
      </c>
      <c r="F107" s="331">
        <v>2.0699999999999998</v>
      </c>
      <c r="G107" s="43"/>
      <c r="H107" s="49"/>
    </row>
    <row r="108" s="2" customFormat="1" ht="16.8" customHeight="1">
      <c r="A108" s="43"/>
      <c r="B108" s="49"/>
      <c r="C108" s="330" t="s">
        <v>32</v>
      </c>
      <c r="D108" s="330" t="s">
        <v>7005</v>
      </c>
      <c r="E108" s="21" t="s">
        <v>32</v>
      </c>
      <c r="F108" s="331">
        <v>2.0699999999999998</v>
      </c>
      <c r="G108" s="43"/>
      <c r="H108" s="49"/>
    </row>
    <row r="109" s="2" customFormat="1" ht="16.8" customHeight="1">
      <c r="A109" s="43"/>
      <c r="B109" s="49"/>
      <c r="C109" s="330" t="s">
        <v>32</v>
      </c>
      <c r="D109" s="330" t="s">
        <v>7006</v>
      </c>
      <c r="E109" s="21" t="s">
        <v>32</v>
      </c>
      <c r="F109" s="331">
        <v>2.0699999999999998</v>
      </c>
      <c r="G109" s="43"/>
      <c r="H109" s="49"/>
    </row>
    <row r="110" s="2" customFormat="1" ht="16.8" customHeight="1">
      <c r="A110" s="43"/>
      <c r="B110" s="49"/>
      <c r="C110" s="330" t="s">
        <v>32</v>
      </c>
      <c r="D110" s="330" t="s">
        <v>7007</v>
      </c>
      <c r="E110" s="21" t="s">
        <v>32</v>
      </c>
      <c r="F110" s="331">
        <v>-8.8399999999999999</v>
      </c>
      <c r="G110" s="43"/>
      <c r="H110" s="49"/>
    </row>
    <row r="111" s="2" customFormat="1" ht="16.8" customHeight="1">
      <c r="A111" s="43"/>
      <c r="B111" s="49"/>
      <c r="C111" s="330" t="s">
        <v>32</v>
      </c>
      <c r="D111" s="330" t="s">
        <v>583</v>
      </c>
      <c r="E111" s="21" t="s">
        <v>32</v>
      </c>
      <c r="F111" s="331">
        <v>25.256</v>
      </c>
      <c r="G111" s="43"/>
      <c r="H111" s="49"/>
    </row>
    <row r="112" s="2" customFormat="1" ht="16.8" customHeight="1">
      <c r="A112" s="43"/>
      <c r="B112" s="49"/>
      <c r="C112" s="332" t="s">
        <v>6959</v>
      </c>
      <c r="D112" s="43"/>
      <c r="E112" s="43"/>
      <c r="F112" s="43"/>
      <c r="G112" s="43"/>
      <c r="H112" s="49"/>
    </row>
    <row r="113" s="2" customFormat="1" ht="16.8" customHeight="1">
      <c r="A113" s="43"/>
      <c r="B113" s="49"/>
      <c r="C113" s="330" t="s">
        <v>948</v>
      </c>
      <c r="D113" s="330" t="s">
        <v>6993</v>
      </c>
      <c r="E113" s="21" t="s">
        <v>165</v>
      </c>
      <c r="F113" s="331">
        <v>370.548</v>
      </c>
      <c r="G113" s="43"/>
      <c r="H113" s="49"/>
    </row>
    <row r="114" s="2" customFormat="1" ht="16.8" customHeight="1">
      <c r="A114" s="43"/>
      <c r="B114" s="49"/>
      <c r="C114" s="326" t="s">
        <v>273</v>
      </c>
      <c r="D114" s="327" t="s">
        <v>274</v>
      </c>
      <c r="E114" s="328" t="s">
        <v>165</v>
      </c>
      <c r="F114" s="329">
        <v>3.2200000000000002</v>
      </c>
      <c r="G114" s="43"/>
      <c r="H114" s="49"/>
    </row>
    <row r="115" s="2" customFormat="1" ht="16.8" customHeight="1">
      <c r="A115" s="43"/>
      <c r="B115" s="49"/>
      <c r="C115" s="330" t="s">
        <v>32</v>
      </c>
      <c r="D115" s="330" t="s">
        <v>7008</v>
      </c>
      <c r="E115" s="21" t="s">
        <v>32</v>
      </c>
      <c r="F115" s="331">
        <v>3.2200000000000002</v>
      </c>
      <c r="G115" s="43"/>
      <c r="H115" s="49"/>
    </row>
    <row r="116" s="2" customFormat="1" ht="16.8" customHeight="1">
      <c r="A116" s="43"/>
      <c r="B116" s="49"/>
      <c r="C116" s="330" t="s">
        <v>32</v>
      </c>
      <c r="D116" s="330" t="s">
        <v>583</v>
      </c>
      <c r="E116" s="21" t="s">
        <v>32</v>
      </c>
      <c r="F116" s="331">
        <v>3.2200000000000002</v>
      </c>
      <c r="G116" s="43"/>
      <c r="H116" s="49"/>
    </row>
    <row r="117" s="2" customFormat="1" ht="16.8" customHeight="1">
      <c r="A117" s="43"/>
      <c r="B117" s="49"/>
      <c r="C117" s="332" t="s">
        <v>6959</v>
      </c>
      <c r="D117" s="43"/>
      <c r="E117" s="43"/>
      <c r="F117" s="43"/>
      <c r="G117" s="43"/>
      <c r="H117" s="49"/>
    </row>
    <row r="118" s="2" customFormat="1" ht="16.8" customHeight="1">
      <c r="A118" s="43"/>
      <c r="B118" s="49"/>
      <c r="C118" s="330" t="s">
        <v>1002</v>
      </c>
      <c r="D118" s="330" t="s">
        <v>7009</v>
      </c>
      <c r="E118" s="21" t="s">
        <v>165</v>
      </c>
      <c r="F118" s="331">
        <v>13.923</v>
      </c>
      <c r="G118" s="43"/>
      <c r="H118" s="49"/>
    </row>
    <row r="119" s="2" customFormat="1" ht="16.8" customHeight="1">
      <c r="A119" s="43"/>
      <c r="B119" s="49"/>
      <c r="C119" s="326" t="s">
        <v>276</v>
      </c>
      <c r="D119" s="327" t="s">
        <v>277</v>
      </c>
      <c r="E119" s="328" t="s">
        <v>165</v>
      </c>
      <c r="F119" s="329">
        <v>420</v>
      </c>
      <c r="G119" s="43"/>
      <c r="H119" s="49"/>
    </row>
    <row r="120" s="2" customFormat="1" ht="16.8" customHeight="1">
      <c r="A120" s="43"/>
      <c r="B120" s="49"/>
      <c r="C120" s="330" t="s">
        <v>32</v>
      </c>
      <c r="D120" s="330" t="s">
        <v>7010</v>
      </c>
      <c r="E120" s="21" t="s">
        <v>32</v>
      </c>
      <c r="F120" s="331">
        <v>14.9</v>
      </c>
      <c r="G120" s="43"/>
      <c r="H120" s="49"/>
    </row>
    <row r="121" s="2" customFormat="1" ht="16.8" customHeight="1">
      <c r="A121" s="43"/>
      <c r="B121" s="49"/>
      <c r="C121" s="330" t="s">
        <v>32</v>
      </c>
      <c r="D121" s="330" t="s">
        <v>6931</v>
      </c>
      <c r="E121" s="21" t="s">
        <v>32</v>
      </c>
      <c r="F121" s="331">
        <v>9.4000000000000004</v>
      </c>
      <c r="G121" s="43"/>
      <c r="H121" s="49"/>
    </row>
    <row r="122" s="2" customFormat="1" ht="16.8" customHeight="1">
      <c r="A122" s="43"/>
      <c r="B122" s="49"/>
      <c r="C122" s="330" t="s">
        <v>32</v>
      </c>
      <c r="D122" s="330" t="s">
        <v>6932</v>
      </c>
      <c r="E122" s="21" t="s">
        <v>32</v>
      </c>
      <c r="F122" s="331">
        <v>6.7000000000000002</v>
      </c>
      <c r="G122" s="43"/>
      <c r="H122" s="49"/>
    </row>
    <row r="123" s="2" customFormat="1" ht="16.8" customHeight="1">
      <c r="A123" s="43"/>
      <c r="B123" s="49"/>
      <c r="C123" s="330" t="s">
        <v>32</v>
      </c>
      <c r="D123" s="330" t="s">
        <v>2662</v>
      </c>
      <c r="E123" s="21" t="s">
        <v>32</v>
      </c>
      <c r="F123" s="331">
        <v>1.8999999999999999</v>
      </c>
      <c r="G123" s="43"/>
      <c r="H123" s="49"/>
    </row>
    <row r="124" s="2" customFormat="1" ht="16.8" customHeight="1">
      <c r="A124" s="43"/>
      <c r="B124" s="49"/>
      <c r="C124" s="330" t="s">
        <v>32</v>
      </c>
      <c r="D124" s="330" t="s">
        <v>7011</v>
      </c>
      <c r="E124" s="21" t="s">
        <v>32</v>
      </c>
      <c r="F124" s="331">
        <v>5.9000000000000004</v>
      </c>
      <c r="G124" s="43"/>
      <c r="H124" s="49"/>
    </row>
    <row r="125" s="2" customFormat="1" ht="16.8" customHeight="1">
      <c r="A125" s="43"/>
      <c r="B125" s="49"/>
      <c r="C125" s="330" t="s">
        <v>32</v>
      </c>
      <c r="D125" s="330" t="s">
        <v>3356</v>
      </c>
      <c r="E125" s="21" t="s">
        <v>32</v>
      </c>
      <c r="F125" s="331">
        <v>3.8999999999999999</v>
      </c>
      <c r="G125" s="43"/>
      <c r="H125" s="49"/>
    </row>
    <row r="126" s="2" customFormat="1" ht="16.8" customHeight="1">
      <c r="A126" s="43"/>
      <c r="B126" s="49"/>
      <c r="C126" s="330" t="s">
        <v>32</v>
      </c>
      <c r="D126" s="330" t="s">
        <v>3357</v>
      </c>
      <c r="E126" s="21" t="s">
        <v>32</v>
      </c>
      <c r="F126" s="331">
        <v>3.3999999999999999</v>
      </c>
      <c r="G126" s="43"/>
      <c r="H126" s="49"/>
    </row>
    <row r="127" s="2" customFormat="1" ht="16.8" customHeight="1">
      <c r="A127" s="43"/>
      <c r="B127" s="49"/>
      <c r="C127" s="330" t="s">
        <v>32</v>
      </c>
      <c r="D127" s="330" t="s">
        <v>7012</v>
      </c>
      <c r="E127" s="21" t="s">
        <v>32</v>
      </c>
      <c r="F127" s="331">
        <v>8.5999999999999996</v>
      </c>
      <c r="G127" s="43"/>
      <c r="H127" s="49"/>
    </row>
    <row r="128" s="2" customFormat="1" ht="16.8" customHeight="1">
      <c r="A128" s="43"/>
      <c r="B128" s="49"/>
      <c r="C128" s="330" t="s">
        <v>32</v>
      </c>
      <c r="D128" s="330" t="s">
        <v>6933</v>
      </c>
      <c r="E128" s="21" t="s">
        <v>32</v>
      </c>
      <c r="F128" s="331">
        <v>11.699999999999999</v>
      </c>
      <c r="G128" s="43"/>
      <c r="H128" s="49"/>
    </row>
    <row r="129" s="2" customFormat="1" ht="16.8" customHeight="1">
      <c r="A129" s="43"/>
      <c r="B129" s="49"/>
      <c r="C129" s="330" t="s">
        <v>32</v>
      </c>
      <c r="D129" s="330" t="s">
        <v>6934</v>
      </c>
      <c r="E129" s="21" t="s">
        <v>32</v>
      </c>
      <c r="F129" s="331">
        <v>11.699999999999999</v>
      </c>
      <c r="G129" s="43"/>
      <c r="H129" s="49"/>
    </row>
    <row r="130" s="2" customFormat="1" ht="16.8" customHeight="1">
      <c r="A130" s="43"/>
      <c r="B130" s="49"/>
      <c r="C130" s="330" t="s">
        <v>32</v>
      </c>
      <c r="D130" s="330" t="s">
        <v>6935</v>
      </c>
      <c r="E130" s="21" t="s">
        <v>32</v>
      </c>
      <c r="F130" s="331">
        <v>2.3999999999999999</v>
      </c>
      <c r="G130" s="43"/>
      <c r="H130" s="49"/>
    </row>
    <row r="131" s="2" customFormat="1" ht="16.8" customHeight="1">
      <c r="A131" s="43"/>
      <c r="B131" s="49"/>
      <c r="C131" s="330" t="s">
        <v>32</v>
      </c>
      <c r="D131" s="330" t="s">
        <v>6936</v>
      </c>
      <c r="E131" s="21" t="s">
        <v>32</v>
      </c>
      <c r="F131" s="331">
        <v>7.5999999999999996</v>
      </c>
      <c r="G131" s="43"/>
      <c r="H131" s="49"/>
    </row>
    <row r="132" s="2" customFormat="1" ht="16.8" customHeight="1">
      <c r="A132" s="43"/>
      <c r="B132" s="49"/>
      <c r="C132" s="330" t="s">
        <v>32</v>
      </c>
      <c r="D132" s="330" t="s">
        <v>6937</v>
      </c>
      <c r="E132" s="21" t="s">
        <v>32</v>
      </c>
      <c r="F132" s="331">
        <v>12</v>
      </c>
      <c r="G132" s="43"/>
      <c r="H132" s="49"/>
    </row>
    <row r="133" s="2" customFormat="1" ht="16.8" customHeight="1">
      <c r="A133" s="43"/>
      <c r="B133" s="49"/>
      <c r="C133" s="330" t="s">
        <v>32</v>
      </c>
      <c r="D133" s="330" t="s">
        <v>6938</v>
      </c>
      <c r="E133" s="21" t="s">
        <v>32</v>
      </c>
      <c r="F133" s="331">
        <v>15.800000000000001</v>
      </c>
      <c r="G133" s="43"/>
      <c r="H133" s="49"/>
    </row>
    <row r="134" s="2" customFormat="1" ht="16.8" customHeight="1">
      <c r="A134" s="43"/>
      <c r="B134" s="49"/>
      <c r="C134" s="330" t="s">
        <v>32</v>
      </c>
      <c r="D134" s="330" t="s">
        <v>6939</v>
      </c>
      <c r="E134" s="21" t="s">
        <v>32</v>
      </c>
      <c r="F134" s="331">
        <v>4.0999999999999996</v>
      </c>
      <c r="G134" s="43"/>
      <c r="H134" s="49"/>
    </row>
    <row r="135" s="2" customFormat="1" ht="16.8" customHeight="1">
      <c r="A135" s="43"/>
      <c r="B135" s="49"/>
      <c r="C135" s="330" t="s">
        <v>32</v>
      </c>
      <c r="D135" s="330" t="s">
        <v>7013</v>
      </c>
      <c r="E135" s="21" t="s">
        <v>32</v>
      </c>
      <c r="F135" s="331">
        <v>4.5</v>
      </c>
      <c r="G135" s="43"/>
      <c r="H135" s="49"/>
    </row>
    <row r="136" s="2" customFormat="1" ht="16.8" customHeight="1">
      <c r="A136" s="43"/>
      <c r="B136" s="49"/>
      <c r="C136" s="330" t="s">
        <v>32</v>
      </c>
      <c r="D136" s="330" t="s">
        <v>6940</v>
      </c>
      <c r="E136" s="21" t="s">
        <v>32</v>
      </c>
      <c r="F136" s="331">
        <v>11.1</v>
      </c>
      <c r="G136" s="43"/>
      <c r="H136" s="49"/>
    </row>
    <row r="137" s="2" customFormat="1" ht="16.8" customHeight="1">
      <c r="A137" s="43"/>
      <c r="B137" s="49"/>
      <c r="C137" s="330" t="s">
        <v>32</v>
      </c>
      <c r="D137" s="330" t="s">
        <v>7014</v>
      </c>
      <c r="E137" s="21" t="s">
        <v>32</v>
      </c>
      <c r="F137" s="331">
        <v>30.699999999999999</v>
      </c>
      <c r="G137" s="43"/>
      <c r="H137" s="49"/>
    </row>
    <row r="138" s="2" customFormat="1" ht="16.8" customHeight="1">
      <c r="A138" s="43"/>
      <c r="B138" s="49"/>
      <c r="C138" s="330" t="s">
        <v>32</v>
      </c>
      <c r="D138" s="330" t="s">
        <v>6941</v>
      </c>
      <c r="E138" s="21" t="s">
        <v>32</v>
      </c>
      <c r="F138" s="331">
        <v>10.9</v>
      </c>
      <c r="G138" s="43"/>
      <c r="H138" s="49"/>
    </row>
    <row r="139" s="2" customFormat="1" ht="16.8" customHeight="1">
      <c r="A139" s="43"/>
      <c r="B139" s="49"/>
      <c r="C139" s="330" t="s">
        <v>32</v>
      </c>
      <c r="D139" s="330" t="s">
        <v>6942</v>
      </c>
      <c r="E139" s="21" t="s">
        <v>32</v>
      </c>
      <c r="F139" s="331">
        <v>6.0999999999999996</v>
      </c>
      <c r="G139" s="43"/>
      <c r="H139" s="49"/>
    </row>
    <row r="140" s="2" customFormat="1" ht="16.8" customHeight="1">
      <c r="A140" s="43"/>
      <c r="B140" s="49"/>
      <c r="C140" s="330" t="s">
        <v>32</v>
      </c>
      <c r="D140" s="330" t="s">
        <v>7015</v>
      </c>
      <c r="E140" s="21" t="s">
        <v>32</v>
      </c>
      <c r="F140" s="331">
        <v>66.299999999999997</v>
      </c>
      <c r="G140" s="43"/>
      <c r="H140" s="49"/>
    </row>
    <row r="141" s="2" customFormat="1" ht="16.8" customHeight="1">
      <c r="A141" s="43"/>
      <c r="B141" s="49"/>
      <c r="C141" s="330" t="s">
        <v>32</v>
      </c>
      <c r="D141" s="330" t="s">
        <v>7016</v>
      </c>
      <c r="E141" s="21" t="s">
        <v>32</v>
      </c>
      <c r="F141" s="331">
        <v>5.4000000000000004</v>
      </c>
      <c r="G141" s="43"/>
      <c r="H141" s="49"/>
    </row>
    <row r="142" s="2" customFormat="1" ht="16.8" customHeight="1">
      <c r="A142" s="43"/>
      <c r="B142" s="49"/>
      <c r="C142" s="330" t="s">
        <v>32</v>
      </c>
      <c r="D142" s="330" t="s">
        <v>7017</v>
      </c>
      <c r="E142" s="21" t="s">
        <v>32</v>
      </c>
      <c r="F142" s="331">
        <v>5.5999999999999996</v>
      </c>
      <c r="G142" s="43"/>
      <c r="H142" s="49"/>
    </row>
    <row r="143" s="2" customFormat="1" ht="16.8" customHeight="1">
      <c r="A143" s="43"/>
      <c r="B143" s="49"/>
      <c r="C143" s="330" t="s">
        <v>32</v>
      </c>
      <c r="D143" s="330" t="s">
        <v>6943</v>
      </c>
      <c r="E143" s="21" t="s">
        <v>32</v>
      </c>
      <c r="F143" s="331">
        <v>15.699999999999999</v>
      </c>
      <c r="G143" s="43"/>
      <c r="H143" s="49"/>
    </row>
    <row r="144" s="2" customFormat="1" ht="16.8" customHeight="1">
      <c r="A144" s="43"/>
      <c r="B144" s="49"/>
      <c r="C144" s="330" t="s">
        <v>32</v>
      </c>
      <c r="D144" s="330" t="s">
        <v>7018</v>
      </c>
      <c r="E144" s="21" t="s">
        <v>32</v>
      </c>
      <c r="F144" s="331">
        <v>5.4000000000000004</v>
      </c>
      <c r="G144" s="43"/>
      <c r="H144" s="49"/>
    </row>
    <row r="145" s="2" customFormat="1" ht="16.8" customHeight="1">
      <c r="A145" s="43"/>
      <c r="B145" s="49"/>
      <c r="C145" s="330" t="s">
        <v>32</v>
      </c>
      <c r="D145" s="330" t="s">
        <v>7019</v>
      </c>
      <c r="E145" s="21" t="s">
        <v>32</v>
      </c>
      <c r="F145" s="331">
        <v>5.5999999999999996</v>
      </c>
      <c r="G145" s="43"/>
      <c r="H145" s="49"/>
    </row>
    <row r="146" s="2" customFormat="1" ht="16.8" customHeight="1">
      <c r="A146" s="43"/>
      <c r="B146" s="49"/>
      <c r="C146" s="330" t="s">
        <v>32</v>
      </c>
      <c r="D146" s="330" t="s">
        <v>7020</v>
      </c>
      <c r="E146" s="21" t="s">
        <v>32</v>
      </c>
      <c r="F146" s="331">
        <v>15.699999999999999</v>
      </c>
      <c r="G146" s="43"/>
      <c r="H146" s="49"/>
    </row>
    <row r="147" s="2" customFormat="1" ht="16.8" customHeight="1">
      <c r="A147" s="43"/>
      <c r="B147" s="49"/>
      <c r="C147" s="330" t="s">
        <v>32</v>
      </c>
      <c r="D147" s="330" t="s">
        <v>7021</v>
      </c>
      <c r="E147" s="21" t="s">
        <v>32</v>
      </c>
      <c r="F147" s="331">
        <v>5.5</v>
      </c>
      <c r="G147" s="43"/>
      <c r="H147" s="49"/>
    </row>
    <row r="148" s="2" customFormat="1" ht="16.8" customHeight="1">
      <c r="A148" s="43"/>
      <c r="B148" s="49"/>
      <c r="C148" s="330" t="s">
        <v>32</v>
      </c>
      <c r="D148" s="330" t="s">
        <v>7022</v>
      </c>
      <c r="E148" s="21" t="s">
        <v>32</v>
      </c>
      <c r="F148" s="331">
        <v>5.5</v>
      </c>
      <c r="G148" s="43"/>
      <c r="H148" s="49"/>
    </row>
    <row r="149" s="2" customFormat="1" ht="16.8" customHeight="1">
      <c r="A149" s="43"/>
      <c r="B149" s="49"/>
      <c r="C149" s="330" t="s">
        <v>32</v>
      </c>
      <c r="D149" s="330" t="s">
        <v>7023</v>
      </c>
      <c r="E149" s="21" t="s">
        <v>32</v>
      </c>
      <c r="F149" s="331">
        <v>15.6</v>
      </c>
      <c r="G149" s="43"/>
      <c r="H149" s="49"/>
    </row>
    <row r="150" s="2" customFormat="1" ht="16.8" customHeight="1">
      <c r="A150" s="43"/>
      <c r="B150" s="49"/>
      <c r="C150" s="330" t="s">
        <v>32</v>
      </c>
      <c r="D150" s="330" t="s">
        <v>7024</v>
      </c>
      <c r="E150" s="21" t="s">
        <v>32</v>
      </c>
      <c r="F150" s="331">
        <v>5.5</v>
      </c>
      <c r="G150" s="43"/>
      <c r="H150" s="49"/>
    </row>
    <row r="151" s="2" customFormat="1" ht="16.8" customHeight="1">
      <c r="A151" s="43"/>
      <c r="B151" s="49"/>
      <c r="C151" s="330" t="s">
        <v>32</v>
      </c>
      <c r="D151" s="330" t="s">
        <v>7025</v>
      </c>
      <c r="E151" s="21" t="s">
        <v>32</v>
      </c>
      <c r="F151" s="331">
        <v>5.5</v>
      </c>
      <c r="G151" s="43"/>
      <c r="H151" s="49"/>
    </row>
    <row r="152" s="2" customFormat="1" ht="16.8" customHeight="1">
      <c r="A152" s="43"/>
      <c r="B152" s="49"/>
      <c r="C152" s="330" t="s">
        <v>32</v>
      </c>
      <c r="D152" s="330" t="s">
        <v>7026</v>
      </c>
      <c r="E152" s="21" t="s">
        <v>32</v>
      </c>
      <c r="F152" s="331">
        <v>15.6</v>
      </c>
      <c r="G152" s="43"/>
      <c r="H152" s="49"/>
    </row>
    <row r="153" s="2" customFormat="1" ht="16.8" customHeight="1">
      <c r="A153" s="43"/>
      <c r="B153" s="49"/>
      <c r="C153" s="330" t="s">
        <v>32</v>
      </c>
      <c r="D153" s="330" t="s">
        <v>7027</v>
      </c>
      <c r="E153" s="21" t="s">
        <v>32</v>
      </c>
      <c r="F153" s="331">
        <v>5.5</v>
      </c>
      <c r="G153" s="43"/>
      <c r="H153" s="49"/>
    </row>
    <row r="154" s="2" customFormat="1" ht="16.8" customHeight="1">
      <c r="A154" s="43"/>
      <c r="B154" s="49"/>
      <c r="C154" s="330" t="s">
        <v>32</v>
      </c>
      <c r="D154" s="330" t="s">
        <v>7028</v>
      </c>
      <c r="E154" s="21" t="s">
        <v>32</v>
      </c>
      <c r="F154" s="331">
        <v>5.5</v>
      </c>
      <c r="G154" s="43"/>
      <c r="H154" s="49"/>
    </row>
    <row r="155" s="2" customFormat="1" ht="16.8" customHeight="1">
      <c r="A155" s="43"/>
      <c r="B155" s="49"/>
      <c r="C155" s="330" t="s">
        <v>32</v>
      </c>
      <c r="D155" s="330" t="s">
        <v>7029</v>
      </c>
      <c r="E155" s="21" t="s">
        <v>32</v>
      </c>
      <c r="F155" s="331">
        <v>15.6</v>
      </c>
      <c r="G155" s="43"/>
      <c r="H155" s="49"/>
    </row>
    <row r="156" s="2" customFormat="1" ht="16.8" customHeight="1">
      <c r="A156" s="43"/>
      <c r="B156" s="49"/>
      <c r="C156" s="330" t="s">
        <v>32</v>
      </c>
      <c r="D156" s="330" t="s">
        <v>7030</v>
      </c>
      <c r="E156" s="21" t="s">
        <v>32</v>
      </c>
      <c r="F156" s="331">
        <v>5.5</v>
      </c>
      <c r="G156" s="43"/>
      <c r="H156" s="49"/>
    </row>
    <row r="157" s="2" customFormat="1" ht="16.8" customHeight="1">
      <c r="A157" s="43"/>
      <c r="B157" s="49"/>
      <c r="C157" s="330" t="s">
        <v>32</v>
      </c>
      <c r="D157" s="330" t="s">
        <v>7031</v>
      </c>
      <c r="E157" s="21" t="s">
        <v>32</v>
      </c>
      <c r="F157" s="331">
        <v>5.5</v>
      </c>
      <c r="G157" s="43"/>
      <c r="H157" s="49"/>
    </row>
    <row r="158" s="2" customFormat="1" ht="16.8" customHeight="1">
      <c r="A158" s="43"/>
      <c r="B158" s="49"/>
      <c r="C158" s="330" t="s">
        <v>32</v>
      </c>
      <c r="D158" s="330" t="s">
        <v>7032</v>
      </c>
      <c r="E158" s="21" t="s">
        <v>32</v>
      </c>
      <c r="F158" s="331">
        <v>15.6</v>
      </c>
      <c r="G158" s="43"/>
      <c r="H158" s="49"/>
    </row>
    <row r="159" s="2" customFormat="1" ht="16.8" customHeight="1">
      <c r="A159" s="43"/>
      <c r="B159" s="49"/>
      <c r="C159" s="330" t="s">
        <v>32</v>
      </c>
      <c r="D159" s="330" t="s">
        <v>6949</v>
      </c>
      <c r="E159" s="21" t="s">
        <v>32</v>
      </c>
      <c r="F159" s="331">
        <v>10.6</v>
      </c>
      <c r="G159" s="43"/>
      <c r="H159" s="49"/>
    </row>
    <row r="160" s="2" customFormat="1" ht="16.8" customHeight="1">
      <c r="A160" s="43"/>
      <c r="B160" s="49"/>
      <c r="C160" s="330" t="s">
        <v>32</v>
      </c>
      <c r="D160" s="330" t="s">
        <v>583</v>
      </c>
      <c r="E160" s="21" t="s">
        <v>32</v>
      </c>
      <c r="F160" s="331">
        <v>420</v>
      </c>
      <c r="G160" s="43"/>
      <c r="H160" s="49"/>
    </row>
    <row r="161" s="2" customFormat="1" ht="16.8" customHeight="1">
      <c r="A161" s="43"/>
      <c r="B161" s="49"/>
      <c r="C161" s="332" t="s">
        <v>6959</v>
      </c>
      <c r="D161" s="43"/>
      <c r="E161" s="43"/>
      <c r="F161" s="43"/>
      <c r="G161" s="43"/>
      <c r="H161" s="49"/>
    </row>
    <row r="162" s="2" customFormat="1" ht="16.8" customHeight="1">
      <c r="A162" s="43"/>
      <c r="B162" s="49"/>
      <c r="C162" s="330" t="s">
        <v>3678</v>
      </c>
      <c r="D162" s="330" t="s">
        <v>6970</v>
      </c>
      <c r="E162" s="21" t="s">
        <v>785</v>
      </c>
      <c r="F162" s="331">
        <v>1459.385</v>
      </c>
      <c r="G162" s="43"/>
      <c r="H162" s="49"/>
    </row>
    <row r="163" s="2" customFormat="1" ht="16.8" customHeight="1">
      <c r="A163" s="43"/>
      <c r="B163" s="49"/>
      <c r="C163" s="330" t="s">
        <v>3686</v>
      </c>
      <c r="D163" s="330" t="s">
        <v>7033</v>
      </c>
      <c r="E163" s="21" t="s">
        <v>785</v>
      </c>
      <c r="F163" s="331">
        <v>168.72499999999999</v>
      </c>
      <c r="G163" s="43"/>
      <c r="H163" s="49"/>
    </row>
    <row r="164" s="2" customFormat="1" ht="16.8" customHeight="1">
      <c r="A164" s="43"/>
      <c r="B164" s="49"/>
      <c r="C164" s="330" t="s">
        <v>3697</v>
      </c>
      <c r="D164" s="330" t="s">
        <v>7034</v>
      </c>
      <c r="E164" s="21" t="s">
        <v>165</v>
      </c>
      <c r="F164" s="331">
        <v>674.89999999999998</v>
      </c>
      <c r="G164" s="43"/>
      <c r="H164" s="49"/>
    </row>
    <row r="165" s="2" customFormat="1" ht="16.8" customHeight="1">
      <c r="A165" s="43"/>
      <c r="B165" s="49"/>
      <c r="C165" s="330" t="s">
        <v>3707</v>
      </c>
      <c r="D165" s="330" t="s">
        <v>6961</v>
      </c>
      <c r="E165" s="21" t="s">
        <v>165</v>
      </c>
      <c r="F165" s="331">
        <v>921.04399999999998</v>
      </c>
      <c r="G165" s="43"/>
      <c r="H165" s="49"/>
    </row>
    <row r="166" s="2" customFormat="1">
      <c r="A166" s="43"/>
      <c r="B166" s="49"/>
      <c r="C166" s="330" t="s">
        <v>1818</v>
      </c>
      <c r="D166" s="330" t="s">
        <v>7035</v>
      </c>
      <c r="E166" s="21" t="s">
        <v>165</v>
      </c>
      <c r="F166" s="331">
        <v>674.89999999999998</v>
      </c>
      <c r="G166" s="43"/>
      <c r="H166" s="49"/>
    </row>
    <row r="167" s="2" customFormat="1" ht="16.8" customHeight="1">
      <c r="A167" s="43"/>
      <c r="B167" s="49"/>
      <c r="C167" s="326" t="s">
        <v>279</v>
      </c>
      <c r="D167" s="327" t="s">
        <v>280</v>
      </c>
      <c r="E167" s="328" t="s">
        <v>165</v>
      </c>
      <c r="F167" s="329">
        <v>427.29500000000002</v>
      </c>
      <c r="G167" s="43"/>
      <c r="H167" s="49"/>
    </row>
    <row r="168" s="2" customFormat="1" ht="16.8" customHeight="1">
      <c r="A168" s="43"/>
      <c r="B168" s="49"/>
      <c r="C168" s="330" t="s">
        <v>32</v>
      </c>
      <c r="D168" s="330" t="s">
        <v>282</v>
      </c>
      <c r="E168" s="21" t="s">
        <v>32</v>
      </c>
      <c r="F168" s="331">
        <v>137.358</v>
      </c>
      <c r="G168" s="43"/>
      <c r="H168" s="49"/>
    </row>
    <row r="169" s="2" customFormat="1" ht="16.8" customHeight="1">
      <c r="A169" s="43"/>
      <c r="B169" s="49"/>
      <c r="C169" s="330" t="s">
        <v>32</v>
      </c>
      <c r="D169" s="330" t="s">
        <v>285</v>
      </c>
      <c r="E169" s="21" t="s">
        <v>32</v>
      </c>
      <c r="F169" s="331">
        <v>278.83699999999999</v>
      </c>
      <c r="G169" s="43"/>
      <c r="H169" s="49"/>
    </row>
    <row r="170" s="2" customFormat="1" ht="16.8" customHeight="1">
      <c r="A170" s="43"/>
      <c r="B170" s="49"/>
      <c r="C170" s="330" t="s">
        <v>32</v>
      </c>
      <c r="D170" s="330" t="s">
        <v>254</v>
      </c>
      <c r="E170" s="21" t="s">
        <v>32</v>
      </c>
      <c r="F170" s="331">
        <v>11.1</v>
      </c>
      <c r="G170" s="43"/>
      <c r="H170" s="49"/>
    </row>
    <row r="171" s="2" customFormat="1" ht="16.8" customHeight="1">
      <c r="A171" s="43"/>
      <c r="B171" s="49"/>
      <c r="C171" s="330" t="s">
        <v>32</v>
      </c>
      <c r="D171" s="330" t="s">
        <v>583</v>
      </c>
      <c r="E171" s="21" t="s">
        <v>32</v>
      </c>
      <c r="F171" s="331">
        <v>427.29500000000002</v>
      </c>
      <c r="G171" s="43"/>
      <c r="H171" s="49"/>
    </row>
    <row r="172" s="2" customFormat="1" ht="16.8" customHeight="1">
      <c r="A172" s="43"/>
      <c r="B172" s="49"/>
      <c r="C172" s="332" t="s">
        <v>6959</v>
      </c>
      <c r="D172" s="43"/>
      <c r="E172" s="43"/>
      <c r="F172" s="43"/>
      <c r="G172" s="43"/>
      <c r="H172" s="49"/>
    </row>
    <row r="173" s="2" customFormat="1" ht="16.8" customHeight="1">
      <c r="A173" s="43"/>
      <c r="B173" s="49"/>
      <c r="C173" s="330" t="s">
        <v>1531</v>
      </c>
      <c r="D173" s="330" t="s">
        <v>7036</v>
      </c>
      <c r="E173" s="21" t="s">
        <v>165</v>
      </c>
      <c r="F173" s="331">
        <v>697.274</v>
      </c>
      <c r="G173" s="43"/>
      <c r="H173" s="49"/>
    </row>
    <row r="174" s="2" customFormat="1" ht="16.8" customHeight="1">
      <c r="A174" s="43"/>
      <c r="B174" s="49"/>
      <c r="C174" s="330" t="s">
        <v>1569</v>
      </c>
      <c r="D174" s="330" t="s">
        <v>7037</v>
      </c>
      <c r="E174" s="21" t="s">
        <v>165</v>
      </c>
      <c r="F174" s="331">
        <v>427.29500000000002</v>
      </c>
      <c r="G174" s="43"/>
      <c r="H174" s="49"/>
    </row>
    <row r="175" s="2" customFormat="1" ht="16.8" customHeight="1">
      <c r="A175" s="43"/>
      <c r="B175" s="49"/>
      <c r="C175" s="330" t="s">
        <v>2271</v>
      </c>
      <c r="D175" s="330" t="s">
        <v>2272</v>
      </c>
      <c r="E175" s="21" t="s">
        <v>165</v>
      </c>
      <c r="F175" s="331">
        <v>448.66000000000002</v>
      </c>
      <c r="G175" s="43"/>
      <c r="H175" s="49"/>
    </row>
    <row r="176" s="2" customFormat="1" ht="16.8" customHeight="1">
      <c r="A176" s="43"/>
      <c r="B176" s="49"/>
      <c r="C176" s="330" t="s">
        <v>2277</v>
      </c>
      <c r="D176" s="330" t="s">
        <v>2278</v>
      </c>
      <c r="E176" s="21" t="s">
        <v>165</v>
      </c>
      <c r="F176" s="331">
        <v>448.66000000000002</v>
      </c>
      <c r="G176" s="43"/>
      <c r="H176" s="49"/>
    </row>
    <row r="177" s="2" customFormat="1" ht="16.8" customHeight="1">
      <c r="A177" s="43"/>
      <c r="B177" s="49"/>
      <c r="C177" s="326" t="s">
        <v>282</v>
      </c>
      <c r="D177" s="327" t="s">
        <v>283</v>
      </c>
      <c r="E177" s="328" t="s">
        <v>165</v>
      </c>
      <c r="F177" s="329">
        <v>137.358</v>
      </c>
      <c r="G177" s="43"/>
      <c r="H177" s="49"/>
    </row>
    <row r="178" s="2" customFormat="1" ht="16.8" customHeight="1">
      <c r="A178" s="43"/>
      <c r="B178" s="49"/>
      <c r="C178" s="330" t="s">
        <v>32</v>
      </c>
      <c r="D178" s="330" t="s">
        <v>7038</v>
      </c>
      <c r="E178" s="21" t="s">
        <v>32</v>
      </c>
      <c r="F178" s="331">
        <v>2.5299999999999998</v>
      </c>
      <c r="G178" s="43"/>
      <c r="H178" s="49"/>
    </row>
    <row r="179" s="2" customFormat="1" ht="16.8" customHeight="1">
      <c r="A179" s="43"/>
      <c r="B179" s="49"/>
      <c r="C179" s="330" t="s">
        <v>32</v>
      </c>
      <c r="D179" s="330" t="s">
        <v>7039</v>
      </c>
      <c r="E179" s="21" t="s">
        <v>32</v>
      </c>
      <c r="F179" s="331">
        <v>6.0350000000000001</v>
      </c>
      <c r="G179" s="43"/>
      <c r="H179" s="49"/>
    </row>
    <row r="180" s="2" customFormat="1" ht="16.8" customHeight="1">
      <c r="A180" s="43"/>
      <c r="B180" s="49"/>
      <c r="C180" s="330" t="s">
        <v>32</v>
      </c>
      <c r="D180" s="330" t="s">
        <v>3356</v>
      </c>
      <c r="E180" s="21" t="s">
        <v>32</v>
      </c>
      <c r="F180" s="331">
        <v>3.8999999999999999</v>
      </c>
      <c r="G180" s="43"/>
      <c r="H180" s="49"/>
    </row>
    <row r="181" s="2" customFormat="1" ht="16.8" customHeight="1">
      <c r="A181" s="43"/>
      <c r="B181" s="49"/>
      <c r="C181" s="330" t="s">
        <v>32</v>
      </c>
      <c r="D181" s="330" t="s">
        <v>3357</v>
      </c>
      <c r="E181" s="21" t="s">
        <v>32</v>
      </c>
      <c r="F181" s="331">
        <v>3.3999999999999999</v>
      </c>
      <c r="G181" s="43"/>
      <c r="H181" s="49"/>
    </row>
    <row r="182" s="2" customFormat="1" ht="16.8" customHeight="1">
      <c r="A182" s="43"/>
      <c r="B182" s="49"/>
      <c r="C182" s="330" t="s">
        <v>32</v>
      </c>
      <c r="D182" s="330" t="s">
        <v>3358</v>
      </c>
      <c r="E182" s="21" t="s">
        <v>32</v>
      </c>
      <c r="F182" s="331">
        <v>8.8399999999999999</v>
      </c>
      <c r="G182" s="43"/>
      <c r="H182" s="49"/>
    </row>
    <row r="183" s="2" customFormat="1" ht="16.8" customHeight="1">
      <c r="A183" s="43"/>
      <c r="B183" s="49"/>
      <c r="C183" s="330" t="s">
        <v>32</v>
      </c>
      <c r="D183" s="330" t="s">
        <v>7040</v>
      </c>
      <c r="E183" s="21" t="s">
        <v>32</v>
      </c>
      <c r="F183" s="331">
        <v>11.975</v>
      </c>
      <c r="G183" s="43"/>
      <c r="H183" s="49"/>
    </row>
    <row r="184" s="2" customFormat="1" ht="16.8" customHeight="1">
      <c r="A184" s="43"/>
      <c r="B184" s="49"/>
      <c r="C184" s="330" t="s">
        <v>32</v>
      </c>
      <c r="D184" s="330" t="s">
        <v>7041</v>
      </c>
      <c r="E184" s="21" t="s">
        <v>32</v>
      </c>
      <c r="F184" s="331">
        <v>11.975</v>
      </c>
      <c r="G184" s="43"/>
      <c r="H184" s="49"/>
    </row>
    <row r="185" s="2" customFormat="1" ht="16.8" customHeight="1">
      <c r="A185" s="43"/>
      <c r="B185" s="49"/>
      <c r="C185" s="330" t="s">
        <v>32</v>
      </c>
      <c r="D185" s="330" t="s">
        <v>7042</v>
      </c>
      <c r="E185" s="21" t="s">
        <v>32</v>
      </c>
      <c r="F185" s="331">
        <v>2.6749999999999998</v>
      </c>
      <c r="G185" s="43"/>
      <c r="H185" s="49"/>
    </row>
    <row r="186" s="2" customFormat="1" ht="16.8" customHeight="1">
      <c r="A186" s="43"/>
      <c r="B186" s="49"/>
      <c r="C186" s="330" t="s">
        <v>32</v>
      </c>
      <c r="D186" s="330" t="s">
        <v>7043</v>
      </c>
      <c r="E186" s="21" t="s">
        <v>32</v>
      </c>
      <c r="F186" s="331">
        <v>14.475</v>
      </c>
      <c r="G186" s="43"/>
      <c r="H186" s="49"/>
    </row>
    <row r="187" s="2" customFormat="1" ht="16.8" customHeight="1">
      <c r="A187" s="43"/>
      <c r="B187" s="49"/>
      <c r="C187" s="330" t="s">
        <v>32</v>
      </c>
      <c r="D187" s="330" t="s">
        <v>6937</v>
      </c>
      <c r="E187" s="21" t="s">
        <v>32</v>
      </c>
      <c r="F187" s="331">
        <v>12</v>
      </c>
      <c r="G187" s="43"/>
      <c r="H187" s="49"/>
    </row>
    <row r="188" s="2" customFormat="1" ht="16.8" customHeight="1">
      <c r="A188" s="43"/>
      <c r="B188" s="49"/>
      <c r="C188" s="330" t="s">
        <v>32</v>
      </c>
      <c r="D188" s="330" t="s">
        <v>3359</v>
      </c>
      <c r="E188" s="21" t="s">
        <v>32</v>
      </c>
      <c r="F188" s="331">
        <v>16.542999999999999</v>
      </c>
      <c r="G188" s="43"/>
      <c r="H188" s="49"/>
    </row>
    <row r="189" s="2" customFormat="1" ht="16.8" customHeight="1">
      <c r="A189" s="43"/>
      <c r="B189" s="49"/>
      <c r="C189" s="330" t="s">
        <v>32</v>
      </c>
      <c r="D189" s="330" t="s">
        <v>6939</v>
      </c>
      <c r="E189" s="21" t="s">
        <v>32</v>
      </c>
      <c r="F189" s="331">
        <v>4.0999999999999996</v>
      </c>
      <c r="G189" s="43"/>
      <c r="H189" s="49"/>
    </row>
    <row r="190" s="2" customFormat="1" ht="16.8" customHeight="1">
      <c r="A190" s="43"/>
      <c r="B190" s="49"/>
      <c r="C190" s="330" t="s">
        <v>32</v>
      </c>
      <c r="D190" s="330" t="s">
        <v>3360</v>
      </c>
      <c r="E190" s="21" t="s">
        <v>32</v>
      </c>
      <c r="F190" s="331">
        <v>4.75</v>
      </c>
      <c r="G190" s="43"/>
      <c r="H190" s="49"/>
    </row>
    <row r="191" s="2" customFormat="1" ht="16.8" customHeight="1">
      <c r="A191" s="43"/>
      <c r="B191" s="49"/>
      <c r="C191" s="330" t="s">
        <v>32</v>
      </c>
      <c r="D191" s="330" t="s">
        <v>3361</v>
      </c>
      <c r="E191" s="21" t="s">
        <v>32</v>
      </c>
      <c r="F191" s="331">
        <v>5.75</v>
      </c>
      <c r="G191" s="43"/>
      <c r="H191" s="49"/>
    </row>
    <row r="192" s="2" customFormat="1" ht="16.8" customHeight="1">
      <c r="A192" s="43"/>
      <c r="B192" s="49"/>
      <c r="C192" s="330" t="s">
        <v>32</v>
      </c>
      <c r="D192" s="330" t="s">
        <v>3362</v>
      </c>
      <c r="E192" s="21" t="s">
        <v>32</v>
      </c>
      <c r="F192" s="331">
        <v>5.75</v>
      </c>
      <c r="G192" s="43"/>
      <c r="H192" s="49"/>
    </row>
    <row r="193" s="2" customFormat="1" ht="16.8" customHeight="1">
      <c r="A193" s="43"/>
      <c r="B193" s="49"/>
      <c r="C193" s="330" t="s">
        <v>32</v>
      </c>
      <c r="D193" s="330" t="s">
        <v>3363</v>
      </c>
      <c r="E193" s="21" t="s">
        <v>32</v>
      </c>
      <c r="F193" s="331">
        <v>5.665</v>
      </c>
      <c r="G193" s="43"/>
      <c r="H193" s="49"/>
    </row>
    <row r="194" s="2" customFormat="1" ht="16.8" customHeight="1">
      <c r="A194" s="43"/>
      <c r="B194" s="49"/>
      <c r="C194" s="330" t="s">
        <v>32</v>
      </c>
      <c r="D194" s="330" t="s">
        <v>3364</v>
      </c>
      <c r="E194" s="21" t="s">
        <v>32</v>
      </c>
      <c r="F194" s="331">
        <v>5.665</v>
      </c>
      <c r="G194" s="43"/>
      <c r="H194" s="49"/>
    </row>
    <row r="195" s="2" customFormat="1" ht="16.8" customHeight="1">
      <c r="A195" s="43"/>
      <c r="B195" s="49"/>
      <c r="C195" s="330" t="s">
        <v>32</v>
      </c>
      <c r="D195" s="330" t="s">
        <v>3365</v>
      </c>
      <c r="E195" s="21" t="s">
        <v>32</v>
      </c>
      <c r="F195" s="331">
        <v>5.665</v>
      </c>
      <c r="G195" s="43"/>
      <c r="H195" s="49"/>
    </row>
    <row r="196" s="2" customFormat="1" ht="16.8" customHeight="1">
      <c r="A196" s="43"/>
      <c r="B196" s="49"/>
      <c r="C196" s="330" t="s">
        <v>32</v>
      </c>
      <c r="D196" s="330" t="s">
        <v>3366</v>
      </c>
      <c r="E196" s="21" t="s">
        <v>32</v>
      </c>
      <c r="F196" s="331">
        <v>5.665</v>
      </c>
      <c r="G196" s="43"/>
      <c r="H196" s="49"/>
    </row>
    <row r="197" s="2" customFormat="1" ht="16.8" customHeight="1">
      <c r="A197" s="43"/>
      <c r="B197" s="49"/>
      <c r="C197" s="330" t="s">
        <v>32</v>
      </c>
      <c r="D197" s="330" t="s">
        <v>583</v>
      </c>
      <c r="E197" s="21" t="s">
        <v>32</v>
      </c>
      <c r="F197" s="331">
        <v>137.358</v>
      </c>
      <c r="G197" s="43"/>
      <c r="H197" s="49"/>
    </row>
    <row r="198" s="2" customFormat="1" ht="16.8" customHeight="1">
      <c r="A198" s="43"/>
      <c r="B198" s="49"/>
      <c r="C198" s="332" t="s">
        <v>6959</v>
      </c>
      <c r="D198" s="43"/>
      <c r="E198" s="43"/>
      <c r="F198" s="43"/>
      <c r="G198" s="43"/>
      <c r="H198" s="49"/>
    </row>
    <row r="199" s="2" customFormat="1" ht="16.8" customHeight="1">
      <c r="A199" s="43"/>
      <c r="B199" s="49"/>
      <c r="C199" s="330" t="s">
        <v>1576</v>
      </c>
      <c r="D199" s="330" t="s">
        <v>7044</v>
      </c>
      <c r="E199" s="21" t="s">
        <v>165</v>
      </c>
      <c r="F199" s="331">
        <v>696.774</v>
      </c>
      <c r="G199" s="43"/>
      <c r="H199" s="49"/>
    </row>
    <row r="200" s="2" customFormat="1" ht="16.8" customHeight="1">
      <c r="A200" s="43"/>
      <c r="B200" s="49"/>
      <c r="C200" s="330" t="s">
        <v>3278</v>
      </c>
      <c r="D200" s="330" t="s">
        <v>7045</v>
      </c>
      <c r="E200" s="21" t="s">
        <v>165</v>
      </c>
      <c r="F200" s="331">
        <v>175.25</v>
      </c>
      <c r="G200" s="43"/>
      <c r="H200" s="49"/>
    </row>
    <row r="201" s="2" customFormat="1" ht="16.8" customHeight="1">
      <c r="A201" s="43"/>
      <c r="B201" s="49"/>
      <c r="C201" s="330" t="s">
        <v>1681</v>
      </c>
      <c r="D201" s="330" t="s">
        <v>7046</v>
      </c>
      <c r="E201" s="21" t="s">
        <v>165</v>
      </c>
      <c r="F201" s="331">
        <v>185.86000000000001</v>
      </c>
      <c r="G201" s="43"/>
      <c r="H201" s="49"/>
    </row>
    <row r="202" s="2" customFormat="1">
      <c r="A202" s="43"/>
      <c r="B202" s="49"/>
      <c r="C202" s="330" t="s">
        <v>3284</v>
      </c>
      <c r="D202" s="330" t="s">
        <v>7047</v>
      </c>
      <c r="E202" s="21" t="s">
        <v>165</v>
      </c>
      <c r="F202" s="331">
        <v>175.25</v>
      </c>
      <c r="G202" s="43"/>
      <c r="H202" s="49"/>
    </row>
    <row r="203" s="2" customFormat="1" ht="16.8" customHeight="1">
      <c r="A203" s="43"/>
      <c r="B203" s="49"/>
      <c r="C203" s="326" t="s">
        <v>285</v>
      </c>
      <c r="D203" s="327" t="s">
        <v>286</v>
      </c>
      <c r="E203" s="328" t="s">
        <v>165</v>
      </c>
      <c r="F203" s="329">
        <v>278.83699999999999</v>
      </c>
      <c r="G203" s="43"/>
      <c r="H203" s="49"/>
    </row>
    <row r="204" s="2" customFormat="1" ht="16.8" customHeight="1">
      <c r="A204" s="43"/>
      <c r="B204" s="49"/>
      <c r="C204" s="330" t="s">
        <v>32</v>
      </c>
      <c r="D204" s="330" t="s">
        <v>7048</v>
      </c>
      <c r="E204" s="21" t="s">
        <v>32</v>
      </c>
      <c r="F204" s="331">
        <v>15.65</v>
      </c>
      <c r="G204" s="43"/>
      <c r="H204" s="49"/>
    </row>
    <row r="205" s="2" customFormat="1" ht="16.8" customHeight="1">
      <c r="A205" s="43"/>
      <c r="B205" s="49"/>
      <c r="C205" s="330" t="s">
        <v>32</v>
      </c>
      <c r="D205" s="330" t="s">
        <v>7049</v>
      </c>
      <c r="E205" s="21" t="s">
        <v>32</v>
      </c>
      <c r="F205" s="331">
        <v>10.15</v>
      </c>
      <c r="G205" s="43"/>
      <c r="H205" s="49"/>
    </row>
    <row r="206" s="2" customFormat="1" ht="16.8" customHeight="1">
      <c r="A206" s="43"/>
      <c r="B206" s="49"/>
      <c r="C206" s="330" t="s">
        <v>32</v>
      </c>
      <c r="D206" s="330" t="s">
        <v>6932</v>
      </c>
      <c r="E206" s="21" t="s">
        <v>32</v>
      </c>
      <c r="F206" s="331">
        <v>6.7000000000000002</v>
      </c>
      <c r="G206" s="43"/>
      <c r="H206" s="49"/>
    </row>
    <row r="207" s="2" customFormat="1" ht="16.8" customHeight="1">
      <c r="A207" s="43"/>
      <c r="B207" s="49"/>
      <c r="C207" s="330" t="s">
        <v>32</v>
      </c>
      <c r="D207" s="330" t="s">
        <v>7050</v>
      </c>
      <c r="E207" s="21" t="s">
        <v>32</v>
      </c>
      <c r="F207" s="331">
        <v>31</v>
      </c>
      <c r="G207" s="43"/>
      <c r="H207" s="49"/>
    </row>
    <row r="208" s="2" customFormat="1" ht="16.8" customHeight="1">
      <c r="A208" s="43"/>
      <c r="B208" s="49"/>
      <c r="C208" s="330" t="s">
        <v>32</v>
      </c>
      <c r="D208" s="330" t="s">
        <v>6941</v>
      </c>
      <c r="E208" s="21" t="s">
        <v>32</v>
      </c>
      <c r="F208" s="331">
        <v>10.9</v>
      </c>
      <c r="G208" s="43"/>
      <c r="H208" s="49"/>
    </row>
    <row r="209" s="2" customFormat="1" ht="16.8" customHeight="1">
      <c r="A209" s="43"/>
      <c r="B209" s="49"/>
      <c r="C209" s="330" t="s">
        <v>32</v>
      </c>
      <c r="D209" s="330" t="s">
        <v>6942</v>
      </c>
      <c r="E209" s="21" t="s">
        <v>32</v>
      </c>
      <c r="F209" s="331">
        <v>6.0999999999999996</v>
      </c>
      <c r="G209" s="43"/>
      <c r="H209" s="49"/>
    </row>
    <row r="210" s="2" customFormat="1" ht="16.8" customHeight="1">
      <c r="A210" s="43"/>
      <c r="B210" s="49"/>
      <c r="C210" s="330" t="s">
        <v>32</v>
      </c>
      <c r="D210" s="330" t="s">
        <v>7051</v>
      </c>
      <c r="E210" s="21" t="s">
        <v>32</v>
      </c>
      <c r="F210" s="331">
        <v>69.863</v>
      </c>
      <c r="G210" s="43"/>
      <c r="H210" s="49"/>
    </row>
    <row r="211" s="2" customFormat="1" ht="16.8" customHeight="1">
      <c r="A211" s="43"/>
      <c r="B211" s="49"/>
      <c r="C211" s="330" t="s">
        <v>32</v>
      </c>
      <c r="D211" s="330" t="s">
        <v>7052</v>
      </c>
      <c r="E211" s="21" t="s">
        <v>32</v>
      </c>
      <c r="F211" s="331">
        <v>5.7249999999999996</v>
      </c>
      <c r="G211" s="43"/>
      <c r="H211" s="49"/>
    </row>
    <row r="212" s="2" customFormat="1" ht="16.8" customHeight="1">
      <c r="A212" s="43"/>
      <c r="B212" s="49"/>
      <c r="C212" s="330" t="s">
        <v>32</v>
      </c>
      <c r="D212" s="330" t="s">
        <v>6943</v>
      </c>
      <c r="E212" s="21" t="s">
        <v>32</v>
      </c>
      <c r="F212" s="331">
        <v>15.699999999999999</v>
      </c>
      <c r="G212" s="43"/>
      <c r="H212" s="49"/>
    </row>
    <row r="213" s="2" customFormat="1" ht="16.8" customHeight="1">
      <c r="A213" s="43"/>
      <c r="B213" s="49"/>
      <c r="C213" s="330" t="s">
        <v>32</v>
      </c>
      <c r="D213" s="330" t="s">
        <v>7053</v>
      </c>
      <c r="E213" s="21" t="s">
        <v>32</v>
      </c>
      <c r="F213" s="331">
        <v>5.7249999999999996</v>
      </c>
      <c r="G213" s="43"/>
      <c r="H213" s="49"/>
    </row>
    <row r="214" s="2" customFormat="1" ht="16.8" customHeight="1">
      <c r="A214" s="43"/>
      <c r="B214" s="49"/>
      <c r="C214" s="330" t="s">
        <v>32</v>
      </c>
      <c r="D214" s="330" t="s">
        <v>7020</v>
      </c>
      <c r="E214" s="21" t="s">
        <v>32</v>
      </c>
      <c r="F214" s="331">
        <v>15.699999999999999</v>
      </c>
      <c r="G214" s="43"/>
      <c r="H214" s="49"/>
    </row>
    <row r="215" s="2" customFormat="1" ht="16.8" customHeight="1">
      <c r="A215" s="43"/>
      <c r="B215" s="49"/>
      <c r="C215" s="330" t="s">
        <v>32</v>
      </c>
      <c r="D215" s="330" t="s">
        <v>7054</v>
      </c>
      <c r="E215" s="21" t="s">
        <v>32</v>
      </c>
      <c r="F215" s="331">
        <v>5.7249999999999996</v>
      </c>
      <c r="G215" s="43"/>
      <c r="H215" s="49"/>
    </row>
    <row r="216" s="2" customFormat="1" ht="16.8" customHeight="1">
      <c r="A216" s="43"/>
      <c r="B216" s="49"/>
      <c r="C216" s="330" t="s">
        <v>32</v>
      </c>
      <c r="D216" s="330" t="s">
        <v>7023</v>
      </c>
      <c r="E216" s="21" t="s">
        <v>32</v>
      </c>
      <c r="F216" s="331">
        <v>15.6</v>
      </c>
      <c r="G216" s="43"/>
      <c r="H216" s="49"/>
    </row>
    <row r="217" s="2" customFormat="1" ht="16.8" customHeight="1">
      <c r="A217" s="43"/>
      <c r="B217" s="49"/>
      <c r="C217" s="330" t="s">
        <v>32</v>
      </c>
      <c r="D217" s="330" t="s">
        <v>7055</v>
      </c>
      <c r="E217" s="21" t="s">
        <v>32</v>
      </c>
      <c r="F217" s="331">
        <v>5.8330000000000002</v>
      </c>
      <c r="G217" s="43"/>
      <c r="H217" s="49"/>
    </row>
    <row r="218" s="2" customFormat="1" ht="16.8" customHeight="1">
      <c r="A218" s="43"/>
      <c r="B218" s="49"/>
      <c r="C218" s="330" t="s">
        <v>32</v>
      </c>
      <c r="D218" s="330" t="s">
        <v>7026</v>
      </c>
      <c r="E218" s="21" t="s">
        <v>32</v>
      </c>
      <c r="F218" s="331">
        <v>15.6</v>
      </c>
      <c r="G218" s="43"/>
      <c r="H218" s="49"/>
    </row>
    <row r="219" s="2" customFormat="1" ht="16.8" customHeight="1">
      <c r="A219" s="43"/>
      <c r="B219" s="49"/>
      <c r="C219" s="330" t="s">
        <v>32</v>
      </c>
      <c r="D219" s="330" t="s">
        <v>7056</v>
      </c>
      <c r="E219" s="21" t="s">
        <v>32</v>
      </c>
      <c r="F219" s="331">
        <v>5.8330000000000002</v>
      </c>
      <c r="G219" s="43"/>
      <c r="H219" s="49"/>
    </row>
    <row r="220" s="2" customFormat="1" ht="16.8" customHeight="1">
      <c r="A220" s="43"/>
      <c r="B220" s="49"/>
      <c r="C220" s="330" t="s">
        <v>32</v>
      </c>
      <c r="D220" s="330" t="s">
        <v>7029</v>
      </c>
      <c r="E220" s="21" t="s">
        <v>32</v>
      </c>
      <c r="F220" s="331">
        <v>15.6</v>
      </c>
      <c r="G220" s="43"/>
      <c r="H220" s="49"/>
    </row>
    <row r="221" s="2" customFormat="1" ht="16.8" customHeight="1">
      <c r="A221" s="43"/>
      <c r="B221" s="49"/>
      <c r="C221" s="330" t="s">
        <v>32</v>
      </c>
      <c r="D221" s="330" t="s">
        <v>7057</v>
      </c>
      <c r="E221" s="21" t="s">
        <v>32</v>
      </c>
      <c r="F221" s="331">
        <v>5.8330000000000002</v>
      </c>
      <c r="G221" s="43"/>
      <c r="H221" s="49"/>
    </row>
    <row r="222" s="2" customFormat="1" ht="16.8" customHeight="1">
      <c r="A222" s="43"/>
      <c r="B222" s="49"/>
      <c r="C222" s="330" t="s">
        <v>32</v>
      </c>
      <c r="D222" s="330" t="s">
        <v>7032</v>
      </c>
      <c r="E222" s="21" t="s">
        <v>32</v>
      </c>
      <c r="F222" s="331">
        <v>15.6</v>
      </c>
      <c r="G222" s="43"/>
      <c r="H222" s="49"/>
    </row>
    <row r="223" s="2" customFormat="1" ht="16.8" customHeight="1">
      <c r="A223" s="43"/>
      <c r="B223" s="49"/>
      <c r="C223" s="330" t="s">
        <v>32</v>
      </c>
      <c r="D223" s="330" t="s">
        <v>583</v>
      </c>
      <c r="E223" s="21" t="s">
        <v>32</v>
      </c>
      <c r="F223" s="331">
        <v>278.83699999999999</v>
      </c>
      <c r="G223" s="43"/>
      <c r="H223" s="49"/>
    </row>
    <row r="224" s="2" customFormat="1" ht="16.8" customHeight="1">
      <c r="A224" s="43"/>
      <c r="B224" s="49"/>
      <c r="C224" s="332" t="s">
        <v>6959</v>
      </c>
      <c r="D224" s="43"/>
      <c r="E224" s="43"/>
      <c r="F224" s="43"/>
      <c r="G224" s="43"/>
      <c r="H224" s="49"/>
    </row>
    <row r="225" s="2" customFormat="1" ht="16.8" customHeight="1">
      <c r="A225" s="43"/>
      <c r="B225" s="49"/>
      <c r="C225" s="330" t="s">
        <v>1576</v>
      </c>
      <c r="D225" s="330" t="s">
        <v>7044</v>
      </c>
      <c r="E225" s="21" t="s">
        <v>165</v>
      </c>
      <c r="F225" s="331">
        <v>696.774</v>
      </c>
      <c r="G225" s="43"/>
      <c r="H225" s="49"/>
    </row>
    <row r="226" s="2" customFormat="1" ht="16.8" customHeight="1">
      <c r="A226" s="43"/>
      <c r="B226" s="49"/>
      <c r="C226" s="330" t="s">
        <v>1675</v>
      </c>
      <c r="D226" s="330" t="s">
        <v>7058</v>
      </c>
      <c r="E226" s="21" t="s">
        <v>165</v>
      </c>
      <c r="F226" s="331">
        <v>521.524</v>
      </c>
      <c r="G226" s="43"/>
      <c r="H226" s="49"/>
    </row>
    <row r="227" s="2" customFormat="1" ht="16.8" customHeight="1">
      <c r="A227" s="43"/>
      <c r="B227" s="49"/>
      <c r="C227" s="330" t="s">
        <v>3490</v>
      </c>
      <c r="D227" s="330" t="s">
        <v>7059</v>
      </c>
      <c r="E227" s="21" t="s">
        <v>165</v>
      </c>
      <c r="F227" s="331">
        <v>574.35000000000002</v>
      </c>
      <c r="G227" s="43"/>
      <c r="H227" s="49"/>
    </row>
    <row r="228" s="2" customFormat="1">
      <c r="A228" s="43"/>
      <c r="B228" s="49"/>
      <c r="C228" s="330" t="s">
        <v>3498</v>
      </c>
      <c r="D228" s="330" t="s">
        <v>7060</v>
      </c>
      <c r="E228" s="21" t="s">
        <v>165</v>
      </c>
      <c r="F228" s="331">
        <v>574.35000000000002</v>
      </c>
      <c r="G228" s="43"/>
      <c r="H228" s="49"/>
    </row>
    <row r="229" s="2" customFormat="1" ht="16.8" customHeight="1">
      <c r="A229" s="43"/>
      <c r="B229" s="49"/>
      <c r="C229" s="326" t="s">
        <v>469</v>
      </c>
      <c r="D229" s="327" t="s">
        <v>470</v>
      </c>
      <c r="E229" s="328" t="s">
        <v>165</v>
      </c>
      <c r="F229" s="329">
        <v>10.6</v>
      </c>
      <c r="G229" s="43"/>
      <c r="H229" s="49"/>
    </row>
    <row r="230" s="2" customFormat="1" ht="16.8" customHeight="1">
      <c r="A230" s="43"/>
      <c r="B230" s="49"/>
      <c r="C230" s="330" t="s">
        <v>32</v>
      </c>
      <c r="D230" s="330" t="s">
        <v>6949</v>
      </c>
      <c r="E230" s="21" t="s">
        <v>32</v>
      </c>
      <c r="F230" s="331">
        <v>10.6</v>
      </c>
      <c r="G230" s="43"/>
      <c r="H230" s="49"/>
    </row>
    <row r="231" s="2" customFormat="1" ht="16.8" customHeight="1">
      <c r="A231" s="43"/>
      <c r="B231" s="49"/>
      <c r="C231" s="332" t="s">
        <v>6959</v>
      </c>
      <c r="D231" s="43"/>
      <c r="E231" s="43"/>
      <c r="F231" s="43"/>
      <c r="G231" s="43"/>
      <c r="H231" s="49"/>
    </row>
    <row r="232" s="2" customFormat="1">
      <c r="A232" s="43"/>
      <c r="B232" s="49"/>
      <c r="C232" s="330" t="s">
        <v>1629</v>
      </c>
      <c r="D232" s="330" t="s">
        <v>7061</v>
      </c>
      <c r="E232" s="21" t="s">
        <v>561</v>
      </c>
      <c r="F232" s="331">
        <v>1.5680000000000001</v>
      </c>
      <c r="G232" s="43"/>
      <c r="H232" s="49"/>
    </row>
    <row r="233" s="2" customFormat="1" ht="16.8" customHeight="1">
      <c r="A233" s="43"/>
      <c r="B233" s="49"/>
      <c r="C233" s="330" t="s">
        <v>1646</v>
      </c>
      <c r="D233" s="330" t="s">
        <v>7062</v>
      </c>
      <c r="E233" s="21" t="s">
        <v>181</v>
      </c>
      <c r="F233" s="331">
        <v>0.056000000000000001</v>
      </c>
      <c r="G233" s="43"/>
      <c r="H233" s="49"/>
    </row>
    <row r="234" s="2" customFormat="1" ht="16.8" customHeight="1">
      <c r="A234" s="43"/>
      <c r="B234" s="49"/>
      <c r="C234" s="330" t="s">
        <v>1576</v>
      </c>
      <c r="D234" s="330" t="s">
        <v>7044</v>
      </c>
      <c r="E234" s="21" t="s">
        <v>165</v>
      </c>
      <c r="F234" s="331">
        <v>696.774</v>
      </c>
      <c r="G234" s="43"/>
      <c r="H234" s="49"/>
    </row>
    <row r="235" s="2" customFormat="1" ht="16.8" customHeight="1">
      <c r="A235" s="43"/>
      <c r="B235" s="49"/>
      <c r="C235" s="330" t="s">
        <v>1675</v>
      </c>
      <c r="D235" s="330" t="s">
        <v>7058</v>
      </c>
      <c r="E235" s="21" t="s">
        <v>165</v>
      </c>
      <c r="F235" s="331">
        <v>521.524</v>
      </c>
      <c r="G235" s="43"/>
      <c r="H235" s="49"/>
    </row>
    <row r="236" s="2" customFormat="1" ht="16.8" customHeight="1">
      <c r="A236" s="43"/>
      <c r="B236" s="49"/>
      <c r="C236" s="330" t="s">
        <v>3490</v>
      </c>
      <c r="D236" s="330" t="s">
        <v>7059</v>
      </c>
      <c r="E236" s="21" t="s">
        <v>165</v>
      </c>
      <c r="F236" s="331">
        <v>574.35000000000002</v>
      </c>
      <c r="G236" s="43"/>
      <c r="H236" s="49"/>
    </row>
    <row r="237" s="2" customFormat="1">
      <c r="A237" s="43"/>
      <c r="B237" s="49"/>
      <c r="C237" s="330" t="s">
        <v>3498</v>
      </c>
      <c r="D237" s="330" t="s">
        <v>7060</v>
      </c>
      <c r="E237" s="21" t="s">
        <v>165</v>
      </c>
      <c r="F237" s="331">
        <v>574.35000000000002</v>
      </c>
      <c r="G237" s="43"/>
      <c r="H237" s="49"/>
    </row>
    <row r="238" s="2" customFormat="1" ht="16.8" customHeight="1">
      <c r="A238" s="43"/>
      <c r="B238" s="49"/>
      <c r="C238" s="326" t="s">
        <v>254</v>
      </c>
      <c r="D238" s="327" t="s">
        <v>255</v>
      </c>
      <c r="E238" s="328" t="s">
        <v>165</v>
      </c>
      <c r="F238" s="329">
        <v>11.1</v>
      </c>
      <c r="G238" s="43"/>
      <c r="H238" s="49"/>
    </row>
    <row r="239" s="2" customFormat="1" ht="16.8" customHeight="1">
      <c r="A239" s="43"/>
      <c r="B239" s="49"/>
      <c r="C239" s="330" t="s">
        <v>32</v>
      </c>
      <c r="D239" s="330" t="s">
        <v>6940</v>
      </c>
      <c r="E239" s="21" t="s">
        <v>32</v>
      </c>
      <c r="F239" s="331">
        <v>11.1</v>
      </c>
      <c r="G239" s="43"/>
      <c r="H239" s="49"/>
    </row>
    <row r="240" s="2" customFormat="1" ht="16.8" customHeight="1">
      <c r="A240" s="43"/>
      <c r="B240" s="49"/>
      <c r="C240" s="330" t="s">
        <v>32</v>
      </c>
      <c r="D240" s="330" t="s">
        <v>583</v>
      </c>
      <c r="E240" s="21" t="s">
        <v>32</v>
      </c>
      <c r="F240" s="331">
        <v>11.1</v>
      </c>
      <c r="G240" s="43"/>
      <c r="H240" s="49"/>
    </row>
    <row r="241" s="2" customFormat="1" ht="16.8" customHeight="1">
      <c r="A241" s="43"/>
      <c r="B241" s="49"/>
      <c r="C241" s="332" t="s">
        <v>6959</v>
      </c>
      <c r="D241" s="43"/>
      <c r="E241" s="43"/>
      <c r="F241" s="43"/>
      <c r="G241" s="43"/>
      <c r="H241" s="49"/>
    </row>
    <row r="242" s="2" customFormat="1" ht="16.8" customHeight="1">
      <c r="A242" s="43"/>
      <c r="B242" s="49"/>
      <c r="C242" s="330" t="s">
        <v>3438</v>
      </c>
      <c r="D242" s="330" t="s">
        <v>7063</v>
      </c>
      <c r="E242" s="21" t="s">
        <v>165</v>
      </c>
      <c r="F242" s="331">
        <v>11.1</v>
      </c>
      <c r="G242" s="43"/>
      <c r="H242" s="49"/>
    </row>
    <row r="243" s="2" customFormat="1" ht="16.8" customHeight="1">
      <c r="A243" s="43"/>
      <c r="B243" s="49"/>
      <c r="C243" s="330" t="s">
        <v>3448</v>
      </c>
      <c r="D243" s="330" t="s">
        <v>7064</v>
      </c>
      <c r="E243" s="21" t="s">
        <v>165</v>
      </c>
      <c r="F243" s="331">
        <v>11.1</v>
      </c>
      <c r="G243" s="43"/>
      <c r="H243" s="49"/>
    </row>
    <row r="244" s="2" customFormat="1" ht="16.8" customHeight="1">
      <c r="A244" s="43"/>
      <c r="B244" s="49"/>
      <c r="C244" s="326" t="s">
        <v>288</v>
      </c>
      <c r="D244" s="327" t="s">
        <v>289</v>
      </c>
      <c r="E244" s="328" t="s">
        <v>165</v>
      </c>
      <c r="F244" s="329">
        <v>254.90000000000001</v>
      </c>
      <c r="G244" s="43"/>
      <c r="H244" s="49"/>
    </row>
    <row r="245" s="2" customFormat="1" ht="16.8" customHeight="1">
      <c r="A245" s="43"/>
      <c r="B245" s="49"/>
      <c r="C245" s="330" t="s">
        <v>32</v>
      </c>
      <c r="D245" s="330" t="s">
        <v>6950</v>
      </c>
      <c r="E245" s="21" t="s">
        <v>32</v>
      </c>
      <c r="F245" s="331">
        <v>5.9000000000000004</v>
      </c>
      <c r="G245" s="43"/>
      <c r="H245" s="49"/>
    </row>
    <row r="246" s="2" customFormat="1" ht="16.8" customHeight="1">
      <c r="A246" s="43"/>
      <c r="B246" s="49"/>
      <c r="C246" s="330" t="s">
        <v>32</v>
      </c>
      <c r="D246" s="330" t="s">
        <v>7065</v>
      </c>
      <c r="E246" s="21" t="s">
        <v>32</v>
      </c>
      <c r="F246" s="331">
        <v>15.9</v>
      </c>
      <c r="G246" s="43"/>
      <c r="H246" s="49"/>
    </row>
    <row r="247" s="2" customFormat="1" ht="16.8" customHeight="1">
      <c r="A247" s="43"/>
      <c r="B247" s="49"/>
      <c r="C247" s="330" t="s">
        <v>32</v>
      </c>
      <c r="D247" s="330" t="s">
        <v>6951</v>
      </c>
      <c r="E247" s="21" t="s">
        <v>32</v>
      </c>
      <c r="F247" s="331">
        <v>28.5</v>
      </c>
      <c r="G247" s="43"/>
      <c r="H247" s="49"/>
    </row>
    <row r="248" s="2" customFormat="1" ht="16.8" customHeight="1">
      <c r="A248" s="43"/>
      <c r="B248" s="49"/>
      <c r="C248" s="330" t="s">
        <v>32</v>
      </c>
      <c r="D248" s="330" t="s">
        <v>6952</v>
      </c>
      <c r="E248" s="21" t="s">
        <v>32</v>
      </c>
      <c r="F248" s="331">
        <v>23</v>
      </c>
      <c r="G248" s="43"/>
      <c r="H248" s="49"/>
    </row>
    <row r="249" s="2" customFormat="1" ht="16.8" customHeight="1">
      <c r="A249" s="43"/>
      <c r="B249" s="49"/>
      <c r="C249" s="330" t="s">
        <v>32</v>
      </c>
      <c r="D249" s="330" t="s">
        <v>3367</v>
      </c>
      <c r="E249" s="21" t="s">
        <v>32</v>
      </c>
      <c r="F249" s="331">
        <v>3.7000000000000002</v>
      </c>
      <c r="G249" s="43"/>
      <c r="H249" s="49"/>
    </row>
    <row r="250" s="2" customFormat="1" ht="16.8" customHeight="1">
      <c r="A250" s="43"/>
      <c r="B250" s="49"/>
      <c r="C250" s="330" t="s">
        <v>32</v>
      </c>
      <c r="D250" s="330" t="s">
        <v>7066</v>
      </c>
      <c r="E250" s="21" t="s">
        <v>32</v>
      </c>
      <c r="F250" s="331">
        <v>7.7999999999999998</v>
      </c>
      <c r="G250" s="43"/>
      <c r="H250" s="49"/>
    </row>
    <row r="251" s="2" customFormat="1" ht="16.8" customHeight="1">
      <c r="A251" s="43"/>
      <c r="B251" s="49"/>
      <c r="C251" s="330" t="s">
        <v>32</v>
      </c>
      <c r="D251" s="330" t="s">
        <v>7067</v>
      </c>
      <c r="E251" s="21" t="s">
        <v>32</v>
      </c>
      <c r="F251" s="331">
        <v>8.4000000000000004</v>
      </c>
      <c r="G251" s="43"/>
      <c r="H251" s="49"/>
    </row>
    <row r="252" s="2" customFormat="1" ht="16.8" customHeight="1">
      <c r="A252" s="43"/>
      <c r="B252" s="49"/>
      <c r="C252" s="330" t="s">
        <v>32</v>
      </c>
      <c r="D252" s="330" t="s">
        <v>3369</v>
      </c>
      <c r="E252" s="21" t="s">
        <v>32</v>
      </c>
      <c r="F252" s="331">
        <v>3.8999999999999999</v>
      </c>
      <c r="G252" s="43"/>
      <c r="H252" s="49"/>
    </row>
    <row r="253" s="2" customFormat="1" ht="16.8" customHeight="1">
      <c r="A253" s="43"/>
      <c r="B253" s="49"/>
      <c r="C253" s="330" t="s">
        <v>32</v>
      </c>
      <c r="D253" s="330" t="s">
        <v>6953</v>
      </c>
      <c r="E253" s="21" t="s">
        <v>32</v>
      </c>
      <c r="F253" s="331">
        <v>11.699999999999999</v>
      </c>
      <c r="G253" s="43"/>
      <c r="H253" s="49"/>
    </row>
    <row r="254" s="2" customFormat="1" ht="16.8" customHeight="1">
      <c r="A254" s="43"/>
      <c r="B254" s="49"/>
      <c r="C254" s="330" t="s">
        <v>32</v>
      </c>
      <c r="D254" s="330" t="s">
        <v>6954</v>
      </c>
      <c r="E254" s="21" t="s">
        <v>32</v>
      </c>
      <c r="F254" s="331">
        <v>39.700000000000003</v>
      </c>
      <c r="G254" s="43"/>
      <c r="H254" s="49"/>
    </row>
    <row r="255" s="2" customFormat="1" ht="16.8" customHeight="1">
      <c r="A255" s="43"/>
      <c r="B255" s="49"/>
      <c r="C255" s="330" t="s">
        <v>32</v>
      </c>
      <c r="D255" s="330" t="s">
        <v>7068</v>
      </c>
      <c r="E255" s="21" t="s">
        <v>32</v>
      </c>
      <c r="F255" s="331">
        <v>5.5</v>
      </c>
      <c r="G255" s="43"/>
      <c r="H255" s="49"/>
    </row>
    <row r="256" s="2" customFormat="1" ht="16.8" customHeight="1">
      <c r="A256" s="43"/>
      <c r="B256" s="49"/>
      <c r="C256" s="330" t="s">
        <v>32</v>
      </c>
      <c r="D256" s="330" t="s">
        <v>7069</v>
      </c>
      <c r="E256" s="21" t="s">
        <v>32</v>
      </c>
      <c r="F256" s="331">
        <v>5.5</v>
      </c>
      <c r="G256" s="43"/>
      <c r="H256" s="49"/>
    </row>
    <row r="257" s="2" customFormat="1" ht="16.8" customHeight="1">
      <c r="A257" s="43"/>
      <c r="B257" s="49"/>
      <c r="C257" s="330" t="s">
        <v>32</v>
      </c>
      <c r="D257" s="330" t="s">
        <v>7070</v>
      </c>
      <c r="E257" s="21" t="s">
        <v>32</v>
      </c>
      <c r="F257" s="331">
        <v>15.6</v>
      </c>
      <c r="G257" s="43"/>
      <c r="H257" s="49"/>
    </row>
    <row r="258" s="2" customFormat="1" ht="16.8" customHeight="1">
      <c r="A258" s="43"/>
      <c r="B258" s="49"/>
      <c r="C258" s="330" t="s">
        <v>32</v>
      </c>
      <c r="D258" s="330" t="s">
        <v>7071</v>
      </c>
      <c r="E258" s="21" t="s">
        <v>32</v>
      </c>
      <c r="F258" s="331">
        <v>5.5</v>
      </c>
      <c r="G258" s="43"/>
      <c r="H258" s="49"/>
    </row>
    <row r="259" s="2" customFormat="1" ht="16.8" customHeight="1">
      <c r="A259" s="43"/>
      <c r="B259" s="49"/>
      <c r="C259" s="330" t="s">
        <v>32</v>
      </c>
      <c r="D259" s="330" t="s">
        <v>7072</v>
      </c>
      <c r="E259" s="21" t="s">
        <v>32</v>
      </c>
      <c r="F259" s="331">
        <v>5.5</v>
      </c>
      <c r="G259" s="43"/>
      <c r="H259" s="49"/>
    </row>
    <row r="260" s="2" customFormat="1" ht="16.8" customHeight="1">
      <c r="A260" s="43"/>
      <c r="B260" s="49"/>
      <c r="C260" s="330" t="s">
        <v>32</v>
      </c>
      <c r="D260" s="330" t="s">
        <v>7073</v>
      </c>
      <c r="E260" s="21" t="s">
        <v>32</v>
      </c>
      <c r="F260" s="331">
        <v>15.6</v>
      </c>
      <c r="G260" s="43"/>
      <c r="H260" s="49"/>
    </row>
    <row r="261" s="2" customFormat="1" ht="16.8" customHeight="1">
      <c r="A261" s="43"/>
      <c r="B261" s="49"/>
      <c r="C261" s="330" t="s">
        <v>32</v>
      </c>
      <c r="D261" s="330" t="s">
        <v>7074</v>
      </c>
      <c r="E261" s="21" t="s">
        <v>32</v>
      </c>
      <c r="F261" s="331">
        <v>5.5</v>
      </c>
      <c r="G261" s="43"/>
      <c r="H261" s="49"/>
    </row>
    <row r="262" s="2" customFormat="1" ht="16.8" customHeight="1">
      <c r="A262" s="43"/>
      <c r="B262" s="49"/>
      <c r="C262" s="330" t="s">
        <v>32</v>
      </c>
      <c r="D262" s="330" t="s">
        <v>7075</v>
      </c>
      <c r="E262" s="21" t="s">
        <v>32</v>
      </c>
      <c r="F262" s="331">
        <v>5.5</v>
      </c>
      <c r="G262" s="43"/>
      <c r="H262" s="49"/>
    </row>
    <row r="263" s="2" customFormat="1" ht="16.8" customHeight="1">
      <c r="A263" s="43"/>
      <c r="B263" s="49"/>
      <c r="C263" s="330" t="s">
        <v>32</v>
      </c>
      <c r="D263" s="330" t="s">
        <v>7076</v>
      </c>
      <c r="E263" s="21" t="s">
        <v>32</v>
      </c>
      <c r="F263" s="331">
        <v>15.6</v>
      </c>
      <c r="G263" s="43"/>
      <c r="H263" s="49"/>
    </row>
    <row r="264" s="2" customFormat="1" ht="16.8" customHeight="1">
      <c r="A264" s="43"/>
      <c r="B264" s="49"/>
      <c r="C264" s="330" t="s">
        <v>32</v>
      </c>
      <c r="D264" s="330" t="s">
        <v>7077</v>
      </c>
      <c r="E264" s="21" t="s">
        <v>32</v>
      </c>
      <c r="F264" s="331">
        <v>5.5</v>
      </c>
      <c r="G264" s="43"/>
      <c r="H264" s="49"/>
    </row>
    <row r="265" s="2" customFormat="1" ht="16.8" customHeight="1">
      <c r="A265" s="43"/>
      <c r="B265" s="49"/>
      <c r="C265" s="330" t="s">
        <v>32</v>
      </c>
      <c r="D265" s="330" t="s">
        <v>7078</v>
      </c>
      <c r="E265" s="21" t="s">
        <v>32</v>
      </c>
      <c r="F265" s="331">
        <v>5.5</v>
      </c>
      <c r="G265" s="43"/>
      <c r="H265" s="49"/>
    </row>
    <row r="266" s="2" customFormat="1" ht="16.8" customHeight="1">
      <c r="A266" s="43"/>
      <c r="B266" s="49"/>
      <c r="C266" s="330" t="s">
        <v>32</v>
      </c>
      <c r="D266" s="330" t="s">
        <v>7079</v>
      </c>
      <c r="E266" s="21" t="s">
        <v>32</v>
      </c>
      <c r="F266" s="331">
        <v>15.6</v>
      </c>
      <c r="G266" s="43"/>
      <c r="H266" s="49"/>
    </row>
    <row r="267" s="2" customFormat="1" ht="16.8" customHeight="1">
      <c r="A267" s="43"/>
      <c r="B267" s="49"/>
      <c r="C267" s="330" t="s">
        <v>32</v>
      </c>
      <c r="D267" s="330" t="s">
        <v>583</v>
      </c>
      <c r="E267" s="21" t="s">
        <v>32</v>
      </c>
      <c r="F267" s="331">
        <v>254.90000000000001</v>
      </c>
      <c r="G267" s="43"/>
      <c r="H267" s="49"/>
    </row>
    <row r="268" s="2" customFormat="1" ht="16.8" customHeight="1">
      <c r="A268" s="43"/>
      <c r="B268" s="49"/>
      <c r="C268" s="332" t="s">
        <v>6959</v>
      </c>
      <c r="D268" s="43"/>
      <c r="E268" s="43"/>
      <c r="F268" s="43"/>
      <c r="G268" s="43"/>
      <c r="H268" s="49"/>
    </row>
    <row r="269" s="2" customFormat="1" ht="16.8" customHeight="1">
      <c r="A269" s="43"/>
      <c r="B269" s="49"/>
      <c r="C269" s="330" t="s">
        <v>3678</v>
      </c>
      <c r="D269" s="330" t="s">
        <v>6970</v>
      </c>
      <c r="E269" s="21" t="s">
        <v>785</v>
      </c>
      <c r="F269" s="331">
        <v>1459.385</v>
      </c>
      <c r="G269" s="43"/>
      <c r="H269" s="49"/>
    </row>
    <row r="270" s="2" customFormat="1" ht="16.8" customHeight="1">
      <c r="A270" s="43"/>
      <c r="B270" s="49"/>
      <c r="C270" s="330" t="s">
        <v>3686</v>
      </c>
      <c r="D270" s="330" t="s">
        <v>7033</v>
      </c>
      <c r="E270" s="21" t="s">
        <v>785</v>
      </c>
      <c r="F270" s="331">
        <v>168.72499999999999</v>
      </c>
      <c r="G270" s="43"/>
      <c r="H270" s="49"/>
    </row>
    <row r="271" s="2" customFormat="1" ht="16.8" customHeight="1">
      <c r="A271" s="43"/>
      <c r="B271" s="49"/>
      <c r="C271" s="330" t="s">
        <v>3697</v>
      </c>
      <c r="D271" s="330" t="s">
        <v>7034</v>
      </c>
      <c r="E271" s="21" t="s">
        <v>165</v>
      </c>
      <c r="F271" s="331">
        <v>674.89999999999998</v>
      </c>
      <c r="G271" s="43"/>
      <c r="H271" s="49"/>
    </row>
    <row r="272" s="2" customFormat="1" ht="16.8" customHeight="1">
      <c r="A272" s="43"/>
      <c r="B272" s="49"/>
      <c r="C272" s="330" t="s">
        <v>3707</v>
      </c>
      <c r="D272" s="330" t="s">
        <v>6961</v>
      </c>
      <c r="E272" s="21" t="s">
        <v>165</v>
      </c>
      <c r="F272" s="331">
        <v>921.04399999999998</v>
      </c>
      <c r="G272" s="43"/>
      <c r="H272" s="49"/>
    </row>
    <row r="273" s="2" customFormat="1">
      <c r="A273" s="43"/>
      <c r="B273" s="49"/>
      <c r="C273" s="330" t="s">
        <v>1818</v>
      </c>
      <c r="D273" s="330" t="s">
        <v>7035</v>
      </c>
      <c r="E273" s="21" t="s">
        <v>165</v>
      </c>
      <c r="F273" s="331">
        <v>674.89999999999998</v>
      </c>
      <c r="G273" s="43"/>
      <c r="H273" s="49"/>
    </row>
    <row r="274" s="2" customFormat="1" ht="16.8" customHeight="1">
      <c r="A274" s="43"/>
      <c r="B274" s="49"/>
      <c r="C274" s="326" t="s">
        <v>291</v>
      </c>
      <c r="D274" s="327" t="s">
        <v>292</v>
      </c>
      <c r="E274" s="328" t="s">
        <v>165</v>
      </c>
      <c r="F274" s="329">
        <v>269.97899999999998</v>
      </c>
      <c r="G274" s="43"/>
      <c r="H274" s="49"/>
    </row>
    <row r="275" s="2" customFormat="1" ht="16.8" customHeight="1">
      <c r="A275" s="43"/>
      <c r="B275" s="49"/>
      <c r="C275" s="330" t="s">
        <v>32</v>
      </c>
      <c r="D275" s="330" t="s">
        <v>7080</v>
      </c>
      <c r="E275" s="21" t="s">
        <v>32</v>
      </c>
      <c r="F275" s="331">
        <v>269.97899999999998</v>
      </c>
      <c r="G275" s="43"/>
      <c r="H275" s="49"/>
    </row>
    <row r="276" s="2" customFormat="1" ht="16.8" customHeight="1">
      <c r="A276" s="43"/>
      <c r="B276" s="49"/>
      <c r="C276" s="330" t="s">
        <v>32</v>
      </c>
      <c r="D276" s="330" t="s">
        <v>583</v>
      </c>
      <c r="E276" s="21" t="s">
        <v>32</v>
      </c>
      <c r="F276" s="331">
        <v>269.97899999999998</v>
      </c>
      <c r="G276" s="43"/>
      <c r="H276" s="49"/>
    </row>
    <row r="277" s="2" customFormat="1" ht="16.8" customHeight="1">
      <c r="A277" s="43"/>
      <c r="B277" s="49"/>
      <c r="C277" s="332" t="s">
        <v>6959</v>
      </c>
      <c r="D277" s="43"/>
      <c r="E277" s="43"/>
      <c r="F277" s="43"/>
      <c r="G277" s="43"/>
      <c r="H277" s="49"/>
    </row>
    <row r="278" s="2" customFormat="1" ht="16.8" customHeight="1">
      <c r="A278" s="43"/>
      <c r="B278" s="49"/>
      <c r="C278" s="330" t="s">
        <v>1531</v>
      </c>
      <c r="D278" s="330" t="s">
        <v>7036</v>
      </c>
      <c r="E278" s="21" t="s">
        <v>165</v>
      </c>
      <c r="F278" s="331">
        <v>697.274</v>
      </c>
      <c r="G278" s="43"/>
      <c r="H278" s="49"/>
    </row>
    <row r="279" s="2" customFormat="1" ht="16.8" customHeight="1">
      <c r="A279" s="43"/>
      <c r="B279" s="49"/>
      <c r="C279" s="330" t="s">
        <v>2289</v>
      </c>
      <c r="D279" s="330" t="s">
        <v>2290</v>
      </c>
      <c r="E279" s="21" t="s">
        <v>165</v>
      </c>
      <c r="F279" s="331">
        <v>300.75</v>
      </c>
      <c r="G279" s="43"/>
      <c r="H279" s="49"/>
    </row>
    <row r="280" s="2" customFormat="1" ht="16.8" customHeight="1">
      <c r="A280" s="43"/>
      <c r="B280" s="49"/>
      <c r="C280" s="330" t="s">
        <v>2283</v>
      </c>
      <c r="D280" s="330" t="s">
        <v>2284</v>
      </c>
      <c r="E280" s="21" t="s">
        <v>165</v>
      </c>
      <c r="F280" s="331">
        <v>283.47800000000001</v>
      </c>
      <c r="G280" s="43"/>
      <c r="H280" s="49"/>
    </row>
    <row r="281" s="2" customFormat="1" ht="16.8" customHeight="1">
      <c r="A281" s="43"/>
      <c r="B281" s="49"/>
      <c r="C281" s="326" t="s">
        <v>294</v>
      </c>
      <c r="D281" s="327" t="s">
        <v>295</v>
      </c>
      <c r="E281" s="328" t="s">
        <v>165</v>
      </c>
      <c r="F281" s="329">
        <v>37.892000000000003</v>
      </c>
      <c r="G281" s="43"/>
      <c r="H281" s="49"/>
    </row>
    <row r="282" s="2" customFormat="1" ht="16.8" customHeight="1">
      <c r="A282" s="43"/>
      <c r="B282" s="49"/>
      <c r="C282" s="330" t="s">
        <v>32</v>
      </c>
      <c r="D282" s="330" t="s">
        <v>3367</v>
      </c>
      <c r="E282" s="21" t="s">
        <v>32</v>
      </c>
      <c r="F282" s="331">
        <v>3.7000000000000002</v>
      </c>
      <c r="G282" s="43"/>
      <c r="H282" s="49"/>
    </row>
    <row r="283" s="2" customFormat="1" ht="16.8" customHeight="1">
      <c r="A283" s="43"/>
      <c r="B283" s="49"/>
      <c r="C283" s="330" t="s">
        <v>32</v>
      </c>
      <c r="D283" s="330" t="s">
        <v>3368</v>
      </c>
      <c r="E283" s="21" t="s">
        <v>32</v>
      </c>
      <c r="F283" s="331">
        <v>7.96</v>
      </c>
      <c r="G283" s="43"/>
      <c r="H283" s="49"/>
    </row>
    <row r="284" s="2" customFormat="1" ht="16.8" customHeight="1">
      <c r="A284" s="43"/>
      <c r="B284" s="49"/>
      <c r="C284" s="330" t="s">
        <v>32</v>
      </c>
      <c r="D284" s="330" t="s">
        <v>3369</v>
      </c>
      <c r="E284" s="21" t="s">
        <v>32</v>
      </c>
      <c r="F284" s="331">
        <v>3.8999999999999999</v>
      </c>
      <c r="G284" s="43"/>
      <c r="H284" s="49"/>
    </row>
    <row r="285" s="2" customFormat="1" ht="16.8" customHeight="1">
      <c r="A285" s="43"/>
      <c r="B285" s="49"/>
      <c r="C285" s="330" t="s">
        <v>32</v>
      </c>
      <c r="D285" s="330" t="s">
        <v>3370</v>
      </c>
      <c r="E285" s="21" t="s">
        <v>32</v>
      </c>
      <c r="F285" s="331">
        <v>5.5830000000000002</v>
      </c>
      <c r="G285" s="43"/>
      <c r="H285" s="49"/>
    </row>
    <row r="286" s="2" customFormat="1" ht="16.8" customHeight="1">
      <c r="A286" s="43"/>
      <c r="B286" s="49"/>
      <c r="C286" s="330" t="s">
        <v>32</v>
      </c>
      <c r="D286" s="330" t="s">
        <v>3371</v>
      </c>
      <c r="E286" s="21" t="s">
        <v>32</v>
      </c>
      <c r="F286" s="331">
        <v>5.5830000000000002</v>
      </c>
      <c r="G286" s="43"/>
      <c r="H286" s="49"/>
    </row>
    <row r="287" s="2" customFormat="1" ht="16.8" customHeight="1">
      <c r="A287" s="43"/>
      <c r="B287" s="49"/>
      <c r="C287" s="330" t="s">
        <v>32</v>
      </c>
      <c r="D287" s="330" t="s">
        <v>3372</v>
      </c>
      <c r="E287" s="21" t="s">
        <v>32</v>
      </c>
      <c r="F287" s="331">
        <v>5.5830000000000002</v>
      </c>
      <c r="G287" s="43"/>
      <c r="H287" s="49"/>
    </row>
    <row r="288" s="2" customFormat="1" ht="16.8" customHeight="1">
      <c r="A288" s="43"/>
      <c r="B288" s="49"/>
      <c r="C288" s="330" t="s">
        <v>32</v>
      </c>
      <c r="D288" s="330" t="s">
        <v>3373</v>
      </c>
      <c r="E288" s="21" t="s">
        <v>32</v>
      </c>
      <c r="F288" s="331">
        <v>5.5830000000000002</v>
      </c>
      <c r="G288" s="43"/>
      <c r="H288" s="49"/>
    </row>
    <row r="289" s="2" customFormat="1" ht="16.8" customHeight="1">
      <c r="A289" s="43"/>
      <c r="B289" s="49"/>
      <c r="C289" s="330" t="s">
        <v>32</v>
      </c>
      <c r="D289" s="330" t="s">
        <v>583</v>
      </c>
      <c r="E289" s="21" t="s">
        <v>32</v>
      </c>
      <c r="F289" s="331">
        <v>37.892000000000003</v>
      </c>
      <c r="G289" s="43"/>
      <c r="H289" s="49"/>
    </row>
    <row r="290" s="2" customFormat="1" ht="16.8" customHeight="1">
      <c r="A290" s="43"/>
      <c r="B290" s="49"/>
      <c r="C290" s="332" t="s">
        <v>6959</v>
      </c>
      <c r="D290" s="43"/>
      <c r="E290" s="43"/>
      <c r="F290" s="43"/>
      <c r="G290" s="43"/>
      <c r="H290" s="49"/>
    </row>
    <row r="291" s="2" customFormat="1" ht="16.8" customHeight="1">
      <c r="A291" s="43"/>
      <c r="B291" s="49"/>
      <c r="C291" s="330" t="s">
        <v>1576</v>
      </c>
      <c r="D291" s="330" t="s">
        <v>7044</v>
      </c>
      <c r="E291" s="21" t="s">
        <v>165</v>
      </c>
      <c r="F291" s="331">
        <v>696.774</v>
      </c>
      <c r="G291" s="43"/>
      <c r="H291" s="49"/>
    </row>
    <row r="292" s="2" customFormat="1" ht="16.8" customHeight="1">
      <c r="A292" s="43"/>
      <c r="B292" s="49"/>
      <c r="C292" s="330" t="s">
        <v>3278</v>
      </c>
      <c r="D292" s="330" t="s">
        <v>7045</v>
      </c>
      <c r="E292" s="21" t="s">
        <v>165</v>
      </c>
      <c r="F292" s="331">
        <v>175.25</v>
      </c>
      <c r="G292" s="43"/>
      <c r="H292" s="49"/>
    </row>
    <row r="293" s="2" customFormat="1" ht="16.8" customHeight="1">
      <c r="A293" s="43"/>
      <c r="B293" s="49"/>
      <c r="C293" s="330" t="s">
        <v>1681</v>
      </c>
      <c r="D293" s="330" t="s">
        <v>7046</v>
      </c>
      <c r="E293" s="21" t="s">
        <v>165</v>
      </c>
      <c r="F293" s="331">
        <v>185.86000000000001</v>
      </c>
      <c r="G293" s="43"/>
      <c r="H293" s="49"/>
    </row>
    <row r="294" s="2" customFormat="1">
      <c r="A294" s="43"/>
      <c r="B294" s="49"/>
      <c r="C294" s="330" t="s">
        <v>3284</v>
      </c>
      <c r="D294" s="330" t="s">
        <v>7047</v>
      </c>
      <c r="E294" s="21" t="s">
        <v>165</v>
      </c>
      <c r="F294" s="331">
        <v>175.25</v>
      </c>
      <c r="G294" s="43"/>
      <c r="H294" s="49"/>
    </row>
    <row r="295" s="2" customFormat="1" ht="16.8" customHeight="1">
      <c r="A295" s="43"/>
      <c r="B295" s="49"/>
      <c r="C295" s="326" t="s">
        <v>297</v>
      </c>
      <c r="D295" s="327" t="s">
        <v>298</v>
      </c>
      <c r="E295" s="328" t="s">
        <v>165</v>
      </c>
      <c r="F295" s="329">
        <v>232.08699999999999</v>
      </c>
      <c r="G295" s="43"/>
      <c r="H295" s="49"/>
    </row>
    <row r="296" s="2" customFormat="1" ht="16.8" customHeight="1">
      <c r="A296" s="43"/>
      <c r="B296" s="49"/>
      <c r="C296" s="330" t="s">
        <v>32</v>
      </c>
      <c r="D296" s="330" t="s">
        <v>6950</v>
      </c>
      <c r="E296" s="21" t="s">
        <v>32</v>
      </c>
      <c r="F296" s="331">
        <v>5.9000000000000004</v>
      </c>
      <c r="G296" s="43"/>
      <c r="H296" s="49"/>
    </row>
    <row r="297" s="2" customFormat="1" ht="16.8" customHeight="1">
      <c r="A297" s="43"/>
      <c r="B297" s="49"/>
      <c r="C297" s="330" t="s">
        <v>32</v>
      </c>
      <c r="D297" s="330" t="s">
        <v>7081</v>
      </c>
      <c r="E297" s="21" t="s">
        <v>32</v>
      </c>
      <c r="F297" s="331">
        <v>16.754999999999999</v>
      </c>
      <c r="G297" s="43"/>
      <c r="H297" s="49"/>
    </row>
    <row r="298" s="2" customFormat="1" ht="16.8" customHeight="1">
      <c r="A298" s="43"/>
      <c r="B298" s="49"/>
      <c r="C298" s="330" t="s">
        <v>32</v>
      </c>
      <c r="D298" s="330" t="s">
        <v>6951</v>
      </c>
      <c r="E298" s="21" t="s">
        <v>32</v>
      </c>
      <c r="F298" s="331">
        <v>28.5</v>
      </c>
      <c r="G298" s="43"/>
      <c r="H298" s="49"/>
    </row>
    <row r="299" s="2" customFormat="1" ht="16.8" customHeight="1">
      <c r="A299" s="43"/>
      <c r="B299" s="49"/>
      <c r="C299" s="330" t="s">
        <v>32</v>
      </c>
      <c r="D299" s="330" t="s">
        <v>6952</v>
      </c>
      <c r="E299" s="21" t="s">
        <v>32</v>
      </c>
      <c r="F299" s="331">
        <v>23</v>
      </c>
      <c r="G299" s="43"/>
      <c r="H299" s="49"/>
    </row>
    <row r="300" s="2" customFormat="1" ht="16.8" customHeight="1">
      <c r="A300" s="43"/>
      <c r="B300" s="49"/>
      <c r="C300" s="330" t="s">
        <v>32</v>
      </c>
      <c r="D300" s="330" t="s">
        <v>7067</v>
      </c>
      <c r="E300" s="21" t="s">
        <v>32</v>
      </c>
      <c r="F300" s="331">
        <v>8.4000000000000004</v>
      </c>
      <c r="G300" s="43"/>
      <c r="H300" s="49"/>
    </row>
    <row r="301" s="2" customFormat="1" ht="16.8" customHeight="1">
      <c r="A301" s="43"/>
      <c r="B301" s="49"/>
      <c r="C301" s="330" t="s">
        <v>32</v>
      </c>
      <c r="D301" s="330" t="s">
        <v>6953</v>
      </c>
      <c r="E301" s="21" t="s">
        <v>32</v>
      </c>
      <c r="F301" s="331">
        <v>11.699999999999999</v>
      </c>
      <c r="G301" s="43"/>
      <c r="H301" s="49"/>
    </row>
    <row r="302" s="2" customFormat="1" ht="16.8" customHeight="1">
      <c r="A302" s="43"/>
      <c r="B302" s="49"/>
      <c r="C302" s="330" t="s">
        <v>32</v>
      </c>
      <c r="D302" s="330" t="s">
        <v>7082</v>
      </c>
      <c r="E302" s="21" t="s">
        <v>32</v>
      </c>
      <c r="F302" s="331">
        <v>6.0330000000000004</v>
      </c>
      <c r="G302" s="43"/>
      <c r="H302" s="49"/>
    </row>
    <row r="303" s="2" customFormat="1" ht="16.8" customHeight="1">
      <c r="A303" s="43"/>
      <c r="B303" s="49"/>
      <c r="C303" s="330" t="s">
        <v>32</v>
      </c>
      <c r="D303" s="330" t="s">
        <v>7070</v>
      </c>
      <c r="E303" s="21" t="s">
        <v>32</v>
      </c>
      <c r="F303" s="331">
        <v>15.6</v>
      </c>
      <c r="G303" s="43"/>
      <c r="H303" s="49"/>
    </row>
    <row r="304" s="2" customFormat="1" ht="16.8" customHeight="1">
      <c r="A304" s="43"/>
      <c r="B304" s="49"/>
      <c r="C304" s="330" t="s">
        <v>32</v>
      </c>
      <c r="D304" s="330" t="s">
        <v>7083</v>
      </c>
      <c r="E304" s="21" t="s">
        <v>32</v>
      </c>
      <c r="F304" s="331">
        <v>6.0330000000000004</v>
      </c>
      <c r="G304" s="43"/>
      <c r="H304" s="49"/>
    </row>
    <row r="305" s="2" customFormat="1" ht="16.8" customHeight="1">
      <c r="A305" s="43"/>
      <c r="B305" s="49"/>
      <c r="C305" s="330" t="s">
        <v>32</v>
      </c>
      <c r="D305" s="330" t="s">
        <v>7073</v>
      </c>
      <c r="E305" s="21" t="s">
        <v>32</v>
      </c>
      <c r="F305" s="331">
        <v>15.6</v>
      </c>
      <c r="G305" s="43"/>
      <c r="H305" s="49"/>
    </row>
    <row r="306" s="2" customFormat="1" ht="16.8" customHeight="1">
      <c r="A306" s="43"/>
      <c r="B306" s="49"/>
      <c r="C306" s="330" t="s">
        <v>32</v>
      </c>
      <c r="D306" s="330" t="s">
        <v>7084</v>
      </c>
      <c r="E306" s="21" t="s">
        <v>32</v>
      </c>
      <c r="F306" s="331">
        <v>57.332999999999998</v>
      </c>
      <c r="G306" s="43"/>
      <c r="H306" s="49"/>
    </row>
    <row r="307" s="2" customFormat="1" ht="16.8" customHeight="1">
      <c r="A307" s="43"/>
      <c r="B307" s="49"/>
      <c r="C307" s="330" t="s">
        <v>32</v>
      </c>
      <c r="D307" s="330" t="s">
        <v>7076</v>
      </c>
      <c r="E307" s="21" t="s">
        <v>32</v>
      </c>
      <c r="F307" s="331">
        <v>15.6</v>
      </c>
      <c r="G307" s="43"/>
      <c r="H307" s="49"/>
    </row>
    <row r="308" s="2" customFormat="1" ht="16.8" customHeight="1">
      <c r="A308" s="43"/>
      <c r="B308" s="49"/>
      <c r="C308" s="330" t="s">
        <v>32</v>
      </c>
      <c r="D308" s="330" t="s">
        <v>7085</v>
      </c>
      <c r="E308" s="21" t="s">
        <v>32</v>
      </c>
      <c r="F308" s="331">
        <v>6.0330000000000004</v>
      </c>
      <c r="G308" s="43"/>
      <c r="H308" s="49"/>
    </row>
    <row r="309" s="2" customFormat="1" ht="16.8" customHeight="1">
      <c r="A309" s="43"/>
      <c r="B309" s="49"/>
      <c r="C309" s="330" t="s">
        <v>32</v>
      </c>
      <c r="D309" s="330" t="s">
        <v>7079</v>
      </c>
      <c r="E309" s="21" t="s">
        <v>32</v>
      </c>
      <c r="F309" s="331">
        <v>15.6</v>
      </c>
      <c r="G309" s="43"/>
      <c r="H309" s="49"/>
    </row>
    <row r="310" s="2" customFormat="1" ht="16.8" customHeight="1">
      <c r="A310" s="43"/>
      <c r="B310" s="49"/>
      <c r="C310" s="330" t="s">
        <v>32</v>
      </c>
      <c r="D310" s="330" t="s">
        <v>583</v>
      </c>
      <c r="E310" s="21" t="s">
        <v>32</v>
      </c>
      <c r="F310" s="331">
        <v>232.08699999999999</v>
      </c>
      <c r="G310" s="43"/>
      <c r="H310" s="49"/>
    </row>
    <row r="311" s="2" customFormat="1" ht="16.8" customHeight="1">
      <c r="A311" s="43"/>
      <c r="B311" s="49"/>
      <c r="C311" s="332" t="s">
        <v>6959</v>
      </c>
      <c r="D311" s="43"/>
      <c r="E311" s="43"/>
      <c r="F311" s="43"/>
      <c r="G311" s="43"/>
      <c r="H311" s="49"/>
    </row>
    <row r="312" s="2" customFormat="1" ht="16.8" customHeight="1">
      <c r="A312" s="43"/>
      <c r="B312" s="49"/>
      <c r="C312" s="330" t="s">
        <v>1576</v>
      </c>
      <c r="D312" s="330" t="s">
        <v>7044</v>
      </c>
      <c r="E312" s="21" t="s">
        <v>165</v>
      </c>
      <c r="F312" s="331">
        <v>696.774</v>
      </c>
      <c r="G312" s="43"/>
      <c r="H312" s="49"/>
    </row>
    <row r="313" s="2" customFormat="1" ht="16.8" customHeight="1">
      <c r="A313" s="43"/>
      <c r="B313" s="49"/>
      <c r="C313" s="330" t="s">
        <v>1675</v>
      </c>
      <c r="D313" s="330" t="s">
        <v>7058</v>
      </c>
      <c r="E313" s="21" t="s">
        <v>165</v>
      </c>
      <c r="F313" s="331">
        <v>521.524</v>
      </c>
      <c r="G313" s="43"/>
      <c r="H313" s="49"/>
    </row>
    <row r="314" s="2" customFormat="1" ht="16.8" customHeight="1">
      <c r="A314" s="43"/>
      <c r="B314" s="49"/>
      <c r="C314" s="330" t="s">
        <v>3490</v>
      </c>
      <c r="D314" s="330" t="s">
        <v>7059</v>
      </c>
      <c r="E314" s="21" t="s">
        <v>165</v>
      </c>
      <c r="F314" s="331">
        <v>574.35000000000002</v>
      </c>
      <c r="G314" s="43"/>
      <c r="H314" s="49"/>
    </row>
    <row r="315" s="2" customFormat="1">
      <c r="A315" s="43"/>
      <c r="B315" s="49"/>
      <c r="C315" s="330" t="s">
        <v>3498</v>
      </c>
      <c r="D315" s="330" t="s">
        <v>7060</v>
      </c>
      <c r="E315" s="21" t="s">
        <v>165</v>
      </c>
      <c r="F315" s="331">
        <v>574.35000000000002</v>
      </c>
      <c r="G315" s="43"/>
      <c r="H315" s="49"/>
    </row>
    <row r="316" s="2" customFormat="1" ht="16.8" customHeight="1">
      <c r="A316" s="43"/>
      <c r="B316" s="49"/>
      <c r="C316" s="326" t="s">
        <v>300</v>
      </c>
      <c r="D316" s="327" t="s">
        <v>301</v>
      </c>
      <c r="E316" s="328" t="s">
        <v>165</v>
      </c>
      <c r="F316" s="329">
        <v>436.48599999999999</v>
      </c>
      <c r="G316" s="43"/>
      <c r="H316" s="49"/>
    </row>
    <row r="317" s="2" customFormat="1" ht="16.8" customHeight="1">
      <c r="A317" s="43"/>
      <c r="B317" s="49"/>
      <c r="C317" s="330" t="s">
        <v>32</v>
      </c>
      <c r="D317" s="330" t="s">
        <v>7086</v>
      </c>
      <c r="E317" s="21" t="s">
        <v>32</v>
      </c>
      <c r="F317" s="331">
        <v>0</v>
      </c>
      <c r="G317" s="43"/>
      <c r="H317" s="49"/>
    </row>
    <row r="318" s="2" customFormat="1" ht="16.8" customHeight="1">
      <c r="A318" s="43"/>
      <c r="B318" s="49"/>
      <c r="C318" s="330" t="s">
        <v>32</v>
      </c>
      <c r="D318" s="330" t="s">
        <v>7087</v>
      </c>
      <c r="E318" s="21" t="s">
        <v>32</v>
      </c>
      <c r="F318" s="331">
        <v>329.04000000000002</v>
      </c>
      <c r="G318" s="43"/>
      <c r="H318" s="49"/>
    </row>
    <row r="319" s="2" customFormat="1" ht="16.8" customHeight="1">
      <c r="A319" s="43"/>
      <c r="B319" s="49"/>
      <c r="C319" s="330" t="s">
        <v>32</v>
      </c>
      <c r="D319" s="330" t="s">
        <v>7088</v>
      </c>
      <c r="E319" s="21" t="s">
        <v>32</v>
      </c>
      <c r="F319" s="331">
        <v>210.97999999999999</v>
      </c>
      <c r="G319" s="43"/>
      <c r="H319" s="49"/>
    </row>
    <row r="320" s="2" customFormat="1" ht="16.8" customHeight="1">
      <c r="A320" s="43"/>
      <c r="B320" s="49"/>
      <c r="C320" s="330" t="s">
        <v>32</v>
      </c>
      <c r="D320" s="330" t="s">
        <v>7089</v>
      </c>
      <c r="E320" s="21" t="s">
        <v>32</v>
      </c>
      <c r="F320" s="331">
        <v>8.1999999999999993</v>
      </c>
      <c r="G320" s="43"/>
      <c r="H320" s="49"/>
    </row>
    <row r="321" s="2" customFormat="1" ht="16.8" customHeight="1">
      <c r="A321" s="43"/>
      <c r="B321" s="49"/>
      <c r="C321" s="330" t="s">
        <v>32</v>
      </c>
      <c r="D321" s="330" t="s">
        <v>7090</v>
      </c>
      <c r="E321" s="21" t="s">
        <v>32</v>
      </c>
      <c r="F321" s="331">
        <v>-119.232</v>
      </c>
      <c r="G321" s="43"/>
      <c r="H321" s="49"/>
    </row>
    <row r="322" s="2" customFormat="1" ht="16.8" customHeight="1">
      <c r="A322" s="43"/>
      <c r="B322" s="49"/>
      <c r="C322" s="330" t="s">
        <v>32</v>
      </c>
      <c r="D322" s="330" t="s">
        <v>7091</v>
      </c>
      <c r="E322" s="21" t="s">
        <v>32</v>
      </c>
      <c r="F322" s="331">
        <v>72.484999999999999</v>
      </c>
      <c r="G322" s="43"/>
      <c r="H322" s="49"/>
    </row>
    <row r="323" s="2" customFormat="1" ht="16.8" customHeight="1">
      <c r="A323" s="43"/>
      <c r="B323" s="49"/>
      <c r="C323" s="330" t="s">
        <v>32</v>
      </c>
      <c r="D323" s="330" t="s">
        <v>841</v>
      </c>
      <c r="E323" s="21" t="s">
        <v>32</v>
      </c>
      <c r="F323" s="331">
        <v>-11.992000000000001</v>
      </c>
      <c r="G323" s="43"/>
      <c r="H323" s="49"/>
    </row>
    <row r="324" s="2" customFormat="1" ht="16.8" customHeight="1">
      <c r="A324" s="43"/>
      <c r="B324" s="49"/>
      <c r="C324" s="330" t="s">
        <v>32</v>
      </c>
      <c r="D324" s="330" t="s">
        <v>7092</v>
      </c>
      <c r="E324" s="21" t="s">
        <v>32</v>
      </c>
      <c r="F324" s="331">
        <v>-47.039999999999999</v>
      </c>
      <c r="G324" s="43"/>
      <c r="H324" s="49"/>
    </row>
    <row r="325" s="2" customFormat="1" ht="16.8" customHeight="1">
      <c r="A325" s="43"/>
      <c r="B325" s="49"/>
      <c r="C325" s="330" t="s">
        <v>32</v>
      </c>
      <c r="D325" s="330" t="s">
        <v>7093</v>
      </c>
      <c r="E325" s="21" t="s">
        <v>32</v>
      </c>
      <c r="F325" s="331">
        <v>-5.9550000000000001</v>
      </c>
      <c r="G325" s="43"/>
      <c r="H325" s="49"/>
    </row>
    <row r="326" s="2" customFormat="1" ht="16.8" customHeight="1">
      <c r="A326" s="43"/>
      <c r="B326" s="49"/>
      <c r="C326" s="330" t="s">
        <v>32</v>
      </c>
      <c r="D326" s="330" t="s">
        <v>583</v>
      </c>
      <c r="E326" s="21" t="s">
        <v>32</v>
      </c>
      <c r="F326" s="331">
        <v>436.48599999999999</v>
      </c>
      <c r="G326" s="43"/>
      <c r="H326" s="49"/>
    </row>
    <row r="327" s="2" customFormat="1" ht="16.8" customHeight="1">
      <c r="A327" s="43"/>
      <c r="B327" s="49"/>
      <c r="C327" s="332" t="s">
        <v>6959</v>
      </c>
      <c r="D327" s="43"/>
      <c r="E327" s="43"/>
      <c r="F327" s="43"/>
      <c r="G327" s="43"/>
      <c r="H327" s="49"/>
    </row>
    <row r="328" s="2" customFormat="1" ht="16.8" customHeight="1">
      <c r="A328" s="43"/>
      <c r="B328" s="49"/>
      <c r="C328" s="330" t="s">
        <v>1342</v>
      </c>
      <c r="D328" s="330" t="s">
        <v>7094</v>
      </c>
      <c r="E328" s="21" t="s">
        <v>165</v>
      </c>
      <c r="F328" s="331">
        <v>526.58900000000006</v>
      </c>
      <c r="G328" s="43"/>
      <c r="H328" s="49"/>
    </row>
    <row r="329" s="2" customFormat="1" ht="16.8" customHeight="1">
      <c r="A329" s="43"/>
      <c r="B329" s="49"/>
      <c r="C329" s="330" t="s">
        <v>1517</v>
      </c>
      <c r="D329" s="330" t="s">
        <v>7095</v>
      </c>
      <c r="E329" s="21" t="s">
        <v>165</v>
      </c>
      <c r="F329" s="331">
        <v>675.22699999999998</v>
      </c>
      <c r="G329" s="43"/>
      <c r="H329" s="49"/>
    </row>
    <row r="330" s="2" customFormat="1">
      <c r="A330" s="43"/>
      <c r="B330" s="49"/>
      <c r="C330" s="330" t="s">
        <v>1377</v>
      </c>
      <c r="D330" s="330" t="s">
        <v>7096</v>
      </c>
      <c r="E330" s="21" t="s">
        <v>165</v>
      </c>
      <c r="F330" s="331">
        <v>436.48599999999999</v>
      </c>
      <c r="G330" s="43"/>
      <c r="H330" s="49"/>
    </row>
    <row r="331" s="2" customFormat="1">
      <c r="A331" s="43"/>
      <c r="B331" s="49"/>
      <c r="C331" s="330" t="s">
        <v>1387</v>
      </c>
      <c r="D331" s="330" t="s">
        <v>7097</v>
      </c>
      <c r="E331" s="21" t="s">
        <v>165</v>
      </c>
      <c r="F331" s="331">
        <v>436.48599999999999</v>
      </c>
      <c r="G331" s="43"/>
      <c r="H331" s="49"/>
    </row>
    <row r="332" s="2" customFormat="1" ht="16.8" customHeight="1">
      <c r="A332" s="43"/>
      <c r="B332" s="49"/>
      <c r="C332" s="330" t="s">
        <v>1483</v>
      </c>
      <c r="D332" s="330" t="s">
        <v>7098</v>
      </c>
      <c r="E332" s="21" t="s">
        <v>165</v>
      </c>
      <c r="F332" s="331">
        <v>21.824000000000002</v>
      </c>
      <c r="G332" s="43"/>
      <c r="H332" s="49"/>
    </row>
    <row r="333" s="2" customFormat="1" ht="16.8" customHeight="1">
      <c r="A333" s="43"/>
      <c r="B333" s="49"/>
      <c r="C333" s="330" t="s">
        <v>1355</v>
      </c>
      <c r="D333" s="330" t="s">
        <v>7099</v>
      </c>
      <c r="E333" s="21" t="s">
        <v>165</v>
      </c>
      <c r="F333" s="331">
        <v>31.437999999999999</v>
      </c>
      <c r="G333" s="43"/>
      <c r="H333" s="49"/>
    </row>
    <row r="334" s="2" customFormat="1" ht="16.8" customHeight="1">
      <c r="A334" s="43"/>
      <c r="B334" s="49"/>
      <c r="C334" s="326" t="s">
        <v>303</v>
      </c>
      <c r="D334" s="327" t="s">
        <v>304</v>
      </c>
      <c r="E334" s="328" t="s">
        <v>165</v>
      </c>
      <c r="F334" s="329">
        <v>192.26499999999999</v>
      </c>
      <c r="G334" s="43"/>
      <c r="H334" s="49"/>
    </row>
    <row r="335" s="2" customFormat="1" ht="16.8" customHeight="1">
      <c r="A335" s="43"/>
      <c r="B335" s="49"/>
      <c r="C335" s="330" t="s">
        <v>32</v>
      </c>
      <c r="D335" s="330" t="s">
        <v>7100</v>
      </c>
      <c r="E335" s="21" t="s">
        <v>32</v>
      </c>
      <c r="F335" s="331">
        <v>0</v>
      </c>
      <c r="G335" s="43"/>
      <c r="H335" s="49"/>
    </row>
    <row r="336" s="2" customFormat="1" ht="16.8" customHeight="1">
      <c r="A336" s="43"/>
      <c r="B336" s="49"/>
      <c r="C336" s="330" t="s">
        <v>32</v>
      </c>
      <c r="D336" s="330" t="s">
        <v>7101</v>
      </c>
      <c r="E336" s="21" t="s">
        <v>32</v>
      </c>
      <c r="F336" s="331">
        <v>85.491</v>
      </c>
      <c r="G336" s="43"/>
      <c r="H336" s="49"/>
    </row>
    <row r="337" s="2" customFormat="1" ht="16.8" customHeight="1">
      <c r="A337" s="43"/>
      <c r="B337" s="49"/>
      <c r="C337" s="330" t="s">
        <v>32</v>
      </c>
      <c r="D337" s="330" t="s">
        <v>7102</v>
      </c>
      <c r="E337" s="21" t="s">
        <v>32</v>
      </c>
      <c r="F337" s="331">
        <v>153.822</v>
      </c>
      <c r="G337" s="43"/>
      <c r="H337" s="49"/>
    </row>
    <row r="338" s="2" customFormat="1" ht="16.8" customHeight="1">
      <c r="A338" s="43"/>
      <c r="B338" s="49"/>
      <c r="C338" s="330" t="s">
        <v>32</v>
      </c>
      <c r="D338" s="330" t="s">
        <v>814</v>
      </c>
      <c r="E338" s="21" t="s">
        <v>32</v>
      </c>
      <c r="F338" s="331">
        <v>-47.048000000000002</v>
      </c>
      <c r="G338" s="43"/>
      <c r="H338" s="49"/>
    </row>
    <row r="339" s="2" customFormat="1" ht="16.8" customHeight="1">
      <c r="A339" s="43"/>
      <c r="B339" s="49"/>
      <c r="C339" s="330" t="s">
        <v>32</v>
      </c>
      <c r="D339" s="330" t="s">
        <v>583</v>
      </c>
      <c r="E339" s="21" t="s">
        <v>32</v>
      </c>
      <c r="F339" s="331">
        <v>192.26499999999999</v>
      </c>
      <c r="G339" s="43"/>
      <c r="H339" s="49"/>
    </row>
    <row r="340" s="2" customFormat="1" ht="16.8" customHeight="1">
      <c r="A340" s="43"/>
      <c r="B340" s="49"/>
      <c r="C340" s="332" t="s">
        <v>6959</v>
      </c>
      <c r="D340" s="43"/>
      <c r="E340" s="43"/>
      <c r="F340" s="43"/>
      <c r="G340" s="43"/>
      <c r="H340" s="49"/>
    </row>
    <row r="341" s="2" customFormat="1" ht="16.8" customHeight="1">
      <c r="A341" s="43"/>
      <c r="B341" s="49"/>
      <c r="C341" s="330" t="s">
        <v>1355</v>
      </c>
      <c r="D341" s="330" t="s">
        <v>7099</v>
      </c>
      <c r="E341" s="21" t="s">
        <v>165</v>
      </c>
      <c r="F341" s="331">
        <v>31.437999999999999</v>
      </c>
      <c r="G341" s="43"/>
      <c r="H341" s="49"/>
    </row>
    <row r="342" s="2" customFormat="1" ht="16.8" customHeight="1">
      <c r="A342" s="43"/>
      <c r="B342" s="49"/>
      <c r="C342" s="330" t="s">
        <v>2378</v>
      </c>
      <c r="D342" s="330" t="s">
        <v>7103</v>
      </c>
      <c r="E342" s="21" t="s">
        <v>165</v>
      </c>
      <c r="F342" s="331">
        <v>192.26499999999999</v>
      </c>
      <c r="G342" s="43"/>
      <c r="H342" s="49"/>
    </row>
    <row r="343" s="2" customFormat="1">
      <c r="A343" s="43"/>
      <c r="B343" s="49"/>
      <c r="C343" s="330" t="s">
        <v>2556</v>
      </c>
      <c r="D343" s="330" t="s">
        <v>7104</v>
      </c>
      <c r="E343" s="21" t="s">
        <v>165</v>
      </c>
      <c r="F343" s="331">
        <v>260.161</v>
      </c>
      <c r="G343" s="43"/>
      <c r="H343" s="49"/>
    </row>
    <row r="344" s="2" customFormat="1" ht="16.8" customHeight="1">
      <c r="A344" s="43"/>
      <c r="B344" s="49"/>
      <c r="C344" s="330" t="s">
        <v>2545</v>
      </c>
      <c r="D344" s="330" t="s">
        <v>7105</v>
      </c>
      <c r="E344" s="21" t="s">
        <v>165</v>
      </c>
      <c r="F344" s="331">
        <v>278.46100000000001</v>
      </c>
      <c r="G344" s="43"/>
      <c r="H344" s="49"/>
    </row>
    <row r="345" s="2" customFormat="1">
      <c r="A345" s="43"/>
      <c r="B345" s="49"/>
      <c r="C345" s="330" t="s">
        <v>3198</v>
      </c>
      <c r="D345" s="330" t="s">
        <v>7106</v>
      </c>
      <c r="E345" s="21" t="s">
        <v>212</v>
      </c>
      <c r="F345" s="331">
        <v>384.52999999999997</v>
      </c>
      <c r="G345" s="43"/>
      <c r="H345" s="49"/>
    </row>
    <row r="346" s="2" customFormat="1" ht="16.8" customHeight="1">
      <c r="A346" s="43"/>
      <c r="B346" s="49"/>
      <c r="C346" s="330" t="s">
        <v>3208</v>
      </c>
      <c r="D346" s="330" t="s">
        <v>7107</v>
      </c>
      <c r="E346" s="21" t="s">
        <v>785</v>
      </c>
      <c r="F346" s="331">
        <v>346.077</v>
      </c>
      <c r="G346" s="43"/>
      <c r="H346" s="49"/>
    </row>
    <row r="347" s="2" customFormat="1" ht="16.8" customHeight="1">
      <c r="A347" s="43"/>
      <c r="B347" s="49"/>
      <c r="C347" s="330" t="s">
        <v>3232</v>
      </c>
      <c r="D347" s="330" t="s">
        <v>7108</v>
      </c>
      <c r="E347" s="21" t="s">
        <v>785</v>
      </c>
      <c r="F347" s="331">
        <v>346.077</v>
      </c>
      <c r="G347" s="43"/>
      <c r="H347" s="49"/>
    </row>
    <row r="348" s="2" customFormat="1" ht="16.8" customHeight="1">
      <c r="A348" s="43"/>
      <c r="B348" s="49"/>
      <c r="C348" s="326" t="s">
        <v>306</v>
      </c>
      <c r="D348" s="327" t="s">
        <v>307</v>
      </c>
      <c r="E348" s="328" t="s">
        <v>165</v>
      </c>
      <c r="F348" s="329">
        <v>67.896000000000001</v>
      </c>
      <c r="G348" s="43"/>
      <c r="H348" s="49"/>
    </row>
    <row r="349" s="2" customFormat="1" ht="16.8" customHeight="1">
      <c r="A349" s="43"/>
      <c r="B349" s="49"/>
      <c r="C349" s="330" t="s">
        <v>32</v>
      </c>
      <c r="D349" s="330" t="s">
        <v>7109</v>
      </c>
      <c r="E349" s="21" t="s">
        <v>32</v>
      </c>
      <c r="F349" s="331">
        <v>43.456000000000003</v>
      </c>
      <c r="G349" s="43"/>
      <c r="H349" s="49"/>
    </row>
    <row r="350" s="2" customFormat="1" ht="16.8" customHeight="1">
      <c r="A350" s="43"/>
      <c r="B350" s="49"/>
      <c r="C350" s="330" t="s">
        <v>32</v>
      </c>
      <c r="D350" s="330" t="s">
        <v>808</v>
      </c>
      <c r="E350" s="21" t="s">
        <v>32</v>
      </c>
      <c r="F350" s="331">
        <v>-2.1499999999999999</v>
      </c>
      <c r="G350" s="43"/>
      <c r="H350" s="49"/>
    </row>
    <row r="351" s="2" customFormat="1" ht="16.8" customHeight="1">
      <c r="A351" s="43"/>
      <c r="B351" s="49"/>
      <c r="C351" s="330" t="s">
        <v>32</v>
      </c>
      <c r="D351" s="330" t="s">
        <v>7110</v>
      </c>
      <c r="E351" s="21" t="s">
        <v>32</v>
      </c>
      <c r="F351" s="331">
        <v>14.6</v>
      </c>
      <c r="G351" s="43"/>
      <c r="H351" s="49"/>
    </row>
    <row r="352" s="2" customFormat="1" ht="16.8" customHeight="1">
      <c r="A352" s="43"/>
      <c r="B352" s="49"/>
      <c r="C352" s="330" t="s">
        <v>32</v>
      </c>
      <c r="D352" s="330" t="s">
        <v>7111</v>
      </c>
      <c r="E352" s="21" t="s">
        <v>32</v>
      </c>
      <c r="F352" s="331">
        <v>0</v>
      </c>
      <c r="G352" s="43"/>
      <c r="H352" s="49"/>
    </row>
    <row r="353" s="2" customFormat="1" ht="16.8" customHeight="1">
      <c r="A353" s="43"/>
      <c r="B353" s="49"/>
      <c r="C353" s="330" t="s">
        <v>32</v>
      </c>
      <c r="D353" s="330" t="s">
        <v>7112</v>
      </c>
      <c r="E353" s="21" t="s">
        <v>32</v>
      </c>
      <c r="F353" s="331">
        <v>11.99</v>
      </c>
      <c r="G353" s="43"/>
      <c r="H353" s="49"/>
    </row>
    <row r="354" s="2" customFormat="1" ht="16.8" customHeight="1">
      <c r="A354" s="43"/>
      <c r="B354" s="49"/>
      <c r="C354" s="330" t="s">
        <v>32</v>
      </c>
      <c r="D354" s="330" t="s">
        <v>32</v>
      </c>
      <c r="E354" s="21" t="s">
        <v>32</v>
      </c>
      <c r="F354" s="331">
        <v>0</v>
      </c>
      <c r="G354" s="43"/>
      <c r="H354" s="49"/>
    </row>
    <row r="355" s="2" customFormat="1" ht="16.8" customHeight="1">
      <c r="A355" s="43"/>
      <c r="B355" s="49"/>
      <c r="C355" s="330" t="s">
        <v>32</v>
      </c>
      <c r="D355" s="330" t="s">
        <v>583</v>
      </c>
      <c r="E355" s="21" t="s">
        <v>32</v>
      </c>
      <c r="F355" s="331">
        <v>67.896000000000001</v>
      </c>
      <c r="G355" s="43"/>
      <c r="H355" s="49"/>
    </row>
    <row r="356" s="2" customFormat="1" ht="16.8" customHeight="1">
      <c r="A356" s="43"/>
      <c r="B356" s="49"/>
      <c r="C356" s="332" t="s">
        <v>6959</v>
      </c>
      <c r="D356" s="43"/>
      <c r="E356" s="43"/>
      <c r="F356" s="43"/>
      <c r="G356" s="43"/>
      <c r="H356" s="49"/>
    </row>
    <row r="357" s="2" customFormat="1">
      <c r="A357" s="43"/>
      <c r="B357" s="49"/>
      <c r="C357" s="330" t="s">
        <v>2556</v>
      </c>
      <c r="D357" s="330" t="s">
        <v>7104</v>
      </c>
      <c r="E357" s="21" t="s">
        <v>165</v>
      </c>
      <c r="F357" s="331">
        <v>260.161</v>
      </c>
      <c r="G357" s="43"/>
      <c r="H357" s="49"/>
    </row>
    <row r="358" s="2" customFormat="1" ht="16.8" customHeight="1">
      <c r="A358" s="43"/>
      <c r="B358" s="49"/>
      <c r="C358" s="330" t="s">
        <v>2545</v>
      </c>
      <c r="D358" s="330" t="s">
        <v>7105</v>
      </c>
      <c r="E358" s="21" t="s">
        <v>165</v>
      </c>
      <c r="F358" s="331">
        <v>278.46100000000001</v>
      </c>
      <c r="G358" s="43"/>
      <c r="H358" s="49"/>
    </row>
    <row r="359" s="2" customFormat="1">
      <c r="A359" s="43"/>
      <c r="B359" s="49"/>
      <c r="C359" s="330" t="s">
        <v>3198</v>
      </c>
      <c r="D359" s="330" t="s">
        <v>7106</v>
      </c>
      <c r="E359" s="21" t="s">
        <v>212</v>
      </c>
      <c r="F359" s="331">
        <v>407.37599999999998</v>
      </c>
      <c r="G359" s="43"/>
      <c r="H359" s="49"/>
    </row>
    <row r="360" s="2" customFormat="1" ht="16.8" customHeight="1">
      <c r="A360" s="43"/>
      <c r="B360" s="49"/>
      <c r="C360" s="330" t="s">
        <v>3208</v>
      </c>
      <c r="D360" s="330" t="s">
        <v>7107</v>
      </c>
      <c r="E360" s="21" t="s">
        <v>785</v>
      </c>
      <c r="F360" s="331">
        <v>122.21299999999999</v>
      </c>
      <c r="G360" s="43"/>
      <c r="H360" s="49"/>
    </row>
    <row r="361" s="2" customFormat="1" ht="16.8" customHeight="1">
      <c r="A361" s="43"/>
      <c r="B361" s="49"/>
      <c r="C361" s="330" t="s">
        <v>3649</v>
      </c>
      <c r="D361" s="330" t="s">
        <v>7113</v>
      </c>
      <c r="E361" s="21" t="s">
        <v>165</v>
      </c>
      <c r="F361" s="331">
        <v>67.896000000000001</v>
      </c>
      <c r="G361" s="43"/>
      <c r="H361" s="49"/>
    </row>
    <row r="362" s="2" customFormat="1" ht="16.8" customHeight="1">
      <c r="A362" s="43"/>
      <c r="B362" s="49"/>
      <c r="C362" s="326" t="s">
        <v>309</v>
      </c>
      <c r="D362" s="327" t="s">
        <v>310</v>
      </c>
      <c r="E362" s="328" t="s">
        <v>165</v>
      </c>
      <c r="F362" s="329">
        <v>67.027000000000001</v>
      </c>
      <c r="G362" s="43"/>
      <c r="H362" s="49"/>
    </row>
    <row r="363" s="2" customFormat="1" ht="16.8" customHeight="1">
      <c r="A363" s="43"/>
      <c r="B363" s="49"/>
      <c r="C363" s="330" t="s">
        <v>32</v>
      </c>
      <c r="D363" s="330" t="s">
        <v>7114</v>
      </c>
      <c r="E363" s="21" t="s">
        <v>32</v>
      </c>
      <c r="F363" s="331">
        <v>0</v>
      </c>
      <c r="G363" s="43"/>
      <c r="H363" s="49"/>
    </row>
    <row r="364" s="2" customFormat="1" ht="16.8" customHeight="1">
      <c r="A364" s="43"/>
      <c r="B364" s="49"/>
      <c r="C364" s="330" t="s">
        <v>32</v>
      </c>
      <c r="D364" s="330" t="s">
        <v>7115</v>
      </c>
      <c r="E364" s="21" t="s">
        <v>32</v>
      </c>
      <c r="F364" s="331">
        <v>73.367999999999995</v>
      </c>
      <c r="G364" s="43"/>
      <c r="H364" s="49"/>
    </row>
    <row r="365" s="2" customFormat="1" ht="16.8" customHeight="1">
      <c r="A365" s="43"/>
      <c r="B365" s="49"/>
      <c r="C365" s="330" t="s">
        <v>32</v>
      </c>
      <c r="D365" s="330" t="s">
        <v>7116</v>
      </c>
      <c r="E365" s="21" t="s">
        <v>32</v>
      </c>
      <c r="F365" s="331">
        <v>-8.4000000000000004</v>
      </c>
      <c r="G365" s="43"/>
      <c r="H365" s="49"/>
    </row>
    <row r="366" s="2" customFormat="1" ht="16.8" customHeight="1">
      <c r="A366" s="43"/>
      <c r="B366" s="49"/>
      <c r="C366" s="330" t="s">
        <v>32</v>
      </c>
      <c r="D366" s="330" t="s">
        <v>7117</v>
      </c>
      <c r="E366" s="21" t="s">
        <v>32</v>
      </c>
      <c r="F366" s="331">
        <v>2.0590000000000002</v>
      </c>
      <c r="G366" s="43"/>
      <c r="H366" s="49"/>
    </row>
    <row r="367" s="2" customFormat="1" ht="16.8" customHeight="1">
      <c r="A367" s="43"/>
      <c r="B367" s="49"/>
      <c r="C367" s="330" t="s">
        <v>32</v>
      </c>
      <c r="D367" s="330" t="s">
        <v>583</v>
      </c>
      <c r="E367" s="21" t="s">
        <v>32</v>
      </c>
      <c r="F367" s="331">
        <v>67.027000000000001</v>
      </c>
      <c r="G367" s="43"/>
      <c r="H367" s="49"/>
    </row>
    <row r="368" s="2" customFormat="1" ht="16.8" customHeight="1">
      <c r="A368" s="43"/>
      <c r="B368" s="49"/>
      <c r="C368" s="332" t="s">
        <v>6959</v>
      </c>
      <c r="D368" s="43"/>
      <c r="E368" s="43"/>
      <c r="F368" s="43"/>
      <c r="G368" s="43"/>
      <c r="H368" s="49"/>
    </row>
    <row r="369" s="2" customFormat="1" ht="16.8" customHeight="1">
      <c r="A369" s="43"/>
      <c r="B369" s="49"/>
      <c r="C369" s="330" t="s">
        <v>1342</v>
      </c>
      <c r="D369" s="330" t="s">
        <v>7094</v>
      </c>
      <c r="E369" s="21" t="s">
        <v>165</v>
      </c>
      <c r="F369" s="331">
        <v>526.58900000000006</v>
      </c>
      <c r="G369" s="43"/>
      <c r="H369" s="49"/>
    </row>
    <row r="370" s="2" customFormat="1" ht="16.8" customHeight="1">
      <c r="A370" s="43"/>
      <c r="B370" s="49"/>
      <c r="C370" s="330" t="s">
        <v>1492</v>
      </c>
      <c r="D370" s="330" t="s">
        <v>7118</v>
      </c>
      <c r="E370" s="21" t="s">
        <v>165</v>
      </c>
      <c r="F370" s="331">
        <v>114.06699999999999</v>
      </c>
      <c r="G370" s="43"/>
      <c r="H370" s="49"/>
    </row>
    <row r="371" s="2" customFormat="1" ht="16.8" customHeight="1">
      <c r="A371" s="43"/>
      <c r="B371" s="49"/>
      <c r="C371" s="330" t="s">
        <v>1517</v>
      </c>
      <c r="D371" s="330" t="s">
        <v>7095</v>
      </c>
      <c r="E371" s="21" t="s">
        <v>165</v>
      </c>
      <c r="F371" s="331">
        <v>675.22699999999998</v>
      </c>
      <c r="G371" s="43"/>
      <c r="H371" s="49"/>
    </row>
    <row r="372" s="2" customFormat="1" ht="16.8" customHeight="1">
      <c r="A372" s="43"/>
      <c r="B372" s="49"/>
      <c r="C372" s="326" t="s">
        <v>481</v>
      </c>
      <c r="D372" s="327" t="s">
        <v>482</v>
      </c>
      <c r="E372" s="328" t="s">
        <v>165</v>
      </c>
      <c r="F372" s="329">
        <v>23.076000000000001</v>
      </c>
      <c r="G372" s="43"/>
      <c r="H372" s="49"/>
    </row>
    <row r="373" s="2" customFormat="1" ht="16.8" customHeight="1">
      <c r="A373" s="43"/>
      <c r="B373" s="49"/>
      <c r="C373" s="330" t="s">
        <v>32</v>
      </c>
      <c r="D373" s="330" t="s">
        <v>7119</v>
      </c>
      <c r="E373" s="21" t="s">
        <v>32</v>
      </c>
      <c r="F373" s="331">
        <v>23.076000000000001</v>
      </c>
      <c r="G373" s="43"/>
      <c r="H373" s="49"/>
    </row>
    <row r="374" s="2" customFormat="1" ht="16.8" customHeight="1">
      <c r="A374" s="43"/>
      <c r="B374" s="49"/>
      <c r="C374" s="332" t="s">
        <v>6959</v>
      </c>
      <c r="D374" s="43"/>
      <c r="E374" s="43"/>
      <c r="F374" s="43"/>
      <c r="G374" s="43"/>
      <c r="H374" s="49"/>
    </row>
    <row r="375" s="2" customFormat="1" ht="16.8" customHeight="1">
      <c r="A375" s="43"/>
      <c r="B375" s="49"/>
      <c r="C375" s="330" t="s">
        <v>1342</v>
      </c>
      <c r="D375" s="330" t="s">
        <v>7094</v>
      </c>
      <c r="E375" s="21" t="s">
        <v>165</v>
      </c>
      <c r="F375" s="331">
        <v>526.58900000000006</v>
      </c>
      <c r="G375" s="43"/>
      <c r="H375" s="49"/>
    </row>
    <row r="376" s="2" customFormat="1" ht="16.8" customHeight="1">
      <c r="A376" s="43"/>
      <c r="B376" s="49"/>
      <c r="C376" s="330" t="s">
        <v>1517</v>
      </c>
      <c r="D376" s="330" t="s">
        <v>7095</v>
      </c>
      <c r="E376" s="21" t="s">
        <v>165</v>
      </c>
      <c r="F376" s="331">
        <v>675.22699999999998</v>
      </c>
      <c r="G376" s="43"/>
      <c r="H376" s="49"/>
    </row>
    <row r="377" s="2" customFormat="1">
      <c r="A377" s="43"/>
      <c r="B377" s="49"/>
      <c r="C377" s="330" t="s">
        <v>1367</v>
      </c>
      <c r="D377" s="330" t="s">
        <v>7120</v>
      </c>
      <c r="E377" s="21" t="s">
        <v>165</v>
      </c>
      <c r="F377" s="331">
        <v>23.076000000000001</v>
      </c>
      <c r="G377" s="43"/>
      <c r="H377" s="49"/>
    </row>
    <row r="378" s="2" customFormat="1" ht="16.8" customHeight="1">
      <c r="A378" s="43"/>
      <c r="B378" s="49"/>
      <c r="C378" s="326" t="s">
        <v>485</v>
      </c>
      <c r="D378" s="327" t="s">
        <v>486</v>
      </c>
      <c r="E378" s="328" t="s">
        <v>165</v>
      </c>
      <c r="F378" s="329">
        <v>37.008000000000003</v>
      </c>
      <c r="G378" s="43"/>
      <c r="H378" s="49"/>
    </row>
    <row r="379" s="2" customFormat="1" ht="16.8" customHeight="1">
      <c r="A379" s="43"/>
      <c r="B379" s="49"/>
      <c r="C379" s="330" t="s">
        <v>32</v>
      </c>
      <c r="D379" s="330" t="s">
        <v>7121</v>
      </c>
      <c r="E379" s="21" t="s">
        <v>32</v>
      </c>
      <c r="F379" s="331">
        <v>37.008000000000003</v>
      </c>
      <c r="G379" s="43"/>
      <c r="H379" s="49"/>
    </row>
    <row r="380" s="2" customFormat="1" ht="16.8" customHeight="1">
      <c r="A380" s="43"/>
      <c r="B380" s="49"/>
      <c r="C380" s="332" t="s">
        <v>6959</v>
      </c>
      <c r="D380" s="43"/>
      <c r="E380" s="43"/>
      <c r="F380" s="43"/>
      <c r="G380" s="43"/>
      <c r="H380" s="49"/>
    </row>
    <row r="381" s="2" customFormat="1" ht="16.8" customHeight="1">
      <c r="A381" s="43"/>
      <c r="B381" s="49"/>
      <c r="C381" s="330" t="s">
        <v>1517</v>
      </c>
      <c r="D381" s="330" t="s">
        <v>7095</v>
      </c>
      <c r="E381" s="21" t="s">
        <v>165</v>
      </c>
      <c r="F381" s="331">
        <v>675.22699999999998</v>
      </c>
      <c r="G381" s="43"/>
      <c r="H381" s="49"/>
    </row>
    <row r="382" s="2" customFormat="1" ht="16.8" customHeight="1">
      <c r="A382" s="43"/>
      <c r="B382" s="49"/>
      <c r="C382" s="326" t="s">
        <v>312</v>
      </c>
      <c r="D382" s="327" t="s">
        <v>313</v>
      </c>
      <c r="E382" s="328" t="s">
        <v>260</v>
      </c>
      <c r="F382" s="329">
        <v>43.200000000000003</v>
      </c>
      <c r="G382" s="43"/>
      <c r="H382" s="49"/>
    </row>
    <row r="383" s="2" customFormat="1" ht="16.8" customHeight="1">
      <c r="A383" s="43"/>
      <c r="B383" s="49"/>
      <c r="C383" s="330" t="s">
        <v>32</v>
      </c>
      <c r="D383" s="330" t="s">
        <v>7122</v>
      </c>
      <c r="E383" s="21" t="s">
        <v>32</v>
      </c>
      <c r="F383" s="331">
        <v>22.800000000000001</v>
      </c>
      <c r="G383" s="43"/>
      <c r="H383" s="49"/>
    </row>
    <row r="384" s="2" customFormat="1" ht="16.8" customHeight="1">
      <c r="A384" s="43"/>
      <c r="B384" s="49"/>
      <c r="C384" s="330" t="s">
        <v>32</v>
      </c>
      <c r="D384" s="330" t="s">
        <v>7123</v>
      </c>
      <c r="E384" s="21" t="s">
        <v>32</v>
      </c>
      <c r="F384" s="331">
        <v>20.399999999999999</v>
      </c>
      <c r="G384" s="43"/>
      <c r="H384" s="49"/>
    </row>
    <row r="385" s="2" customFormat="1" ht="16.8" customHeight="1">
      <c r="A385" s="43"/>
      <c r="B385" s="49"/>
      <c r="C385" s="330" t="s">
        <v>32</v>
      </c>
      <c r="D385" s="330" t="s">
        <v>583</v>
      </c>
      <c r="E385" s="21" t="s">
        <v>32</v>
      </c>
      <c r="F385" s="331">
        <v>43.200000000000003</v>
      </c>
      <c r="G385" s="43"/>
      <c r="H385" s="49"/>
    </row>
    <row r="386" s="2" customFormat="1" ht="16.8" customHeight="1">
      <c r="A386" s="43"/>
      <c r="B386" s="49"/>
      <c r="C386" s="332" t="s">
        <v>6959</v>
      </c>
      <c r="D386" s="43"/>
      <c r="E386" s="43"/>
      <c r="F386" s="43"/>
      <c r="G386" s="43"/>
      <c r="H386" s="49"/>
    </row>
    <row r="387" s="2" customFormat="1" ht="16.8" customHeight="1">
      <c r="A387" s="43"/>
      <c r="B387" s="49"/>
      <c r="C387" s="330" t="s">
        <v>1223</v>
      </c>
      <c r="D387" s="330" t="s">
        <v>7124</v>
      </c>
      <c r="E387" s="21" t="s">
        <v>561</v>
      </c>
      <c r="F387" s="331">
        <v>5.3559999999999999</v>
      </c>
      <c r="G387" s="43"/>
      <c r="H387" s="49"/>
    </row>
    <row r="388" s="2" customFormat="1" ht="16.8" customHeight="1">
      <c r="A388" s="43"/>
      <c r="B388" s="49"/>
      <c r="C388" s="330" t="s">
        <v>1251</v>
      </c>
      <c r="D388" s="330" t="s">
        <v>7125</v>
      </c>
      <c r="E388" s="21" t="s">
        <v>165</v>
      </c>
      <c r="F388" s="331">
        <v>6.9119999999999999</v>
      </c>
      <c r="G388" s="43"/>
      <c r="H388" s="49"/>
    </row>
    <row r="389" s="2" customFormat="1" ht="16.8" customHeight="1">
      <c r="A389" s="43"/>
      <c r="B389" s="49"/>
      <c r="C389" s="326" t="s">
        <v>315</v>
      </c>
      <c r="D389" s="327" t="s">
        <v>316</v>
      </c>
      <c r="E389" s="328" t="s">
        <v>165</v>
      </c>
      <c r="F389" s="329">
        <v>516.56299999999999</v>
      </c>
      <c r="G389" s="43"/>
      <c r="H389" s="49"/>
    </row>
    <row r="390" s="2" customFormat="1" ht="16.8" customHeight="1">
      <c r="A390" s="43"/>
      <c r="B390" s="49"/>
      <c r="C390" s="330" t="s">
        <v>32</v>
      </c>
      <c r="D390" s="330" t="s">
        <v>7126</v>
      </c>
      <c r="E390" s="21" t="s">
        <v>32</v>
      </c>
      <c r="F390" s="331">
        <v>19.739999999999998</v>
      </c>
      <c r="G390" s="43"/>
      <c r="H390" s="49"/>
    </row>
    <row r="391" s="2" customFormat="1" ht="16.8" customHeight="1">
      <c r="A391" s="43"/>
      <c r="B391" s="49"/>
      <c r="C391" s="330" t="s">
        <v>32</v>
      </c>
      <c r="D391" s="330" t="s">
        <v>7127</v>
      </c>
      <c r="E391" s="21" t="s">
        <v>32</v>
      </c>
      <c r="F391" s="331">
        <v>129.02500000000001</v>
      </c>
      <c r="G391" s="43"/>
      <c r="H391" s="49"/>
    </row>
    <row r="392" s="2" customFormat="1" ht="16.8" customHeight="1">
      <c r="A392" s="43"/>
      <c r="B392" s="49"/>
      <c r="C392" s="330" t="s">
        <v>32</v>
      </c>
      <c r="D392" s="330" t="s">
        <v>7128</v>
      </c>
      <c r="E392" s="21" t="s">
        <v>32</v>
      </c>
      <c r="F392" s="331">
        <v>13.41</v>
      </c>
      <c r="G392" s="43"/>
      <c r="H392" s="49"/>
    </row>
    <row r="393" s="2" customFormat="1" ht="16.8" customHeight="1">
      <c r="A393" s="43"/>
      <c r="B393" s="49"/>
      <c r="C393" s="330" t="s">
        <v>32</v>
      </c>
      <c r="D393" s="330" t="s">
        <v>7129</v>
      </c>
      <c r="E393" s="21" t="s">
        <v>32</v>
      </c>
      <c r="F393" s="331">
        <v>65.599999999999994</v>
      </c>
      <c r="G393" s="43"/>
      <c r="H393" s="49"/>
    </row>
    <row r="394" s="2" customFormat="1" ht="16.8" customHeight="1">
      <c r="A394" s="43"/>
      <c r="B394" s="49"/>
      <c r="C394" s="330" t="s">
        <v>32</v>
      </c>
      <c r="D394" s="330" t="s">
        <v>7130</v>
      </c>
      <c r="E394" s="21" t="s">
        <v>32</v>
      </c>
      <c r="F394" s="331">
        <v>288.78800000000001</v>
      </c>
      <c r="G394" s="43"/>
      <c r="H394" s="49"/>
    </row>
    <row r="395" s="2" customFormat="1" ht="16.8" customHeight="1">
      <c r="A395" s="43"/>
      <c r="B395" s="49"/>
      <c r="C395" s="330" t="s">
        <v>32</v>
      </c>
      <c r="D395" s="330" t="s">
        <v>583</v>
      </c>
      <c r="E395" s="21" t="s">
        <v>32</v>
      </c>
      <c r="F395" s="331">
        <v>516.56299999999999</v>
      </c>
      <c r="G395" s="43"/>
      <c r="H395" s="49"/>
    </row>
    <row r="396" s="2" customFormat="1" ht="16.8" customHeight="1">
      <c r="A396" s="43"/>
      <c r="B396" s="49"/>
      <c r="C396" s="332" t="s">
        <v>6959</v>
      </c>
      <c r="D396" s="43"/>
      <c r="E396" s="43"/>
      <c r="F396" s="43"/>
      <c r="G396" s="43"/>
      <c r="H396" s="49"/>
    </row>
    <row r="397" s="2" customFormat="1" ht="16.8" customHeight="1">
      <c r="A397" s="43"/>
      <c r="B397" s="49"/>
      <c r="C397" s="330" t="s">
        <v>664</v>
      </c>
      <c r="D397" s="330" t="s">
        <v>7131</v>
      </c>
      <c r="E397" s="21" t="s">
        <v>165</v>
      </c>
      <c r="F397" s="331">
        <v>516.56299999999999</v>
      </c>
      <c r="G397" s="43"/>
      <c r="H397" s="49"/>
    </row>
    <row r="398" s="2" customFormat="1">
      <c r="A398" s="43"/>
      <c r="B398" s="49"/>
      <c r="C398" s="330" t="s">
        <v>725</v>
      </c>
      <c r="D398" s="330" t="s">
        <v>7132</v>
      </c>
      <c r="E398" s="21" t="s">
        <v>561</v>
      </c>
      <c r="F398" s="331">
        <v>103.313</v>
      </c>
      <c r="G398" s="43"/>
      <c r="H398" s="49"/>
    </row>
    <row r="399" s="2" customFormat="1" ht="16.8" customHeight="1">
      <c r="A399" s="43"/>
      <c r="B399" s="49"/>
      <c r="C399" s="330" t="s">
        <v>1867</v>
      </c>
      <c r="D399" s="330" t="s">
        <v>7133</v>
      </c>
      <c r="E399" s="21" t="s">
        <v>165</v>
      </c>
      <c r="F399" s="331">
        <v>516.56299999999999</v>
      </c>
      <c r="G399" s="43"/>
      <c r="H399" s="49"/>
    </row>
    <row r="400" s="2" customFormat="1" ht="16.8" customHeight="1">
      <c r="A400" s="43"/>
      <c r="B400" s="49"/>
      <c r="C400" s="330" t="s">
        <v>1883</v>
      </c>
      <c r="D400" s="330" t="s">
        <v>7134</v>
      </c>
      <c r="E400" s="21" t="s">
        <v>165</v>
      </c>
      <c r="F400" s="331">
        <v>1033.126</v>
      </c>
      <c r="G400" s="43"/>
      <c r="H400" s="49"/>
    </row>
    <row r="401" s="2" customFormat="1">
      <c r="A401" s="43"/>
      <c r="B401" s="49"/>
      <c r="C401" s="330" t="s">
        <v>1900</v>
      </c>
      <c r="D401" s="330" t="s">
        <v>1901</v>
      </c>
      <c r="E401" s="21" t="s">
        <v>165</v>
      </c>
      <c r="F401" s="331">
        <v>898.81399999999996</v>
      </c>
      <c r="G401" s="43"/>
      <c r="H401" s="49"/>
    </row>
    <row r="402" s="2" customFormat="1">
      <c r="A402" s="43"/>
      <c r="B402" s="49"/>
      <c r="C402" s="330" t="s">
        <v>1895</v>
      </c>
      <c r="D402" s="330" t="s">
        <v>1896</v>
      </c>
      <c r="E402" s="21" t="s">
        <v>165</v>
      </c>
      <c r="F402" s="331">
        <v>898.81399999999996</v>
      </c>
      <c r="G402" s="43"/>
      <c r="H402" s="49"/>
    </row>
    <row r="403" s="2" customFormat="1" ht="16.8" customHeight="1">
      <c r="A403" s="43"/>
      <c r="B403" s="49"/>
      <c r="C403" s="326" t="s">
        <v>318</v>
      </c>
      <c r="D403" s="327" t="s">
        <v>319</v>
      </c>
      <c r="E403" s="328" t="s">
        <v>260</v>
      </c>
      <c r="F403" s="329">
        <v>184.41</v>
      </c>
      <c r="G403" s="43"/>
      <c r="H403" s="49"/>
    </row>
    <row r="404" s="2" customFormat="1" ht="16.8" customHeight="1">
      <c r="A404" s="43"/>
      <c r="B404" s="49"/>
      <c r="C404" s="330" t="s">
        <v>32</v>
      </c>
      <c r="D404" s="330" t="s">
        <v>7135</v>
      </c>
      <c r="E404" s="21" t="s">
        <v>32</v>
      </c>
      <c r="F404" s="331">
        <v>12.65</v>
      </c>
      <c r="G404" s="43"/>
      <c r="H404" s="49"/>
    </row>
    <row r="405" s="2" customFormat="1" ht="16.8" customHeight="1">
      <c r="A405" s="43"/>
      <c r="B405" s="49"/>
      <c r="C405" s="330" t="s">
        <v>32</v>
      </c>
      <c r="D405" s="330" t="s">
        <v>1417</v>
      </c>
      <c r="E405" s="21" t="s">
        <v>32</v>
      </c>
      <c r="F405" s="331">
        <v>52.700000000000003</v>
      </c>
      <c r="G405" s="43"/>
      <c r="H405" s="49"/>
    </row>
    <row r="406" s="2" customFormat="1" ht="16.8" customHeight="1">
      <c r="A406" s="43"/>
      <c r="B406" s="49"/>
      <c r="C406" s="330" t="s">
        <v>32</v>
      </c>
      <c r="D406" s="330" t="s">
        <v>7136</v>
      </c>
      <c r="E406" s="21" t="s">
        <v>32</v>
      </c>
      <c r="F406" s="331">
        <v>14.960000000000001</v>
      </c>
      <c r="G406" s="43"/>
      <c r="H406" s="49"/>
    </row>
    <row r="407" s="2" customFormat="1" ht="16.8" customHeight="1">
      <c r="A407" s="43"/>
      <c r="B407" s="49"/>
      <c r="C407" s="330" t="s">
        <v>32</v>
      </c>
      <c r="D407" s="330" t="s">
        <v>1418</v>
      </c>
      <c r="E407" s="21" t="s">
        <v>32</v>
      </c>
      <c r="F407" s="331">
        <v>33.299999999999997</v>
      </c>
      <c r="G407" s="43"/>
      <c r="H407" s="49"/>
    </row>
    <row r="408" s="2" customFormat="1" ht="16.8" customHeight="1">
      <c r="A408" s="43"/>
      <c r="B408" s="49"/>
      <c r="C408" s="330" t="s">
        <v>32</v>
      </c>
      <c r="D408" s="330" t="s">
        <v>1419</v>
      </c>
      <c r="E408" s="21" t="s">
        <v>32</v>
      </c>
      <c r="F408" s="331">
        <v>70.799999999999997</v>
      </c>
      <c r="G408" s="43"/>
      <c r="H408" s="49"/>
    </row>
    <row r="409" s="2" customFormat="1" ht="16.8" customHeight="1">
      <c r="A409" s="43"/>
      <c r="B409" s="49"/>
      <c r="C409" s="330" t="s">
        <v>32</v>
      </c>
      <c r="D409" s="330" t="s">
        <v>583</v>
      </c>
      <c r="E409" s="21" t="s">
        <v>32</v>
      </c>
      <c r="F409" s="331">
        <v>184.41</v>
      </c>
      <c r="G409" s="43"/>
      <c r="H409" s="49"/>
    </row>
    <row r="410" s="2" customFormat="1" ht="16.8" customHeight="1">
      <c r="A410" s="43"/>
      <c r="B410" s="49"/>
      <c r="C410" s="332" t="s">
        <v>6959</v>
      </c>
      <c r="D410" s="43"/>
      <c r="E410" s="43"/>
      <c r="F410" s="43"/>
      <c r="G410" s="43"/>
      <c r="H410" s="49"/>
    </row>
    <row r="411" s="2" customFormat="1" ht="16.8" customHeight="1">
      <c r="A411" s="43"/>
      <c r="B411" s="49"/>
      <c r="C411" s="330" t="s">
        <v>739</v>
      </c>
      <c r="D411" s="330" t="s">
        <v>7137</v>
      </c>
      <c r="E411" s="21" t="s">
        <v>165</v>
      </c>
      <c r="F411" s="331">
        <v>92.204999999999998</v>
      </c>
      <c r="G411" s="43"/>
      <c r="H411" s="49"/>
    </row>
    <row r="412" s="2" customFormat="1" ht="16.8" customHeight="1">
      <c r="A412" s="43"/>
      <c r="B412" s="49"/>
      <c r="C412" s="330" t="s">
        <v>1843</v>
      </c>
      <c r="D412" s="330" t="s">
        <v>7138</v>
      </c>
      <c r="E412" s="21" t="s">
        <v>165</v>
      </c>
      <c r="F412" s="331">
        <v>221.292</v>
      </c>
      <c r="G412" s="43"/>
      <c r="H412" s="49"/>
    </row>
    <row r="413" s="2" customFormat="1" ht="16.8" customHeight="1">
      <c r="A413" s="43"/>
      <c r="B413" s="49"/>
      <c r="C413" s="330" t="s">
        <v>1849</v>
      </c>
      <c r="D413" s="330" t="s">
        <v>7139</v>
      </c>
      <c r="E413" s="21" t="s">
        <v>785</v>
      </c>
      <c r="F413" s="331">
        <v>184.41</v>
      </c>
      <c r="G413" s="43"/>
      <c r="H413" s="49"/>
    </row>
    <row r="414" s="2" customFormat="1" ht="16.8" customHeight="1">
      <c r="A414" s="43"/>
      <c r="B414" s="49"/>
      <c r="C414" s="330" t="s">
        <v>1854</v>
      </c>
      <c r="D414" s="330" t="s">
        <v>7140</v>
      </c>
      <c r="E414" s="21" t="s">
        <v>212</v>
      </c>
      <c r="F414" s="331">
        <v>1014.255</v>
      </c>
      <c r="G414" s="43"/>
      <c r="H414" s="49"/>
    </row>
    <row r="415" s="2" customFormat="1" ht="16.8" customHeight="1">
      <c r="A415" s="43"/>
      <c r="B415" s="49"/>
      <c r="C415" s="330" t="s">
        <v>1904</v>
      </c>
      <c r="D415" s="330" t="s">
        <v>7141</v>
      </c>
      <c r="E415" s="21" t="s">
        <v>785</v>
      </c>
      <c r="F415" s="331">
        <v>184.41</v>
      </c>
      <c r="G415" s="43"/>
      <c r="H415" s="49"/>
    </row>
    <row r="416" s="2" customFormat="1" ht="16.8" customHeight="1">
      <c r="A416" s="43"/>
      <c r="B416" s="49"/>
      <c r="C416" s="326" t="s">
        <v>321</v>
      </c>
      <c r="D416" s="327" t="s">
        <v>322</v>
      </c>
      <c r="E416" s="328" t="s">
        <v>165</v>
      </c>
      <c r="F416" s="329">
        <v>254.95099999999999</v>
      </c>
      <c r="G416" s="43"/>
      <c r="H416" s="49"/>
    </row>
    <row r="417" s="2" customFormat="1" ht="16.8" customHeight="1">
      <c r="A417" s="43"/>
      <c r="B417" s="49"/>
      <c r="C417" s="330" t="s">
        <v>32</v>
      </c>
      <c r="D417" s="330" t="s">
        <v>7142</v>
      </c>
      <c r="E417" s="21" t="s">
        <v>32</v>
      </c>
      <c r="F417" s="331">
        <v>18.975000000000001</v>
      </c>
      <c r="G417" s="43"/>
      <c r="H417" s="49"/>
    </row>
    <row r="418" s="2" customFormat="1" ht="16.8" customHeight="1">
      <c r="A418" s="43"/>
      <c r="B418" s="49"/>
      <c r="C418" s="330" t="s">
        <v>32</v>
      </c>
      <c r="D418" s="330" t="s">
        <v>7143</v>
      </c>
      <c r="E418" s="21" t="s">
        <v>32</v>
      </c>
      <c r="F418" s="331">
        <v>73.780000000000001</v>
      </c>
      <c r="G418" s="43"/>
      <c r="H418" s="49"/>
    </row>
    <row r="419" s="2" customFormat="1" ht="16.8" customHeight="1">
      <c r="A419" s="43"/>
      <c r="B419" s="49"/>
      <c r="C419" s="330" t="s">
        <v>32</v>
      </c>
      <c r="D419" s="330" t="s">
        <v>7144</v>
      </c>
      <c r="E419" s="21" t="s">
        <v>32</v>
      </c>
      <c r="F419" s="331">
        <v>16.456</v>
      </c>
      <c r="G419" s="43"/>
      <c r="H419" s="49"/>
    </row>
    <row r="420" s="2" customFormat="1" ht="16.8" customHeight="1">
      <c r="A420" s="43"/>
      <c r="B420" s="49"/>
      <c r="C420" s="330" t="s">
        <v>32</v>
      </c>
      <c r="D420" s="330" t="s">
        <v>7145</v>
      </c>
      <c r="E420" s="21" t="s">
        <v>32</v>
      </c>
      <c r="F420" s="331">
        <v>46.619999999999997</v>
      </c>
      <c r="G420" s="43"/>
      <c r="H420" s="49"/>
    </row>
    <row r="421" s="2" customFormat="1" ht="16.8" customHeight="1">
      <c r="A421" s="43"/>
      <c r="B421" s="49"/>
      <c r="C421" s="330" t="s">
        <v>32</v>
      </c>
      <c r="D421" s="330" t="s">
        <v>7146</v>
      </c>
      <c r="E421" s="21" t="s">
        <v>32</v>
      </c>
      <c r="F421" s="331">
        <v>99.120000000000005</v>
      </c>
      <c r="G421" s="43"/>
      <c r="H421" s="49"/>
    </row>
    <row r="422" s="2" customFormat="1" ht="16.8" customHeight="1">
      <c r="A422" s="43"/>
      <c r="B422" s="49"/>
      <c r="C422" s="330" t="s">
        <v>32</v>
      </c>
      <c r="D422" s="330" t="s">
        <v>583</v>
      </c>
      <c r="E422" s="21" t="s">
        <v>32</v>
      </c>
      <c r="F422" s="331">
        <v>254.95099999999999</v>
      </c>
      <c r="G422" s="43"/>
      <c r="H422" s="49"/>
    </row>
    <row r="423" s="2" customFormat="1" ht="16.8" customHeight="1">
      <c r="A423" s="43"/>
      <c r="B423" s="49"/>
      <c r="C423" s="332" t="s">
        <v>6959</v>
      </c>
      <c r="D423" s="43"/>
      <c r="E423" s="43"/>
      <c r="F423" s="43"/>
      <c r="G423" s="43"/>
      <c r="H423" s="49"/>
    </row>
    <row r="424" s="2" customFormat="1" ht="16.8" customHeight="1">
      <c r="A424" s="43"/>
      <c r="B424" s="49"/>
      <c r="C424" s="330" t="s">
        <v>1872</v>
      </c>
      <c r="D424" s="330" t="s">
        <v>7147</v>
      </c>
      <c r="E424" s="21" t="s">
        <v>165</v>
      </c>
      <c r="F424" s="331">
        <v>254.95099999999999</v>
      </c>
      <c r="G424" s="43"/>
      <c r="H424" s="49"/>
    </row>
    <row r="425" s="2" customFormat="1" ht="16.8" customHeight="1">
      <c r="A425" s="43"/>
      <c r="B425" s="49"/>
      <c r="C425" s="330" t="s">
        <v>1889</v>
      </c>
      <c r="D425" s="330" t="s">
        <v>7148</v>
      </c>
      <c r="E425" s="21" t="s">
        <v>165</v>
      </c>
      <c r="F425" s="331">
        <v>509.90199999999999</v>
      </c>
      <c r="G425" s="43"/>
      <c r="H425" s="49"/>
    </row>
    <row r="426" s="2" customFormat="1">
      <c r="A426" s="43"/>
      <c r="B426" s="49"/>
      <c r="C426" s="330" t="s">
        <v>1900</v>
      </c>
      <c r="D426" s="330" t="s">
        <v>1901</v>
      </c>
      <c r="E426" s="21" t="s">
        <v>165</v>
      </c>
      <c r="F426" s="331">
        <v>898.81399999999996</v>
      </c>
      <c r="G426" s="43"/>
      <c r="H426" s="49"/>
    </row>
    <row r="427" s="2" customFormat="1">
      <c r="A427" s="43"/>
      <c r="B427" s="49"/>
      <c r="C427" s="330" t="s">
        <v>1895</v>
      </c>
      <c r="D427" s="330" t="s">
        <v>1896</v>
      </c>
      <c r="E427" s="21" t="s">
        <v>165</v>
      </c>
      <c r="F427" s="331">
        <v>898.81399999999996</v>
      </c>
      <c r="G427" s="43"/>
      <c r="H427" s="49"/>
    </row>
    <row r="428" s="2" customFormat="1" ht="16.8" customHeight="1">
      <c r="A428" s="43"/>
      <c r="B428" s="49"/>
      <c r="C428" s="326" t="s">
        <v>324</v>
      </c>
      <c r="D428" s="327" t="s">
        <v>325</v>
      </c>
      <c r="E428" s="328" t="s">
        <v>165</v>
      </c>
      <c r="F428" s="329">
        <v>297.34199999999998</v>
      </c>
      <c r="G428" s="43"/>
      <c r="H428" s="49"/>
    </row>
    <row r="429" s="2" customFormat="1" ht="16.8" customHeight="1">
      <c r="A429" s="43"/>
      <c r="B429" s="49"/>
      <c r="C429" s="330" t="s">
        <v>32</v>
      </c>
      <c r="D429" s="330" t="s">
        <v>2048</v>
      </c>
      <c r="E429" s="21" t="s">
        <v>32</v>
      </c>
      <c r="F429" s="331">
        <v>0</v>
      </c>
      <c r="G429" s="43"/>
      <c r="H429" s="49"/>
    </row>
    <row r="430" s="2" customFormat="1" ht="16.8" customHeight="1">
      <c r="A430" s="43"/>
      <c r="B430" s="49"/>
      <c r="C430" s="330" t="s">
        <v>32</v>
      </c>
      <c r="D430" s="330" t="s">
        <v>7149</v>
      </c>
      <c r="E430" s="21" t="s">
        <v>32</v>
      </c>
      <c r="F430" s="331">
        <v>172.26300000000001</v>
      </c>
      <c r="G430" s="43"/>
      <c r="H430" s="49"/>
    </row>
    <row r="431" s="2" customFormat="1" ht="16.8" customHeight="1">
      <c r="A431" s="43"/>
      <c r="B431" s="49"/>
      <c r="C431" s="330" t="s">
        <v>32</v>
      </c>
      <c r="D431" s="330" t="s">
        <v>2050</v>
      </c>
      <c r="E431" s="21" t="s">
        <v>32</v>
      </c>
      <c r="F431" s="331">
        <v>0</v>
      </c>
      <c r="G431" s="43"/>
      <c r="H431" s="49"/>
    </row>
    <row r="432" s="2" customFormat="1" ht="16.8" customHeight="1">
      <c r="A432" s="43"/>
      <c r="B432" s="49"/>
      <c r="C432" s="330" t="s">
        <v>32</v>
      </c>
      <c r="D432" s="330" t="s">
        <v>7150</v>
      </c>
      <c r="E432" s="21" t="s">
        <v>32</v>
      </c>
      <c r="F432" s="331">
        <v>125.07899999999999</v>
      </c>
      <c r="G432" s="43"/>
      <c r="H432" s="49"/>
    </row>
    <row r="433" s="2" customFormat="1" ht="16.8" customHeight="1">
      <c r="A433" s="43"/>
      <c r="B433" s="49"/>
      <c r="C433" s="330" t="s">
        <v>32</v>
      </c>
      <c r="D433" s="330" t="s">
        <v>583</v>
      </c>
      <c r="E433" s="21" t="s">
        <v>32</v>
      </c>
      <c r="F433" s="331">
        <v>297.34199999999998</v>
      </c>
      <c r="G433" s="43"/>
      <c r="H433" s="49"/>
    </row>
    <row r="434" s="2" customFormat="1" ht="16.8" customHeight="1">
      <c r="A434" s="43"/>
      <c r="B434" s="49"/>
      <c r="C434" s="332" t="s">
        <v>6959</v>
      </c>
      <c r="D434" s="43"/>
      <c r="E434" s="43"/>
      <c r="F434" s="43"/>
      <c r="G434" s="43"/>
      <c r="H434" s="49"/>
    </row>
    <row r="435" s="2" customFormat="1" ht="16.8" customHeight="1">
      <c r="A435" s="43"/>
      <c r="B435" s="49"/>
      <c r="C435" s="330" t="s">
        <v>2040</v>
      </c>
      <c r="D435" s="330" t="s">
        <v>7151</v>
      </c>
      <c r="E435" s="21" t="s">
        <v>165</v>
      </c>
      <c r="F435" s="331">
        <v>349.74799999999999</v>
      </c>
      <c r="G435" s="43"/>
      <c r="H435" s="49"/>
    </row>
    <row r="436" s="2" customFormat="1" ht="16.8" customHeight="1">
      <c r="A436" s="43"/>
      <c r="B436" s="49"/>
      <c r="C436" s="326" t="s">
        <v>251</v>
      </c>
      <c r="D436" s="327" t="s">
        <v>252</v>
      </c>
      <c r="E436" s="328" t="s">
        <v>165</v>
      </c>
      <c r="F436" s="329">
        <v>52.405999999999999</v>
      </c>
      <c r="G436" s="43"/>
      <c r="H436" s="49"/>
    </row>
    <row r="437" s="2" customFormat="1" ht="16.8" customHeight="1">
      <c r="A437" s="43"/>
      <c r="B437" s="49"/>
      <c r="C437" s="330" t="s">
        <v>32</v>
      </c>
      <c r="D437" s="330" t="s">
        <v>2062</v>
      </c>
      <c r="E437" s="21" t="s">
        <v>32</v>
      </c>
      <c r="F437" s="331">
        <v>0</v>
      </c>
      <c r="G437" s="43"/>
      <c r="H437" s="49"/>
    </row>
    <row r="438" s="2" customFormat="1">
      <c r="A438" s="43"/>
      <c r="B438" s="49"/>
      <c r="C438" s="330" t="s">
        <v>32</v>
      </c>
      <c r="D438" s="330" t="s">
        <v>7152</v>
      </c>
      <c r="E438" s="21" t="s">
        <v>32</v>
      </c>
      <c r="F438" s="331">
        <v>31.736000000000001</v>
      </c>
      <c r="G438" s="43"/>
      <c r="H438" s="49"/>
    </row>
    <row r="439" s="2" customFormat="1" ht="16.8" customHeight="1">
      <c r="A439" s="43"/>
      <c r="B439" s="49"/>
      <c r="C439" s="330" t="s">
        <v>32</v>
      </c>
      <c r="D439" s="330" t="s">
        <v>7153</v>
      </c>
      <c r="E439" s="21" t="s">
        <v>32</v>
      </c>
      <c r="F439" s="331">
        <v>3</v>
      </c>
      <c r="G439" s="43"/>
      <c r="H439" s="49"/>
    </row>
    <row r="440" s="2" customFormat="1" ht="16.8" customHeight="1">
      <c r="A440" s="43"/>
      <c r="B440" s="49"/>
      <c r="C440" s="330" t="s">
        <v>32</v>
      </c>
      <c r="D440" s="330" t="s">
        <v>2064</v>
      </c>
      <c r="E440" s="21" t="s">
        <v>32</v>
      </c>
      <c r="F440" s="331">
        <v>0</v>
      </c>
      <c r="G440" s="43"/>
      <c r="H440" s="49"/>
    </row>
    <row r="441" s="2" customFormat="1" ht="16.8" customHeight="1">
      <c r="A441" s="43"/>
      <c r="B441" s="49"/>
      <c r="C441" s="330" t="s">
        <v>32</v>
      </c>
      <c r="D441" s="330" t="s">
        <v>7154</v>
      </c>
      <c r="E441" s="21" t="s">
        <v>32</v>
      </c>
      <c r="F441" s="331">
        <v>17.670000000000002</v>
      </c>
      <c r="G441" s="43"/>
      <c r="H441" s="49"/>
    </row>
    <row r="442" s="2" customFormat="1" ht="16.8" customHeight="1">
      <c r="A442" s="43"/>
      <c r="B442" s="49"/>
      <c r="C442" s="330" t="s">
        <v>32</v>
      </c>
      <c r="D442" s="330" t="s">
        <v>583</v>
      </c>
      <c r="E442" s="21" t="s">
        <v>32</v>
      </c>
      <c r="F442" s="331">
        <v>52.405999999999999</v>
      </c>
      <c r="G442" s="43"/>
      <c r="H442" s="49"/>
    </row>
    <row r="443" s="2" customFormat="1" ht="16.8" customHeight="1">
      <c r="A443" s="43"/>
      <c r="B443" s="49"/>
      <c r="C443" s="332" t="s">
        <v>6959</v>
      </c>
      <c r="D443" s="43"/>
      <c r="E443" s="43"/>
      <c r="F443" s="43"/>
      <c r="G443" s="43"/>
      <c r="H443" s="49"/>
    </row>
    <row r="444" s="2" customFormat="1" ht="16.8" customHeight="1">
      <c r="A444" s="43"/>
      <c r="B444" s="49"/>
      <c r="C444" s="330" t="s">
        <v>2040</v>
      </c>
      <c r="D444" s="330" t="s">
        <v>7151</v>
      </c>
      <c r="E444" s="21" t="s">
        <v>165</v>
      </c>
      <c r="F444" s="331">
        <v>349.74799999999999</v>
      </c>
      <c r="G444" s="43"/>
      <c r="H444" s="49"/>
    </row>
    <row r="445" s="2" customFormat="1">
      <c r="A445" s="43"/>
      <c r="B445" s="49"/>
      <c r="C445" s="330" t="s">
        <v>2222</v>
      </c>
      <c r="D445" s="330" t="s">
        <v>7155</v>
      </c>
      <c r="E445" s="21" t="s">
        <v>165</v>
      </c>
      <c r="F445" s="331">
        <v>255.774</v>
      </c>
      <c r="G445" s="43"/>
      <c r="H445" s="49"/>
    </row>
    <row r="446" s="2" customFormat="1" ht="16.8" customHeight="1">
      <c r="A446" s="43"/>
      <c r="B446" s="49"/>
      <c r="C446" s="330" t="s">
        <v>2233</v>
      </c>
      <c r="D446" s="330" t="s">
        <v>7156</v>
      </c>
      <c r="E446" s="21" t="s">
        <v>561</v>
      </c>
      <c r="F446" s="331">
        <v>42.643000000000001</v>
      </c>
      <c r="G446" s="43"/>
      <c r="H446" s="49"/>
    </row>
    <row r="447" s="2" customFormat="1" ht="16.8" customHeight="1">
      <c r="A447" s="43"/>
      <c r="B447" s="49"/>
      <c r="C447" s="330" t="s">
        <v>2247</v>
      </c>
      <c r="D447" s="330" t="s">
        <v>7157</v>
      </c>
      <c r="E447" s="21" t="s">
        <v>165</v>
      </c>
      <c r="F447" s="331">
        <v>255.774</v>
      </c>
      <c r="G447" s="43"/>
      <c r="H447" s="49"/>
    </row>
    <row r="448" s="2" customFormat="1" ht="16.8" customHeight="1">
      <c r="A448" s="43"/>
      <c r="B448" s="49"/>
      <c r="C448" s="330" t="s">
        <v>2241</v>
      </c>
      <c r="D448" s="330" t="s">
        <v>2242</v>
      </c>
      <c r="E448" s="21" t="s">
        <v>561</v>
      </c>
      <c r="F448" s="331">
        <v>44.024999999999999</v>
      </c>
      <c r="G448" s="43"/>
      <c r="H448" s="49"/>
    </row>
    <row r="449" s="2" customFormat="1" ht="16.8" customHeight="1">
      <c r="A449" s="43"/>
      <c r="B449" s="49"/>
      <c r="C449" s="330" t="s">
        <v>2045</v>
      </c>
      <c r="D449" s="330" t="s">
        <v>2046</v>
      </c>
      <c r="E449" s="21" t="s">
        <v>181</v>
      </c>
      <c r="F449" s="331">
        <v>79.679000000000002</v>
      </c>
      <c r="G449" s="43"/>
      <c r="H449" s="49"/>
    </row>
    <row r="450" s="2" customFormat="1" ht="16.8" customHeight="1">
      <c r="A450" s="43"/>
      <c r="B450" s="49"/>
      <c r="C450" s="326" t="s">
        <v>327</v>
      </c>
      <c r="D450" s="327" t="s">
        <v>328</v>
      </c>
      <c r="E450" s="328" t="s">
        <v>165</v>
      </c>
      <c r="F450" s="329">
        <v>5.6100000000000003</v>
      </c>
      <c r="G450" s="43"/>
      <c r="H450" s="49"/>
    </row>
    <row r="451" s="2" customFormat="1" ht="16.8" customHeight="1">
      <c r="A451" s="43"/>
      <c r="B451" s="49"/>
      <c r="C451" s="330" t="s">
        <v>32</v>
      </c>
      <c r="D451" s="330" t="s">
        <v>7158</v>
      </c>
      <c r="E451" s="21" t="s">
        <v>32</v>
      </c>
      <c r="F451" s="331">
        <v>0</v>
      </c>
      <c r="G451" s="43"/>
      <c r="H451" s="49"/>
    </row>
    <row r="452" s="2" customFormat="1" ht="16.8" customHeight="1">
      <c r="A452" s="43"/>
      <c r="B452" s="49"/>
      <c r="C452" s="330" t="s">
        <v>32</v>
      </c>
      <c r="D452" s="330" t="s">
        <v>7159</v>
      </c>
      <c r="E452" s="21" t="s">
        <v>32</v>
      </c>
      <c r="F452" s="331">
        <v>5.6100000000000003</v>
      </c>
      <c r="G452" s="43"/>
      <c r="H452" s="49"/>
    </row>
    <row r="453" s="2" customFormat="1" ht="16.8" customHeight="1">
      <c r="A453" s="43"/>
      <c r="B453" s="49"/>
      <c r="C453" s="332" t="s">
        <v>6959</v>
      </c>
      <c r="D453" s="43"/>
      <c r="E453" s="43"/>
      <c r="F453" s="43"/>
      <c r="G453" s="43"/>
      <c r="H453" s="49"/>
    </row>
    <row r="454" s="2" customFormat="1">
      <c r="A454" s="43"/>
      <c r="B454" s="49"/>
      <c r="C454" s="330" t="s">
        <v>1629</v>
      </c>
      <c r="D454" s="330" t="s">
        <v>7061</v>
      </c>
      <c r="E454" s="21" t="s">
        <v>561</v>
      </c>
      <c r="F454" s="331">
        <v>1.5680000000000001</v>
      </c>
      <c r="G454" s="43"/>
      <c r="H454" s="49"/>
    </row>
    <row r="455" s="2" customFormat="1" ht="16.8" customHeight="1">
      <c r="A455" s="43"/>
      <c r="B455" s="49"/>
      <c r="C455" s="330" t="s">
        <v>1646</v>
      </c>
      <c r="D455" s="330" t="s">
        <v>7062</v>
      </c>
      <c r="E455" s="21" t="s">
        <v>181</v>
      </c>
      <c r="F455" s="331">
        <v>0.056000000000000001</v>
      </c>
      <c r="G455" s="43"/>
      <c r="H455" s="49"/>
    </row>
    <row r="456" s="2" customFormat="1" ht="16.8" customHeight="1">
      <c r="A456" s="43"/>
      <c r="B456" s="49"/>
      <c r="C456" s="330" t="s">
        <v>1667</v>
      </c>
      <c r="D456" s="330" t="s">
        <v>7160</v>
      </c>
      <c r="E456" s="21" t="s">
        <v>165</v>
      </c>
      <c r="F456" s="331">
        <v>5.6100000000000003</v>
      </c>
      <c r="G456" s="43"/>
      <c r="H456" s="49"/>
    </row>
    <row r="457" s="2" customFormat="1" ht="16.8" customHeight="1">
      <c r="A457" s="43"/>
      <c r="B457" s="49"/>
      <c r="C457" s="330" t="s">
        <v>1652</v>
      </c>
      <c r="D457" s="330" t="s">
        <v>7161</v>
      </c>
      <c r="E457" s="21" t="s">
        <v>165</v>
      </c>
      <c r="F457" s="331">
        <v>5.6100000000000003</v>
      </c>
      <c r="G457" s="43"/>
      <c r="H457" s="49"/>
    </row>
    <row r="458" s="2" customFormat="1" ht="16.8" customHeight="1">
      <c r="A458" s="43"/>
      <c r="B458" s="49"/>
      <c r="C458" s="330" t="s">
        <v>1657</v>
      </c>
      <c r="D458" s="330" t="s">
        <v>7162</v>
      </c>
      <c r="E458" s="21" t="s">
        <v>165</v>
      </c>
      <c r="F458" s="331">
        <v>5.6100000000000003</v>
      </c>
      <c r="G458" s="43"/>
      <c r="H458" s="49"/>
    </row>
    <row r="459" s="2" customFormat="1" ht="16.8" customHeight="1">
      <c r="A459" s="43"/>
      <c r="B459" s="49"/>
      <c r="C459" s="330" t="s">
        <v>1662</v>
      </c>
      <c r="D459" s="330" t="s">
        <v>7163</v>
      </c>
      <c r="E459" s="21" t="s">
        <v>165</v>
      </c>
      <c r="F459" s="331">
        <v>5.6100000000000003</v>
      </c>
      <c r="G459" s="43"/>
      <c r="H459" s="49"/>
    </row>
    <row r="460" s="2" customFormat="1" ht="16.8" customHeight="1">
      <c r="A460" s="43"/>
      <c r="B460" s="49"/>
      <c r="C460" s="326" t="s">
        <v>330</v>
      </c>
      <c r="D460" s="327" t="s">
        <v>331</v>
      </c>
      <c r="E460" s="328" t="s">
        <v>165</v>
      </c>
      <c r="F460" s="329">
        <v>710.12599999999998</v>
      </c>
      <c r="G460" s="43"/>
      <c r="H460" s="49"/>
    </row>
    <row r="461" s="2" customFormat="1" ht="16.8" customHeight="1">
      <c r="A461" s="43"/>
      <c r="B461" s="49"/>
      <c r="C461" s="330" t="s">
        <v>32</v>
      </c>
      <c r="D461" s="330" t="s">
        <v>7164</v>
      </c>
      <c r="E461" s="21" t="s">
        <v>32</v>
      </c>
      <c r="F461" s="331">
        <v>0</v>
      </c>
      <c r="G461" s="43"/>
      <c r="H461" s="49"/>
    </row>
    <row r="462" s="2" customFormat="1" ht="16.8" customHeight="1">
      <c r="A462" s="43"/>
      <c r="B462" s="49"/>
      <c r="C462" s="330" t="s">
        <v>32</v>
      </c>
      <c r="D462" s="330" t="s">
        <v>7165</v>
      </c>
      <c r="E462" s="21" t="s">
        <v>32</v>
      </c>
      <c r="F462" s="331">
        <v>0</v>
      </c>
      <c r="G462" s="43"/>
      <c r="H462" s="49"/>
    </row>
    <row r="463" s="2" customFormat="1" ht="16.8" customHeight="1">
      <c r="A463" s="43"/>
      <c r="B463" s="49"/>
      <c r="C463" s="330" t="s">
        <v>32</v>
      </c>
      <c r="D463" s="330" t="s">
        <v>7166</v>
      </c>
      <c r="E463" s="21" t="s">
        <v>32</v>
      </c>
      <c r="F463" s="331">
        <v>384.69099999999997</v>
      </c>
      <c r="G463" s="43"/>
      <c r="H463" s="49"/>
    </row>
    <row r="464" s="2" customFormat="1" ht="16.8" customHeight="1">
      <c r="A464" s="43"/>
      <c r="B464" s="49"/>
      <c r="C464" s="330" t="s">
        <v>32</v>
      </c>
      <c r="D464" s="330" t="s">
        <v>7167</v>
      </c>
      <c r="E464" s="21" t="s">
        <v>32</v>
      </c>
      <c r="F464" s="331">
        <v>0</v>
      </c>
      <c r="G464" s="43"/>
      <c r="H464" s="49"/>
    </row>
    <row r="465" s="2" customFormat="1" ht="16.8" customHeight="1">
      <c r="A465" s="43"/>
      <c r="B465" s="49"/>
      <c r="C465" s="330" t="s">
        <v>32</v>
      </c>
      <c r="D465" s="330" t="s">
        <v>7168</v>
      </c>
      <c r="E465" s="21" t="s">
        <v>32</v>
      </c>
      <c r="F465" s="331">
        <v>201.27500000000001</v>
      </c>
      <c r="G465" s="43"/>
      <c r="H465" s="49"/>
    </row>
    <row r="466" s="2" customFormat="1" ht="16.8" customHeight="1">
      <c r="A466" s="43"/>
      <c r="B466" s="49"/>
      <c r="C466" s="330" t="s">
        <v>32</v>
      </c>
      <c r="D466" s="330" t="s">
        <v>7169</v>
      </c>
      <c r="E466" s="21" t="s">
        <v>32</v>
      </c>
      <c r="F466" s="331">
        <v>0</v>
      </c>
      <c r="G466" s="43"/>
      <c r="H466" s="49"/>
    </row>
    <row r="467" s="2" customFormat="1" ht="16.8" customHeight="1">
      <c r="A467" s="43"/>
      <c r="B467" s="49"/>
      <c r="C467" s="330" t="s">
        <v>32</v>
      </c>
      <c r="D467" s="330" t="s">
        <v>7170</v>
      </c>
      <c r="E467" s="21" t="s">
        <v>32</v>
      </c>
      <c r="F467" s="331">
        <v>124.16</v>
      </c>
      <c r="G467" s="43"/>
      <c r="H467" s="49"/>
    </row>
    <row r="468" s="2" customFormat="1" ht="16.8" customHeight="1">
      <c r="A468" s="43"/>
      <c r="B468" s="49"/>
      <c r="C468" s="330" t="s">
        <v>32</v>
      </c>
      <c r="D468" s="330" t="s">
        <v>583</v>
      </c>
      <c r="E468" s="21" t="s">
        <v>32</v>
      </c>
      <c r="F468" s="331">
        <v>710.12599999999998</v>
      </c>
      <c r="G468" s="43"/>
      <c r="H468" s="49"/>
    </row>
    <row r="469" s="2" customFormat="1" ht="16.8" customHeight="1">
      <c r="A469" s="43"/>
      <c r="B469" s="49"/>
      <c r="C469" s="332" t="s">
        <v>6959</v>
      </c>
      <c r="D469" s="43"/>
      <c r="E469" s="43"/>
      <c r="F469" s="43"/>
      <c r="G469" s="43"/>
      <c r="H469" s="49"/>
    </row>
    <row r="470" s="2" customFormat="1">
      <c r="A470" s="43"/>
      <c r="B470" s="49"/>
      <c r="C470" s="330" t="s">
        <v>1786</v>
      </c>
      <c r="D470" s="330" t="s">
        <v>7171</v>
      </c>
      <c r="E470" s="21" t="s">
        <v>165</v>
      </c>
      <c r="F470" s="331">
        <v>710.12599999999998</v>
      </c>
      <c r="G470" s="43"/>
      <c r="H470" s="49"/>
    </row>
    <row r="471" s="2" customFormat="1">
      <c r="A471" s="43"/>
      <c r="B471" s="49"/>
      <c r="C471" s="330" t="s">
        <v>1791</v>
      </c>
      <c r="D471" s="330" t="s">
        <v>7172</v>
      </c>
      <c r="E471" s="21" t="s">
        <v>165</v>
      </c>
      <c r="F471" s="331">
        <v>63911.339999999997</v>
      </c>
      <c r="G471" s="43"/>
      <c r="H471" s="49"/>
    </row>
    <row r="472" s="2" customFormat="1">
      <c r="A472" s="43"/>
      <c r="B472" s="49"/>
      <c r="C472" s="330" t="s">
        <v>1798</v>
      </c>
      <c r="D472" s="330" t="s">
        <v>7173</v>
      </c>
      <c r="E472" s="21" t="s">
        <v>165</v>
      </c>
      <c r="F472" s="331">
        <v>710.12599999999998</v>
      </c>
      <c r="G472" s="43"/>
      <c r="H472" s="49"/>
    </row>
    <row r="473" s="2" customFormat="1" ht="16.8" customHeight="1">
      <c r="A473" s="43"/>
      <c r="B473" s="49"/>
      <c r="C473" s="330" t="s">
        <v>1803</v>
      </c>
      <c r="D473" s="330" t="s">
        <v>7174</v>
      </c>
      <c r="E473" s="21" t="s">
        <v>165</v>
      </c>
      <c r="F473" s="331">
        <v>710.12599999999998</v>
      </c>
      <c r="G473" s="43"/>
      <c r="H473" s="49"/>
    </row>
    <row r="474" s="2" customFormat="1" ht="16.8" customHeight="1">
      <c r="A474" s="43"/>
      <c r="B474" s="49"/>
      <c r="C474" s="330" t="s">
        <v>1808</v>
      </c>
      <c r="D474" s="330" t="s">
        <v>7175</v>
      </c>
      <c r="E474" s="21" t="s">
        <v>165</v>
      </c>
      <c r="F474" s="331">
        <v>63911.339999999997</v>
      </c>
      <c r="G474" s="43"/>
      <c r="H474" s="49"/>
    </row>
    <row r="475" s="2" customFormat="1" ht="16.8" customHeight="1">
      <c r="A475" s="43"/>
      <c r="B475" s="49"/>
      <c r="C475" s="330" t="s">
        <v>1813</v>
      </c>
      <c r="D475" s="330" t="s">
        <v>7176</v>
      </c>
      <c r="E475" s="21" t="s">
        <v>165</v>
      </c>
      <c r="F475" s="331">
        <v>710.12599999999998</v>
      </c>
      <c r="G475" s="43"/>
      <c r="H475" s="49"/>
    </row>
    <row r="476" s="2" customFormat="1" ht="16.8" customHeight="1">
      <c r="A476" s="43"/>
      <c r="B476" s="49"/>
      <c r="C476" s="330" t="s">
        <v>1824</v>
      </c>
      <c r="D476" s="330" t="s">
        <v>7177</v>
      </c>
      <c r="E476" s="21" t="s">
        <v>165</v>
      </c>
      <c r="F476" s="331">
        <v>710.12599999999998</v>
      </c>
      <c r="G476" s="43"/>
      <c r="H476" s="49"/>
    </row>
    <row r="477" s="2" customFormat="1" ht="16.8" customHeight="1">
      <c r="A477" s="43"/>
      <c r="B477" s="49"/>
      <c r="C477" s="330" t="s">
        <v>1829</v>
      </c>
      <c r="D477" s="330" t="s">
        <v>7178</v>
      </c>
      <c r="E477" s="21" t="s">
        <v>165</v>
      </c>
      <c r="F477" s="331">
        <v>710.12599999999998</v>
      </c>
      <c r="G477" s="43"/>
      <c r="H477" s="49"/>
    </row>
    <row r="478" s="2" customFormat="1" ht="16.8" customHeight="1">
      <c r="A478" s="43"/>
      <c r="B478" s="49"/>
      <c r="C478" s="326" t="s">
        <v>333</v>
      </c>
      <c r="D478" s="327" t="s">
        <v>334</v>
      </c>
      <c r="E478" s="328" t="s">
        <v>260</v>
      </c>
      <c r="F478" s="329">
        <v>50.5</v>
      </c>
      <c r="G478" s="43"/>
      <c r="H478" s="49"/>
    </row>
    <row r="479" s="2" customFormat="1" ht="16.8" customHeight="1">
      <c r="A479" s="43"/>
      <c r="B479" s="49"/>
      <c r="C479" s="330" t="s">
        <v>32</v>
      </c>
      <c r="D479" s="330" t="s">
        <v>7179</v>
      </c>
      <c r="E479" s="21" t="s">
        <v>32</v>
      </c>
      <c r="F479" s="331">
        <v>2.6499999999999999</v>
      </c>
      <c r="G479" s="43"/>
      <c r="H479" s="49"/>
    </row>
    <row r="480" s="2" customFormat="1" ht="16.8" customHeight="1">
      <c r="A480" s="43"/>
      <c r="B480" s="49"/>
      <c r="C480" s="330" t="s">
        <v>32</v>
      </c>
      <c r="D480" s="330" t="s">
        <v>7180</v>
      </c>
      <c r="E480" s="21" t="s">
        <v>32</v>
      </c>
      <c r="F480" s="331">
        <v>1.1000000000000001</v>
      </c>
      <c r="G480" s="43"/>
      <c r="H480" s="49"/>
    </row>
    <row r="481" s="2" customFormat="1" ht="16.8" customHeight="1">
      <c r="A481" s="43"/>
      <c r="B481" s="49"/>
      <c r="C481" s="330" t="s">
        <v>32</v>
      </c>
      <c r="D481" s="330" t="s">
        <v>7181</v>
      </c>
      <c r="E481" s="21" t="s">
        <v>32</v>
      </c>
      <c r="F481" s="331">
        <v>2.6499999999999999</v>
      </c>
      <c r="G481" s="43"/>
      <c r="H481" s="49"/>
    </row>
    <row r="482" s="2" customFormat="1" ht="16.8" customHeight="1">
      <c r="A482" s="43"/>
      <c r="B482" s="49"/>
      <c r="C482" s="330" t="s">
        <v>32</v>
      </c>
      <c r="D482" s="330" t="s">
        <v>7182</v>
      </c>
      <c r="E482" s="21" t="s">
        <v>32</v>
      </c>
      <c r="F482" s="331">
        <v>1.1000000000000001</v>
      </c>
      <c r="G482" s="43"/>
      <c r="H482" s="49"/>
    </row>
    <row r="483" s="2" customFormat="1" ht="16.8" customHeight="1">
      <c r="A483" s="43"/>
      <c r="B483" s="49"/>
      <c r="C483" s="330" t="s">
        <v>32</v>
      </c>
      <c r="D483" s="330" t="s">
        <v>7183</v>
      </c>
      <c r="E483" s="21" t="s">
        <v>32</v>
      </c>
      <c r="F483" s="331">
        <v>2.6499999999999999</v>
      </c>
      <c r="G483" s="43"/>
      <c r="H483" s="49"/>
    </row>
    <row r="484" s="2" customFormat="1" ht="16.8" customHeight="1">
      <c r="A484" s="43"/>
      <c r="B484" s="49"/>
      <c r="C484" s="330" t="s">
        <v>32</v>
      </c>
      <c r="D484" s="330" t="s">
        <v>7184</v>
      </c>
      <c r="E484" s="21" t="s">
        <v>32</v>
      </c>
      <c r="F484" s="331">
        <v>1.1000000000000001</v>
      </c>
      <c r="G484" s="43"/>
      <c r="H484" s="49"/>
    </row>
    <row r="485" s="2" customFormat="1" ht="16.8" customHeight="1">
      <c r="A485" s="43"/>
      <c r="B485" s="49"/>
      <c r="C485" s="330" t="s">
        <v>32</v>
      </c>
      <c r="D485" s="330" t="s">
        <v>7185</v>
      </c>
      <c r="E485" s="21" t="s">
        <v>32</v>
      </c>
      <c r="F485" s="331">
        <v>2.6499999999999999</v>
      </c>
      <c r="G485" s="43"/>
      <c r="H485" s="49"/>
    </row>
    <row r="486" s="2" customFormat="1" ht="16.8" customHeight="1">
      <c r="A486" s="43"/>
      <c r="B486" s="49"/>
      <c r="C486" s="330" t="s">
        <v>32</v>
      </c>
      <c r="D486" s="330" t="s">
        <v>7186</v>
      </c>
      <c r="E486" s="21" t="s">
        <v>32</v>
      </c>
      <c r="F486" s="331">
        <v>1.1000000000000001</v>
      </c>
      <c r="G486" s="43"/>
      <c r="H486" s="49"/>
    </row>
    <row r="487" s="2" customFormat="1" ht="16.8" customHeight="1">
      <c r="A487" s="43"/>
      <c r="B487" s="49"/>
      <c r="C487" s="330" t="s">
        <v>32</v>
      </c>
      <c r="D487" s="330" t="s">
        <v>7187</v>
      </c>
      <c r="E487" s="21" t="s">
        <v>32</v>
      </c>
      <c r="F487" s="331">
        <v>3</v>
      </c>
      <c r="G487" s="43"/>
      <c r="H487" s="49"/>
    </row>
    <row r="488" s="2" customFormat="1" ht="16.8" customHeight="1">
      <c r="A488" s="43"/>
      <c r="B488" s="49"/>
      <c r="C488" s="330" t="s">
        <v>32</v>
      </c>
      <c r="D488" s="330" t="s">
        <v>7188</v>
      </c>
      <c r="E488" s="21" t="s">
        <v>32</v>
      </c>
      <c r="F488" s="331">
        <v>1.1000000000000001</v>
      </c>
      <c r="G488" s="43"/>
      <c r="H488" s="49"/>
    </row>
    <row r="489" s="2" customFormat="1" ht="16.8" customHeight="1">
      <c r="A489" s="43"/>
      <c r="B489" s="49"/>
      <c r="C489" s="330" t="s">
        <v>32</v>
      </c>
      <c r="D489" s="330" t="s">
        <v>7189</v>
      </c>
      <c r="E489" s="21" t="s">
        <v>32</v>
      </c>
      <c r="F489" s="331">
        <v>3</v>
      </c>
      <c r="G489" s="43"/>
      <c r="H489" s="49"/>
    </row>
    <row r="490" s="2" customFormat="1" ht="16.8" customHeight="1">
      <c r="A490" s="43"/>
      <c r="B490" s="49"/>
      <c r="C490" s="330" t="s">
        <v>32</v>
      </c>
      <c r="D490" s="330" t="s">
        <v>7190</v>
      </c>
      <c r="E490" s="21" t="s">
        <v>32</v>
      </c>
      <c r="F490" s="331">
        <v>1.1000000000000001</v>
      </c>
      <c r="G490" s="43"/>
      <c r="H490" s="49"/>
    </row>
    <row r="491" s="2" customFormat="1" ht="16.8" customHeight="1">
      <c r="A491" s="43"/>
      <c r="B491" s="49"/>
      <c r="C491" s="330" t="s">
        <v>32</v>
      </c>
      <c r="D491" s="330" t="s">
        <v>7191</v>
      </c>
      <c r="E491" s="21" t="s">
        <v>32</v>
      </c>
      <c r="F491" s="331">
        <v>3.25</v>
      </c>
      <c r="G491" s="43"/>
      <c r="H491" s="49"/>
    </row>
    <row r="492" s="2" customFormat="1" ht="16.8" customHeight="1">
      <c r="A492" s="43"/>
      <c r="B492" s="49"/>
      <c r="C492" s="330" t="s">
        <v>32</v>
      </c>
      <c r="D492" s="330" t="s">
        <v>7192</v>
      </c>
      <c r="E492" s="21" t="s">
        <v>32</v>
      </c>
      <c r="F492" s="331">
        <v>5</v>
      </c>
      <c r="G492" s="43"/>
      <c r="H492" s="49"/>
    </row>
    <row r="493" s="2" customFormat="1" ht="16.8" customHeight="1">
      <c r="A493" s="43"/>
      <c r="B493" s="49"/>
      <c r="C493" s="330" t="s">
        <v>32</v>
      </c>
      <c r="D493" s="330" t="s">
        <v>7193</v>
      </c>
      <c r="E493" s="21" t="s">
        <v>32</v>
      </c>
      <c r="F493" s="331">
        <v>4.0999999999999996</v>
      </c>
      <c r="G493" s="43"/>
      <c r="H493" s="49"/>
    </row>
    <row r="494" s="2" customFormat="1" ht="16.8" customHeight="1">
      <c r="A494" s="43"/>
      <c r="B494" s="49"/>
      <c r="C494" s="330" t="s">
        <v>32</v>
      </c>
      <c r="D494" s="330" t="s">
        <v>7194</v>
      </c>
      <c r="E494" s="21" t="s">
        <v>32</v>
      </c>
      <c r="F494" s="331">
        <v>3</v>
      </c>
      <c r="G494" s="43"/>
      <c r="H494" s="49"/>
    </row>
    <row r="495" s="2" customFormat="1" ht="16.8" customHeight="1">
      <c r="A495" s="43"/>
      <c r="B495" s="49"/>
      <c r="C495" s="330" t="s">
        <v>32</v>
      </c>
      <c r="D495" s="330" t="s">
        <v>7195</v>
      </c>
      <c r="E495" s="21" t="s">
        <v>32</v>
      </c>
      <c r="F495" s="331">
        <v>2</v>
      </c>
      <c r="G495" s="43"/>
      <c r="H495" s="49"/>
    </row>
    <row r="496" s="2" customFormat="1" ht="16.8" customHeight="1">
      <c r="A496" s="43"/>
      <c r="B496" s="49"/>
      <c r="C496" s="330" t="s">
        <v>32</v>
      </c>
      <c r="D496" s="330" t="s">
        <v>7196</v>
      </c>
      <c r="E496" s="21" t="s">
        <v>32</v>
      </c>
      <c r="F496" s="331">
        <v>1.1000000000000001</v>
      </c>
      <c r="G496" s="43"/>
      <c r="H496" s="49"/>
    </row>
    <row r="497" s="2" customFormat="1" ht="16.8" customHeight="1">
      <c r="A497" s="43"/>
      <c r="B497" s="49"/>
      <c r="C497" s="330" t="s">
        <v>32</v>
      </c>
      <c r="D497" s="330" t="s">
        <v>7197</v>
      </c>
      <c r="E497" s="21" t="s">
        <v>32</v>
      </c>
      <c r="F497" s="331">
        <v>1.1000000000000001</v>
      </c>
      <c r="G497" s="43"/>
      <c r="H497" s="49"/>
    </row>
    <row r="498" s="2" customFormat="1" ht="16.8" customHeight="1">
      <c r="A498" s="43"/>
      <c r="B498" s="49"/>
      <c r="C498" s="330" t="s">
        <v>32</v>
      </c>
      <c r="D498" s="330" t="s">
        <v>7198</v>
      </c>
      <c r="E498" s="21" t="s">
        <v>32</v>
      </c>
      <c r="F498" s="331">
        <v>1.1000000000000001</v>
      </c>
      <c r="G498" s="43"/>
      <c r="H498" s="49"/>
    </row>
    <row r="499" s="2" customFormat="1" ht="16.8" customHeight="1">
      <c r="A499" s="43"/>
      <c r="B499" s="49"/>
      <c r="C499" s="330" t="s">
        <v>32</v>
      </c>
      <c r="D499" s="330" t="s">
        <v>7199</v>
      </c>
      <c r="E499" s="21" t="s">
        <v>32</v>
      </c>
      <c r="F499" s="331">
        <v>1.1000000000000001</v>
      </c>
      <c r="G499" s="43"/>
      <c r="H499" s="49"/>
    </row>
    <row r="500" s="2" customFormat="1" ht="16.8" customHeight="1">
      <c r="A500" s="43"/>
      <c r="B500" s="49"/>
      <c r="C500" s="330" t="s">
        <v>32</v>
      </c>
      <c r="D500" s="330" t="s">
        <v>7200</v>
      </c>
      <c r="E500" s="21" t="s">
        <v>32</v>
      </c>
      <c r="F500" s="331">
        <v>1.05</v>
      </c>
      <c r="G500" s="43"/>
      <c r="H500" s="49"/>
    </row>
    <row r="501" s="2" customFormat="1" ht="16.8" customHeight="1">
      <c r="A501" s="43"/>
      <c r="B501" s="49"/>
      <c r="C501" s="330" t="s">
        <v>32</v>
      </c>
      <c r="D501" s="330" t="s">
        <v>7201</v>
      </c>
      <c r="E501" s="21" t="s">
        <v>32</v>
      </c>
      <c r="F501" s="331">
        <v>2</v>
      </c>
      <c r="G501" s="43"/>
      <c r="H501" s="49"/>
    </row>
    <row r="502" s="2" customFormat="1" ht="16.8" customHeight="1">
      <c r="A502" s="43"/>
      <c r="B502" s="49"/>
      <c r="C502" s="330" t="s">
        <v>32</v>
      </c>
      <c r="D502" s="330" t="s">
        <v>7202</v>
      </c>
      <c r="E502" s="21" t="s">
        <v>32</v>
      </c>
      <c r="F502" s="331">
        <v>0</v>
      </c>
      <c r="G502" s="43"/>
      <c r="H502" s="49"/>
    </row>
    <row r="503" s="2" customFormat="1" ht="16.8" customHeight="1">
      <c r="A503" s="43"/>
      <c r="B503" s="49"/>
      <c r="C503" s="330" t="s">
        <v>32</v>
      </c>
      <c r="D503" s="330" t="s">
        <v>7203</v>
      </c>
      <c r="E503" s="21" t="s">
        <v>32</v>
      </c>
      <c r="F503" s="331">
        <v>1.5</v>
      </c>
      <c r="G503" s="43"/>
      <c r="H503" s="49"/>
    </row>
    <row r="504" s="2" customFormat="1" ht="16.8" customHeight="1">
      <c r="A504" s="43"/>
      <c r="B504" s="49"/>
      <c r="C504" s="330" t="s">
        <v>32</v>
      </c>
      <c r="D504" s="330" t="s">
        <v>7204</v>
      </c>
      <c r="E504" s="21" t="s">
        <v>32</v>
      </c>
      <c r="F504" s="331">
        <v>1</v>
      </c>
      <c r="G504" s="43"/>
      <c r="H504" s="49"/>
    </row>
    <row r="505" s="2" customFormat="1" ht="16.8" customHeight="1">
      <c r="A505" s="43"/>
      <c r="B505" s="49"/>
      <c r="C505" s="330" t="s">
        <v>32</v>
      </c>
      <c r="D505" s="330" t="s">
        <v>583</v>
      </c>
      <c r="E505" s="21" t="s">
        <v>32</v>
      </c>
      <c r="F505" s="331">
        <v>50.5</v>
      </c>
      <c r="G505" s="43"/>
      <c r="H505" s="49"/>
    </row>
    <row r="506" s="2" customFormat="1" ht="16.8" customHeight="1">
      <c r="A506" s="43"/>
      <c r="B506" s="49"/>
      <c r="C506" s="332" t="s">
        <v>6959</v>
      </c>
      <c r="D506" s="43"/>
      <c r="E506" s="43"/>
      <c r="F506" s="43"/>
      <c r="G506" s="43"/>
      <c r="H506" s="49"/>
    </row>
    <row r="507" s="2" customFormat="1" ht="16.8" customHeight="1">
      <c r="A507" s="43"/>
      <c r="B507" s="49"/>
      <c r="C507" s="330" t="s">
        <v>1312</v>
      </c>
      <c r="D507" s="330" t="s">
        <v>7205</v>
      </c>
      <c r="E507" s="21" t="s">
        <v>165</v>
      </c>
      <c r="F507" s="331">
        <v>94.113</v>
      </c>
      <c r="G507" s="43"/>
      <c r="H507" s="49"/>
    </row>
    <row r="508" s="2" customFormat="1" ht="16.8" customHeight="1">
      <c r="A508" s="43"/>
      <c r="B508" s="49"/>
      <c r="C508" s="330" t="s">
        <v>1287</v>
      </c>
      <c r="D508" s="330" t="s">
        <v>7206</v>
      </c>
      <c r="E508" s="21" t="s">
        <v>785</v>
      </c>
      <c r="F508" s="331">
        <v>195.44999999999999</v>
      </c>
      <c r="G508" s="43"/>
      <c r="H508" s="49"/>
    </row>
    <row r="509" s="2" customFormat="1" ht="16.8" customHeight="1">
      <c r="A509" s="43"/>
      <c r="B509" s="49"/>
      <c r="C509" s="330" t="s">
        <v>1287</v>
      </c>
      <c r="D509" s="330" t="s">
        <v>7206</v>
      </c>
      <c r="E509" s="21" t="s">
        <v>785</v>
      </c>
      <c r="F509" s="331">
        <v>256.44999999999999</v>
      </c>
      <c r="G509" s="43"/>
      <c r="H509" s="49"/>
    </row>
    <row r="510" s="2" customFormat="1" ht="16.8" customHeight="1">
      <c r="A510" s="43"/>
      <c r="B510" s="49"/>
      <c r="C510" s="330" t="s">
        <v>1517</v>
      </c>
      <c r="D510" s="330" t="s">
        <v>7095</v>
      </c>
      <c r="E510" s="21" t="s">
        <v>165</v>
      </c>
      <c r="F510" s="331">
        <v>675.22699999999998</v>
      </c>
      <c r="G510" s="43"/>
      <c r="H510" s="49"/>
    </row>
    <row r="511" s="2" customFormat="1">
      <c r="A511" s="43"/>
      <c r="B511" s="49"/>
      <c r="C511" s="330" t="s">
        <v>1468</v>
      </c>
      <c r="D511" s="330" t="s">
        <v>7207</v>
      </c>
      <c r="E511" s="21" t="s">
        <v>785</v>
      </c>
      <c r="F511" s="331">
        <v>195.44999999999999</v>
      </c>
      <c r="G511" s="43"/>
      <c r="H511" s="49"/>
    </row>
    <row r="512" s="2" customFormat="1" ht="16.8" customHeight="1">
      <c r="A512" s="43"/>
      <c r="B512" s="49"/>
      <c r="C512" s="330" t="s">
        <v>2942</v>
      </c>
      <c r="D512" s="330" t="s">
        <v>7208</v>
      </c>
      <c r="E512" s="21" t="s">
        <v>785</v>
      </c>
      <c r="F512" s="331">
        <v>333.75</v>
      </c>
      <c r="G512" s="43"/>
      <c r="H512" s="49"/>
    </row>
    <row r="513" s="2" customFormat="1" ht="16.8" customHeight="1">
      <c r="A513" s="43"/>
      <c r="B513" s="49"/>
      <c r="C513" s="330" t="s">
        <v>1304</v>
      </c>
      <c r="D513" s="330" t="s">
        <v>1305</v>
      </c>
      <c r="E513" s="21" t="s">
        <v>785</v>
      </c>
      <c r="F513" s="331">
        <v>389.15300000000002</v>
      </c>
      <c r="G513" s="43"/>
      <c r="H513" s="49"/>
    </row>
    <row r="514" s="2" customFormat="1" ht="16.8" customHeight="1">
      <c r="A514" s="43"/>
      <c r="B514" s="49"/>
      <c r="C514" s="330" t="s">
        <v>1445</v>
      </c>
      <c r="D514" s="330" t="s">
        <v>1446</v>
      </c>
      <c r="E514" s="21" t="s">
        <v>785</v>
      </c>
      <c r="F514" s="331">
        <v>179.07499999999999</v>
      </c>
      <c r="G514" s="43"/>
      <c r="H514" s="49"/>
    </row>
    <row r="515" s="2" customFormat="1" ht="16.8" customHeight="1">
      <c r="A515" s="43"/>
      <c r="B515" s="49"/>
      <c r="C515" s="326" t="s">
        <v>336</v>
      </c>
      <c r="D515" s="327" t="s">
        <v>337</v>
      </c>
      <c r="E515" s="328" t="s">
        <v>260</v>
      </c>
      <c r="F515" s="329">
        <v>26.800000000000001</v>
      </c>
      <c r="G515" s="43"/>
      <c r="H515" s="49"/>
    </row>
    <row r="516" s="2" customFormat="1" ht="16.8" customHeight="1">
      <c r="A516" s="43"/>
      <c r="B516" s="49"/>
      <c r="C516" s="330" t="s">
        <v>32</v>
      </c>
      <c r="D516" s="330" t="s">
        <v>7209</v>
      </c>
      <c r="E516" s="21" t="s">
        <v>32</v>
      </c>
      <c r="F516" s="331">
        <v>2.6499999999999999</v>
      </c>
      <c r="G516" s="43"/>
      <c r="H516" s="49"/>
    </row>
    <row r="517" s="2" customFormat="1" ht="16.8" customHeight="1">
      <c r="A517" s="43"/>
      <c r="B517" s="49"/>
      <c r="C517" s="330" t="s">
        <v>32</v>
      </c>
      <c r="D517" s="330" t="s">
        <v>7210</v>
      </c>
      <c r="E517" s="21" t="s">
        <v>32</v>
      </c>
      <c r="F517" s="331">
        <v>1.1000000000000001</v>
      </c>
      <c r="G517" s="43"/>
      <c r="H517" s="49"/>
    </row>
    <row r="518" s="2" customFormat="1" ht="16.8" customHeight="1">
      <c r="A518" s="43"/>
      <c r="B518" s="49"/>
      <c r="C518" s="330" t="s">
        <v>32</v>
      </c>
      <c r="D518" s="330" t="s">
        <v>7211</v>
      </c>
      <c r="E518" s="21" t="s">
        <v>32</v>
      </c>
      <c r="F518" s="331">
        <v>2.6499999999999999</v>
      </c>
      <c r="G518" s="43"/>
      <c r="H518" s="49"/>
    </row>
    <row r="519" s="2" customFormat="1" ht="16.8" customHeight="1">
      <c r="A519" s="43"/>
      <c r="B519" s="49"/>
      <c r="C519" s="330" t="s">
        <v>32</v>
      </c>
      <c r="D519" s="330" t="s">
        <v>7212</v>
      </c>
      <c r="E519" s="21" t="s">
        <v>32</v>
      </c>
      <c r="F519" s="331">
        <v>1.1000000000000001</v>
      </c>
      <c r="G519" s="43"/>
      <c r="H519" s="49"/>
    </row>
    <row r="520" s="2" customFormat="1" ht="16.8" customHeight="1">
      <c r="A520" s="43"/>
      <c r="B520" s="49"/>
      <c r="C520" s="330" t="s">
        <v>32</v>
      </c>
      <c r="D520" s="330" t="s">
        <v>7213</v>
      </c>
      <c r="E520" s="21" t="s">
        <v>32</v>
      </c>
      <c r="F520" s="331">
        <v>2.6499999999999999</v>
      </c>
      <c r="G520" s="43"/>
      <c r="H520" s="49"/>
    </row>
    <row r="521" s="2" customFormat="1" ht="16.8" customHeight="1">
      <c r="A521" s="43"/>
      <c r="B521" s="49"/>
      <c r="C521" s="330" t="s">
        <v>32</v>
      </c>
      <c r="D521" s="330" t="s">
        <v>7214</v>
      </c>
      <c r="E521" s="21" t="s">
        <v>32</v>
      </c>
      <c r="F521" s="331">
        <v>1.1000000000000001</v>
      </c>
      <c r="G521" s="43"/>
      <c r="H521" s="49"/>
    </row>
    <row r="522" s="2" customFormat="1" ht="16.8" customHeight="1">
      <c r="A522" s="43"/>
      <c r="B522" s="49"/>
      <c r="C522" s="330" t="s">
        <v>32</v>
      </c>
      <c r="D522" s="330" t="s">
        <v>7215</v>
      </c>
      <c r="E522" s="21" t="s">
        <v>32</v>
      </c>
      <c r="F522" s="331">
        <v>2.6499999999999999</v>
      </c>
      <c r="G522" s="43"/>
      <c r="H522" s="49"/>
    </row>
    <row r="523" s="2" customFormat="1" ht="16.8" customHeight="1">
      <c r="A523" s="43"/>
      <c r="B523" s="49"/>
      <c r="C523" s="330" t="s">
        <v>32</v>
      </c>
      <c r="D523" s="330" t="s">
        <v>7216</v>
      </c>
      <c r="E523" s="21" t="s">
        <v>32</v>
      </c>
      <c r="F523" s="331">
        <v>1.1000000000000001</v>
      </c>
      <c r="G523" s="43"/>
      <c r="H523" s="49"/>
    </row>
    <row r="524" s="2" customFormat="1" ht="16.8" customHeight="1">
      <c r="A524" s="43"/>
      <c r="B524" s="49"/>
      <c r="C524" s="330" t="s">
        <v>32</v>
      </c>
      <c r="D524" s="330" t="s">
        <v>7217</v>
      </c>
      <c r="E524" s="21" t="s">
        <v>32</v>
      </c>
      <c r="F524" s="331">
        <v>1.3</v>
      </c>
      <c r="G524" s="43"/>
      <c r="H524" s="49"/>
    </row>
    <row r="525" s="2" customFormat="1" ht="16.8" customHeight="1">
      <c r="A525" s="43"/>
      <c r="B525" s="49"/>
      <c r="C525" s="330" t="s">
        <v>32</v>
      </c>
      <c r="D525" s="330" t="s">
        <v>7218</v>
      </c>
      <c r="E525" s="21" t="s">
        <v>32</v>
      </c>
      <c r="F525" s="331">
        <v>4.4000000000000004</v>
      </c>
      <c r="G525" s="43"/>
      <c r="H525" s="49"/>
    </row>
    <row r="526" s="2" customFormat="1" ht="16.8" customHeight="1">
      <c r="A526" s="43"/>
      <c r="B526" s="49"/>
      <c r="C526" s="330" t="s">
        <v>32</v>
      </c>
      <c r="D526" s="330" t="s">
        <v>7219</v>
      </c>
      <c r="E526" s="21" t="s">
        <v>32</v>
      </c>
      <c r="F526" s="331">
        <v>1.2</v>
      </c>
      <c r="G526" s="43"/>
      <c r="H526" s="49"/>
    </row>
    <row r="527" s="2" customFormat="1" ht="16.8" customHeight="1">
      <c r="A527" s="43"/>
      <c r="B527" s="49"/>
      <c r="C527" s="330" t="s">
        <v>32</v>
      </c>
      <c r="D527" s="330" t="s">
        <v>7220</v>
      </c>
      <c r="E527" s="21" t="s">
        <v>32</v>
      </c>
      <c r="F527" s="331">
        <v>3.6000000000000001</v>
      </c>
      <c r="G527" s="43"/>
      <c r="H527" s="49"/>
    </row>
    <row r="528" s="2" customFormat="1" ht="16.8" customHeight="1">
      <c r="A528" s="43"/>
      <c r="B528" s="49"/>
      <c r="C528" s="330" t="s">
        <v>32</v>
      </c>
      <c r="D528" s="330" t="s">
        <v>7217</v>
      </c>
      <c r="E528" s="21" t="s">
        <v>32</v>
      </c>
      <c r="F528" s="331">
        <v>1.3</v>
      </c>
      <c r="G528" s="43"/>
      <c r="H528" s="49"/>
    </row>
    <row r="529" s="2" customFormat="1" ht="16.8" customHeight="1">
      <c r="A529" s="43"/>
      <c r="B529" s="49"/>
      <c r="C529" s="330" t="s">
        <v>32</v>
      </c>
      <c r="D529" s="330" t="s">
        <v>583</v>
      </c>
      <c r="E529" s="21" t="s">
        <v>32</v>
      </c>
      <c r="F529" s="331">
        <v>26.800000000000001</v>
      </c>
      <c r="G529" s="43"/>
      <c r="H529" s="49"/>
    </row>
    <row r="530" s="2" customFormat="1" ht="16.8" customHeight="1">
      <c r="A530" s="43"/>
      <c r="B530" s="49"/>
      <c r="C530" s="332" t="s">
        <v>6959</v>
      </c>
      <c r="D530" s="43"/>
      <c r="E530" s="43"/>
      <c r="F530" s="43"/>
      <c r="G530" s="43"/>
      <c r="H530" s="49"/>
    </row>
    <row r="531" s="2" customFormat="1" ht="16.8" customHeight="1">
      <c r="A531" s="43"/>
      <c r="B531" s="49"/>
      <c r="C531" s="330" t="s">
        <v>1312</v>
      </c>
      <c r="D531" s="330" t="s">
        <v>7205</v>
      </c>
      <c r="E531" s="21" t="s">
        <v>165</v>
      </c>
      <c r="F531" s="331">
        <v>94.113</v>
      </c>
      <c r="G531" s="43"/>
      <c r="H531" s="49"/>
    </row>
    <row r="532" s="2" customFormat="1" ht="16.8" customHeight="1">
      <c r="A532" s="43"/>
      <c r="B532" s="49"/>
      <c r="C532" s="330" t="s">
        <v>1287</v>
      </c>
      <c r="D532" s="330" t="s">
        <v>7206</v>
      </c>
      <c r="E532" s="21" t="s">
        <v>785</v>
      </c>
      <c r="F532" s="331">
        <v>195.44999999999999</v>
      </c>
      <c r="G532" s="43"/>
      <c r="H532" s="49"/>
    </row>
    <row r="533" s="2" customFormat="1" ht="16.8" customHeight="1">
      <c r="A533" s="43"/>
      <c r="B533" s="49"/>
      <c r="C533" s="330" t="s">
        <v>1287</v>
      </c>
      <c r="D533" s="330" t="s">
        <v>7206</v>
      </c>
      <c r="E533" s="21" t="s">
        <v>785</v>
      </c>
      <c r="F533" s="331">
        <v>256.44999999999999</v>
      </c>
      <c r="G533" s="43"/>
      <c r="H533" s="49"/>
    </row>
    <row r="534" s="2" customFormat="1" ht="16.8" customHeight="1">
      <c r="A534" s="43"/>
      <c r="B534" s="49"/>
      <c r="C534" s="330" t="s">
        <v>1517</v>
      </c>
      <c r="D534" s="330" t="s">
        <v>7095</v>
      </c>
      <c r="E534" s="21" t="s">
        <v>165</v>
      </c>
      <c r="F534" s="331">
        <v>675.22699999999998</v>
      </c>
      <c r="G534" s="43"/>
      <c r="H534" s="49"/>
    </row>
    <row r="535" s="2" customFormat="1">
      <c r="A535" s="43"/>
      <c r="B535" s="49"/>
      <c r="C535" s="330" t="s">
        <v>1468</v>
      </c>
      <c r="D535" s="330" t="s">
        <v>7207</v>
      </c>
      <c r="E535" s="21" t="s">
        <v>785</v>
      </c>
      <c r="F535" s="331">
        <v>195.44999999999999</v>
      </c>
      <c r="G535" s="43"/>
      <c r="H535" s="49"/>
    </row>
    <row r="536" s="2" customFormat="1" ht="16.8" customHeight="1">
      <c r="A536" s="43"/>
      <c r="B536" s="49"/>
      <c r="C536" s="330" t="s">
        <v>2942</v>
      </c>
      <c r="D536" s="330" t="s">
        <v>7208</v>
      </c>
      <c r="E536" s="21" t="s">
        <v>785</v>
      </c>
      <c r="F536" s="331">
        <v>333.75</v>
      </c>
      <c r="G536" s="43"/>
      <c r="H536" s="49"/>
    </row>
    <row r="537" s="2" customFormat="1" ht="16.8" customHeight="1">
      <c r="A537" s="43"/>
      <c r="B537" s="49"/>
      <c r="C537" s="330" t="s">
        <v>1304</v>
      </c>
      <c r="D537" s="330" t="s">
        <v>1305</v>
      </c>
      <c r="E537" s="21" t="s">
        <v>785</v>
      </c>
      <c r="F537" s="331">
        <v>389.15300000000002</v>
      </c>
      <c r="G537" s="43"/>
      <c r="H537" s="49"/>
    </row>
    <row r="538" s="2" customFormat="1" ht="16.8" customHeight="1">
      <c r="A538" s="43"/>
      <c r="B538" s="49"/>
      <c r="C538" s="326" t="s">
        <v>7221</v>
      </c>
      <c r="D538" s="327" t="s">
        <v>7222</v>
      </c>
      <c r="E538" s="328" t="s">
        <v>260</v>
      </c>
      <c r="F538" s="329">
        <v>30.059999999999999</v>
      </c>
      <c r="G538" s="43"/>
      <c r="H538" s="49"/>
    </row>
    <row r="539" s="2" customFormat="1" ht="16.8" customHeight="1">
      <c r="A539" s="43"/>
      <c r="B539" s="49"/>
      <c r="C539" s="330" t="s">
        <v>32</v>
      </c>
      <c r="D539" s="330" t="s">
        <v>7223</v>
      </c>
      <c r="E539" s="21" t="s">
        <v>32</v>
      </c>
      <c r="F539" s="331">
        <v>1.2</v>
      </c>
      <c r="G539" s="43"/>
      <c r="H539" s="49"/>
    </row>
    <row r="540" s="2" customFormat="1" ht="16.8" customHeight="1">
      <c r="A540" s="43"/>
      <c r="B540" s="49"/>
      <c r="C540" s="330" t="s">
        <v>32</v>
      </c>
      <c r="D540" s="330" t="s">
        <v>7224</v>
      </c>
      <c r="E540" s="21" t="s">
        <v>32</v>
      </c>
      <c r="F540" s="331">
        <v>1.2</v>
      </c>
      <c r="G540" s="43"/>
      <c r="H540" s="49"/>
    </row>
    <row r="541" s="2" customFormat="1" ht="16.8" customHeight="1">
      <c r="A541" s="43"/>
      <c r="B541" s="49"/>
      <c r="C541" s="330" t="s">
        <v>32</v>
      </c>
      <c r="D541" s="330" t="s">
        <v>7225</v>
      </c>
      <c r="E541" s="21" t="s">
        <v>32</v>
      </c>
      <c r="F541" s="331">
        <v>1.6000000000000001</v>
      </c>
      <c r="G541" s="43"/>
      <c r="H541" s="49"/>
    </row>
    <row r="542" s="2" customFormat="1" ht="16.8" customHeight="1">
      <c r="A542" s="43"/>
      <c r="B542" s="49"/>
      <c r="C542" s="330" t="s">
        <v>32</v>
      </c>
      <c r="D542" s="330" t="s">
        <v>7226</v>
      </c>
      <c r="E542" s="21" t="s">
        <v>32</v>
      </c>
      <c r="F542" s="331">
        <v>1.365</v>
      </c>
      <c r="G542" s="43"/>
      <c r="H542" s="49"/>
    </row>
    <row r="543" s="2" customFormat="1" ht="16.8" customHeight="1">
      <c r="A543" s="43"/>
      <c r="B543" s="49"/>
      <c r="C543" s="330" t="s">
        <v>32</v>
      </c>
      <c r="D543" s="330" t="s">
        <v>7227</v>
      </c>
      <c r="E543" s="21" t="s">
        <v>32</v>
      </c>
      <c r="F543" s="331">
        <v>1.3799999999999999</v>
      </c>
      <c r="G543" s="43"/>
      <c r="H543" s="49"/>
    </row>
    <row r="544" s="2" customFormat="1" ht="16.8" customHeight="1">
      <c r="A544" s="43"/>
      <c r="B544" s="49"/>
      <c r="C544" s="330" t="s">
        <v>32</v>
      </c>
      <c r="D544" s="330" t="s">
        <v>7228</v>
      </c>
      <c r="E544" s="21" t="s">
        <v>32</v>
      </c>
      <c r="F544" s="331">
        <v>1.2649999999999999</v>
      </c>
      <c r="G544" s="43"/>
      <c r="H544" s="49"/>
    </row>
    <row r="545" s="2" customFormat="1" ht="16.8" customHeight="1">
      <c r="A545" s="43"/>
      <c r="B545" s="49"/>
      <c r="C545" s="330" t="s">
        <v>32</v>
      </c>
      <c r="D545" s="330" t="s">
        <v>7229</v>
      </c>
      <c r="E545" s="21" t="s">
        <v>32</v>
      </c>
      <c r="F545" s="331">
        <v>1.3500000000000001</v>
      </c>
      <c r="G545" s="43"/>
      <c r="H545" s="49"/>
    </row>
    <row r="546" s="2" customFormat="1" ht="16.8" customHeight="1">
      <c r="A546" s="43"/>
      <c r="B546" s="49"/>
      <c r="C546" s="330" t="s">
        <v>32</v>
      </c>
      <c r="D546" s="330" t="s">
        <v>7230</v>
      </c>
      <c r="E546" s="21" t="s">
        <v>32</v>
      </c>
      <c r="F546" s="331">
        <v>1</v>
      </c>
      <c r="G546" s="43"/>
      <c r="H546" s="49"/>
    </row>
    <row r="547" s="2" customFormat="1" ht="16.8" customHeight="1">
      <c r="A547" s="43"/>
      <c r="B547" s="49"/>
      <c r="C547" s="330" t="s">
        <v>32</v>
      </c>
      <c r="D547" s="330" t="s">
        <v>7231</v>
      </c>
      <c r="E547" s="21" t="s">
        <v>32</v>
      </c>
      <c r="F547" s="331">
        <v>0.90000000000000002</v>
      </c>
      <c r="G547" s="43"/>
      <c r="H547" s="49"/>
    </row>
    <row r="548" s="2" customFormat="1" ht="16.8" customHeight="1">
      <c r="A548" s="43"/>
      <c r="B548" s="49"/>
      <c r="C548" s="330" t="s">
        <v>32</v>
      </c>
      <c r="D548" s="330" t="s">
        <v>7232</v>
      </c>
      <c r="E548" s="21" t="s">
        <v>32</v>
      </c>
      <c r="F548" s="331">
        <v>1.7</v>
      </c>
      <c r="G548" s="43"/>
      <c r="H548" s="49"/>
    </row>
    <row r="549" s="2" customFormat="1" ht="16.8" customHeight="1">
      <c r="A549" s="43"/>
      <c r="B549" s="49"/>
      <c r="C549" s="330" t="s">
        <v>32</v>
      </c>
      <c r="D549" s="330" t="s">
        <v>7233</v>
      </c>
      <c r="E549" s="21" t="s">
        <v>32</v>
      </c>
      <c r="F549" s="331">
        <v>1.7</v>
      </c>
      <c r="G549" s="43"/>
      <c r="H549" s="49"/>
    </row>
    <row r="550" s="2" customFormat="1" ht="16.8" customHeight="1">
      <c r="A550" s="43"/>
      <c r="B550" s="49"/>
      <c r="C550" s="330" t="s">
        <v>32</v>
      </c>
      <c r="D550" s="330" t="s">
        <v>7233</v>
      </c>
      <c r="E550" s="21" t="s">
        <v>32</v>
      </c>
      <c r="F550" s="331">
        <v>1.7</v>
      </c>
      <c r="G550" s="43"/>
      <c r="H550" s="49"/>
    </row>
    <row r="551" s="2" customFormat="1" ht="16.8" customHeight="1">
      <c r="A551" s="43"/>
      <c r="B551" s="49"/>
      <c r="C551" s="330" t="s">
        <v>32</v>
      </c>
      <c r="D551" s="330" t="s">
        <v>7234</v>
      </c>
      <c r="E551" s="21" t="s">
        <v>32</v>
      </c>
      <c r="F551" s="331">
        <v>1.5</v>
      </c>
      <c r="G551" s="43"/>
      <c r="H551" s="49"/>
    </row>
    <row r="552" s="2" customFormat="1" ht="16.8" customHeight="1">
      <c r="A552" s="43"/>
      <c r="B552" s="49"/>
      <c r="C552" s="330" t="s">
        <v>32</v>
      </c>
      <c r="D552" s="330" t="s">
        <v>7234</v>
      </c>
      <c r="E552" s="21" t="s">
        <v>32</v>
      </c>
      <c r="F552" s="331">
        <v>1.5</v>
      </c>
      <c r="G552" s="43"/>
      <c r="H552" s="49"/>
    </row>
    <row r="553" s="2" customFormat="1" ht="16.8" customHeight="1">
      <c r="A553" s="43"/>
      <c r="B553" s="49"/>
      <c r="C553" s="330" t="s">
        <v>32</v>
      </c>
      <c r="D553" s="330" t="s">
        <v>7235</v>
      </c>
      <c r="E553" s="21" t="s">
        <v>32</v>
      </c>
      <c r="F553" s="331">
        <v>2</v>
      </c>
      <c r="G553" s="43"/>
      <c r="H553" s="49"/>
    </row>
    <row r="554" s="2" customFormat="1" ht="16.8" customHeight="1">
      <c r="A554" s="43"/>
      <c r="B554" s="49"/>
      <c r="C554" s="330" t="s">
        <v>32</v>
      </c>
      <c r="D554" s="330" t="s">
        <v>7236</v>
      </c>
      <c r="E554" s="21" t="s">
        <v>32</v>
      </c>
      <c r="F554" s="331">
        <v>1.5</v>
      </c>
      <c r="G554" s="43"/>
      <c r="H554" s="49"/>
    </row>
    <row r="555" s="2" customFormat="1" ht="16.8" customHeight="1">
      <c r="A555" s="43"/>
      <c r="B555" s="49"/>
      <c r="C555" s="330" t="s">
        <v>32</v>
      </c>
      <c r="D555" s="330" t="s">
        <v>7237</v>
      </c>
      <c r="E555" s="21" t="s">
        <v>32</v>
      </c>
      <c r="F555" s="331">
        <v>1.5</v>
      </c>
      <c r="G555" s="43"/>
      <c r="H555" s="49"/>
    </row>
    <row r="556" s="2" customFormat="1" ht="16.8" customHeight="1">
      <c r="A556" s="43"/>
      <c r="B556" s="49"/>
      <c r="C556" s="330" t="s">
        <v>32</v>
      </c>
      <c r="D556" s="330" t="s">
        <v>7238</v>
      </c>
      <c r="E556" s="21" t="s">
        <v>32</v>
      </c>
      <c r="F556" s="331">
        <v>1.5</v>
      </c>
      <c r="G556" s="43"/>
      <c r="H556" s="49"/>
    </row>
    <row r="557" s="2" customFormat="1" ht="16.8" customHeight="1">
      <c r="A557" s="43"/>
      <c r="B557" s="49"/>
      <c r="C557" s="330" t="s">
        <v>32</v>
      </c>
      <c r="D557" s="330" t="s">
        <v>7238</v>
      </c>
      <c r="E557" s="21" t="s">
        <v>32</v>
      </c>
      <c r="F557" s="331">
        <v>1.5</v>
      </c>
      <c r="G557" s="43"/>
      <c r="H557" s="49"/>
    </row>
    <row r="558" s="2" customFormat="1" ht="16.8" customHeight="1">
      <c r="A558" s="43"/>
      <c r="B558" s="49"/>
      <c r="C558" s="330" t="s">
        <v>32</v>
      </c>
      <c r="D558" s="330" t="s">
        <v>7239</v>
      </c>
      <c r="E558" s="21" t="s">
        <v>32</v>
      </c>
      <c r="F558" s="331">
        <v>1.5</v>
      </c>
      <c r="G558" s="43"/>
      <c r="H558" s="49"/>
    </row>
    <row r="559" s="2" customFormat="1" ht="16.8" customHeight="1">
      <c r="A559" s="43"/>
      <c r="B559" s="49"/>
      <c r="C559" s="330" t="s">
        <v>32</v>
      </c>
      <c r="D559" s="330" t="s">
        <v>7240</v>
      </c>
      <c r="E559" s="21" t="s">
        <v>32</v>
      </c>
      <c r="F559" s="331">
        <v>1.2</v>
      </c>
      <c r="G559" s="43"/>
      <c r="H559" s="49"/>
    </row>
    <row r="560" s="2" customFormat="1" ht="16.8" customHeight="1">
      <c r="A560" s="43"/>
      <c r="B560" s="49"/>
      <c r="C560" s="330" t="s">
        <v>32</v>
      </c>
      <c r="D560" s="330" t="s">
        <v>583</v>
      </c>
      <c r="E560" s="21" t="s">
        <v>32</v>
      </c>
      <c r="F560" s="331">
        <v>30.059999999999999</v>
      </c>
      <c r="G560" s="43"/>
      <c r="H560" s="49"/>
    </row>
    <row r="561" s="2" customFormat="1" ht="16.8" customHeight="1">
      <c r="A561" s="43"/>
      <c r="B561" s="49"/>
      <c r="C561" s="326" t="s">
        <v>339</v>
      </c>
      <c r="D561" s="327" t="s">
        <v>340</v>
      </c>
      <c r="E561" s="328" t="s">
        <v>165</v>
      </c>
      <c r="F561" s="329">
        <v>370.89499999999998</v>
      </c>
      <c r="G561" s="43"/>
      <c r="H561" s="49"/>
    </row>
    <row r="562" s="2" customFormat="1" ht="16.8" customHeight="1">
      <c r="A562" s="43"/>
      <c r="B562" s="49"/>
      <c r="C562" s="330" t="s">
        <v>32</v>
      </c>
      <c r="D562" s="330" t="s">
        <v>7241</v>
      </c>
      <c r="E562" s="21" t="s">
        <v>32</v>
      </c>
      <c r="F562" s="331">
        <v>20.399999999999999</v>
      </c>
      <c r="G562" s="43"/>
      <c r="H562" s="49"/>
    </row>
    <row r="563" s="2" customFormat="1" ht="16.8" customHeight="1">
      <c r="A563" s="43"/>
      <c r="B563" s="49"/>
      <c r="C563" s="330" t="s">
        <v>32</v>
      </c>
      <c r="D563" s="330" t="s">
        <v>7242</v>
      </c>
      <c r="E563" s="21" t="s">
        <v>32</v>
      </c>
      <c r="F563" s="331">
        <v>22.440000000000001</v>
      </c>
      <c r="G563" s="43"/>
      <c r="H563" s="49"/>
    </row>
    <row r="564" s="2" customFormat="1" ht="16.8" customHeight="1">
      <c r="A564" s="43"/>
      <c r="B564" s="49"/>
      <c r="C564" s="330" t="s">
        <v>32</v>
      </c>
      <c r="D564" s="330" t="s">
        <v>7243</v>
      </c>
      <c r="E564" s="21" t="s">
        <v>32</v>
      </c>
      <c r="F564" s="331">
        <v>49.215000000000003</v>
      </c>
      <c r="G564" s="43"/>
      <c r="H564" s="49"/>
    </row>
    <row r="565" s="2" customFormat="1" ht="16.8" customHeight="1">
      <c r="A565" s="43"/>
      <c r="B565" s="49"/>
      <c r="C565" s="330" t="s">
        <v>32</v>
      </c>
      <c r="D565" s="330" t="s">
        <v>7244</v>
      </c>
      <c r="E565" s="21" t="s">
        <v>32</v>
      </c>
      <c r="F565" s="331">
        <v>20.824999999999999</v>
      </c>
      <c r="G565" s="43"/>
      <c r="H565" s="49"/>
    </row>
    <row r="566" s="2" customFormat="1" ht="16.8" customHeight="1">
      <c r="A566" s="43"/>
      <c r="B566" s="49"/>
      <c r="C566" s="330" t="s">
        <v>32</v>
      </c>
      <c r="D566" s="330" t="s">
        <v>7245</v>
      </c>
      <c r="E566" s="21" t="s">
        <v>32</v>
      </c>
      <c r="F566" s="331">
        <v>23.274999999999999</v>
      </c>
      <c r="G566" s="43"/>
      <c r="H566" s="49"/>
    </row>
    <row r="567" s="2" customFormat="1" ht="16.8" customHeight="1">
      <c r="A567" s="43"/>
      <c r="B567" s="49"/>
      <c r="C567" s="330" t="s">
        <v>32</v>
      </c>
      <c r="D567" s="330" t="s">
        <v>7246</v>
      </c>
      <c r="E567" s="21" t="s">
        <v>32</v>
      </c>
      <c r="F567" s="331">
        <v>23.274999999999999</v>
      </c>
      <c r="G567" s="43"/>
      <c r="H567" s="49"/>
    </row>
    <row r="568" s="2" customFormat="1" ht="16.8" customHeight="1">
      <c r="A568" s="43"/>
      <c r="B568" s="49"/>
      <c r="C568" s="330" t="s">
        <v>32</v>
      </c>
      <c r="D568" s="330" t="s">
        <v>7247</v>
      </c>
      <c r="E568" s="21" t="s">
        <v>32</v>
      </c>
      <c r="F568" s="331">
        <v>23.030000000000001</v>
      </c>
      <c r="G568" s="43"/>
      <c r="H568" s="49"/>
    </row>
    <row r="569" s="2" customFormat="1" ht="16.8" customHeight="1">
      <c r="A569" s="43"/>
      <c r="B569" s="49"/>
      <c r="C569" s="330" t="s">
        <v>32</v>
      </c>
      <c r="D569" s="330" t="s">
        <v>7248</v>
      </c>
      <c r="E569" s="21" t="s">
        <v>32</v>
      </c>
      <c r="F569" s="331">
        <v>23.030000000000001</v>
      </c>
      <c r="G569" s="43"/>
      <c r="H569" s="49"/>
    </row>
    <row r="570" s="2" customFormat="1" ht="16.8" customHeight="1">
      <c r="A570" s="43"/>
      <c r="B570" s="49"/>
      <c r="C570" s="330" t="s">
        <v>32</v>
      </c>
      <c r="D570" s="330" t="s">
        <v>7249</v>
      </c>
      <c r="E570" s="21" t="s">
        <v>32</v>
      </c>
      <c r="F570" s="331">
        <v>23.030000000000001</v>
      </c>
      <c r="G570" s="43"/>
      <c r="H570" s="49"/>
    </row>
    <row r="571" s="2" customFormat="1" ht="16.8" customHeight="1">
      <c r="A571" s="43"/>
      <c r="B571" s="49"/>
      <c r="C571" s="330" t="s">
        <v>32</v>
      </c>
      <c r="D571" s="330" t="s">
        <v>7250</v>
      </c>
      <c r="E571" s="21" t="s">
        <v>32</v>
      </c>
      <c r="F571" s="331">
        <v>23.030000000000001</v>
      </c>
      <c r="G571" s="43"/>
      <c r="H571" s="49"/>
    </row>
    <row r="572" s="2" customFormat="1" ht="16.8" customHeight="1">
      <c r="A572" s="43"/>
      <c r="B572" s="49"/>
      <c r="C572" s="330" t="s">
        <v>32</v>
      </c>
      <c r="D572" s="330" t="s">
        <v>32</v>
      </c>
      <c r="E572" s="21" t="s">
        <v>32</v>
      </c>
      <c r="F572" s="331">
        <v>0</v>
      </c>
      <c r="G572" s="43"/>
      <c r="H572" s="49"/>
    </row>
    <row r="573" s="2" customFormat="1" ht="16.8" customHeight="1">
      <c r="A573" s="43"/>
      <c r="B573" s="49"/>
      <c r="C573" s="330" t="s">
        <v>32</v>
      </c>
      <c r="D573" s="330" t="s">
        <v>7251</v>
      </c>
      <c r="E573" s="21" t="s">
        <v>32</v>
      </c>
      <c r="F573" s="331">
        <v>18.094999999999999</v>
      </c>
      <c r="G573" s="43"/>
      <c r="H573" s="49"/>
    </row>
    <row r="574" s="2" customFormat="1" ht="16.8" customHeight="1">
      <c r="A574" s="43"/>
      <c r="B574" s="49"/>
      <c r="C574" s="330" t="s">
        <v>32</v>
      </c>
      <c r="D574" s="330" t="s">
        <v>7252</v>
      </c>
      <c r="E574" s="21" t="s">
        <v>32</v>
      </c>
      <c r="F574" s="331">
        <v>45.119999999999997</v>
      </c>
      <c r="G574" s="43"/>
      <c r="H574" s="49"/>
    </row>
    <row r="575" s="2" customFormat="1" ht="16.8" customHeight="1">
      <c r="A575" s="43"/>
      <c r="B575" s="49"/>
      <c r="C575" s="330" t="s">
        <v>32</v>
      </c>
      <c r="D575" s="330" t="s">
        <v>7253</v>
      </c>
      <c r="E575" s="21" t="s">
        <v>32</v>
      </c>
      <c r="F575" s="331">
        <v>23.030000000000001</v>
      </c>
      <c r="G575" s="43"/>
      <c r="H575" s="49"/>
    </row>
    <row r="576" s="2" customFormat="1" ht="16.8" customHeight="1">
      <c r="A576" s="43"/>
      <c r="B576" s="49"/>
      <c r="C576" s="330" t="s">
        <v>32</v>
      </c>
      <c r="D576" s="330" t="s">
        <v>7254</v>
      </c>
      <c r="E576" s="21" t="s">
        <v>32</v>
      </c>
      <c r="F576" s="331">
        <v>23.030000000000001</v>
      </c>
      <c r="G576" s="43"/>
      <c r="H576" s="49"/>
    </row>
    <row r="577" s="2" customFormat="1" ht="16.8" customHeight="1">
      <c r="A577" s="43"/>
      <c r="B577" s="49"/>
      <c r="C577" s="330" t="s">
        <v>32</v>
      </c>
      <c r="D577" s="330" t="s">
        <v>7255</v>
      </c>
      <c r="E577" s="21" t="s">
        <v>32</v>
      </c>
      <c r="F577" s="331">
        <v>23.030000000000001</v>
      </c>
      <c r="G577" s="43"/>
      <c r="H577" s="49"/>
    </row>
    <row r="578" s="2" customFormat="1" ht="16.8" customHeight="1">
      <c r="A578" s="43"/>
      <c r="B578" s="49"/>
      <c r="C578" s="330" t="s">
        <v>32</v>
      </c>
      <c r="D578" s="330" t="s">
        <v>7256</v>
      </c>
      <c r="E578" s="21" t="s">
        <v>32</v>
      </c>
      <c r="F578" s="331">
        <v>23.030000000000001</v>
      </c>
      <c r="G578" s="43"/>
      <c r="H578" s="49"/>
    </row>
    <row r="579" s="2" customFormat="1" ht="16.8" customHeight="1">
      <c r="A579" s="43"/>
      <c r="B579" s="49"/>
      <c r="C579" s="330" t="s">
        <v>32</v>
      </c>
      <c r="D579" s="330" t="s">
        <v>32</v>
      </c>
      <c r="E579" s="21" t="s">
        <v>32</v>
      </c>
      <c r="F579" s="331">
        <v>0</v>
      </c>
      <c r="G579" s="43"/>
      <c r="H579" s="49"/>
    </row>
    <row r="580" s="2" customFormat="1" ht="16.8" customHeight="1">
      <c r="A580" s="43"/>
      <c r="B580" s="49"/>
      <c r="C580" s="330" t="s">
        <v>32</v>
      </c>
      <c r="D580" s="330" t="s">
        <v>7257</v>
      </c>
      <c r="E580" s="21" t="s">
        <v>32</v>
      </c>
      <c r="F580" s="331">
        <v>10</v>
      </c>
      <c r="G580" s="43"/>
      <c r="H580" s="49"/>
    </row>
    <row r="581" s="2" customFormat="1" ht="16.8" customHeight="1">
      <c r="A581" s="43"/>
      <c r="B581" s="49"/>
      <c r="C581" s="330" t="s">
        <v>32</v>
      </c>
      <c r="D581" s="330" t="s">
        <v>32</v>
      </c>
      <c r="E581" s="21" t="s">
        <v>32</v>
      </c>
      <c r="F581" s="331">
        <v>0</v>
      </c>
      <c r="G581" s="43"/>
      <c r="H581" s="49"/>
    </row>
    <row r="582" s="2" customFormat="1" ht="16.8" customHeight="1">
      <c r="A582" s="43"/>
      <c r="B582" s="49"/>
      <c r="C582" s="330" t="s">
        <v>32</v>
      </c>
      <c r="D582" s="330" t="s">
        <v>3310</v>
      </c>
      <c r="E582" s="21" t="s">
        <v>32</v>
      </c>
      <c r="F582" s="331">
        <v>0</v>
      </c>
      <c r="G582" s="43"/>
      <c r="H582" s="49"/>
    </row>
    <row r="583" s="2" customFormat="1" ht="16.8" customHeight="1">
      <c r="A583" s="43"/>
      <c r="B583" s="49"/>
      <c r="C583" s="330" t="s">
        <v>32</v>
      </c>
      <c r="D583" s="330" t="s">
        <v>805</v>
      </c>
      <c r="E583" s="21" t="s">
        <v>32</v>
      </c>
      <c r="F583" s="331">
        <v>0</v>
      </c>
      <c r="G583" s="43"/>
      <c r="H583" s="49"/>
    </row>
    <row r="584" s="2" customFormat="1" ht="16.8" customHeight="1">
      <c r="A584" s="43"/>
      <c r="B584" s="49"/>
      <c r="C584" s="330" t="s">
        <v>32</v>
      </c>
      <c r="D584" s="330" t="s">
        <v>7258</v>
      </c>
      <c r="E584" s="21" t="s">
        <v>32</v>
      </c>
      <c r="F584" s="331">
        <v>-1.8899999999999999</v>
      </c>
      <c r="G584" s="43"/>
      <c r="H584" s="49"/>
    </row>
    <row r="585" s="2" customFormat="1" ht="16.8" customHeight="1">
      <c r="A585" s="43"/>
      <c r="B585" s="49"/>
      <c r="C585" s="330" t="s">
        <v>32</v>
      </c>
      <c r="D585" s="330" t="s">
        <v>7259</v>
      </c>
      <c r="E585" s="21" t="s">
        <v>32</v>
      </c>
      <c r="F585" s="331">
        <v>-1.8899999999999999</v>
      </c>
      <c r="G585" s="43"/>
      <c r="H585" s="49"/>
    </row>
    <row r="586" s="2" customFormat="1" ht="16.8" customHeight="1">
      <c r="A586" s="43"/>
      <c r="B586" s="49"/>
      <c r="C586" s="330" t="s">
        <v>32</v>
      </c>
      <c r="D586" s="330" t="s">
        <v>7260</v>
      </c>
      <c r="E586" s="21" t="s">
        <v>32</v>
      </c>
      <c r="F586" s="331">
        <v>-8.6099999999999994</v>
      </c>
      <c r="G586" s="43"/>
      <c r="H586" s="49"/>
    </row>
    <row r="587" s="2" customFormat="1" ht="16.8" customHeight="1">
      <c r="A587" s="43"/>
      <c r="B587" s="49"/>
      <c r="C587" s="330" t="s">
        <v>32</v>
      </c>
      <c r="D587" s="330" t="s">
        <v>7261</v>
      </c>
      <c r="E587" s="21" t="s">
        <v>32</v>
      </c>
      <c r="F587" s="331">
        <v>-2.1000000000000001</v>
      </c>
      <c r="G587" s="43"/>
      <c r="H587" s="49"/>
    </row>
    <row r="588" s="2" customFormat="1" ht="16.8" customHeight="1">
      <c r="A588" s="43"/>
      <c r="B588" s="49"/>
      <c r="C588" s="330" t="s">
        <v>32</v>
      </c>
      <c r="D588" s="330" t="s">
        <v>7262</v>
      </c>
      <c r="E588" s="21" t="s">
        <v>32</v>
      </c>
      <c r="F588" s="331">
        <v>-2.1000000000000001</v>
      </c>
      <c r="G588" s="43"/>
      <c r="H588" s="49"/>
    </row>
    <row r="589" s="2" customFormat="1" ht="16.8" customHeight="1">
      <c r="A589" s="43"/>
      <c r="B589" s="49"/>
      <c r="C589" s="330" t="s">
        <v>32</v>
      </c>
      <c r="D589" s="330" t="s">
        <v>7263</v>
      </c>
      <c r="E589" s="21" t="s">
        <v>32</v>
      </c>
      <c r="F589" s="331">
        <v>-2.1000000000000001</v>
      </c>
      <c r="G589" s="43"/>
      <c r="H589" s="49"/>
    </row>
    <row r="590" s="2" customFormat="1" ht="16.8" customHeight="1">
      <c r="A590" s="43"/>
      <c r="B590" s="49"/>
      <c r="C590" s="330" t="s">
        <v>32</v>
      </c>
      <c r="D590" s="330" t="s">
        <v>7264</v>
      </c>
      <c r="E590" s="21" t="s">
        <v>32</v>
      </c>
      <c r="F590" s="331">
        <v>-2.1000000000000001</v>
      </c>
      <c r="G590" s="43"/>
      <c r="H590" s="49"/>
    </row>
    <row r="591" s="2" customFormat="1" ht="16.8" customHeight="1">
      <c r="A591" s="43"/>
      <c r="B591" s="49"/>
      <c r="C591" s="330" t="s">
        <v>32</v>
      </c>
      <c r="D591" s="330" t="s">
        <v>7265</v>
      </c>
      <c r="E591" s="21" t="s">
        <v>32</v>
      </c>
      <c r="F591" s="331">
        <v>-2.1000000000000001</v>
      </c>
      <c r="G591" s="43"/>
      <c r="H591" s="49"/>
    </row>
    <row r="592" s="2" customFormat="1" ht="16.8" customHeight="1">
      <c r="A592" s="43"/>
      <c r="B592" s="49"/>
      <c r="C592" s="330" t="s">
        <v>32</v>
      </c>
      <c r="D592" s="330" t="s">
        <v>7266</v>
      </c>
      <c r="E592" s="21" t="s">
        <v>32</v>
      </c>
      <c r="F592" s="331">
        <v>-2.1000000000000001</v>
      </c>
      <c r="G592" s="43"/>
      <c r="H592" s="49"/>
    </row>
    <row r="593" s="2" customFormat="1" ht="16.8" customHeight="1">
      <c r="A593" s="43"/>
      <c r="B593" s="49"/>
      <c r="C593" s="330" t="s">
        <v>32</v>
      </c>
      <c r="D593" s="330" t="s">
        <v>7267</v>
      </c>
      <c r="E593" s="21" t="s">
        <v>32</v>
      </c>
      <c r="F593" s="331">
        <v>-2.1000000000000001</v>
      </c>
      <c r="G593" s="43"/>
      <c r="H593" s="49"/>
    </row>
    <row r="594" s="2" customFormat="1" ht="16.8" customHeight="1">
      <c r="A594" s="43"/>
      <c r="B594" s="49"/>
      <c r="C594" s="330" t="s">
        <v>32</v>
      </c>
      <c r="D594" s="330" t="s">
        <v>811</v>
      </c>
      <c r="E594" s="21" t="s">
        <v>32</v>
      </c>
      <c r="F594" s="331">
        <v>0</v>
      </c>
      <c r="G594" s="43"/>
      <c r="H594" s="49"/>
    </row>
    <row r="595" s="2" customFormat="1" ht="16.8" customHeight="1">
      <c r="A595" s="43"/>
      <c r="B595" s="49"/>
      <c r="C595" s="330" t="s">
        <v>32</v>
      </c>
      <c r="D595" s="330" t="s">
        <v>7268</v>
      </c>
      <c r="E595" s="21" t="s">
        <v>32</v>
      </c>
      <c r="F595" s="331">
        <v>-1.8899999999999999</v>
      </c>
      <c r="G595" s="43"/>
      <c r="H595" s="49"/>
    </row>
    <row r="596" s="2" customFormat="1" ht="16.8" customHeight="1">
      <c r="A596" s="43"/>
      <c r="B596" s="49"/>
      <c r="C596" s="330" t="s">
        <v>32</v>
      </c>
      <c r="D596" s="330" t="s">
        <v>7269</v>
      </c>
      <c r="E596" s="21" t="s">
        <v>32</v>
      </c>
      <c r="F596" s="331">
        <v>-8.6099999999999994</v>
      </c>
      <c r="G596" s="43"/>
      <c r="H596" s="49"/>
    </row>
    <row r="597" s="2" customFormat="1" ht="16.8" customHeight="1">
      <c r="A597" s="43"/>
      <c r="B597" s="49"/>
      <c r="C597" s="330" t="s">
        <v>32</v>
      </c>
      <c r="D597" s="330" t="s">
        <v>7270</v>
      </c>
      <c r="E597" s="21" t="s">
        <v>32</v>
      </c>
      <c r="F597" s="331">
        <v>-2.1000000000000001</v>
      </c>
      <c r="G597" s="43"/>
      <c r="H597" s="49"/>
    </row>
    <row r="598" s="2" customFormat="1" ht="16.8" customHeight="1">
      <c r="A598" s="43"/>
      <c r="B598" s="49"/>
      <c r="C598" s="330" t="s">
        <v>32</v>
      </c>
      <c r="D598" s="330" t="s">
        <v>7271</v>
      </c>
      <c r="E598" s="21" t="s">
        <v>32</v>
      </c>
      <c r="F598" s="331">
        <v>-2.1000000000000001</v>
      </c>
      <c r="G598" s="43"/>
      <c r="H598" s="49"/>
    </row>
    <row r="599" s="2" customFormat="1" ht="16.8" customHeight="1">
      <c r="A599" s="43"/>
      <c r="B599" s="49"/>
      <c r="C599" s="330" t="s">
        <v>32</v>
      </c>
      <c r="D599" s="330" t="s">
        <v>7272</v>
      </c>
      <c r="E599" s="21" t="s">
        <v>32</v>
      </c>
      <c r="F599" s="331">
        <v>-2.1000000000000001</v>
      </c>
      <c r="G599" s="43"/>
      <c r="H599" s="49"/>
    </row>
    <row r="600" s="2" customFormat="1" ht="16.8" customHeight="1">
      <c r="A600" s="43"/>
      <c r="B600" s="49"/>
      <c r="C600" s="330" t="s">
        <v>32</v>
      </c>
      <c r="D600" s="330" t="s">
        <v>7273</v>
      </c>
      <c r="E600" s="21" t="s">
        <v>32</v>
      </c>
      <c r="F600" s="331">
        <v>-2.1000000000000001</v>
      </c>
      <c r="G600" s="43"/>
      <c r="H600" s="49"/>
    </row>
    <row r="601" s="2" customFormat="1" ht="16.8" customHeight="1">
      <c r="A601" s="43"/>
      <c r="B601" s="49"/>
      <c r="C601" s="330" t="s">
        <v>32</v>
      </c>
      <c r="D601" s="330" t="s">
        <v>583</v>
      </c>
      <c r="E601" s="21" t="s">
        <v>32</v>
      </c>
      <c r="F601" s="331">
        <v>370.89499999999998</v>
      </c>
      <c r="G601" s="43"/>
      <c r="H601" s="49"/>
    </row>
    <row r="602" s="2" customFormat="1" ht="16.8" customHeight="1">
      <c r="A602" s="43"/>
      <c r="B602" s="49"/>
      <c r="C602" s="332" t="s">
        <v>6959</v>
      </c>
      <c r="D602" s="43"/>
      <c r="E602" s="43"/>
      <c r="F602" s="43"/>
      <c r="G602" s="43"/>
      <c r="H602" s="49"/>
    </row>
    <row r="603" s="2" customFormat="1" ht="16.8" customHeight="1">
      <c r="A603" s="43"/>
      <c r="B603" s="49"/>
      <c r="C603" s="330" t="s">
        <v>1333</v>
      </c>
      <c r="D603" s="330" t="s">
        <v>7274</v>
      </c>
      <c r="E603" s="21" t="s">
        <v>165</v>
      </c>
      <c r="F603" s="331">
        <v>2116.8939999999998</v>
      </c>
      <c r="G603" s="43"/>
      <c r="H603" s="49"/>
    </row>
    <row r="604" s="2" customFormat="1" ht="16.8" customHeight="1">
      <c r="A604" s="43"/>
      <c r="B604" s="49"/>
      <c r="C604" s="330" t="s">
        <v>3560</v>
      </c>
      <c r="D604" s="330" t="s">
        <v>7275</v>
      </c>
      <c r="E604" s="21" t="s">
        <v>165</v>
      </c>
      <c r="F604" s="331">
        <v>370.89499999999998</v>
      </c>
      <c r="G604" s="43"/>
      <c r="H604" s="49"/>
    </row>
    <row r="605" s="2" customFormat="1" ht="16.8" customHeight="1">
      <c r="A605" s="43"/>
      <c r="B605" s="49"/>
      <c r="C605" s="330" t="s">
        <v>3661</v>
      </c>
      <c r="D605" s="330" t="s">
        <v>7276</v>
      </c>
      <c r="E605" s="21" t="s">
        <v>165</v>
      </c>
      <c r="F605" s="331">
        <v>2507.9189999999999</v>
      </c>
      <c r="G605" s="43"/>
      <c r="H605" s="49"/>
    </row>
    <row r="606" s="2" customFormat="1" ht="16.8" customHeight="1">
      <c r="A606" s="43"/>
      <c r="B606" s="49"/>
      <c r="C606" s="326" t="s">
        <v>342</v>
      </c>
      <c r="D606" s="327" t="s">
        <v>343</v>
      </c>
      <c r="E606" s="328" t="s">
        <v>260</v>
      </c>
      <c r="F606" s="329">
        <v>128.24000000000001</v>
      </c>
      <c r="G606" s="43"/>
      <c r="H606" s="49"/>
    </row>
    <row r="607" s="2" customFormat="1" ht="16.8" customHeight="1">
      <c r="A607" s="43"/>
      <c r="B607" s="49"/>
      <c r="C607" s="330" t="s">
        <v>32</v>
      </c>
      <c r="D607" s="330" t="s">
        <v>7277</v>
      </c>
      <c r="E607" s="21" t="s">
        <v>32</v>
      </c>
      <c r="F607" s="331">
        <v>13.4</v>
      </c>
      <c r="G607" s="43"/>
      <c r="H607" s="49"/>
    </row>
    <row r="608" s="2" customFormat="1" ht="16.8" customHeight="1">
      <c r="A608" s="43"/>
      <c r="B608" s="49"/>
      <c r="C608" s="330" t="s">
        <v>32</v>
      </c>
      <c r="D608" s="330" t="s">
        <v>7278</v>
      </c>
      <c r="E608" s="21" t="s">
        <v>32</v>
      </c>
      <c r="F608" s="331">
        <v>8</v>
      </c>
      <c r="G608" s="43"/>
      <c r="H608" s="49"/>
    </row>
    <row r="609" s="2" customFormat="1" ht="16.8" customHeight="1">
      <c r="A609" s="43"/>
      <c r="B609" s="49"/>
      <c r="C609" s="330" t="s">
        <v>32</v>
      </c>
      <c r="D609" s="330" t="s">
        <v>7242</v>
      </c>
      <c r="E609" s="21" t="s">
        <v>32</v>
      </c>
      <c r="F609" s="331">
        <v>22.440000000000001</v>
      </c>
      <c r="G609" s="43"/>
      <c r="H609" s="49"/>
    </row>
    <row r="610" s="2" customFormat="1" ht="16.8" customHeight="1">
      <c r="A610" s="43"/>
      <c r="B610" s="49"/>
      <c r="C610" s="330" t="s">
        <v>32</v>
      </c>
      <c r="D610" s="330" t="s">
        <v>7279</v>
      </c>
      <c r="E610" s="21" t="s">
        <v>32</v>
      </c>
      <c r="F610" s="331">
        <v>19.300000000000001</v>
      </c>
      <c r="G610" s="43"/>
      <c r="H610" s="49"/>
    </row>
    <row r="611" s="2" customFormat="1" ht="16.8" customHeight="1">
      <c r="A611" s="43"/>
      <c r="B611" s="49"/>
      <c r="C611" s="330" t="s">
        <v>32</v>
      </c>
      <c r="D611" s="330" t="s">
        <v>7280</v>
      </c>
      <c r="E611" s="21" t="s">
        <v>32</v>
      </c>
      <c r="F611" s="331">
        <v>8.5</v>
      </c>
      <c r="G611" s="43"/>
      <c r="H611" s="49"/>
    </row>
    <row r="612" s="2" customFormat="1" ht="16.8" customHeight="1">
      <c r="A612" s="43"/>
      <c r="B612" s="49"/>
      <c r="C612" s="330" t="s">
        <v>32</v>
      </c>
      <c r="D612" s="330" t="s">
        <v>7281</v>
      </c>
      <c r="E612" s="21" t="s">
        <v>32</v>
      </c>
      <c r="F612" s="331">
        <v>9.5</v>
      </c>
      <c r="G612" s="43"/>
      <c r="H612" s="49"/>
    </row>
    <row r="613" s="2" customFormat="1" ht="16.8" customHeight="1">
      <c r="A613" s="43"/>
      <c r="B613" s="49"/>
      <c r="C613" s="330" t="s">
        <v>32</v>
      </c>
      <c r="D613" s="330" t="s">
        <v>7282</v>
      </c>
      <c r="E613" s="21" t="s">
        <v>32</v>
      </c>
      <c r="F613" s="331">
        <v>9.5</v>
      </c>
      <c r="G613" s="43"/>
      <c r="H613" s="49"/>
    </row>
    <row r="614" s="2" customFormat="1" ht="16.8" customHeight="1">
      <c r="A614" s="43"/>
      <c r="B614" s="49"/>
      <c r="C614" s="330" t="s">
        <v>32</v>
      </c>
      <c r="D614" s="330" t="s">
        <v>7283</v>
      </c>
      <c r="E614" s="21" t="s">
        <v>32</v>
      </c>
      <c r="F614" s="331">
        <v>9.4000000000000004</v>
      </c>
      <c r="G614" s="43"/>
      <c r="H614" s="49"/>
    </row>
    <row r="615" s="2" customFormat="1" ht="16.8" customHeight="1">
      <c r="A615" s="43"/>
      <c r="B615" s="49"/>
      <c r="C615" s="330" t="s">
        <v>32</v>
      </c>
      <c r="D615" s="330" t="s">
        <v>7284</v>
      </c>
      <c r="E615" s="21" t="s">
        <v>32</v>
      </c>
      <c r="F615" s="331">
        <v>9.4000000000000004</v>
      </c>
      <c r="G615" s="43"/>
      <c r="H615" s="49"/>
    </row>
    <row r="616" s="2" customFormat="1" ht="16.8" customHeight="1">
      <c r="A616" s="43"/>
      <c r="B616" s="49"/>
      <c r="C616" s="330" t="s">
        <v>32</v>
      </c>
      <c r="D616" s="330" t="s">
        <v>7285</v>
      </c>
      <c r="E616" s="21" t="s">
        <v>32</v>
      </c>
      <c r="F616" s="331">
        <v>9.4000000000000004</v>
      </c>
      <c r="G616" s="43"/>
      <c r="H616" s="49"/>
    </row>
    <row r="617" s="2" customFormat="1" ht="16.8" customHeight="1">
      <c r="A617" s="43"/>
      <c r="B617" s="49"/>
      <c r="C617" s="330" t="s">
        <v>32</v>
      </c>
      <c r="D617" s="330" t="s">
        <v>7286</v>
      </c>
      <c r="E617" s="21" t="s">
        <v>32</v>
      </c>
      <c r="F617" s="331">
        <v>9.4000000000000004</v>
      </c>
      <c r="G617" s="43"/>
      <c r="H617" s="49"/>
    </row>
    <row r="618" s="2" customFormat="1" ht="16.8" customHeight="1">
      <c r="A618" s="43"/>
      <c r="B618" s="49"/>
      <c r="C618" s="330" t="s">
        <v>32</v>
      </c>
      <c r="D618" s="330" t="s">
        <v>583</v>
      </c>
      <c r="E618" s="21" t="s">
        <v>32</v>
      </c>
      <c r="F618" s="331">
        <v>128.24000000000001</v>
      </c>
      <c r="G618" s="43"/>
      <c r="H618" s="49"/>
    </row>
    <row r="619" s="2" customFormat="1" ht="16.8" customHeight="1">
      <c r="A619" s="43"/>
      <c r="B619" s="49"/>
      <c r="C619" s="332" t="s">
        <v>6959</v>
      </c>
      <c r="D619" s="43"/>
      <c r="E619" s="43"/>
      <c r="F619" s="43"/>
      <c r="G619" s="43"/>
      <c r="H619" s="49"/>
    </row>
    <row r="620" s="2" customFormat="1" ht="16.8" customHeight="1">
      <c r="A620" s="43"/>
      <c r="B620" s="49"/>
      <c r="C620" s="330" t="s">
        <v>3381</v>
      </c>
      <c r="D620" s="330" t="s">
        <v>7287</v>
      </c>
      <c r="E620" s="21" t="s">
        <v>785</v>
      </c>
      <c r="F620" s="331">
        <v>174.53999999999999</v>
      </c>
      <c r="G620" s="43"/>
      <c r="H620" s="49"/>
    </row>
    <row r="621" s="2" customFormat="1" ht="16.8" customHeight="1">
      <c r="A621" s="43"/>
      <c r="B621" s="49"/>
      <c r="C621" s="330" t="s">
        <v>3628</v>
      </c>
      <c r="D621" s="330" t="s">
        <v>7288</v>
      </c>
      <c r="E621" s="21" t="s">
        <v>165</v>
      </c>
      <c r="F621" s="331">
        <v>75.111000000000004</v>
      </c>
      <c r="G621" s="43"/>
      <c r="H621" s="49"/>
    </row>
    <row r="622" s="2" customFormat="1" ht="16.8" customHeight="1">
      <c r="A622" s="43"/>
      <c r="B622" s="49"/>
      <c r="C622" s="330" t="s">
        <v>3575</v>
      </c>
      <c r="D622" s="330" t="s">
        <v>7289</v>
      </c>
      <c r="E622" s="21" t="s">
        <v>785</v>
      </c>
      <c r="F622" s="331">
        <v>343.94</v>
      </c>
      <c r="G622" s="43"/>
      <c r="H622" s="49"/>
    </row>
    <row r="623" s="2" customFormat="1" ht="16.8" customHeight="1">
      <c r="A623" s="43"/>
      <c r="B623" s="49"/>
      <c r="C623" s="326" t="s">
        <v>345</v>
      </c>
      <c r="D623" s="327" t="s">
        <v>346</v>
      </c>
      <c r="E623" s="328" t="s">
        <v>260</v>
      </c>
      <c r="F623" s="329">
        <v>64.5</v>
      </c>
      <c r="G623" s="43"/>
      <c r="H623" s="49"/>
    </row>
    <row r="624" s="2" customFormat="1" ht="16.8" customHeight="1">
      <c r="A624" s="43"/>
      <c r="B624" s="49"/>
      <c r="C624" s="330" t="s">
        <v>32</v>
      </c>
      <c r="D624" s="330" t="s">
        <v>7290</v>
      </c>
      <c r="E624" s="21" t="s">
        <v>32</v>
      </c>
      <c r="F624" s="331">
        <v>7.7000000000000002</v>
      </c>
      <c r="G624" s="43"/>
      <c r="H624" s="49"/>
    </row>
    <row r="625" s="2" customFormat="1" ht="16.8" customHeight="1">
      <c r="A625" s="43"/>
      <c r="B625" s="49"/>
      <c r="C625" s="330" t="s">
        <v>32</v>
      </c>
      <c r="D625" s="330" t="s">
        <v>7291</v>
      </c>
      <c r="E625" s="21" t="s">
        <v>32</v>
      </c>
      <c r="F625" s="331">
        <v>19.199999999999999</v>
      </c>
      <c r="G625" s="43"/>
      <c r="H625" s="49"/>
    </row>
    <row r="626" s="2" customFormat="1" ht="16.8" customHeight="1">
      <c r="A626" s="43"/>
      <c r="B626" s="49"/>
      <c r="C626" s="330" t="s">
        <v>32</v>
      </c>
      <c r="D626" s="330" t="s">
        <v>7292</v>
      </c>
      <c r="E626" s="21" t="s">
        <v>32</v>
      </c>
      <c r="F626" s="331">
        <v>9.4000000000000004</v>
      </c>
      <c r="G626" s="43"/>
      <c r="H626" s="49"/>
    </row>
    <row r="627" s="2" customFormat="1" ht="16.8" customHeight="1">
      <c r="A627" s="43"/>
      <c r="B627" s="49"/>
      <c r="C627" s="330" t="s">
        <v>32</v>
      </c>
      <c r="D627" s="330" t="s">
        <v>7293</v>
      </c>
      <c r="E627" s="21" t="s">
        <v>32</v>
      </c>
      <c r="F627" s="331">
        <v>9.4000000000000004</v>
      </c>
      <c r="G627" s="43"/>
      <c r="H627" s="49"/>
    </row>
    <row r="628" s="2" customFormat="1" ht="16.8" customHeight="1">
      <c r="A628" s="43"/>
      <c r="B628" s="49"/>
      <c r="C628" s="330" t="s">
        <v>32</v>
      </c>
      <c r="D628" s="330" t="s">
        <v>7294</v>
      </c>
      <c r="E628" s="21" t="s">
        <v>32</v>
      </c>
      <c r="F628" s="331">
        <v>9.4000000000000004</v>
      </c>
      <c r="G628" s="43"/>
      <c r="H628" s="49"/>
    </row>
    <row r="629" s="2" customFormat="1" ht="16.8" customHeight="1">
      <c r="A629" s="43"/>
      <c r="B629" s="49"/>
      <c r="C629" s="330" t="s">
        <v>32</v>
      </c>
      <c r="D629" s="330" t="s">
        <v>7295</v>
      </c>
      <c r="E629" s="21" t="s">
        <v>32</v>
      </c>
      <c r="F629" s="331">
        <v>9.4000000000000004</v>
      </c>
      <c r="G629" s="43"/>
      <c r="H629" s="49"/>
    </row>
    <row r="630" s="2" customFormat="1" ht="16.8" customHeight="1">
      <c r="A630" s="43"/>
      <c r="B630" s="49"/>
      <c r="C630" s="330" t="s">
        <v>32</v>
      </c>
      <c r="D630" s="330" t="s">
        <v>583</v>
      </c>
      <c r="E630" s="21" t="s">
        <v>32</v>
      </c>
      <c r="F630" s="331">
        <v>64.5</v>
      </c>
      <c r="G630" s="43"/>
      <c r="H630" s="49"/>
    </row>
    <row r="631" s="2" customFormat="1" ht="16.8" customHeight="1">
      <c r="A631" s="43"/>
      <c r="B631" s="49"/>
      <c r="C631" s="332" t="s">
        <v>6959</v>
      </c>
      <c r="D631" s="43"/>
      <c r="E631" s="43"/>
      <c r="F631" s="43"/>
      <c r="G631" s="43"/>
      <c r="H631" s="49"/>
    </row>
    <row r="632" s="2" customFormat="1" ht="16.8" customHeight="1">
      <c r="A632" s="43"/>
      <c r="B632" s="49"/>
      <c r="C632" s="330" t="s">
        <v>3381</v>
      </c>
      <c r="D632" s="330" t="s">
        <v>7287</v>
      </c>
      <c r="E632" s="21" t="s">
        <v>785</v>
      </c>
      <c r="F632" s="331">
        <v>174.53999999999999</v>
      </c>
      <c r="G632" s="43"/>
      <c r="H632" s="49"/>
    </row>
    <row r="633" s="2" customFormat="1" ht="16.8" customHeight="1">
      <c r="A633" s="43"/>
      <c r="B633" s="49"/>
      <c r="C633" s="330" t="s">
        <v>3628</v>
      </c>
      <c r="D633" s="330" t="s">
        <v>7288</v>
      </c>
      <c r="E633" s="21" t="s">
        <v>165</v>
      </c>
      <c r="F633" s="331">
        <v>75.111000000000004</v>
      </c>
      <c r="G633" s="43"/>
      <c r="H633" s="49"/>
    </row>
    <row r="634" s="2" customFormat="1" ht="16.8" customHeight="1">
      <c r="A634" s="43"/>
      <c r="B634" s="49"/>
      <c r="C634" s="330" t="s">
        <v>3575</v>
      </c>
      <c r="D634" s="330" t="s">
        <v>7289</v>
      </c>
      <c r="E634" s="21" t="s">
        <v>785</v>
      </c>
      <c r="F634" s="331">
        <v>343.94</v>
      </c>
      <c r="G634" s="43"/>
      <c r="H634" s="49"/>
    </row>
    <row r="635" s="2" customFormat="1" ht="16.8" customHeight="1">
      <c r="A635" s="43"/>
      <c r="B635" s="49"/>
      <c r="C635" s="326" t="s">
        <v>348</v>
      </c>
      <c r="D635" s="327" t="s">
        <v>349</v>
      </c>
      <c r="E635" s="328" t="s">
        <v>260</v>
      </c>
      <c r="F635" s="329">
        <v>642.20000000000005</v>
      </c>
      <c r="G635" s="43"/>
      <c r="H635" s="49"/>
    </row>
    <row r="636" s="2" customFormat="1" ht="16.8" customHeight="1">
      <c r="A636" s="43"/>
      <c r="B636" s="49"/>
      <c r="C636" s="330" t="s">
        <v>32</v>
      </c>
      <c r="D636" s="330" t="s">
        <v>351</v>
      </c>
      <c r="E636" s="21" t="s">
        <v>32</v>
      </c>
      <c r="F636" s="331">
        <v>98.200000000000003</v>
      </c>
      <c r="G636" s="43"/>
      <c r="H636" s="49"/>
    </row>
    <row r="637" s="2" customFormat="1" ht="16.8" customHeight="1">
      <c r="A637" s="43"/>
      <c r="B637" s="49"/>
      <c r="C637" s="330" t="s">
        <v>32</v>
      </c>
      <c r="D637" s="330" t="s">
        <v>354</v>
      </c>
      <c r="E637" s="21" t="s">
        <v>32</v>
      </c>
      <c r="F637" s="331">
        <v>369.39999999999998</v>
      </c>
      <c r="G637" s="43"/>
      <c r="H637" s="49"/>
    </row>
    <row r="638" s="2" customFormat="1" ht="16.8" customHeight="1">
      <c r="A638" s="43"/>
      <c r="B638" s="49"/>
      <c r="C638" s="330" t="s">
        <v>32</v>
      </c>
      <c r="D638" s="330" t="s">
        <v>473</v>
      </c>
      <c r="E638" s="21" t="s">
        <v>32</v>
      </c>
      <c r="F638" s="331">
        <v>13.359999999999999</v>
      </c>
      <c r="G638" s="43"/>
      <c r="H638" s="49"/>
    </row>
    <row r="639" s="2" customFormat="1" ht="16.8" customHeight="1">
      <c r="A639" s="43"/>
      <c r="B639" s="49"/>
      <c r="C639" s="330" t="s">
        <v>32</v>
      </c>
      <c r="D639" s="330" t="s">
        <v>258</v>
      </c>
      <c r="E639" s="21" t="s">
        <v>32</v>
      </c>
      <c r="F639" s="331">
        <v>13.4</v>
      </c>
      <c r="G639" s="43"/>
      <c r="H639" s="49"/>
    </row>
    <row r="640" s="2" customFormat="1" ht="16.8" customHeight="1">
      <c r="A640" s="43"/>
      <c r="B640" s="49"/>
      <c r="C640" s="330" t="s">
        <v>32</v>
      </c>
      <c r="D640" s="330" t="s">
        <v>342</v>
      </c>
      <c r="E640" s="21" t="s">
        <v>32</v>
      </c>
      <c r="F640" s="331">
        <v>128.24000000000001</v>
      </c>
      <c r="G640" s="43"/>
      <c r="H640" s="49"/>
    </row>
    <row r="641" s="2" customFormat="1" ht="16.8" customHeight="1">
      <c r="A641" s="43"/>
      <c r="B641" s="49"/>
      <c r="C641" s="330" t="s">
        <v>32</v>
      </c>
      <c r="D641" s="330" t="s">
        <v>7296</v>
      </c>
      <c r="E641" s="21" t="s">
        <v>32</v>
      </c>
      <c r="F641" s="331">
        <v>19.600000000000001</v>
      </c>
      <c r="G641" s="43"/>
      <c r="H641" s="49"/>
    </row>
    <row r="642" s="2" customFormat="1" ht="16.8" customHeight="1">
      <c r="A642" s="43"/>
      <c r="B642" s="49"/>
      <c r="C642" s="330" t="s">
        <v>32</v>
      </c>
      <c r="D642" s="330" t="s">
        <v>583</v>
      </c>
      <c r="E642" s="21" t="s">
        <v>32</v>
      </c>
      <c r="F642" s="331">
        <v>642.20000000000005</v>
      </c>
      <c r="G642" s="43"/>
      <c r="H642" s="49"/>
    </row>
    <row r="643" s="2" customFormat="1" ht="16.8" customHeight="1">
      <c r="A643" s="43"/>
      <c r="B643" s="49"/>
      <c r="C643" s="332" t="s">
        <v>6959</v>
      </c>
      <c r="D643" s="43"/>
      <c r="E643" s="43"/>
      <c r="F643" s="43"/>
      <c r="G643" s="43"/>
      <c r="H643" s="49"/>
    </row>
    <row r="644" s="2" customFormat="1">
      <c r="A644" s="43"/>
      <c r="B644" s="49"/>
      <c r="C644" s="330" t="s">
        <v>1537</v>
      </c>
      <c r="D644" s="330" t="s">
        <v>7297</v>
      </c>
      <c r="E644" s="21" t="s">
        <v>785</v>
      </c>
      <c r="F644" s="331">
        <v>907.10000000000002</v>
      </c>
      <c r="G644" s="43"/>
      <c r="H644" s="49"/>
    </row>
    <row r="645" s="2" customFormat="1" ht="16.8" customHeight="1">
      <c r="A645" s="43"/>
      <c r="B645" s="49"/>
      <c r="C645" s="330" t="s">
        <v>3678</v>
      </c>
      <c r="D645" s="330" t="s">
        <v>6970</v>
      </c>
      <c r="E645" s="21" t="s">
        <v>785</v>
      </c>
      <c r="F645" s="331">
        <v>1459.385</v>
      </c>
      <c r="G645" s="43"/>
      <c r="H645" s="49"/>
    </row>
    <row r="646" s="2" customFormat="1" ht="16.8" customHeight="1">
      <c r="A646" s="43"/>
      <c r="B646" s="49"/>
      <c r="C646" s="326" t="s">
        <v>351</v>
      </c>
      <c r="D646" s="327" t="s">
        <v>352</v>
      </c>
      <c r="E646" s="328" t="s">
        <v>260</v>
      </c>
      <c r="F646" s="329">
        <v>98.200000000000003</v>
      </c>
      <c r="G646" s="43"/>
      <c r="H646" s="49"/>
    </row>
    <row r="647" s="2" customFormat="1" ht="16.8" customHeight="1">
      <c r="A647" s="43"/>
      <c r="B647" s="49"/>
      <c r="C647" s="330" t="s">
        <v>32</v>
      </c>
      <c r="D647" s="330" t="s">
        <v>7298</v>
      </c>
      <c r="E647" s="21" t="s">
        <v>32</v>
      </c>
      <c r="F647" s="331">
        <v>5.5</v>
      </c>
      <c r="G647" s="43"/>
      <c r="H647" s="49"/>
    </row>
    <row r="648" s="2" customFormat="1" ht="16.8" customHeight="1">
      <c r="A648" s="43"/>
      <c r="B648" s="49"/>
      <c r="C648" s="330" t="s">
        <v>32</v>
      </c>
      <c r="D648" s="330" t="s">
        <v>7299</v>
      </c>
      <c r="E648" s="21" t="s">
        <v>32</v>
      </c>
      <c r="F648" s="331">
        <v>9.6999999999999993</v>
      </c>
      <c r="G648" s="43"/>
      <c r="H648" s="49"/>
    </row>
    <row r="649" s="2" customFormat="1" ht="16.8" customHeight="1">
      <c r="A649" s="43"/>
      <c r="B649" s="49"/>
      <c r="C649" s="330" t="s">
        <v>32</v>
      </c>
      <c r="D649" s="330" t="s">
        <v>7300</v>
      </c>
      <c r="E649" s="21" t="s">
        <v>32</v>
      </c>
      <c r="F649" s="331">
        <v>13.85</v>
      </c>
      <c r="G649" s="43"/>
      <c r="H649" s="49"/>
    </row>
    <row r="650" s="2" customFormat="1" ht="16.8" customHeight="1">
      <c r="A650" s="43"/>
      <c r="B650" s="49"/>
      <c r="C650" s="330" t="s">
        <v>32</v>
      </c>
      <c r="D650" s="330" t="s">
        <v>7301</v>
      </c>
      <c r="E650" s="21" t="s">
        <v>32</v>
      </c>
      <c r="F650" s="331">
        <v>13.85</v>
      </c>
      <c r="G650" s="43"/>
      <c r="H650" s="49"/>
    </row>
    <row r="651" s="2" customFormat="1" ht="16.8" customHeight="1">
      <c r="A651" s="43"/>
      <c r="B651" s="49"/>
      <c r="C651" s="330" t="s">
        <v>32</v>
      </c>
      <c r="D651" s="330" t="s">
        <v>7302</v>
      </c>
      <c r="E651" s="21" t="s">
        <v>32</v>
      </c>
      <c r="F651" s="331">
        <v>6.4000000000000004</v>
      </c>
      <c r="G651" s="43"/>
      <c r="H651" s="49"/>
    </row>
    <row r="652" s="2" customFormat="1" ht="16.8" customHeight="1">
      <c r="A652" s="43"/>
      <c r="B652" s="49"/>
      <c r="C652" s="330" t="s">
        <v>32</v>
      </c>
      <c r="D652" s="330" t="s">
        <v>7303</v>
      </c>
      <c r="E652" s="21" t="s">
        <v>32</v>
      </c>
      <c r="F652" s="331">
        <v>13.699999999999999</v>
      </c>
      <c r="G652" s="43"/>
      <c r="H652" s="49"/>
    </row>
    <row r="653" s="2" customFormat="1" ht="16.8" customHeight="1">
      <c r="A653" s="43"/>
      <c r="B653" s="49"/>
      <c r="C653" s="330" t="s">
        <v>32</v>
      </c>
      <c r="D653" s="330" t="s">
        <v>7304</v>
      </c>
      <c r="E653" s="21" t="s">
        <v>32</v>
      </c>
      <c r="F653" s="331">
        <v>14</v>
      </c>
      <c r="G653" s="43"/>
      <c r="H653" s="49"/>
    </row>
    <row r="654" s="2" customFormat="1" ht="16.8" customHeight="1">
      <c r="A654" s="43"/>
      <c r="B654" s="49"/>
      <c r="C654" s="330" t="s">
        <v>32</v>
      </c>
      <c r="D654" s="330" t="s">
        <v>7305</v>
      </c>
      <c r="E654" s="21" t="s">
        <v>32</v>
      </c>
      <c r="F654" s="331">
        <v>13.300000000000001</v>
      </c>
      <c r="G654" s="43"/>
      <c r="H654" s="49"/>
    </row>
    <row r="655" s="2" customFormat="1" ht="16.8" customHeight="1">
      <c r="A655" s="43"/>
      <c r="B655" s="49"/>
      <c r="C655" s="330" t="s">
        <v>32</v>
      </c>
      <c r="D655" s="330" t="s">
        <v>7306</v>
      </c>
      <c r="E655" s="21" t="s">
        <v>32</v>
      </c>
      <c r="F655" s="331">
        <v>7.9000000000000004</v>
      </c>
      <c r="G655" s="43"/>
      <c r="H655" s="49"/>
    </row>
    <row r="656" s="2" customFormat="1" ht="16.8" customHeight="1">
      <c r="A656" s="43"/>
      <c r="B656" s="49"/>
      <c r="C656" s="330" t="s">
        <v>32</v>
      </c>
      <c r="D656" s="330" t="s">
        <v>583</v>
      </c>
      <c r="E656" s="21" t="s">
        <v>32</v>
      </c>
      <c r="F656" s="331">
        <v>98.200000000000003</v>
      </c>
      <c r="G656" s="43"/>
      <c r="H656" s="49"/>
    </row>
    <row r="657" s="2" customFormat="1" ht="16.8" customHeight="1">
      <c r="A657" s="43"/>
      <c r="B657" s="49"/>
      <c r="C657" s="332" t="s">
        <v>6959</v>
      </c>
      <c r="D657" s="43"/>
      <c r="E657" s="43"/>
      <c r="F657" s="43"/>
      <c r="G657" s="43"/>
      <c r="H657" s="49"/>
    </row>
    <row r="658" s="2" customFormat="1" ht="16.8" customHeight="1">
      <c r="A658" s="43"/>
      <c r="B658" s="49"/>
      <c r="C658" s="330" t="s">
        <v>1681</v>
      </c>
      <c r="D658" s="330" t="s">
        <v>7046</v>
      </c>
      <c r="E658" s="21" t="s">
        <v>165</v>
      </c>
      <c r="F658" s="331">
        <v>185.86000000000001</v>
      </c>
      <c r="G658" s="43"/>
      <c r="H658" s="49"/>
    </row>
    <row r="659" s="2" customFormat="1">
      <c r="A659" s="43"/>
      <c r="B659" s="49"/>
      <c r="C659" s="330" t="s">
        <v>3306</v>
      </c>
      <c r="D659" s="330" t="s">
        <v>7307</v>
      </c>
      <c r="E659" s="21" t="s">
        <v>785</v>
      </c>
      <c r="F659" s="331">
        <v>93.150000000000006</v>
      </c>
      <c r="G659" s="43"/>
      <c r="H659" s="49"/>
    </row>
    <row r="660" s="2" customFormat="1" ht="16.8" customHeight="1">
      <c r="A660" s="43"/>
      <c r="B660" s="49"/>
      <c r="C660" s="326" t="s">
        <v>354</v>
      </c>
      <c r="D660" s="327" t="s">
        <v>355</v>
      </c>
      <c r="E660" s="328" t="s">
        <v>260</v>
      </c>
      <c r="F660" s="329">
        <v>369.39999999999998</v>
      </c>
      <c r="G660" s="43"/>
      <c r="H660" s="49"/>
    </row>
    <row r="661" s="2" customFormat="1" ht="16.8" customHeight="1">
      <c r="A661" s="43"/>
      <c r="B661" s="49"/>
      <c r="C661" s="330" t="s">
        <v>32</v>
      </c>
      <c r="D661" s="330" t="s">
        <v>7308</v>
      </c>
      <c r="E661" s="21" t="s">
        <v>32</v>
      </c>
      <c r="F661" s="331">
        <v>19.399999999999999</v>
      </c>
      <c r="G661" s="43"/>
      <c r="H661" s="49"/>
    </row>
    <row r="662" s="2" customFormat="1" ht="16.8" customHeight="1">
      <c r="A662" s="43"/>
      <c r="B662" s="49"/>
      <c r="C662" s="330" t="s">
        <v>32</v>
      </c>
      <c r="D662" s="330" t="s">
        <v>7309</v>
      </c>
      <c r="E662" s="21" t="s">
        <v>32</v>
      </c>
      <c r="F662" s="331">
        <v>13.300000000000001</v>
      </c>
      <c r="G662" s="43"/>
      <c r="H662" s="49"/>
    </row>
    <row r="663" s="2" customFormat="1" ht="16.8" customHeight="1">
      <c r="A663" s="43"/>
      <c r="B663" s="49"/>
      <c r="C663" s="330" t="s">
        <v>32</v>
      </c>
      <c r="D663" s="330" t="s">
        <v>32</v>
      </c>
      <c r="E663" s="21" t="s">
        <v>32</v>
      </c>
      <c r="F663" s="331">
        <v>0</v>
      </c>
      <c r="G663" s="43"/>
      <c r="H663" s="49"/>
    </row>
    <row r="664" s="2" customFormat="1" ht="16.8" customHeight="1">
      <c r="A664" s="43"/>
      <c r="B664" s="49"/>
      <c r="C664" s="330" t="s">
        <v>32</v>
      </c>
      <c r="D664" s="330" t="s">
        <v>7310</v>
      </c>
      <c r="E664" s="21" t="s">
        <v>32</v>
      </c>
      <c r="F664" s="331">
        <v>9.6999999999999993</v>
      </c>
      <c r="G664" s="43"/>
      <c r="H664" s="49"/>
    </row>
    <row r="665" s="2" customFormat="1" ht="16.8" customHeight="1">
      <c r="A665" s="43"/>
      <c r="B665" s="49"/>
      <c r="C665" s="330" t="s">
        <v>32</v>
      </c>
      <c r="D665" s="330" t="s">
        <v>7311</v>
      </c>
      <c r="E665" s="21" t="s">
        <v>32</v>
      </c>
      <c r="F665" s="331">
        <v>22.899999999999999</v>
      </c>
      <c r="G665" s="43"/>
      <c r="H665" s="49"/>
    </row>
    <row r="666" s="2" customFormat="1" ht="16.8" customHeight="1">
      <c r="A666" s="43"/>
      <c r="B666" s="49"/>
      <c r="C666" s="330" t="s">
        <v>32</v>
      </c>
      <c r="D666" s="330" t="s">
        <v>7312</v>
      </c>
      <c r="E666" s="21" t="s">
        <v>32</v>
      </c>
      <c r="F666" s="331">
        <v>13.300000000000001</v>
      </c>
      <c r="G666" s="43"/>
      <c r="H666" s="49"/>
    </row>
    <row r="667" s="2" customFormat="1" ht="16.8" customHeight="1">
      <c r="A667" s="43"/>
      <c r="B667" s="49"/>
      <c r="C667" s="330" t="s">
        <v>32</v>
      </c>
      <c r="D667" s="330" t="s">
        <v>7313</v>
      </c>
      <c r="E667" s="21" t="s">
        <v>32</v>
      </c>
      <c r="F667" s="331">
        <v>10</v>
      </c>
      <c r="G667" s="43"/>
      <c r="H667" s="49"/>
    </row>
    <row r="668" s="2" customFormat="1" ht="16.8" customHeight="1">
      <c r="A668" s="43"/>
      <c r="B668" s="49"/>
      <c r="C668" s="330" t="s">
        <v>32</v>
      </c>
      <c r="D668" s="330" t="s">
        <v>7314</v>
      </c>
      <c r="E668" s="21" t="s">
        <v>32</v>
      </c>
      <c r="F668" s="331">
        <v>34.100000000000001</v>
      </c>
      <c r="G668" s="43"/>
      <c r="H668" s="49"/>
    </row>
    <row r="669" s="2" customFormat="1" ht="16.8" customHeight="1">
      <c r="A669" s="43"/>
      <c r="B669" s="49"/>
      <c r="C669" s="330" t="s">
        <v>32</v>
      </c>
      <c r="D669" s="330" t="s">
        <v>7315</v>
      </c>
      <c r="E669" s="21" t="s">
        <v>32</v>
      </c>
      <c r="F669" s="331">
        <v>6.5999999999999996</v>
      </c>
      <c r="G669" s="43"/>
      <c r="H669" s="49"/>
    </row>
    <row r="670" s="2" customFormat="1" ht="16.8" customHeight="1">
      <c r="A670" s="43"/>
      <c r="B670" s="49"/>
      <c r="C670" s="330" t="s">
        <v>32</v>
      </c>
      <c r="D670" s="330" t="s">
        <v>7316</v>
      </c>
      <c r="E670" s="21" t="s">
        <v>32</v>
      </c>
      <c r="F670" s="331">
        <v>14.6</v>
      </c>
      <c r="G670" s="43"/>
      <c r="H670" s="49"/>
    </row>
    <row r="671" s="2" customFormat="1" ht="16.8" customHeight="1">
      <c r="A671" s="43"/>
      <c r="B671" s="49"/>
      <c r="C671" s="330" t="s">
        <v>32</v>
      </c>
      <c r="D671" s="330" t="s">
        <v>7317</v>
      </c>
      <c r="E671" s="21" t="s">
        <v>32</v>
      </c>
      <c r="F671" s="331">
        <v>7.7999999999999998</v>
      </c>
      <c r="G671" s="43"/>
      <c r="H671" s="49"/>
    </row>
    <row r="672" s="2" customFormat="1" ht="16.8" customHeight="1">
      <c r="A672" s="43"/>
      <c r="B672" s="49"/>
      <c r="C672" s="330" t="s">
        <v>32</v>
      </c>
      <c r="D672" s="330" t="s">
        <v>7318</v>
      </c>
      <c r="E672" s="21" t="s">
        <v>32</v>
      </c>
      <c r="F672" s="331">
        <v>16.100000000000001</v>
      </c>
      <c r="G672" s="43"/>
      <c r="H672" s="49"/>
    </row>
    <row r="673" s="2" customFormat="1" ht="16.8" customHeight="1">
      <c r="A673" s="43"/>
      <c r="B673" s="49"/>
      <c r="C673" s="330" t="s">
        <v>32</v>
      </c>
      <c r="D673" s="330" t="s">
        <v>7319</v>
      </c>
      <c r="E673" s="21" t="s">
        <v>32</v>
      </c>
      <c r="F673" s="331">
        <v>109.40000000000001</v>
      </c>
      <c r="G673" s="43"/>
      <c r="H673" s="49"/>
    </row>
    <row r="674" s="2" customFormat="1" ht="16.8" customHeight="1">
      <c r="A674" s="43"/>
      <c r="B674" s="49"/>
      <c r="C674" s="330" t="s">
        <v>32</v>
      </c>
      <c r="D674" s="330" t="s">
        <v>7320</v>
      </c>
      <c r="E674" s="21" t="s">
        <v>32</v>
      </c>
      <c r="F674" s="331">
        <v>16</v>
      </c>
      <c r="G674" s="43"/>
      <c r="H674" s="49"/>
    </row>
    <row r="675" s="2" customFormat="1" ht="16.8" customHeight="1">
      <c r="A675" s="43"/>
      <c r="B675" s="49"/>
      <c r="C675" s="330" t="s">
        <v>32</v>
      </c>
      <c r="D675" s="330" t="s">
        <v>7321</v>
      </c>
      <c r="E675" s="21" t="s">
        <v>32</v>
      </c>
      <c r="F675" s="331">
        <v>9.4000000000000004</v>
      </c>
      <c r="G675" s="43"/>
      <c r="H675" s="49"/>
    </row>
    <row r="676" s="2" customFormat="1" ht="16.8" customHeight="1">
      <c r="A676" s="43"/>
      <c r="B676" s="49"/>
      <c r="C676" s="330" t="s">
        <v>32</v>
      </c>
      <c r="D676" s="330" t="s">
        <v>7322</v>
      </c>
      <c r="E676" s="21" t="s">
        <v>32</v>
      </c>
      <c r="F676" s="331">
        <v>16</v>
      </c>
      <c r="G676" s="43"/>
      <c r="H676" s="49"/>
    </row>
    <row r="677" s="2" customFormat="1" ht="16.8" customHeight="1">
      <c r="A677" s="43"/>
      <c r="B677" s="49"/>
      <c r="C677" s="330" t="s">
        <v>32</v>
      </c>
      <c r="D677" s="330" t="s">
        <v>7323</v>
      </c>
      <c r="E677" s="21" t="s">
        <v>32</v>
      </c>
      <c r="F677" s="331">
        <v>9.4000000000000004</v>
      </c>
      <c r="G677" s="43"/>
      <c r="H677" s="49"/>
    </row>
    <row r="678" s="2" customFormat="1" ht="16.8" customHeight="1">
      <c r="A678" s="43"/>
      <c r="B678" s="49"/>
      <c r="C678" s="330" t="s">
        <v>32</v>
      </c>
      <c r="D678" s="330" t="s">
        <v>7324</v>
      </c>
      <c r="E678" s="21" t="s">
        <v>32</v>
      </c>
      <c r="F678" s="331">
        <v>16</v>
      </c>
      <c r="G678" s="43"/>
      <c r="H678" s="49"/>
    </row>
    <row r="679" s="2" customFormat="1" ht="16.8" customHeight="1">
      <c r="A679" s="43"/>
      <c r="B679" s="49"/>
      <c r="C679" s="330" t="s">
        <v>32</v>
      </c>
      <c r="D679" s="330" t="s">
        <v>7325</v>
      </c>
      <c r="E679" s="21" t="s">
        <v>32</v>
      </c>
      <c r="F679" s="331">
        <v>9.4000000000000004</v>
      </c>
      <c r="G679" s="43"/>
      <c r="H679" s="49"/>
    </row>
    <row r="680" s="2" customFormat="1" ht="16.8" customHeight="1">
      <c r="A680" s="43"/>
      <c r="B680" s="49"/>
      <c r="C680" s="330" t="s">
        <v>32</v>
      </c>
      <c r="D680" s="330" t="s">
        <v>7326</v>
      </c>
      <c r="E680" s="21" t="s">
        <v>32</v>
      </c>
      <c r="F680" s="331">
        <v>16</v>
      </c>
      <c r="G680" s="43"/>
      <c r="H680" s="49"/>
    </row>
    <row r="681" s="2" customFormat="1" ht="16.8" customHeight="1">
      <c r="A681" s="43"/>
      <c r="B681" s="49"/>
      <c r="C681" s="330" t="s">
        <v>32</v>
      </c>
      <c r="D681" s="330" t="s">
        <v>583</v>
      </c>
      <c r="E681" s="21" t="s">
        <v>32</v>
      </c>
      <c r="F681" s="331">
        <v>369.39999999999998</v>
      </c>
      <c r="G681" s="43"/>
      <c r="H681" s="49"/>
    </row>
    <row r="682" s="2" customFormat="1" ht="16.8" customHeight="1">
      <c r="A682" s="43"/>
      <c r="B682" s="49"/>
      <c r="C682" s="332" t="s">
        <v>6959</v>
      </c>
      <c r="D682" s="43"/>
      <c r="E682" s="43"/>
      <c r="F682" s="43"/>
      <c r="G682" s="43"/>
      <c r="H682" s="49"/>
    </row>
    <row r="683" s="2" customFormat="1" ht="16.8" customHeight="1">
      <c r="A683" s="43"/>
      <c r="B683" s="49"/>
      <c r="C683" s="330" t="s">
        <v>3490</v>
      </c>
      <c r="D683" s="330" t="s">
        <v>7059</v>
      </c>
      <c r="E683" s="21" t="s">
        <v>165</v>
      </c>
      <c r="F683" s="331">
        <v>574.35000000000002</v>
      </c>
      <c r="G683" s="43"/>
      <c r="H683" s="49"/>
    </row>
    <row r="684" s="2" customFormat="1" ht="16.8" customHeight="1">
      <c r="A684" s="43"/>
      <c r="B684" s="49"/>
      <c r="C684" s="330" t="s">
        <v>3516</v>
      </c>
      <c r="D684" s="330" t="s">
        <v>7327</v>
      </c>
      <c r="E684" s="21" t="s">
        <v>785</v>
      </c>
      <c r="F684" s="331">
        <v>453.81</v>
      </c>
      <c r="G684" s="43"/>
      <c r="H684" s="49"/>
    </row>
    <row r="685" s="2" customFormat="1">
      <c r="A685" s="43"/>
      <c r="B685" s="49"/>
      <c r="C685" s="330" t="s">
        <v>3498</v>
      </c>
      <c r="D685" s="330" t="s">
        <v>7060</v>
      </c>
      <c r="E685" s="21" t="s">
        <v>165</v>
      </c>
      <c r="F685" s="331">
        <v>574.35000000000002</v>
      </c>
      <c r="G685" s="43"/>
      <c r="H685" s="49"/>
    </row>
    <row r="686" s="2" customFormat="1" ht="16.8" customHeight="1">
      <c r="A686" s="43"/>
      <c r="B686" s="49"/>
      <c r="C686" s="330" t="s">
        <v>3502</v>
      </c>
      <c r="D686" s="330" t="s">
        <v>3503</v>
      </c>
      <c r="E686" s="21" t="s">
        <v>260</v>
      </c>
      <c r="F686" s="331">
        <v>77.433999999999998</v>
      </c>
      <c r="G686" s="43"/>
      <c r="H686" s="49"/>
    </row>
    <row r="687" s="2" customFormat="1" ht="16.8" customHeight="1">
      <c r="A687" s="43"/>
      <c r="B687" s="49"/>
      <c r="C687" s="326" t="s">
        <v>473</v>
      </c>
      <c r="D687" s="327" t="s">
        <v>474</v>
      </c>
      <c r="E687" s="328" t="s">
        <v>260</v>
      </c>
      <c r="F687" s="329">
        <v>13.359999999999999</v>
      </c>
      <c r="G687" s="43"/>
      <c r="H687" s="49"/>
    </row>
    <row r="688" s="2" customFormat="1" ht="16.8" customHeight="1">
      <c r="A688" s="43"/>
      <c r="B688" s="49"/>
      <c r="C688" s="330" t="s">
        <v>32</v>
      </c>
      <c r="D688" s="330" t="s">
        <v>7328</v>
      </c>
      <c r="E688" s="21" t="s">
        <v>32</v>
      </c>
      <c r="F688" s="331">
        <v>13.359999999999999</v>
      </c>
      <c r="G688" s="43"/>
      <c r="H688" s="49"/>
    </row>
    <row r="689" s="2" customFormat="1" ht="16.8" customHeight="1">
      <c r="A689" s="43"/>
      <c r="B689" s="49"/>
      <c r="C689" s="332" t="s">
        <v>6959</v>
      </c>
      <c r="D689" s="43"/>
      <c r="E689" s="43"/>
      <c r="F689" s="43"/>
      <c r="G689" s="43"/>
      <c r="H689" s="49"/>
    </row>
    <row r="690" s="2" customFormat="1" ht="16.8" customHeight="1">
      <c r="A690" s="43"/>
      <c r="B690" s="49"/>
      <c r="C690" s="330" t="s">
        <v>3490</v>
      </c>
      <c r="D690" s="330" t="s">
        <v>7059</v>
      </c>
      <c r="E690" s="21" t="s">
        <v>165</v>
      </c>
      <c r="F690" s="331">
        <v>574.35000000000002</v>
      </c>
      <c r="G690" s="43"/>
      <c r="H690" s="49"/>
    </row>
    <row r="691" s="2" customFormat="1" ht="16.8" customHeight="1">
      <c r="A691" s="43"/>
      <c r="B691" s="49"/>
      <c r="C691" s="330" t="s">
        <v>3516</v>
      </c>
      <c r="D691" s="330" t="s">
        <v>7327</v>
      </c>
      <c r="E691" s="21" t="s">
        <v>785</v>
      </c>
      <c r="F691" s="331">
        <v>453.81</v>
      </c>
      <c r="G691" s="43"/>
      <c r="H691" s="49"/>
    </row>
    <row r="692" s="2" customFormat="1">
      <c r="A692" s="43"/>
      <c r="B692" s="49"/>
      <c r="C692" s="330" t="s">
        <v>3498</v>
      </c>
      <c r="D692" s="330" t="s">
        <v>7060</v>
      </c>
      <c r="E692" s="21" t="s">
        <v>165</v>
      </c>
      <c r="F692" s="331">
        <v>574.35000000000002</v>
      </c>
      <c r="G692" s="43"/>
      <c r="H692" s="49"/>
    </row>
    <row r="693" s="2" customFormat="1" ht="16.8" customHeight="1">
      <c r="A693" s="43"/>
      <c r="B693" s="49"/>
      <c r="C693" s="326" t="s">
        <v>258</v>
      </c>
      <c r="D693" s="327" t="s">
        <v>259</v>
      </c>
      <c r="E693" s="328" t="s">
        <v>260</v>
      </c>
      <c r="F693" s="329">
        <v>13.4</v>
      </c>
      <c r="G693" s="43"/>
      <c r="H693" s="49"/>
    </row>
    <row r="694" s="2" customFormat="1" ht="16.8" customHeight="1">
      <c r="A694" s="43"/>
      <c r="B694" s="49"/>
      <c r="C694" s="330" t="s">
        <v>32</v>
      </c>
      <c r="D694" s="330" t="s">
        <v>7277</v>
      </c>
      <c r="E694" s="21" t="s">
        <v>32</v>
      </c>
      <c r="F694" s="331">
        <v>13.4</v>
      </c>
      <c r="G694" s="43"/>
      <c r="H694" s="49"/>
    </row>
    <row r="695" s="2" customFormat="1" ht="16.8" customHeight="1">
      <c r="A695" s="43"/>
      <c r="B695" s="49"/>
      <c r="C695" s="332" t="s">
        <v>6959</v>
      </c>
      <c r="D695" s="43"/>
      <c r="E695" s="43"/>
      <c r="F695" s="43"/>
      <c r="G695" s="43"/>
      <c r="H695" s="49"/>
    </row>
    <row r="696" s="2" customFormat="1" ht="16.8" customHeight="1">
      <c r="A696" s="43"/>
      <c r="B696" s="49"/>
      <c r="C696" s="330" t="s">
        <v>3458</v>
      </c>
      <c r="D696" s="330" t="s">
        <v>7329</v>
      </c>
      <c r="E696" s="21" t="s">
        <v>165</v>
      </c>
      <c r="F696" s="331">
        <v>1.1799999999999999</v>
      </c>
      <c r="G696" s="43"/>
      <c r="H696" s="49"/>
    </row>
    <row r="697" s="2" customFormat="1" ht="16.8" customHeight="1">
      <c r="A697" s="43"/>
      <c r="B697" s="49"/>
      <c r="C697" s="330" t="s">
        <v>3467</v>
      </c>
      <c r="D697" s="330" t="s">
        <v>7330</v>
      </c>
      <c r="E697" s="21" t="s">
        <v>785</v>
      </c>
      <c r="F697" s="331">
        <v>11.800000000000001</v>
      </c>
      <c r="G697" s="43"/>
      <c r="H697" s="49"/>
    </row>
    <row r="698" s="2" customFormat="1" ht="16.8" customHeight="1">
      <c r="A698" s="43"/>
      <c r="B698" s="49"/>
      <c r="C698" s="326" t="s">
        <v>357</v>
      </c>
      <c r="D698" s="327" t="s">
        <v>358</v>
      </c>
      <c r="E698" s="328" t="s">
        <v>260</v>
      </c>
      <c r="F698" s="329">
        <v>264.89999999999998</v>
      </c>
      <c r="G698" s="43"/>
      <c r="H698" s="49"/>
    </row>
    <row r="699" s="2" customFormat="1" ht="16.8" customHeight="1">
      <c r="A699" s="43"/>
      <c r="B699" s="49"/>
      <c r="C699" s="330" t="s">
        <v>32</v>
      </c>
      <c r="D699" s="330" t="s">
        <v>360</v>
      </c>
      <c r="E699" s="21" t="s">
        <v>32</v>
      </c>
      <c r="F699" s="331">
        <v>7.9000000000000004</v>
      </c>
      <c r="G699" s="43"/>
      <c r="H699" s="49"/>
    </row>
    <row r="700" s="2" customFormat="1" ht="16.8" customHeight="1">
      <c r="A700" s="43"/>
      <c r="B700" s="49"/>
      <c r="C700" s="330" t="s">
        <v>32</v>
      </c>
      <c r="D700" s="330" t="s">
        <v>363</v>
      </c>
      <c r="E700" s="21" t="s">
        <v>32</v>
      </c>
      <c r="F700" s="331">
        <v>172.90000000000001</v>
      </c>
      <c r="G700" s="43"/>
      <c r="H700" s="49"/>
    </row>
    <row r="701" s="2" customFormat="1" ht="16.8" customHeight="1">
      <c r="A701" s="43"/>
      <c r="B701" s="49"/>
      <c r="C701" s="330" t="s">
        <v>32</v>
      </c>
      <c r="D701" s="330" t="s">
        <v>345</v>
      </c>
      <c r="E701" s="21" t="s">
        <v>32</v>
      </c>
      <c r="F701" s="331">
        <v>64.5</v>
      </c>
      <c r="G701" s="43"/>
      <c r="H701" s="49"/>
    </row>
    <row r="702" s="2" customFormat="1" ht="16.8" customHeight="1">
      <c r="A702" s="43"/>
      <c r="B702" s="49"/>
      <c r="C702" s="330" t="s">
        <v>32</v>
      </c>
      <c r="D702" s="330" t="s">
        <v>7331</v>
      </c>
      <c r="E702" s="21" t="s">
        <v>32</v>
      </c>
      <c r="F702" s="331">
        <v>19.600000000000001</v>
      </c>
      <c r="G702" s="43"/>
      <c r="H702" s="49"/>
    </row>
    <row r="703" s="2" customFormat="1" ht="16.8" customHeight="1">
      <c r="A703" s="43"/>
      <c r="B703" s="49"/>
      <c r="C703" s="330" t="s">
        <v>32</v>
      </c>
      <c r="D703" s="330" t="s">
        <v>583</v>
      </c>
      <c r="E703" s="21" t="s">
        <v>32</v>
      </c>
      <c r="F703" s="331">
        <v>264.89999999999998</v>
      </c>
      <c r="G703" s="43"/>
      <c r="H703" s="49"/>
    </row>
    <row r="704" s="2" customFormat="1" ht="16.8" customHeight="1">
      <c r="A704" s="43"/>
      <c r="B704" s="49"/>
      <c r="C704" s="332" t="s">
        <v>6959</v>
      </c>
      <c r="D704" s="43"/>
      <c r="E704" s="43"/>
      <c r="F704" s="43"/>
      <c r="G704" s="43"/>
      <c r="H704" s="49"/>
    </row>
    <row r="705" s="2" customFormat="1">
      <c r="A705" s="43"/>
      <c r="B705" s="49"/>
      <c r="C705" s="330" t="s">
        <v>1537</v>
      </c>
      <c r="D705" s="330" t="s">
        <v>7297</v>
      </c>
      <c r="E705" s="21" t="s">
        <v>785</v>
      </c>
      <c r="F705" s="331">
        <v>907.10000000000002</v>
      </c>
      <c r="G705" s="43"/>
      <c r="H705" s="49"/>
    </row>
    <row r="706" s="2" customFormat="1" ht="16.8" customHeight="1">
      <c r="A706" s="43"/>
      <c r="B706" s="49"/>
      <c r="C706" s="330" t="s">
        <v>3678</v>
      </c>
      <c r="D706" s="330" t="s">
        <v>6970</v>
      </c>
      <c r="E706" s="21" t="s">
        <v>785</v>
      </c>
      <c r="F706" s="331">
        <v>1459.385</v>
      </c>
      <c r="G706" s="43"/>
      <c r="H706" s="49"/>
    </row>
    <row r="707" s="2" customFormat="1" ht="16.8" customHeight="1">
      <c r="A707" s="43"/>
      <c r="B707" s="49"/>
      <c r="C707" s="326" t="s">
        <v>360</v>
      </c>
      <c r="D707" s="327" t="s">
        <v>361</v>
      </c>
      <c r="E707" s="328" t="s">
        <v>260</v>
      </c>
      <c r="F707" s="329">
        <v>7.9000000000000004</v>
      </c>
      <c r="G707" s="43"/>
      <c r="H707" s="49"/>
    </row>
    <row r="708" s="2" customFormat="1" ht="16.8" customHeight="1">
      <c r="A708" s="43"/>
      <c r="B708" s="49"/>
      <c r="C708" s="330" t="s">
        <v>32</v>
      </c>
      <c r="D708" s="330" t="s">
        <v>7332</v>
      </c>
      <c r="E708" s="21" t="s">
        <v>32</v>
      </c>
      <c r="F708" s="331">
        <v>7.9000000000000004</v>
      </c>
      <c r="G708" s="43"/>
      <c r="H708" s="49"/>
    </row>
    <row r="709" s="2" customFormat="1" ht="16.8" customHeight="1">
      <c r="A709" s="43"/>
      <c r="B709" s="49"/>
      <c r="C709" s="330" t="s">
        <v>32</v>
      </c>
      <c r="D709" s="330" t="s">
        <v>583</v>
      </c>
      <c r="E709" s="21" t="s">
        <v>32</v>
      </c>
      <c r="F709" s="331">
        <v>7.9000000000000004</v>
      </c>
      <c r="G709" s="43"/>
      <c r="H709" s="49"/>
    </row>
    <row r="710" s="2" customFormat="1" ht="16.8" customHeight="1">
      <c r="A710" s="43"/>
      <c r="B710" s="49"/>
      <c r="C710" s="332" t="s">
        <v>6959</v>
      </c>
      <c r="D710" s="43"/>
      <c r="E710" s="43"/>
      <c r="F710" s="43"/>
      <c r="G710" s="43"/>
      <c r="H710" s="49"/>
    </row>
    <row r="711" s="2" customFormat="1" ht="16.8" customHeight="1">
      <c r="A711" s="43"/>
      <c r="B711" s="49"/>
      <c r="C711" s="330" t="s">
        <v>1681</v>
      </c>
      <c r="D711" s="330" t="s">
        <v>7046</v>
      </c>
      <c r="E711" s="21" t="s">
        <v>165</v>
      </c>
      <c r="F711" s="331">
        <v>185.86000000000001</v>
      </c>
      <c r="G711" s="43"/>
      <c r="H711" s="49"/>
    </row>
    <row r="712" s="2" customFormat="1">
      <c r="A712" s="43"/>
      <c r="B712" s="49"/>
      <c r="C712" s="330" t="s">
        <v>3306</v>
      </c>
      <c r="D712" s="330" t="s">
        <v>7307</v>
      </c>
      <c r="E712" s="21" t="s">
        <v>785</v>
      </c>
      <c r="F712" s="331">
        <v>93.150000000000006</v>
      </c>
      <c r="G712" s="43"/>
      <c r="H712" s="49"/>
    </row>
    <row r="713" s="2" customFormat="1" ht="16.8" customHeight="1">
      <c r="A713" s="43"/>
      <c r="B713" s="49"/>
      <c r="C713" s="326" t="s">
        <v>363</v>
      </c>
      <c r="D713" s="327" t="s">
        <v>364</v>
      </c>
      <c r="E713" s="328" t="s">
        <v>260</v>
      </c>
      <c r="F713" s="329">
        <v>172.90000000000001</v>
      </c>
      <c r="G713" s="43"/>
      <c r="H713" s="49"/>
    </row>
    <row r="714" s="2" customFormat="1" ht="16.8" customHeight="1">
      <c r="A714" s="43"/>
      <c r="B714" s="49"/>
      <c r="C714" s="330" t="s">
        <v>32</v>
      </c>
      <c r="D714" s="330" t="s">
        <v>7333</v>
      </c>
      <c r="E714" s="21" t="s">
        <v>32</v>
      </c>
      <c r="F714" s="331">
        <v>24.5</v>
      </c>
      <c r="G714" s="43"/>
      <c r="H714" s="49"/>
    </row>
    <row r="715" s="2" customFormat="1" ht="16.8" customHeight="1">
      <c r="A715" s="43"/>
      <c r="B715" s="49"/>
      <c r="C715" s="330" t="s">
        <v>32</v>
      </c>
      <c r="D715" s="330" t="s">
        <v>7334</v>
      </c>
      <c r="E715" s="21" t="s">
        <v>32</v>
      </c>
      <c r="F715" s="331">
        <v>21.899999999999999</v>
      </c>
      <c r="G715" s="43"/>
      <c r="H715" s="49"/>
    </row>
    <row r="716" s="2" customFormat="1" ht="16.8" customHeight="1">
      <c r="A716" s="43"/>
      <c r="B716" s="49"/>
      <c r="C716" s="330" t="s">
        <v>32</v>
      </c>
      <c r="D716" s="330" t="s">
        <v>7335</v>
      </c>
      <c r="E716" s="21" t="s">
        <v>32</v>
      </c>
      <c r="F716" s="331">
        <v>17.199999999999999</v>
      </c>
      <c r="G716" s="43"/>
      <c r="H716" s="49"/>
    </row>
    <row r="717" s="2" customFormat="1" ht="16.8" customHeight="1">
      <c r="A717" s="43"/>
      <c r="B717" s="49"/>
      <c r="C717" s="330" t="s">
        <v>32</v>
      </c>
      <c r="D717" s="330" t="s">
        <v>7336</v>
      </c>
      <c r="E717" s="21" t="s">
        <v>32</v>
      </c>
      <c r="F717" s="331">
        <v>12.199999999999999</v>
      </c>
      <c r="G717" s="43"/>
      <c r="H717" s="49"/>
    </row>
    <row r="718" s="2" customFormat="1" ht="16.8" customHeight="1">
      <c r="A718" s="43"/>
      <c r="B718" s="49"/>
      <c r="C718" s="330" t="s">
        <v>32</v>
      </c>
      <c r="D718" s="330" t="s">
        <v>7337</v>
      </c>
      <c r="E718" s="21" t="s">
        <v>32</v>
      </c>
      <c r="F718" s="331">
        <v>7.9000000000000004</v>
      </c>
      <c r="G718" s="43"/>
      <c r="H718" s="49"/>
    </row>
    <row r="719" s="2" customFormat="1" ht="16.8" customHeight="1">
      <c r="A719" s="43"/>
      <c r="B719" s="49"/>
      <c r="C719" s="330" t="s">
        <v>32</v>
      </c>
      <c r="D719" s="330" t="s">
        <v>7338</v>
      </c>
      <c r="E719" s="21" t="s">
        <v>32</v>
      </c>
      <c r="F719" s="331">
        <v>14.5</v>
      </c>
      <c r="G719" s="43"/>
      <c r="H719" s="49"/>
    </row>
    <row r="720" s="2" customFormat="1" ht="16.8" customHeight="1">
      <c r="A720" s="43"/>
      <c r="B720" s="49"/>
      <c r="C720" s="330" t="s">
        <v>32</v>
      </c>
      <c r="D720" s="330" t="s">
        <v>7339</v>
      </c>
      <c r="E720" s="21" t="s">
        <v>32</v>
      </c>
      <c r="F720" s="331">
        <v>7.9000000000000004</v>
      </c>
      <c r="G720" s="43"/>
      <c r="H720" s="49"/>
    </row>
    <row r="721" s="2" customFormat="1" ht="16.8" customHeight="1">
      <c r="A721" s="43"/>
      <c r="B721" s="49"/>
      <c r="C721" s="330" t="s">
        <v>32</v>
      </c>
      <c r="D721" s="330" t="s">
        <v>7340</v>
      </c>
      <c r="E721" s="21" t="s">
        <v>32</v>
      </c>
      <c r="F721" s="331">
        <v>16</v>
      </c>
      <c r="G721" s="43"/>
      <c r="H721" s="49"/>
    </row>
    <row r="722" s="2" customFormat="1" ht="16.8" customHeight="1">
      <c r="A722" s="43"/>
      <c r="B722" s="49"/>
      <c r="C722" s="330" t="s">
        <v>32</v>
      </c>
      <c r="D722" s="330" t="s">
        <v>7341</v>
      </c>
      <c r="E722" s="21" t="s">
        <v>32</v>
      </c>
      <c r="F722" s="331">
        <v>9.4000000000000004</v>
      </c>
      <c r="G722" s="43"/>
      <c r="H722" s="49"/>
    </row>
    <row r="723" s="2" customFormat="1" ht="16.8" customHeight="1">
      <c r="A723" s="43"/>
      <c r="B723" s="49"/>
      <c r="C723" s="330" t="s">
        <v>32</v>
      </c>
      <c r="D723" s="330" t="s">
        <v>7342</v>
      </c>
      <c r="E723" s="21" t="s">
        <v>32</v>
      </c>
      <c r="F723" s="331">
        <v>16</v>
      </c>
      <c r="G723" s="43"/>
      <c r="H723" s="49"/>
    </row>
    <row r="724" s="2" customFormat="1" ht="16.8" customHeight="1">
      <c r="A724" s="43"/>
      <c r="B724" s="49"/>
      <c r="C724" s="330" t="s">
        <v>32</v>
      </c>
      <c r="D724" s="330" t="s">
        <v>7343</v>
      </c>
      <c r="E724" s="21" t="s">
        <v>32</v>
      </c>
      <c r="F724" s="331">
        <v>9.4000000000000004</v>
      </c>
      <c r="G724" s="43"/>
      <c r="H724" s="49"/>
    </row>
    <row r="725" s="2" customFormat="1" ht="16.8" customHeight="1">
      <c r="A725" s="43"/>
      <c r="B725" s="49"/>
      <c r="C725" s="330" t="s">
        <v>32</v>
      </c>
      <c r="D725" s="330" t="s">
        <v>7344</v>
      </c>
      <c r="E725" s="21" t="s">
        <v>32</v>
      </c>
      <c r="F725" s="331">
        <v>16</v>
      </c>
      <c r="G725" s="43"/>
      <c r="H725" s="49"/>
    </row>
    <row r="726" s="2" customFormat="1" ht="16.8" customHeight="1">
      <c r="A726" s="43"/>
      <c r="B726" s="49"/>
      <c r="C726" s="330" t="s">
        <v>32</v>
      </c>
      <c r="D726" s="330" t="s">
        <v>583</v>
      </c>
      <c r="E726" s="21" t="s">
        <v>32</v>
      </c>
      <c r="F726" s="331">
        <v>172.90000000000001</v>
      </c>
      <c r="G726" s="43"/>
      <c r="H726" s="49"/>
    </row>
    <row r="727" s="2" customFormat="1" ht="16.8" customHeight="1">
      <c r="A727" s="43"/>
      <c r="B727" s="49"/>
      <c r="C727" s="332" t="s">
        <v>6959</v>
      </c>
      <c r="D727" s="43"/>
      <c r="E727" s="43"/>
      <c r="F727" s="43"/>
      <c r="G727" s="43"/>
      <c r="H727" s="49"/>
    </row>
    <row r="728" s="2" customFormat="1" ht="16.8" customHeight="1">
      <c r="A728" s="43"/>
      <c r="B728" s="49"/>
      <c r="C728" s="330" t="s">
        <v>3490</v>
      </c>
      <c r="D728" s="330" t="s">
        <v>7059</v>
      </c>
      <c r="E728" s="21" t="s">
        <v>165</v>
      </c>
      <c r="F728" s="331">
        <v>574.35000000000002</v>
      </c>
      <c r="G728" s="43"/>
      <c r="H728" s="49"/>
    </row>
    <row r="729" s="2" customFormat="1" ht="16.8" customHeight="1">
      <c r="A729" s="43"/>
      <c r="B729" s="49"/>
      <c r="C729" s="330" t="s">
        <v>3516</v>
      </c>
      <c r="D729" s="330" t="s">
        <v>7327</v>
      </c>
      <c r="E729" s="21" t="s">
        <v>785</v>
      </c>
      <c r="F729" s="331">
        <v>453.81</v>
      </c>
      <c r="G729" s="43"/>
      <c r="H729" s="49"/>
    </row>
    <row r="730" s="2" customFormat="1">
      <c r="A730" s="43"/>
      <c r="B730" s="49"/>
      <c r="C730" s="330" t="s">
        <v>3498</v>
      </c>
      <c r="D730" s="330" t="s">
        <v>7060</v>
      </c>
      <c r="E730" s="21" t="s">
        <v>165</v>
      </c>
      <c r="F730" s="331">
        <v>574.35000000000002</v>
      </c>
      <c r="G730" s="43"/>
      <c r="H730" s="49"/>
    </row>
    <row r="731" s="2" customFormat="1" ht="16.8" customHeight="1">
      <c r="A731" s="43"/>
      <c r="B731" s="49"/>
      <c r="C731" s="330" t="s">
        <v>3502</v>
      </c>
      <c r="D731" s="330" t="s">
        <v>3503</v>
      </c>
      <c r="E731" s="21" t="s">
        <v>260</v>
      </c>
      <c r="F731" s="331">
        <v>77.433999999999998</v>
      </c>
      <c r="G731" s="43"/>
      <c r="H731" s="49"/>
    </row>
    <row r="732" s="2" customFormat="1" ht="16.8" customHeight="1">
      <c r="A732" s="43"/>
      <c r="B732" s="49"/>
      <c r="C732" s="326" t="s">
        <v>7345</v>
      </c>
      <c r="D732" s="327" t="s">
        <v>7346</v>
      </c>
      <c r="E732" s="328" t="s">
        <v>260</v>
      </c>
      <c r="F732" s="329">
        <v>19.600000000000001</v>
      </c>
      <c r="G732" s="43"/>
      <c r="H732" s="49"/>
    </row>
    <row r="733" s="2" customFormat="1" ht="16.8" customHeight="1">
      <c r="A733" s="43"/>
      <c r="B733" s="49"/>
      <c r="C733" s="330" t="s">
        <v>32</v>
      </c>
      <c r="D733" s="330" t="s">
        <v>7310</v>
      </c>
      <c r="E733" s="21" t="s">
        <v>32</v>
      </c>
      <c r="F733" s="331">
        <v>9.6999999999999993</v>
      </c>
      <c r="G733" s="43"/>
      <c r="H733" s="49"/>
    </row>
    <row r="734" s="2" customFormat="1" ht="16.8" customHeight="1">
      <c r="A734" s="43"/>
      <c r="B734" s="49"/>
      <c r="C734" s="330" t="s">
        <v>32</v>
      </c>
      <c r="D734" s="330" t="s">
        <v>7347</v>
      </c>
      <c r="E734" s="21" t="s">
        <v>32</v>
      </c>
      <c r="F734" s="331">
        <v>9.9000000000000004</v>
      </c>
      <c r="G734" s="43"/>
      <c r="H734" s="49"/>
    </row>
    <row r="735" s="2" customFormat="1" ht="16.8" customHeight="1">
      <c r="A735" s="43"/>
      <c r="B735" s="49"/>
      <c r="C735" s="330" t="s">
        <v>32</v>
      </c>
      <c r="D735" s="330" t="s">
        <v>583</v>
      </c>
      <c r="E735" s="21" t="s">
        <v>32</v>
      </c>
      <c r="F735" s="331">
        <v>19.600000000000001</v>
      </c>
      <c r="G735" s="43"/>
      <c r="H735" s="49"/>
    </row>
    <row r="736" s="2" customFormat="1" ht="16.8" customHeight="1">
      <c r="A736" s="43"/>
      <c r="B736" s="49"/>
      <c r="C736" s="326" t="s">
        <v>248</v>
      </c>
      <c r="D736" s="327" t="s">
        <v>249</v>
      </c>
      <c r="E736" s="328" t="s">
        <v>165</v>
      </c>
      <c r="F736" s="329">
        <v>38.700000000000003</v>
      </c>
      <c r="G736" s="43"/>
      <c r="H736" s="49"/>
    </row>
    <row r="737" s="2" customFormat="1" ht="16.8" customHeight="1">
      <c r="A737" s="43"/>
      <c r="B737" s="49"/>
      <c r="C737" s="330" t="s">
        <v>32</v>
      </c>
      <c r="D737" s="330" t="s">
        <v>250</v>
      </c>
      <c r="E737" s="21" t="s">
        <v>32</v>
      </c>
      <c r="F737" s="331">
        <v>38.700000000000003</v>
      </c>
      <c r="G737" s="43"/>
      <c r="H737" s="49"/>
    </row>
    <row r="738" s="2" customFormat="1" ht="16.8" customHeight="1">
      <c r="A738" s="43"/>
      <c r="B738" s="49"/>
      <c r="C738" s="332" t="s">
        <v>6959</v>
      </c>
      <c r="D738" s="43"/>
      <c r="E738" s="43"/>
      <c r="F738" s="43"/>
      <c r="G738" s="43"/>
      <c r="H738" s="49"/>
    </row>
    <row r="739" s="2" customFormat="1" ht="16.8" customHeight="1">
      <c r="A739" s="43"/>
      <c r="B739" s="49"/>
      <c r="C739" s="330" t="s">
        <v>1688</v>
      </c>
      <c r="D739" s="330" t="s">
        <v>7348</v>
      </c>
      <c r="E739" s="21" t="s">
        <v>165</v>
      </c>
      <c r="F739" s="331">
        <v>38.700000000000003</v>
      </c>
      <c r="G739" s="43"/>
      <c r="H739" s="49"/>
    </row>
    <row r="740" s="2" customFormat="1" ht="16.8" customHeight="1">
      <c r="A740" s="43"/>
      <c r="B740" s="49"/>
      <c r="C740" s="326" t="s">
        <v>366</v>
      </c>
      <c r="D740" s="327" t="s">
        <v>367</v>
      </c>
      <c r="E740" s="328" t="s">
        <v>165</v>
      </c>
      <c r="F740" s="329">
        <v>119.232</v>
      </c>
      <c r="G740" s="43"/>
      <c r="H740" s="49"/>
    </row>
    <row r="741" s="2" customFormat="1" ht="16.8" customHeight="1">
      <c r="A741" s="43"/>
      <c r="B741" s="49"/>
      <c r="C741" s="330" t="s">
        <v>32</v>
      </c>
      <c r="D741" s="330" t="s">
        <v>7349</v>
      </c>
      <c r="E741" s="21" t="s">
        <v>32</v>
      </c>
      <c r="F741" s="331">
        <v>0</v>
      </c>
      <c r="G741" s="43"/>
      <c r="H741" s="49"/>
    </row>
    <row r="742" s="2" customFormat="1" ht="16.8" customHeight="1">
      <c r="A742" s="43"/>
      <c r="B742" s="49"/>
      <c r="C742" s="330" t="s">
        <v>32</v>
      </c>
      <c r="D742" s="330" t="s">
        <v>7350</v>
      </c>
      <c r="E742" s="21" t="s">
        <v>32</v>
      </c>
      <c r="F742" s="331">
        <v>4.9029999999999996</v>
      </c>
      <c r="G742" s="43"/>
      <c r="H742" s="49"/>
    </row>
    <row r="743" s="2" customFormat="1" ht="16.8" customHeight="1">
      <c r="A743" s="43"/>
      <c r="B743" s="49"/>
      <c r="C743" s="330" t="s">
        <v>32</v>
      </c>
      <c r="D743" s="330" t="s">
        <v>7351</v>
      </c>
      <c r="E743" s="21" t="s">
        <v>32</v>
      </c>
      <c r="F743" s="331">
        <v>3.0800000000000001</v>
      </c>
      <c r="G743" s="43"/>
      <c r="H743" s="49"/>
    </row>
    <row r="744" s="2" customFormat="1" ht="16.8" customHeight="1">
      <c r="A744" s="43"/>
      <c r="B744" s="49"/>
      <c r="C744" s="330" t="s">
        <v>32</v>
      </c>
      <c r="D744" s="330" t="s">
        <v>7352</v>
      </c>
      <c r="E744" s="21" t="s">
        <v>32</v>
      </c>
      <c r="F744" s="331">
        <v>4.9029999999999996</v>
      </c>
      <c r="G744" s="43"/>
      <c r="H744" s="49"/>
    </row>
    <row r="745" s="2" customFormat="1" ht="16.8" customHeight="1">
      <c r="A745" s="43"/>
      <c r="B745" s="49"/>
      <c r="C745" s="330" t="s">
        <v>32</v>
      </c>
      <c r="D745" s="330" t="s">
        <v>7353</v>
      </c>
      <c r="E745" s="21" t="s">
        <v>32</v>
      </c>
      <c r="F745" s="331">
        <v>3.0800000000000001</v>
      </c>
      <c r="G745" s="43"/>
      <c r="H745" s="49"/>
    </row>
    <row r="746" s="2" customFormat="1" ht="16.8" customHeight="1">
      <c r="A746" s="43"/>
      <c r="B746" s="49"/>
      <c r="C746" s="330" t="s">
        <v>32</v>
      </c>
      <c r="D746" s="330" t="s">
        <v>7354</v>
      </c>
      <c r="E746" s="21" t="s">
        <v>32</v>
      </c>
      <c r="F746" s="331">
        <v>4.9029999999999996</v>
      </c>
      <c r="G746" s="43"/>
      <c r="H746" s="49"/>
    </row>
    <row r="747" s="2" customFormat="1" ht="16.8" customHeight="1">
      <c r="A747" s="43"/>
      <c r="B747" s="49"/>
      <c r="C747" s="330" t="s">
        <v>32</v>
      </c>
      <c r="D747" s="330" t="s">
        <v>7355</v>
      </c>
      <c r="E747" s="21" t="s">
        <v>32</v>
      </c>
      <c r="F747" s="331">
        <v>3.0800000000000001</v>
      </c>
      <c r="G747" s="43"/>
      <c r="H747" s="49"/>
    </row>
    <row r="748" s="2" customFormat="1" ht="16.8" customHeight="1">
      <c r="A748" s="43"/>
      <c r="B748" s="49"/>
      <c r="C748" s="330" t="s">
        <v>32</v>
      </c>
      <c r="D748" s="330" t="s">
        <v>7356</v>
      </c>
      <c r="E748" s="21" t="s">
        <v>32</v>
      </c>
      <c r="F748" s="331">
        <v>4.9029999999999996</v>
      </c>
      <c r="G748" s="43"/>
      <c r="H748" s="49"/>
    </row>
    <row r="749" s="2" customFormat="1" ht="16.8" customHeight="1">
      <c r="A749" s="43"/>
      <c r="B749" s="49"/>
      <c r="C749" s="330" t="s">
        <v>32</v>
      </c>
      <c r="D749" s="330" t="s">
        <v>7357</v>
      </c>
      <c r="E749" s="21" t="s">
        <v>32</v>
      </c>
      <c r="F749" s="331">
        <v>3.0800000000000001</v>
      </c>
      <c r="G749" s="43"/>
      <c r="H749" s="49"/>
    </row>
    <row r="750" s="2" customFormat="1" ht="16.8" customHeight="1">
      <c r="A750" s="43"/>
      <c r="B750" s="49"/>
      <c r="C750" s="330" t="s">
        <v>32</v>
      </c>
      <c r="D750" s="330" t="s">
        <v>7358</v>
      </c>
      <c r="E750" s="21" t="s">
        <v>32</v>
      </c>
      <c r="F750" s="331">
        <v>5.5499999999999998</v>
      </c>
      <c r="G750" s="43"/>
      <c r="H750" s="49"/>
    </row>
    <row r="751" s="2" customFormat="1" ht="16.8" customHeight="1">
      <c r="A751" s="43"/>
      <c r="B751" s="49"/>
      <c r="C751" s="330" t="s">
        <v>32</v>
      </c>
      <c r="D751" s="330" t="s">
        <v>7359</v>
      </c>
      <c r="E751" s="21" t="s">
        <v>32</v>
      </c>
      <c r="F751" s="331">
        <v>3.0800000000000001</v>
      </c>
      <c r="G751" s="43"/>
      <c r="H751" s="49"/>
    </row>
    <row r="752" s="2" customFormat="1" ht="16.8" customHeight="1">
      <c r="A752" s="43"/>
      <c r="B752" s="49"/>
      <c r="C752" s="330" t="s">
        <v>32</v>
      </c>
      <c r="D752" s="330" t="s">
        <v>7360</v>
      </c>
      <c r="E752" s="21" t="s">
        <v>32</v>
      </c>
      <c r="F752" s="331">
        <v>5.5499999999999998</v>
      </c>
      <c r="G752" s="43"/>
      <c r="H752" s="49"/>
    </row>
    <row r="753" s="2" customFormat="1" ht="16.8" customHeight="1">
      <c r="A753" s="43"/>
      <c r="B753" s="49"/>
      <c r="C753" s="330" t="s">
        <v>32</v>
      </c>
      <c r="D753" s="330" t="s">
        <v>7361</v>
      </c>
      <c r="E753" s="21" t="s">
        <v>32</v>
      </c>
      <c r="F753" s="331">
        <v>3.0800000000000001</v>
      </c>
      <c r="G753" s="43"/>
      <c r="H753" s="49"/>
    </row>
    <row r="754" s="2" customFormat="1" ht="16.8" customHeight="1">
      <c r="A754" s="43"/>
      <c r="B754" s="49"/>
      <c r="C754" s="330" t="s">
        <v>32</v>
      </c>
      <c r="D754" s="330" t="s">
        <v>7362</v>
      </c>
      <c r="E754" s="21" t="s">
        <v>32</v>
      </c>
      <c r="F754" s="331">
        <v>9.0999999999999996</v>
      </c>
      <c r="G754" s="43"/>
      <c r="H754" s="49"/>
    </row>
    <row r="755" s="2" customFormat="1" ht="16.8" customHeight="1">
      <c r="A755" s="43"/>
      <c r="B755" s="49"/>
      <c r="C755" s="330" t="s">
        <v>32</v>
      </c>
      <c r="D755" s="330" t="s">
        <v>7363</v>
      </c>
      <c r="E755" s="21" t="s">
        <v>32</v>
      </c>
      <c r="F755" s="331">
        <v>14</v>
      </c>
      <c r="G755" s="43"/>
      <c r="H755" s="49"/>
    </row>
    <row r="756" s="2" customFormat="1" ht="16.8" customHeight="1">
      <c r="A756" s="43"/>
      <c r="B756" s="49"/>
      <c r="C756" s="330" t="s">
        <v>32</v>
      </c>
      <c r="D756" s="330" t="s">
        <v>7364</v>
      </c>
      <c r="E756" s="21" t="s">
        <v>32</v>
      </c>
      <c r="F756" s="331">
        <v>11.48</v>
      </c>
      <c r="G756" s="43"/>
      <c r="H756" s="49"/>
    </row>
    <row r="757" s="2" customFormat="1" ht="16.8" customHeight="1">
      <c r="A757" s="43"/>
      <c r="B757" s="49"/>
      <c r="C757" s="330" t="s">
        <v>32</v>
      </c>
      <c r="D757" s="330" t="s">
        <v>7365</v>
      </c>
      <c r="E757" s="21" t="s">
        <v>32</v>
      </c>
      <c r="F757" s="331">
        <v>4.7999999999999998</v>
      </c>
      <c r="G757" s="43"/>
      <c r="H757" s="49"/>
    </row>
    <row r="758" s="2" customFormat="1" ht="16.8" customHeight="1">
      <c r="A758" s="43"/>
      <c r="B758" s="49"/>
      <c r="C758" s="330" t="s">
        <v>32</v>
      </c>
      <c r="D758" s="330" t="s">
        <v>7366</v>
      </c>
      <c r="E758" s="21" t="s">
        <v>32</v>
      </c>
      <c r="F758" s="331">
        <v>5.5999999999999996</v>
      </c>
      <c r="G758" s="43"/>
      <c r="H758" s="49"/>
    </row>
    <row r="759" s="2" customFormat="1" ht="16.8" customHeight="1">
      <c r="A759" s="43"/>
      <c r="B759" s="49"/>
      <c r="C759" s="330" t="s">
        <v>32</v>
      </c>
      <c r="D759" s="330" t="s">
        <v>7367</v>
      </c>
      <c r="E759" s="21" t="s">
        <v>32</v>
      </c>
      <c r="F759" s="331">
        <v>3.0800000000000001</v>
      </c>
      <c r="G759" s="43"/>
      <c r="H759" s="49"/>
    </row>
    <row r="760" s="2" customFormat="1" ht="16.8" customHeight="1">
      <c r="A760" s="43"/>
      <c r="B760" s="49"/>
      <c r="C760" s="330" t="s">
        <v>32</v>
      </c>
      <c r="D760" s="330" t="s">
        <v>7368</v>
      </c>
      <c r="E760" s="21" t="s">
        <v>32</v>
      </c>
      <c r="F760" s="331">
        <v>3.0800000000000001</v>
      </c>
      <c r="G760" s="43"/>
      <c r="H760" s="49"/>
    </row>
    <row r="761" s="2" customFormat="1" ht="16.8" customHeight="1">
      <c r="A761" s="43"/>
      <c r="B761" s="49"/>
      <c r="C761" s="330" t="s">
        <v>32</v>
      </c>
      <c r="D761" s="330" t="s">
        <v>7369</v>
      </c>
      <c r="E761" s="21" t="s">
        <v>32</v>
      </c>
      <c r="F761" s="331">
        <v>3.0800000000000001</v>
      </c>
      <c r="G761" s="43"/>
      <c r="H761" s="49"/>
    </row>
    <row r="762" s="2" customFormat="1" ht="16.8" customHeight="1">
      <c r="A762" s="43"/>
      <c r="B762" s="49"/>
      <c r="C762" s="330" t="s">
        <v>32</v>
      </c>
      <c r="D762" s="330" t="s">
        <v>7370</v>
      </c>
      <c r="E762" s="21" t="s">
        <v>32</v>
      </c>
      <c r="F762" s="331">
        <v>3.0800000000000001</v>
      </c>
      <c r="G762" s="43"/>
      <c r="H762" s="49"/>
    </row>
    <row r="763" s="2" customFormat="1" ht="16.8" customHeight="1">
      <c r="A763" s="43"/>
      <c r="B763" s="49"/>
      <c r="C763" s="330" t="s">
        <v>32</v>
      </c>
      <c r="D763" s="330" t="s">
        <v>7371</v>
      </c>
      <c r="E763" s="21" t="s">
        <v>32</v>
      </c>
      <c r="F763" s="331">
        <v>2.9399999999999999</v>
      </c>
      <c r="G763" s="43"/>
      <c r="H763" s="49"/>
    </row>
    <row r="764" s="2" customFormat="1" ht="16.8" customHeight="1">
      <c r="A764" s="43"/>
      <c r="B764" s="49"/>
      <c r="C764" s="330" t="s">
        <v>32</v>
      </c>
      <c r="D764" s="330" t="s">
        <v>7372</v>
      </c>
      <c r="E764" s="21" t="s">
        <v>32</v>
      </c>
      <c r="F764" s="331">
        <v>5.5999999999999996</v>
      </c>
      <c r="G764" s="43"/>
      <c r="H764" s="49"/>
    </row>
    <row r="765" s="2" customFormat="1" ht="16.8" customHeight="1">
      <c r="A765" s="43"/>
      <c r="B765" s="49"/>
      <c r="C765" s="330" t="s">
        <v>32</v>
      </c>
      <c r="D765" s="330" t="s">
        <v>7202</v>
      </c>
      <c r="E765" s="21" t="s">
        <v>32</v>
      </c>
      <c r="F765" s="331">
        <v>0</v>
      </c>
      <c r="G765" s="43"/>
      <c r="H765" s="49"/>
    </row>
    <row r="766" s="2" customFormat="1" ht="16.8" customHeight="1">
      <c r="A766" s="43"/>
      <c r="B766" s="49"/>
      <c r="C766" s="330" t="s">
        <v>32</v>
      </c>
      <c r="D766" s="330" t="s">
        <v>7373</v>
      </c>
      <c r="E766" s="21" t="s">
        <v>32</v>
      </c>
      <c r="F766" s="331">
        <v>4.2000000000000002</v>
      </c>
      <c r="G766" s="43"/>
      <c r="H766" s="49"/>
    </row>
    <row r="767" s="2" customFormat="1" ht="16.8" customHeight="1">
      <c r="A767" s="43"/>
      <c r="B767" s="49"/>
      <c r="C767" s="330" t="s">
        <v>32</v>
      </c>
      <c r="D767" s="330" t="s">
        <v>583</v>
      </c>
      <c r="E767" s="21" t="s">
        <v>32</v>
      </c>
      <c r="F767" s="331">
        <v>119.232</v>
      </c>
      <c r="G767" s="43"/>
      <c r="H767" s="49"/>
    </row>
    <row r="768" s="2" customFormat="1" ht="16.8" customHeight="1">
      <c r="A768" s="43"/>
      <c r="B768" s="49"/>
      <c r="C768" s="332" t="s">
        <v>6959</v>
      </c>
      <c r="D768" s="43"/>
      <c r="E768" s="43"/>
      <c r="F768" s="43"/>
      <c r="G768" s="43"/>
      <c r="H768" s="49"/>
    </row>
    <row r="769" s="2" customFormat="1" ht="16.8" customHeight="1">
      <c r="A769" s="43"/>
      <c r="B769" s="49"/>
      <c r="C769" s="330" t="s">
        <v>826</v>
      </c>
      <c r="D769" s="330" t="s">
        <v>6978</v>
      </c>
      <c r="E769" s="21" t="s">
        <v>165</v>
      </c>
      <c r="F769" s="331">
        <v>766.16999999999996</v>
      </c>
      <c r="G769" s="43"/>
      <c r="H769" s="49"/>
    </row>
    <row r="770" s="2" customFormat="1" ht="16.8" customHeight="1">
      <c r="A770" s="43"/>
      <c r="B770" s="49"/>
      <c r="C770" s="330" t="s">
        <v>1348</v>
      </c>
      <c r="D770" s="330" t="s">
        <v>7374</v>
      </c>
      <c r="E770" s="21" t="s">
        <v>165</v>
      </c>
      <c r="F770" s="331">
        <v>709.69100000000003</v>
      </c>
      <c r="G770" s="43"/>
      <c r="H770" s="49"/>
    </row>
    <row r="771" s="2" customFormat="1" ht="16.8" customHeight="1">
      <c r="A771" s="43"/>
      <c r="B771" s="49"/>
      <c r="C771" s="330" t="s">
        <v>1280</v>
      </c>
      <c r="D771" s="330" t="s">
        <v>7375</v>
      </c>
      <c r="E771" s="21" t="s">
        <v>165</v>
      </c>
      <c r="F771" s="331">
        <v>180.422</v>
      </c>
      <c r="G771" s="43"/>
      <c r="H771" s="49"/>
    </row>
    <row r="772" s="2" customFormat="1" ht="16.8" customHeight="1">
      <c r="A772" s="43"/>
      <c r="B772" s="49"/>
      <c r="C772" s="330" t="s">
        <v>1280</v>
      </c>
      <c r="D772" s="330" t="s">
        <v>7375</v>
      </c>
      <c r="E772" s="21" t="s">
        <v>165</v>
      </c>
      <c r="F772" s="331">
        <v>180.422</v>
      </c>
      <c r="G772" s="43"/>
      <c r="H772" s="49"/>
    </row>
    <row r="773" s="2" customFormat="1" ht="16.8" customHeight="1">
      <c r="A773" s="43"/>
      <c r="B773" s="49"/>
      <c r="C773" s="330" t="s">
        <v>3707</v>
      </c>
      <c r="D773" s="330" t="s">
        <v>6961</v>
      </c>
      <c r="E773" s="21" t="s">
        <v>165</v>
      </c>
      <c r="F773" s="331">
        <v>921.04399999999998</v>
      </c>
      <c r="G773" s="43"/>
      <c r="H773" s="49"/>
    </row>
    <row r="774" s="2" customFormat="1" ht="16.8" customHeight="1">
      <c r="A774" s="43"/>
      <c r="B774" s="49"/>
      <c r="C774" s="326" t="s">
        <v>369</v>
      </c>
      <c r="D774" s="327" t="s">
        <v>370</v>
      </c>
      <c r="E774" s="328" t="s">
        <v>32</v>
      </c>
      <c r="F774" s="329">
        <v>2.1499999999999999</v>
      </c>
      <c r="G774" s="43"/>
      <c r="H774" s="49"/>
    </row>
    <row r="775" s="2" customFormat="1" ht="16.8" customHeight="1">
      <c r="A775" s="43"/>
      <c r="B775" s="49"/>
      <c r="C775" s="330" t="s">
        <v>32</v>
      </c>
      <c r="D775" s="330" t="s">
        <v>7376</v>
      </c>
      <c r="E775" s="21" t="s">
        <v>32</v>
      </c>
      <c r="F775" s="331">
        <v>2.1499999999999999</v>
      </c>
      <c r="G775" s="43"/>
      <c r="H775" s="49"/>
    </row>
    <row r="776" s="2" customFormat="1" ht="16.8" customHeight="1">
      <c r="A776" s="43"/>
      <c r="B776" s="49"/>
      <c r="C776" s="330" t="s">
        <v>32</v>
      </c>
      <c r="D776" s="330" t="s">
        <v>583</v>
      </c>
      <c r="E776" s="21" t="s">
        <v>32</v>
      </c>
      <c r="F776" s="331">
        <v>2.1499999999999999</v>
      </c>
      <c r="G776" s="43"/>
      <c r="H776" s="49"/>
    </row>
    <row r="777" s="2" customFormat="1" ht="16.8" customHeight="1">
      <c r="A777" s="43"/>
      <c r="B777" s="49"/>
      <c r="C777" s="332" t="s">
        <v>6959</v>
      </c>
      <c r="D777" s="43"/>
      <c r="E777" s="43"/>
      <c r="F777" s="43"/>
      <c r="G777" s="43"/>
      <c r="H777" s="49"/>
    </row>
    <row r="778" s="2" customFormat="1" ht="16.8" customHeight="1">
      <c r="A778" s="43"/>
      <c r="B778" s="49"/>
      <c r="C778" s="330" t="s">
        <v>801</v>
      </c>
      <c r="D778" s="330" t="s">
        <v>6995</v>
      </c>
      <c r="E778" s="21" t="s">
        <v>165</v>
      </c>
      <c r="F778" s="331">
        <v>177.91900000000001</v>
      </c>
      <c r="G778" s="43"/>
      <c r="H778" s="49"/>
    </row>
    <row r="779" s="2" customFormat="1" ht="16.8" customHeight="1">
      <c r="A779" s="43"/>
      <c r="B779" s="49"/>
      <c r="C779" s="330" t="s">
        <v>1280</v>
      </c>
      <c r="D779" s="330" t="s">
        <v>7375</v>
      </c>
      <c r="E779" s="21" t="s">
        <v>165</v>
      </c>
      <c r="F779" s="331">
        <v>180.422</v>
      </c>
      <c r="G779" s="43"/>
      <c r="H779" s="49"/>
    </row>
    <row r="780" s="2" customFormat="1" ht="16.8" customHeight="1">
      <c r="A780" s="43"/>
      <c r="B780" s="49"/>
      <c r="C780" s="330" t="s">
        <v>1280</v>
      </c>
      <c r="D780" s="330" t="s">
        <v>7375</v>
      </c>
      <c r="E780" s="21" t="s">
        <v>165</v>
      </c>
      <c r="F780" s="331">
        <v>180.422</v>
      </c>
      <c r="G780" s="43"/>
      <c r="H780" s="49"/>
    </row>
    <row r="781" s="2" customFormat="1" ht="16.8" customHeight="1">
      <c r="A781" s="43"/>
      <c r="B781" s="49"/>
      <c r="C781" s="326" t="s">
        <v>372</v>
      </c>
      <c r="D781" s="327" t="s">
        <v>373</v>
      </c>
      <c r="E781" s="328" t="s">
        <v>165</v>
      </c>
      <c r="F781" s="329">
        <v>11.992000000000001</v>
      </c>
      <c r="G781" s="43"/>
      <c r="H781" s="49"/>
    </row>
    <row r="782" s="2" customFormat="1" ht="16.8" customHeight="1">
      <c r="A782" s="43"/>
      <c r="B782" s="49"/>
      <c r="C782" s="330" t="s">
        <v>32</v>
      </c>
      <c r="D782" s="330" t="s">
        <v>7377</v>
      </c>
      <c r="E782" s="21" t="s">
        <v>32</v>
      </c>
      <c r="F782" s="331">
        <v>2.9980000000000002</v>
      </c>
      <c r="G782" s="43"/>
      <c r="H782" s="49"/>
    </row>
    <row r="783" s="2" customFormat="1" ht="16.8" customHeight="1">
      <c r="A783" s="43"/>
      <c r="B783" s="49"/>
      <c r="C783" s="330" t="s">
        <v>32</v>
      </c>
      <c r="D783" s="330" t="s">
        <v>7378</v>
      </c>
      <c r="E783" s="21" t="s">
        <v>32</v>
      </c>
      <c r="F783" s="331">
        <v>2.9980000000000002</v>
      </c>
      <c r="G783" s="43"/>
      <c r="H783" s="49"/>
    </row>
    <row r="784" s="2" customFormat="1" ht="16.8" customHeight="1">
      <c r="A784" s="43"/>
      <c r="B784" s="49"/>
      <c r="C784" s="330" t="s">
        <v>32</v>
      </c>
      <c r="D784" s="330" t="s">
        <v>7379</v>
      </c>
      <c r="E784" s="21" t="s">
        <v>32</v>
      </c>
      <c r="F784" s="331">
        <v>2.9980000000000002</v>
      </c>
      <c r="G784" s="43"/>
      <c r="H784" s="49"/>
    </row>
    <row r="785" s="2" customFormat="1" ht="16.8" customHeight="1">
      <c r="A785" s="43"/>
      <c r="B785" s="49"/>
      <c r="C785" s="330" t="s">
        <v>32</v>
      </c>
      <c r="D785" s="330" t="s">
        <v>7380</v>
      </c>
      <c r="E785" s="21" t="s">
        <v>32</v>
      </c>
      <c r="F785" s="331">
        <v>2.9980000000000002</v>
      </c>
      <c r="G785" s="43"/>
      <c r="H785" s="49"/>
    </row>
    <row r="786" s="2" customFormat="1" ht="16.8" customHeight="1">
      <c r="A786" s="43"/>
      <c r="B786" s="49"/>
      <c r="C786" s="330" t="s">
        <v>32</v>
      </c>
      <c r="D786" s="330" t="s">
        <v>583</v>
      </c>
      <c r="E786" s="21" t="s">
        <v>32</v>
      </c>
      <c r="F786" s="331">
        <v>11.992000000000001</v>
      </c>
      <c r="G786" s="43"/>
      <c r="H786" s="49"/>
    </row>
    <row r="787" s="2" customFormat="1" ht="16.8" customHeight="1">
      <c r="A787" s="43"/>
      <c r="B787" s="49"/>
      <c r="C787" s="332" t="s">
        <v>6959</v>
      </c>
      <c r="D787" s="43"/>
      <c r="E787" s="43"/>
      <c r="F787" s="43"/>
      <c r="G787" s="43"/>
      <c r="H787" s="49"/>
    </row>
    <row r="788" s="2" customFormat="1" ht="16.8" customHeight="1">
      <c r="A788" s="43"/>
      <c r="B788" s="49"/>
      <c r="C788" s="330" t="s">
        <v>826</v>
      </c>
      <c r="D788" s="330" t="s">
        <v>6978</v>
      </c>
      <c r="E788" s="21" t="s">
        <v>165</v>
      </c>
      <c r="F788" s="331">
        <v>766.16999999999996</v>
      </c>
      <c r="G788" s="43"/>
      <c r="H788" s="49"/>
    </row>
    <row r="789" s="2" customFormat="1" ht="16.8" customHeight="1">
      <c r="A789" s="43"/>
      <c r="B789" s="49"/>
      <c r="C789" s="330" t="s">
        <v>1348</v>
      </c>
      <c r="D789" s="330" t="s">
        <v>7374</v>
      </c>
      <c r="E789" s="21" t="s">
        <v>165</v>
      </c>
      <c r="F789" s="331">
        <v>709.69100000000003</v>
      </c>
      <c r="G789" s="43"/>
      <c r="H789" s="49"/>
    </row>
    <row r="790" s="2" customFormat="1" ht="16.8" customHeight="1">
      <c r="A790" s="43"/>
      <c r="B790" s="49"/>
      <c r="C790" s="330" t="s">
        <v>1280</v>
      </c>
      <c r="D790" s="330" t="s">
        <v>7375</v>
      </c>
      <c r="E790" s="21" t="s">
        <v>165</v>
      </c>
      <c r="F790" s="331">
        <v>180.422</v>
      </c>
      <c r="G790" s="43"/>
      <c r="H790" s="49"/>
    </row>
    <row r="791" s="2" customFormat="1" ht="16.8" customHeight="1">
      <c r="A791" s="43"/>
      <c r="B791" s="49"/>
      <c r="C791" s="330" t="s">
        <v>1280</v>
      </c>
      <c r="D791" s="330" t="s">
        <v>7375</v>
      </c>
      <c r="E791" s="21" t="s">
        <v>165</v>
      </c>
      <c r="F791" s="331">
        <v>180.422</v>
      </c>
      <c r="G791" s="43"/>
      <c r="H791" s="49"/>
    </row>
    <row r="792" s="2" customFormat="1" ht="16.8" customHeight="1">
      <c r="A792" s="43"/>
      <c r="B792" s="49"/>
      <c r="C792" s="330" t="s">
        <v>3707</v>
      </c>
      <c r="D792" s="330" t="s">
        <v>6961</v>
      </c>
      <c r="E792" s="21" t="s">
        <v>165</v>
      </c>
      <c r="F792" s="331">
        <v>921.04399999999998</v>
      </c>
      <c r="G792" s="43"/>
      <c r="H792" s="49"/>
    </row>
    <row r="793" s="2" customFormat="1" ht="16.8" customHeight="1">
      <c r="A793" s="43"/>
      <c r="B793" s="49"/>
      <c r="C793" s="326" t="s">
        <v>375</v>
      </c>
      <c r="D793" s="327" t="s">
        <v>376</v>
      </c>
      <c r="E793" s="328" t="s">
        <v>32</v>
      </c>
      <c r="F793" s="329">
        <v>47.048000000000002</v>
      </c>
      <c r="G793" s="43"/>
      <c r="H793" s="49"/>
    </row>
    <row r="794" s="2" customFormat="1" ht="16.8" customHeight="1">
      <c r="A794" s="43"/>
      <c r="B794" s="49"/>
      <c r="C794" s="330" t="s">
        <v>32</v>
      </c>
      <c r="D794" s="330" t="s">
        <v>7381</v>
      </c>
      <c r="E794" s="21" t="s">
        <v>32</v>
      </c>
      <c r="F794" s="331">
        <v>4.9029999999999996</v>
      </c>
      <c r="G794" s="43"/>
      <c r="H794" s="49"/>
    </row>
    <row r="795" s="2" customFormat="1" ht="16.8" customHeight="1">
      <c r="A795" s="43"/>
      <c r="B795" s="49"/>
      <c r="C795" s="330" t="s">
        <v>32</v>
      </c>
      <c r="D795" s="330" t="s">
        <v>7382</v>
      </c>
      <c r="E795" s="21" t="s">
        <v>32</v>
      </c>
      <c r="F795" s="331">
        <v>4.9029999999999996</v>
      </c>
      <c r="G795" s="43"/>
      <c r="H795" s="49"/>
    </row>
    <row r="796" s="2" customFormat="1" ht="16.8" customHeight="1">
      <c r="A796" s="43"/>
      <c r="B796" s="49"/>
      <c r="C796" s="330" t="s">
        <v>32</v>
      </c>
      <c r="D796" s="330" t="s">
        <v>7383</v>
      </c>
      <c r="E796" s="21" t="s">
        <v>32</v>
      </c>
      <c r="F796" s="331">
        <v>4.9029999999999996</v>
      </c>
      <c r="G796" s="43"/>
      <c r="H796" s="49"/>
    </row>
    <row r="797" s="2" customFormat="1" ht="16.8" customHeight="1">
      <c r="A797" s="43"/>
      <c r="B797" s="49"/>
      <c r="C797" s="330" t="s">
        <v>32</v>
      </c>
      <c r="D797" s="330" t="s">
        <v>7384</v>
      </c>
      <c r="E797" s="21" t="s">
        <v>32</v>
      </c>
      <c r="F797" s="331">
        <v>4.9029999999999996</v>
      </c>
      <c r="G797" s="43"/>
      <c r="H797" s="49"/>
    </row>
    <row r="798" s="2" customFormat="1" ht="16.8" customHeight="1">
      <c r="A798" s="43"/>
      <c r="B798" s="49"/>
      <c r="C798" s="330" t="s">
        <v>32</v>
      </c>
      <c r="D798" s="330" t="s">
        <v>7385</v>
      </c>
      <c r="E798" s="21" t="s">
        <v>32</v>
      </c>
      <c r="F798" s="331">
        <v>3.0230000000000001</v>
      </c>
      <c r="G798" s="43"/>
      <c r="H798" s="49"/>
    </row>
    <row r="799" s="2" customFormat="1" ht="16.8" customHeight="1">
      <c r="A799" s="43"/>
      <c r="B799" s="49"/>
      <c r="C799" s="330" t="s">
        <v>32</v>
      </c>
      <c r="D799" s="330" t="s">
        <v>7386</v>
      </c>
      <c r="E799" s="21" t="s">
        <v>32</v>
      </c>
      <c r="F799" s="331">
        <v>10.23</v>
      </c>
      <c r="G799" s="43"/>
      <c r="H799" s="49"/>
    </row>
    <row r="800" s="2" customFormat="1" ht="16.8" customHeight="1">
      <c r="A800" s="43"/>
      <c r="B800" s="49"/>
      <c r="C800" s="330" t="s">
        <v>32</v>
      </c>
      <c r="D800" s="330" t="s">
        <v>7387</v>
      </c>
      <c r="E800" s="21" t="s">
        <v>32</v>
      </c>
      <c r="F800" s="331">
        <v>2.79</v>
      </c>
      <c r="G800" s="43"/>
      <c r="H800" s="49"/>
    </row>
    <row r="801" s="2" customFormat="1" ht="16.8" customHeight="1">
      <c r="A801" s="43"/>
      <c r="B801" s="49"/>
      <c r="C801" s="330" t="s">
        <v>32</v>
      </c>
      <c r="D801" s="330" t="s">
        <v>7388</v>
      </c>
      <c r="E801" s="21" t="s">
        <v>32</v>
      </c>
      <c r="F801" s="331">
        <v>8.3699999999999992</v>
      </c>
      <c r="G801" s="43"/>
      <c r="H801" s="49"/>
    </row>
    <row r="802" s="2" customFormat="1" ht="16.8" customHeight="1">
      <c r="A802" s="43"/>
      <c r="B802" s="49"/>
      <c r="C802" s="330" t="s">
        <v>32</v>
      </c>
      <c r="D802" s="330" t="s">
        <v>7385</v>
      </c>
      <c r="E802" s="21" t="s">
        <v>32</v>
      </c>
      <c r="F802" s="331">
        <v>3.0230000000000001</v>
      </c>
      <c r="G802" s="43"/>
      <c r="H802" s="49"/>
    </row>
    <row r="803" s="2" customFormat="1" ht="16.8" customHeight="1">
      <c r="A803" s="43"/>
      <c r="B803" s="49"/>
      <c r="C803" s="330" t="s">
        <v>32</v>
      </c>
      <c r="D803" s="330" t="s">
        <v>583</v>
      </c>
      <c r="E803" s="21" t="s">
        <v>32</v>
      </c>
      <c r="F803" s="331">
        <v>47.048000000000002</v>
      </c>
      <c r="G803" s="43"/>
      <c r="H803" s="49"/>
    </row>
    <row r="804" s="2" customFormat="1" ht="16.8" customHeight="1">
      <c r="A804" s="43"/>
      <c r="B804" s="49"/>
      <c r="C804" s="332" t="s">
        <v>6959</v>
      </c>
      <c r="D804" s="43"/>
      <c r="E804" s="43"/>
      <c r="F804" s="43"/>
      <c r="G804" s="43"/>
      <c r="H804" s="49"/>
    </row>
    <row r="805" s="2" customFormat="1" ht="16.8" customHeight="1">
      <c r="A805" s="43"/>
      <c r="B805" s="49"/>
      <c r="C805" s="330" t="s">
        <v>801</v>
      </c>
      <c r="D805" s="330" t="s">
        <v>6995</v>
      </c>
      <c r="E805" s="21" t="s">
        <v>165</v>
      </c>
      <c r="F805" s="331">
        <v>177.91900000000001</v>
      </c>
      <c r="G805" s="43"/>
      <c r="H805" s="49"/>
    </row>
    <row r="806" s="2" customFormat="1" ht="16.8" customHeight="1">
      <c r="A806" s="43"/>
      <c r="B806" s="49"/>
      <c r="C806" s="330" t="s">
        <v>1280</v>
      </c>
      <c r="D806" s="330" t="s">
        <v>7375</v>
      </c>
      <c r="E806" s="21" t="s">
        <v>165</v>
      </c>
      <c r="F806" s="331">
        <v>180.422</v>
      </c>
      <c r="G806" s="43"/>
      <c r="H806" s="49"/>
    </row>
    <row r="807" s="2" customFormat="1" ht="16.8" customHeight="1">
      <c r="A807" s="43"/>
      <c r="B807" s="49"/>
      <c r="C807" s="330" t="s">
        <v>1280</v>
      </c>
      <c r="D807" s="330" t="s">
        <v>7375</v>
      </c>
      <c r="E807" s="21" t="s">
        <v>165</v>
      </c>
      <c r="F807" s="331">
        <v>180.422</v>
      </c>
      <c r="G807" s="43"/>
      <c r="H807" s="49"/>
    </row>
    <row r="808" s="2" customFormat="1" ht="16.8" customHeight="1">
      <c r="A808" s="43"/>
      <c r="B808" s="49"/>
      <c r="C808" s="326" t="s">
        <v>378</v>
      </c>
      <c r="D808" s="327" t="s">
        <v>379</v>
      </c>
      <c r="E808" s="328" t="s">
        <v>165</v>
      </c>
      <c r="F808" s="329">
        <v>2487.7890000000002</v>
      </c>
      <c r="G808" s="43"/>
      <c r="H808" s="49"/>
    </row>
    <row r="809" s="2" customFormat="1" ht="16.8" customHeight="1">
      <c r="A809" s="43"/>
      <c r="B809" s="49"/>
      <c r="C809" s="330" t="s">
        <v>32</v>
      </c>
      <c r="D809" s="330" t="s">
        <v>1177</v>
      </c>
      <c r="E809" s="21" t="s">
        <v>32</v>
      </c>
      <c r="F809" s="331">
        <v>0</v>
      </c>
      <c r="G809" s="43"/>
      <c r="H809" s="49"/>
    </row>
    <row r="810" s="2" customFormat="1" ht="16.8" customHeight="1">
      <c r="A810" s="43"/>
      <c r="B810" s="49"/>
      <c r="C810" s="330" t="s">
        <v>32</v>
      </c>
      <c r="D810" s="330" t="s">
        <v>7389</v>
      </c>
      <c r="E810" s="21" t="s">
        <v>32</v>
      </c>
      <c r="F810" s="331">
        <v>2022.9300000000001</v>
      </c>
      <c r="G810" s="43"/>
      <c r="H810" s="49"/>
    </row>
    <row r="811" s="2" customFormat="1" ht="16.8" customHeight="1">
      <c r="A811" s="43"/>
      <c r="B811" s="49"/>
      <c r="C811" s="330" t="s">
        <v>32</v>
      </c>
      <c r="D811" s="330" t="s">
        <v>7390</v>
      </c>
      <c r="E811" s="21" t="s">
        <v>32</v>
      </c>
      <c r="F811" s="331">
        <v>-121.38200000000001</v>
      </c>
      <c r="G811" s="43"/>
      <c r="H811" s="49"/>
    </row>
    <row r="812" s="2" customFormat="1" ht="16.8" customHeight="1">
      <c r="A812" s="43"/>
      <c r="B812" s="49"/>
      <c r="C812" s="330" t="s">
        <v>32</v>
      </c>
      <c r="D812" s="330" t="s">
        <v>7391</v>
      </c>
      <c r="E812" s="21" t="s">
        <v>32</v>
      </c>
      <c r="F812" s="331">
        <v>-123.468</v>
      </c>
      <c r="G812" s="43"/>
      <c r="H812" s="49"/>
    </row>
    <row r="813" s="2" customFormat="1" ht="16.8" customHeight="1">
      <c r="A813" s="43"/>
      <c r="B813" s="49"/>
      <c r="C813" s="330" t="s">
        <v>32</v>
      </c>
      <c r="D813" s="330" t="s">
        <v>7392</v>
      </c>
      <c r="E813" s="21" t="s">
        <v>32</v>
      </c>
      <c r="F813" s="331">
        <v>42.450000000000003</v>
      </c>
      <c r="G813" s="43"/>
      <c r="H813" s="49"/>
    </row>
    <row r="814" s="2" customFormat="1" ht="16.8" customHeight="1">
      <c r="A814" s="43"/>
      <c r="B814" s="49"/>
      <c r="C814" s="330" t="s">
        <v>32</v>
      </c>
      <c r="D814" s="330" t="s">
        <v>810</v>
      </c>
      <c r="E814" s="21" t="s">
        <v>32</v>
      </c>
      <c r="F814" s="331">
        <v>1820.53</v>
      </c>
      <c r="G814" s="43"/>
      <c r="H814" s="49"/>
    </row>
    <row r="815" s="2" customFormat="1" ht="16.8" customHeight="1">
      <c r="A815" s="43"/>
      <c r="B815" s="49"/>
      <c r="C815" s="330" t="s">
        <v>32</v>
      </c>
      <c r="D815" s="330" t="s">
        <v>1057</v>
      </c>
      <c r="E815" s="21" t="s">
        <v>32</v>
      </c>
      <c r="F815" s="331">
        <v>0</v>
      </c>
      <c r="G815" s="43"/>
      <c r="H815" s="49"/>
    </row>
    <row r="816" s="2" customFormat="1" ht="16.8" customHeight="1">
      <c r="A816" s="43"/>
      <c r="B816" s="49"/>
      <c r="C816" s="330" t="s">
        <v>32</v>
      </c>
      <c r="D816" s="330" t="s">
        <v>7393</v>
      </c>
      <c r="E816" s="21" t="s">
        <v>32</v>
      </c>
      <c r="F816" s="331">
        <v>761.58799999999997</v>
      </c>
      <c r="G816" s="43"/>
      <c r="H816" s="49"/>
    </row>
    <row r="817" s="2" customFormat="1" ht="16.8" customHeight="1">
      <c r="A817" s="43"/>
      <c r="B817" s="49"/>
      <c r="C817" s="330" t="s">
        <v>32</v>
      </c>
      <c r="D817" s="330" t="s">
        <v>7394</v>
      </c>
      <c r="E817" s="21" t="s">
        <v>32</v>
      </c>
      <c r="F817" s="331">
        <v>-59.039999999999999</v>
      </c>
      <c r="G817" s="43"/>
      <c r="H817" s="49"/>
    </row>
    <row r="818" s="2" customFormat="1" ht="16.8" customHeight="1">
      <c r="A818" s="43"/>
      <c r="B818" s="49"/>
      <c r="C818" s="330" t="s">
        <v>32</v>
      </c>
      <c r="D818" s="330" t="s">
        <v>7395</v>
      </c>
      <c r="E818" s="21" t="s">
        <v>32</v>
      </c>
      <c r="F818" s="331">
        <v>-56.951999999999998</v>
      </c>
      <c r="G818" s="43"/>
      <c r="H818" s="49"/>
    </row>
    <row r="819" s="2" customFormat="1" ht="16.8" customHeight="1">
      <c r="A819" s="43"/>
      <c r="B819" s="49"/>
      <c r="C819" s="330" t="s">
        <v>32</v>
      </c>
      <c r="D819" s="330" t="s">
        <v>7396</v>
      </c>
      <c r="E819" s="21" t="s">
        <v>32</v>
      </c>
      <c r="F819" s="331">
        <v>21.663</v>
      </c>
      <c r="G819" s="43"/>
      <c r="H819" s="49"/>
    </row>
    <row r="820" s="2" customFormat="1" ht="16.8" customHeight="1">
      <c r="A820" s="43"/>
      <c r="B820" s="49"/>
      <c r="C820" s="330" t="s">
        <v>32</v>
      </c>
      <c r="D820" s="330" t="s">
        <v>810</v>
      </c>
      <c r="E820" s="21" t="s">
        <v>32</v>
      </c>
      <c r="F820" s="331">
        <v>667.25900000000001</v>
      </c>
      <c r="G820" s="43"/>
      <c r="H820" s="49"/>
    </row>
    <row r="821" s="2" customFormat="1" ht="16.8" customHeight="1">
      <c r="A821" s="43"/>
      <c r="B821" s="49"/>
      <c r="C821" s="330" t="s">
        <v>32</v>
      </c>
      <c r="D821" s="330" t="s">
        <v>583</v>
      </c>
      <c r="E821" s="21" t="s">
        <v>32</v>
      </c>
      <c r="F821" s="331">
        <v>2487.7890000000002</v>
      </c>
      <c r="G821" s="43"/>
      <c r="H821" s="49"/>
    </row>
    <row r="822" s="2" customFormat="1" ht="16.8" customHeight="1">
      <c r="A822" s="43"/>
      <c r="B822" s="49"/>
      <c r="C822" s="332" t="s">
        <v>6959</v>
      </c>
      <c r="D822" s="43"/>
      <c r="E822" s="43"/>
      <c r="F822" s="43"/>
      <c r="G822" s="43"/>
      <c r="H822" s="49"/>
    </row>
    <row r="823" s="2" customFormat="1" ht="16.8" customHeight="1">
      <c r="A823" s="43"/>
      <c r="B823" s="49"/>
      <c r="C823" s="330" t="s">
        <v>1333</v>
      </c>
      <c r="D823" s="330" t="s">
        <v>7274</v>
      </c>
      <c r="E823" s="21" t="s">
        <v>165</v>
      </c>
      <c r="F823" s="331">
        <v>2116.8939999999998</v>
      </c>
      <c r="G823" s="43"/>
      <c r="H823" s="49"/>
    </row>
    <row r="824" s="2" customFormat="1" ht="16.8" customHeight="1">
      <c r="A824" s="43"/>
      <c r="B824" s="49"/>
      <c r="C824" s="330" t="s">
        <v>1328</v>
      </c>
      <c r="D824" s="330" t="s">
        <v>7397</v>
      </c>
      <c r="E824" s="21" t="s">
        <v>165</v>
      </c>
      <c r="F824" s="331">
        <v>2487.7890000000002</v>
      </c>
      <c r="G824" s="43"/>
      <c r="H824" s="49"/>
    </row>
    <row r="825" s="2" customFormat="1" ht="16.8" customHeight="1">
      <c r="A825" s="43"/>
      <c r="B825" s="49"/>
      <c r="C825" s="330" t="s">
        <v>3661</v>
      </c>
      <c r="D825" s="330" t="s">
        <v>7276</v>
      </c>
      <c r="E825" s="21" t="s">
        <v>165</v>
      </c>
      <c r="F825" s="331">
        <v>2507.9189999999999</v>
      </c>
      <c r="G825" s="43"/>
      <c r="H825" s="49"/>
    </row>
    <row r="826" s="2" customFormat="1" ht="16.8" customHeight="1">
      <c r="A826" s="43"/>
      <c r="B826" s="49"/>
      <c r="C826" s="326" t="s">
        <v>381</v>
      </c>
      <c r="D826" s="327" t="s">
        <v>382</v>
      </c>
      <c r="E826" s="328" t="s">
        <v>165</v>
      </c>
      <c r="F826" s="329">
        <v>976.5</v>
      </c>
      <c r="G826" s="43"/>
      <c r="H826" s="49"/>
    </row>
    <row r="827" s="2" customFormat="1" ht="16.8" customHeight="1">
      <c r="A827" s="43"/>
      <c r="B827" s="49"/>
      <c r="C827" s="330" t="s">
        <v>32</v>
      </c>
      <c r="D827" s="330" t="s">
        <v>7398</v>
      </c>
      <c r="E827" s="21" t="s">
        <v>32</v>
      </c>
      <c r="F827" s="331">
        <v>0</v>
      </c>
      <c r="G827" s="43"/>
      <c r="H827" s="49"/>
    </row>
    <row r="828" s="2" customFormat="1" ht="16.8" customHeight="1">
      <c r="A828" s="43"/>
      <c r="B828" s="49"/>
      <c r="C828" s="330" t="s">
        <v>32</v>
      </c>
      <c r="D828" s="330" t="s">
        <v>7399</v>
      </c>
      <c r="E828" s="21" t="s">
        <v>32</v>
      </c>
      <c r="F828" s="331">
        <v>976.5</v>
      </c>
      <c r="G828" s="43"/>
      <c r="H828" s="49"/>
    </row>
    <row r="829" s="2" customFormat="1" ht="16.8" customHeight="1">
      <c r="A829" s="43"/>
      <c r="B829" s="49"/>
      <c r="C829" s="332" t="s">
        <v>6959</v>
      </c>
      <c r="D829" s="43"/>
      <c r="E829" s="43"/>
      <c r="F829" s="43"/>
      <c r="G829" s="43"/>
      <c r="H829" s="49"/>
    </row>
    <row r="830" s="2" customFormat="1" ht="16.8" customHeight="1">
      <c r="A830" s="43"/>
      <c r="B830" s="49"/>
      <c r="C830" s="330" t="s">
        <v>555</v>
      </c>
      <c r="D830" s="330" t="s">
        <v>7400</v>
      </c>
      <c r="E830" s="21" t="s">
        <v>165</v>
      </c>
      <c r="F830" s="331">
        <v>976.5</v>
      </c>
      <c r="G830" s="43"/>
      <c r="H830" s="49"/>
    </row>
    <row r="831" s="2" customFormat="1">
      <c r="A831" s="43"/>
      <c r="B831" s="49"/>
      <c r="C831" s="330" t="s">
        <v>559</v>
      </c>
      <c r="D831" s="330" t="s">
        <v>7401</v>
      </c>
      <c r="E831" s="21" t="s">
        <v>561</v>
      </c>
      <c r="F831" s="331">
        <v>195.30000000000001</v>
      </c>
      <c r="G831" s="43"/>
      <c r="H831" s="49"/>
    </row>
    <row r="832" s="2" customFormat="1" ht="16.8" customHeight="1">
      <c r="A832" s="43"/>
      <c r="B832" s="49"/>
      <c r="C832" s="326" t="s">
        <v>384</v>
      </c>
      <c r="D832" s="327" t="s">
        <v>385</v>
      </c>
      <c r="E832" s="328" t="s">
        <v>260</v>
      </c>
      <c r="F832" s="329">
        <v>61</v>
      </c>
      <c r="G832" s="43"/>
      <c r="H832" s="49"/>
    </row>
    <row r="833" s="2" customFormat="1" ht="16.8" customHeight="1">
      <c r="A833" s="43"/>
      <c r="B833" s="49"/>
      <c r="C833" s="330" t="s">
        <v>32</v>
      </c>
      <c r="D833" s="330" t="s">
        <v>952</v>
      </c>
      <c r="E833" s="21" t="s">
        <v>32</v>
      </c>
      <c r="F833" s="331">
        <v>0</v>
      </c>
      <c r="G833" s="43"/>
      <c r="H833" s="49"/>
    </row>
    <row r="834" s="2" customFormat="1" ht="16.8" customHeight="1">
      <c r="A834" s="43"/>
      <c r="B834" s="49"/>
      <c r="C834" s="330" t="s">
        <v>32</v>
      </c>
      <c r="D834" s="330" t="s">
        <v>7402</v>
      </c>
      <c r="E834" s="21" t="s">
        <v>32</v>
      </c>
      <c r="F834" s="331">
        <v>3.1499999999999999</v>
      </c>
      <c r="G834" s="43"/>
      <c r="H834" s="49"/>
    </row>
    <row r="835" s="2" customFormat="1" ht="16.8" customHeight="1">
      <c r="A835" s="43"/>
      <c r="B835" s="49"/>
      <c r="C835" s="330" t="s">
        <v>32</v>
      </c>
      <c r="D835" s="330" t="s">
        <v>974</v>
      </c>
      <c r="E835" s="21" t="s">
        <v>32</v>
      </c>
      <c r="F835" s="331">
        <v>0</v>
      </c>
      <c r="G835" s="43"/>
      <c r="H835" s="49"/>
    </row>
    <row r="836" s="2" customFormat="1" ht="16.8" customHeight="1">
      <c r="A836" s="43"/>
      <c r="B836" s="49"/>
      <c r="C836" s="330" t="s">
        <v>32</v>
      </c>
      <c r="D836" s="330" t="s">
        <v>7403</v>
      </c>
      <c r="E836" s="21" t="s">
        <v>32</v>
      </c>
      <c r="F836" s="331">
        <v>22.800000000000001</v>
      </c>
      <c r="G836" s="43"/>
      <c r="H836" s="49"/>
    </row>
    <row r="837" s="2" customFormat="1" ht="16.8" customHeight="1">
      <c r="A837" s="43"/>
      <c r="B837" s="49"/>
      <c r="C837" s="330" t="s">
        <v>32</v>
      </c>
      <c r="D837" s="330" t="s">
        <v>7404</v>
      </c>
      <c r="E837" s="21" t="s">
        <v>32</v>
      </c>
      <c r="F837" s="331">
        <v>5.9500000000000002</v>
      </c>
      <c r="G837" s="43"/>
      <c r="H837" s="49"/>
    </row>
    <row r="838" s="2" customFormat="1" ht="16.8" customHeight="1">
      <c r="A838" s="43"/>
      <c r="B838" s="49"/>
      <c r="C838" s="330" t="s">
        <v>32</v>
      </c>
      <c r="D838" s="330" t="s">
        <v>7404</v>
      </c>
      <c r="E838" s="21" t="s">
        <v>32</v>
      </c>
      <c r="F838" s="331">
        <v>5.9500000000000002</v>
      </c>
      <c r="G838" s="43"/>
      <c r="H838" s="49"/>
    </row>
    <row r="839" s="2" customFormat="1" ht="16.8" customHeight="1">
      <c r="A839" s="43"/>
      <c r="B839" s="49"/>
      <c r="C839" s="330" t="s">
        <v>32</v>
      </c>
      <c r="D839" s="330" t="s">
        <v>7405</v>
      </c>
      <c r="E839" s="21" t="s">
        <v>32</v>
      </c>
      <c r="F839" s="331">
        <v>8.25</v>
      </c>
      <c r="G839" s="43"/>
      <c r="H839" s="49"/>
    </row>
    <row r="840" s="2" customFormat="1" ht="16.8" customHeight="1">
      <c r="A840" s="43"/>
      <c r="B840" s="49"/>
      <c r="C840" s="330" t="s">
        <v>32</v>
      </c>
      <c r="D840" s="330" t="s">
        <v>7406</v>
      </c>
      <c r="E840" s="21" t="s">
        <v>32</v>
      </c>
      <c r="F840" s="331">
        <v>9.0500000000000007</v>
      </c>
      <c r="G840" s="43"/>
      <c r="H840" s="49"/>
    </row>
    <row r="841" s="2" customFormat="1" ht="16.8" customHeight="1">
      <c r="A841" s="43"/>
      <c r="B841" s="49"/>
      <c r="C841" s="330" t="s">
        <v>32</v>
      </c>
      <c r="D841" s="330" t="s">
        <v>7407</v>
      </c>
      <c r="E841" s="21" t="s">
        <v>32</v>
      </c>
      <c r="F841" s="331">
        <v>5.8499999999999996</v>
      </c>
      <c r="G841" s="43"/>
      <c r="H841" s="49"/>
    </row>
    <row r="842" s="2" customFormat="1" ht="16.8" customHeight="1">
      <c r="A842" s="43"/>
      <c r="B842" s="49"/>
      <c r="C842" s="330" t="s">
        <v>32</v>
      </c>
      <c r="D842" s="330" t="s">
        <v>583</v>
      </c>
      <c r="E842" s="21" t="s">
        <v>32</v>
      </c>
      <c r="F842" s="331">
        <v>61</v>
      </c>
      <c r="G842" s="43"/>
      <c r="H842" s="49"/>
    </row>
    <row r="843" s="2" customFormat="1" ht="16.8" customHeight="1">
      <c r="A843" s="43"/>
      <c r="B843" s="49"/>
      <c r="C843" s="332" t="s">
        <v>6959</v>
      </c>
      <c r="D843" s="43"/>
      <c r="E843" s="43"/>
      <c r="F843" s="43"/>
      <c r="G843" s="43"/>
      <c r="H843" s="49"/>
    </row>
    <row r="844" s="2" customFormat="1" ht="16.8" customHeight="1">
      <c r="A844" s="43"/>
      <c r="B844" s="49"/>
      <c r="C844" s="330" t="s">
        <v>1287</v>
      </c>
      <c r="D844" s="330" t="s">
        <v>7206</v>
      </c>
      <c r="E844" s="21" t="s">
        <v>785</v>
      </c>
      <c r="F844" s="331">
        <v>195.44999999999999</v>
      </c>
      <c r="G844" s="43"/>
      <c r="H844" s="49"/>
    </row>
    <row r="845" s="2" customFormat="1" ht="16.8" customHeight="1">
      <c r="A845" s="43"/>
      <c r="B845" s="49"/>
      <c r="C845" s="330" t="s">
        <v>1517</v>
      </c>
      <c r="D845" s="330" t="s">
        <v>7095</v>
      </c>
      <c r="E845" s="21" t="s">
        <v>165</v>
      </c>
      <c r="F845" s="331">
        <v>675.22699999999998</v>
      </c>
      <c r="G845" s="43"/>
      <c r="H845" s="49"/>
    </row>
    <row r="846" s="2" customFormat="1">
      <c r="A846" s="43"/>
      <c r="B846" s="49"/>
      <c r="C846" s="330" t="s">
        <v>1468</v>
      </c>
      <c r="D846" s="330" t="s">
        <v>7207</v>
      </c>
      <c r="E846" s="21" t="s">
        <v>785</v>
      </c>
      <c r="F846" s="331">
        <v>195.44999999999999</v>
      </c>
      <c r="G846" s="43"/>
      <c r="H846" s="49"/>
    </row>
    <row r="847" s="2" customFormat="1" ht="16.8" customHeight="1">
      <c r="A847" s="43"/>
      <c r="B847" s="49"/>
      <c r="C847" s="330" t="s">
        <v>2545</v>
      </c>
      <c r="D847" s="330" t="s">
        <v>7105</v>
      </c>
      <c r="E847" s="21" t="s">
        <v>165</v>
      </c>
      <c r="F847" s="331">
        <v>278.46100000000001</v>
      </c>
      <c r="G847" s="43"/>
      <c r="H847" s="49"/>
    </row>
    <row r="848" s="2" customFormat="1" ht="16.8" customHeight="1">
      <c r="A848" s="43"/>
      <c r="B848" s="49"/>
      <c r="C848" s="330" t="s">
        <v>2566</v>
      </c>
      <c r="D848" s="330" t="s">
        <v>7408</v>
      </c>
      <c r="E848" s="21" t="s">
        <v>165</v>
      </c>
      <c r="F848" s="331">
        <v>18.300000000000001</v>
      </c>
      <c r="G848" s="43"/>
      <c r="H848" s="49"/>
    </row>
    <row r="849" s="2" customFormat="1" ht="16.8" customHeight="1">
      <c r="A849" s="43"/>
      <c r="B849" s="49"/>
      <c r="C849" s="326" t="s">
        <v>387</v>
      </c>
      <c r="D849" s="327" t="s">
        <v>388</v>
      </c>
      <c r="E849" s="328" t="s">
        <v>260</v>
      </c>
      <c r="F849" s="329">
        <v>119.3</v>
      </c>
      <c r="G849" s="43"/>
      <c r="H849" s="49"/>
    </row>
    <row r="850" s="2" customFormat="1" ht="16.8" customHeight="1">
      <c r="A850" s="43"/>
      <c r="B850" s="49"/>
      <c r="C850" s="330" t="s">
        <v>32</v>
      </c>
      <c r="D850" s="330" t="s">
        <v>7409</v>
      </c>
      <c r="E850" s="21" t="s">
        <v>32</v>
      </c>
      <c r="F850" s="331">
        <v>5.5999999999999996</v>
      </c>
      <c r="G850" s="43"/>
      <c r="H850" s="49"/>
    </row>
    <row r="851" s="2" customFormat="1" ht="16.8" customHeight="1">
      <c r="A851" s="43"/>
      <c r="B851" s="49"/>
      <c r="C851" s="330" t="s">
        <v>32</v>
      </c>
      <c r="D851" s="330" t="s">
        <v>7410</v>
      </c>
      <c r="E851" s="21" t="s">
        <v>32</v>
      </c>
      <c r="F851" s="331">
        <v>3.7000000000000002</v>
      </c>
      <c r="G851" s="43"/>
      <c r="H851" s="49"/>
    </row>
    <row r="852" s="2" customFormat="1" ht="16.8" customHeight="1">
      <c r="A852" s="43"/>
      <c r="B852" s="49"/>
      <c r="C852" s="330" t="s">
        <v>32</v>
      </c>
      <c r="D852" s="330" t="s">
        <v>7411</v>
      </c>
      <c r="E852" s="21" t="s">
        <v>32</v>
      </c>
      <c r="F852" s="331">
        <v>3.7000000000000002</v>
      </c>
      <c r="G852" s="43"/>
      <c r="H852" s="49"/>
    </row>
    <row r="853" s="2" customFormat="1" ht="16.8" customHeight="1">
      <c r="A853" s="43"/>
      <c r="B853" s="49"/>
      <c r="C853" s="330" t="s">
        <v>32</v>
      </c>
      <c r="D853" s="330" t="s">
        <v>7412</v>
      </c>
      <c r="E853" s="21" t="s">
        <v>32</v>
      </c>
      <c r="F853" s="331">
        <v>5.5999999999999996</v>
      </c>
      <c r="G853" s="43"/>
      <c r="H853" s="49"/>
    </row>
    <row r="854" s="2" customFormat="1" ht="16.8" customHeight="1">
      <c r="A854" s="43"/>
      <c r="B854" s="49"/>
      <c r="C854" s="330" t="s">
        <v>32</v>
      </c>
      <c r="D854" s="330" t="s">
        <v>7413</v>
      </c>
      <c r="E854" s="21" t="s">
        <v>32</v>
      </c>
      <c r="F854" s="331">
        <v>3.7000000000000002</v>
      </c>
      <c r="G854" s="43"/>
      <c r="H854" s="49"/>
    </row>
    <row r="855" s="2" customFormat="1" ht="16.8" customHeight="1">
      <c r="A855" s="43"/>
      <c r="B855" s="49"/>
      <c r="C855" s="330" t="s">
        <v>32</v>
      </c>
      <c r="D855" s="330" t="s">
        <v>7414</v>
      </c>
      <c r="E855" s="21" t="s">
        <v>32</v>
      </c>
      <c r="F855" s="331">
        <v>5.5999999999999996</v>
      </c>
      <c r="G855" s="43"/>
      <c r="H855" s="49"/>
    </row>
    <row r="856" s="2" customFormat="1" ht="16.8" customHeight="1">
      <c r="A856" s="43"/>
      <c r="B856" s="49"/>
      <c r="C856" s="330" t="s">
        <v>32</v>
      </c>
      <c r="D856" s="330" t="s">
        <v>7415</v>
      </c>
      <c r="E856" s="21" t="s">
        <v>32</v>
      </c>
      <c r="F856" s="331">
        <v>3.7000000000000002</v>
      </c>
      <c r="G856" s="43"/>
      <c r="H856" s="49"/>
    </row>
    <row r="857" s="2" customFormat="1" ht="16.8" customHeight="1">
      <c r="A857" s="43"/>
      <c r="B857" s="49"/>
      <c r="C857" s="330" t="s">
        <v>32</v>
      </c>
      <c r="D857" s="330" t="s">
        <v>7416</v>
      </c>
      <c r="E857" s="21" t="s">
        <v>32</v>
      </c>
      <c r="F857" s="331">
        <v>5.5999999999999996</v>
      </c>
      <c r="G857" s="43"/>
      <c r="H857" s="49"/>
    </row>
    <row r="858" s="2" customFormat="1" ht="16.8" customHeight="1">
      <c r="A858" s="43"/>
      <c r="B858" s="49"/>
      <c r="C858" s="330" t="s">
        <v>32</v>
      </c>
      <c r="D858" s="330" t="s">
        <v>7417</v>
      </c>
      <c r="E858" s="21" t="s">
        <v>32</v>
      </c>
      <c r="F858" s="331">
        <v>3.7000000000000002</v>
      </c>
      <c r="G858" s="43"/>
      <c r="H858" s="49"/>
    </row>
    <row r="859" s="2" customFormat="1" ht="16.8" customHeight="1">
      <c r="A859" s="43"/>
      <c r="B859" s="49"/>
      <c r="C859" s="330" t="s">
        <v>32</v>
      </c>
      <c r="D859" s="330" t="s">
        <v>7418</v>
      </c>
      <c r="E859" s="21" t="s">
        <v>32</v>
      </c>
      <c r="F859" s="331">
        <v>5.5999999999999996</v>
      </c>
      <c r="G859" s="43"/>
      <c r="H859" s="49"/>
    </row>
    <row r="860" s="2" customFormat="1" ht="16.8" customHeight="1">
      <c r="A860" s="43"/>
      <c r="B860" s="49"/>
      <c r="C860" s="330" t="s">
        <v>32</v>
      </c>
      <c r="D860" s="330" t="s">
        <v>7419</v>
      </c>
      <c r="E860" s="21" t="s">
        <v>32</v>
      </c>
      <c r="F860" s="331">
        <v>3.7000000000000002</v>
      </c>
      <c r="G860" s="43"/>
      <c r="H860" s="49"/>
    </row>
    <row r="861" s="2" customFormat="1" ht="16.8" customHeight="1">
      <c r="A861" s="43"/>
      <c r="B861" s="49"/>
      <c r="C861" s="330" t="s">
        <v>32</v>
      </c>
      <c r="D861" s="330" t="s">
        <v>7420</v>
      </c>
      <c r="E861" s="21" t="s">
        <v>32</v>
      </c>
      <c r="F861" s="331">
        <v>5.5999999999999996</v>
      </c>
      <c r="G861" s="43"/>
      <c r="H861" s="49"/>
    </row>
    <row r="862" s="2" customFormat="1" ht="16.8" customHeight="1">
      <c r="A862" s="43"/>
      <c r="B862" s="49"/>
      <c r="C862" s="330" t="s">
        <v>32</v>
      </c>
      <c r="D862" s="330" t="s">
        <v>7421</v>
      </c>
      <c r="E862" s="21" t="s">
        <v>32</v>
      </c>
      <c r="F862" s="331">
        <v>2.7999999999999998</v>
      </c>
      <c r="G862" s="43"/>
      <c r="H862" s="49"/>
    </row>
    <row r="863" s="2" customFormat="1" ht="16.8" customHeight="1">
      <c r="A863" s="43"/>
      <c r="B863" s="49"/>
      <c r="C863" s="330" t="s">
        <v>32</v>
      </c>
      <c r="D863" s="330" t="s">
        <v>7421</v>
      </c>
      <c r="E863" s="21" t="s">
        <v>32</v>
      </c>
      <c r="F863" s="331">
        <v>2.7999999999999998</v>
      </c>
      <c r="G863" s="43"/>
      <c r="H863" s="49"/>
    </row>
    <row r="864" s="2" customFormat="1" ht="16.8" customHeight="1">
      <c r="A864" s="43"/>
      <c r="B864" s="49"/>
      <c r="C864" s="330" t="s">
        <v>32</v>
      </c>
      <c r="D864" s="330" t="s">
        <v>7422</v>
      </c>
      <c r="E864" s="21" t="s">
        <v>32</v>
      </c>
      <c r="F864" s="331">
        <v>5.5999999999999996</v>
      </c>
      <c r="G864" s="43"/>
      <c r="H864" s="49"/>
    </row>
    <row r="865" s="2" customFormat="1" ht="16.8" customHeight="1">
      <c r="A865" s="43"/>
      <c r="B865" s="49"/>
      <c r="C865" s="330" t="s">
        <v>32</v>
      </c>
      <c r="D865" s="330" t="s">
        <v>7423</v>
      </c>
      <c r="E865" s="21" t="s">
        <v>32</v>
      </c>
      <c r="F865" s="331">
        <v>3.2000000000000002</v>
      </c>
      <c r="G865" s="43"/>
      <c r="H865" s="49"/>
    </row>
    <row r="866" s="2" customFormat="1" ht="16.8" customHeight="1">
      <c r="A866" s="43"/>
      <c r="B866" s="49"/>
      <c r="C866" s="330" t="s">
        <v>32</v>
      </c>
      <c r="D866" s="330" t="s">
        <v>7366</v>
      </c>
      <c r="E866" s="21" t="s">
        <v>32</v>
      </c>
      <c r="F866" s="331">
        <v>5.5999999999999996</v>
      </c>
      <c r="G866" s="43"/>
      <c r="H866" s="49"/>
    </row>
    <row r="867" s="2" customFormat="1" ht="16.8" customHeight="1">
      <c r="A867" s="43"/>
      <c r="B867" s="49"/>
      <c r="C867" s="330" t="s">
        <v>32</v>
      </c>
      <c r="D867" s="330" t="s">
        <v>7424</v>
      </c>
      <c r="E867" s="21" t="s">
        <v>32</v>
      </c>
      <c r="F867" s="331">
        <v>5.5999999999999996</v>
      </c>
      <c r="G867" s="43"/>
      <c r="H867" s="49"/>
    </row>
    <row r="868" s="2" customFormat="1" ht="16.8" customHeight="1">
      <c r="A868" s="43"/>
      <c r="B868" s="49"/>
      <c r="C868" s="330" t="s">
        <v>32</v>
      </c>
      <c r="D868" s="330" t="s">
        <v>7425</v>
      </c>
      <c r="E868" s="21" t="s">
        <v>32</v>
      </c>
      <c r="F868" s="331">
        <v>5.5999999999999996</v>
      </c>
      <c r="G868" s="43"/>
      <c r="H868" s="49"/>
    </row>
    <row r="869" s="2" customFormat="1" ht="16.8" customHeight="1">
      <c r="A869" s="43"/>
      <c r="B869" s="49"/>
      <c r="C869" s="330" t="s">
        <v>32</v>
      </c>
      <c r="D869" s="330" t="s">
        <v>7426</v>
      </c>
      <c r="E869" s="21" t="s">
        <v>32</v>
      </c>
      <c r="F869" s="331">
        <v>5.5999999999999996</v>
      </c>
      <c r="G869" s="43"/>
      <c r="H869" s="49"/>
    </row>
    <row r="870" s="2" customFormat="1" ht="16.8" customHeight="1">
      <c r="A870" s="43"/>
      <c r="B870" s="49"/>
      <c r="C870" s="330" t="s">
        <v>32</v>
      </c>
      <c r="D870" s="330" t="s">
        <v>7427</v>
      </c>
      <c r="E870" s="21" t="s">
        <v>32</v>
      </c>
      <c r="F870" s="331">
        <v>5.5999999999999996</v>
      </c>
      <c r="G870" s="43"/>
      <c r="H870" s="49"/>
    </row>
    <row r="871" s="2" customFormat="1" ht="16.8" customHeight="1">
      <c r="A871" s="43"/>
      <c r="B871" s="49"/>
      <c r="C871" s="330" t="s">
        <v>32</v>
      </c>
      <c r="D871" s="330" t="s">
        <v>7428</v>
      </c>
      <c r="E871" s="21" t="s">
        <v>32</v>
      </c>
      <c r="F871" s="331">
        <v>5.5999999999999996</v>
      </c>
      <c r="G871" s="43"/>
      <c r="H871" s="49"/>
    </row>
    <row r="872" s="2" customFormat="1" ht="16.8" customHeight="1">
      <c r="A872" s="43"/>
      <c r="B872" s="49"/>
      <c r="C872" s="330" t="s">
        <v>32</v>
      </c>
      <c r="D872" s="330" t="s">
        <v>7372</v>
      </c>
      <c r="E872" s="21" t="s">
        <v>32</v>
      </c>
      <c r="F872" s="331">
        <v>5.5999999999999996</v>
      </c>
      <c r="G872" s="43"/>
      <c r="H872" s="49"/>
    </row>
    <row r="873" s="2" customFormat="1" ht="16.8" customHeight="1">
      <c r="A873" s="43"/>
      <c r="B873" s="49"/>
      <c r="C873" s="330" t="s">
        <v>32</v>
      </c>
      <c r="D873" s="330" t="s">
        <v>7202</v>
      </c>
      <c r="E873" s="21" t="s">
        <v>32</v>
      </c>
      <c r="F873" s="331">
        <v>0</v>
      </c>
      <c r="G873" s="43"/>
      <c r="H873" s="49"/>
    </row>
    <row r="874" s="2" customFormat="1" ht="16.8" customHeight="1">
      <c r="A874" s="43"/>
      <c r="B874" s="49"/>
      <c r="C874" s="330" t="s">
        <v>32</v>
      </c>
      <c r="D874" s="330" t="s">
        <v>7429</v>
      </c>
      <c r="E874" s="21" t="s">
        <v>32</v>
      </c>
      <c r="F874" s="331">
        <v>5.5999999999999996</v>
      </c>
      <c r="G874" s="43"/>
      <c r="H874" s="49"/>
    </row>
    <row r="875" s="2" customFormat="1" ht="16.8" customHeight="1">
      <c r="A875" s="43"/>
      <c r="B875" s="49"/>
      <c r="C875" s="330" t="s">
        <v>32</v>
      </c>
      <c r="D875" s="330" t="s">
        <v>7430</v>
      </c>
      <c r="E875" s="21" t="s">
        <v>32</v>
      </c>
      <c r="F875" s="331">
        <v>4.2999999999999998</v>
      </c>
      <c r="G875" s="43"/>
      <c r="H875" s="49"/>
    </row>
    <row r="876" s="2" customFormat="1" ht="16.8" customHeight="1">
      <c r="A876" s="43"/>
      <c r="B876" s="49"/>
      <c r="C876" s="330" t="s">
        <v>32</v>
      </c>
      <c r="D876" s="330" t="s">
        <v>583</v>
      </c>
      <c r="E876" s="21" t="s">
        <v>32</v>
      </c>
      <c r="F876" s="331">
        <v>119.3</v>
      </c>
      <c r="G876" s="43"/>
      <c r="H876" s="49"/>
    </row>
    <row r="877" s="2" customFormat="1" ht="16.8" customHeight="1">
      <c r="A877" s="43"/>
      <c r="B877" s="49"/>
      <c r="C877" s="332" t="s">
        <v>6959</v>
      </c>
      <c r="D877" s="43"/>
      <c r="E877" s="43"/>
      <c r="F877" s="43"/>
      <c r="G877" s="43"/>
      <c r="H877" s="49"/>
    </row>
    <row r="878" s="2" customFormat="1" ht="16.8" customHeight="1">
      <c r="A878" s="43"/>
      <c r="B878" s="49"/>
      <c r="C878" s="330" t="s">
        <v>1312</v>
      </c>
      <c r="D878" s="330" t="s">
        <v>7205</v>
      </c>
      <c r="E878" s="21" t="s">
        <v>165</v>
      </c>
      <c r="F878" s="331">
        <v>94.113</v>
      </c>
      <c r="G878" s="43"/>
      <c r="H878" s="49"/>
    </row>
    <row r="879" s="2" customFormat="1" ht="16.8" customHeight="1">
      <c r="A879" s="43"/>
      <c r="B879" s="49"/>
      <c r="C879" s="330" t="s">
        <v>1287</v>
      </c>
      <c r="D879" s="330" t="s">
        <v>7206</v>
      </c>
      <c r="E879" s="21" t="s">
        <v>785</v>
      </c>
      <c r="F879" s="331">
        <v>256.44999999999999</v>
      </c>
      <c r="G879" s="43"/>
      <c r="H879" s="49"/>
    </row>
    <row r="880" s="2" customFormat="1" ht="16.8" customHeight="1">
      <c r="A880" s="43"/>
      <c r="B880" s="49"/>
      <c r="C880" s="330" t="s">
        <v>1287</v>
      </c>
      <c r="D880" s="330" t="s">
        <v>7206</v>
      </c>
      <c r="E880" s="21" t="s">
        <v>785</v>
      </c>
      <c r="F880" s="331">
        <v>195.44999999999999</v>
      </c>
      <c r="G880" s="43"/>
      <c r="H880" s="49"/>
    </row>
    <row r="881" s="2" customFormat="1" ht="16.8" customHeight="1">
      <c r="A881" s="43"/>
      <c r="B881" s="49"/>
      <c r="C881" s="330" t="s">
        <v>1517</v>
      </c>
      <c r="D881" s="330" t="s">
        <v>7095</v>
      </c>
      <c r="E881" s="21" t="s">
        <v>165</v>
      </c>
      <c r="F881" s="331">
        <v>675.22699999999998</v>
      </c>
      <c r="G881" s="43"/>
      <c r="H881" s="49"/>
    </row>
    <row r="882" s="2" customFormat="1">
      <c r="A882" s="43"/>
      <c r="B882" s="49"/>
      <c r="C882" s="330" t="s">
        <v>1468</v>
      </c>
      <c r="D882" s="330" t="s">
        <v>7207</v>
      </c>
      <c r="E882" s="21" t="s">
        <v>785</v>
      </c>
      <c r="F882" s="331">
        <v>195.44999999999999</v>
      </c>
      <c r="G882" s="43"/>
      <c r="H882" s="49"/>
    </row>
    <row r="883" s="2" customFormat="1" ht="16.8" customHeight="1">
      <c r="A883" s="43"/>
      <c r="B883" s="49"/>
      <c r="C883" s="330" t="s">
        <v>2942</v>
      </c>
      <c r="D883" s="330" t="s">
        <v>7208</v>
      </c>
      <c r="E883" s="21" t="s">
        <v>785</v>
      </c>
      <c r="F883" s="331">
        <v>333.75</v>
      </c>
      <c r="G883" s="43"/>
      <c r="H883" s="49"/>
    </row>
    <row r="884" s="2" customFormat="1" ht="16.8" customHeight="1">
      <c r="A884" s="43"/>
      <c r="B884" s="49"/>
      <c r="C884" s="330" t="s">
        <v>1304</v>
      </c>
      <c r="D884" s="330" t="s">
        <v>1305</v>
      </c>
      <c r="E884" s="21" t="s">
        <v>785</v>
      </c>
      <c r="F884" s="331">
        <v>389.15300000000002</v>
      </c>
      <c r="G884" s="43"/>
      <c r="H884" s="49"/>
    </row>
    <row r="885" s="2" customFormat="1" ht="16.8" customHeight="1">
      <c r="A885" s="43"/>
      <c r="B885" s="49"/>
      <c r="C885" s="330" t="s">
        <v>1438</v>
      </c>
      <c r="D885" s="330" t="s">
        <v>1439</v>
      </c>
      <c r="E885" s="21" t="s">
        <v>785</v>
      </c>
      <c r="F885" s="331">
        <v>194.453</v>
      </c>
      <c r="G885" s="43"/>
      <c r="H885" s="49"/>
    </row>
    <row r="886" s="2" customFormat="1" ht="16.8" customHeight="1">
      <c r="A886" s="43"/>
      <c r="B886" s="49"/>
      <c r="C886" s="326" t="s">
        <v>390</v>
      </c>
      <c r="D886" s="327" t="s">
        <v>391</v>
      </c>
      <c r="E886" s="328" t="s">
        <v>260</v>
      </c>
      <c r="F886" s="329">
        <v>59.850000000000001</v>
      </c>
      <c r="G886" s="43"/>
      <c r="H886" s="49"/>
    </row>
    <row r="887" s="2" customFormat="1" ht="16.8" customHeight="1">
      <c r="A887" s="43"/>
      <c r="B887" s="49"/>
      <c r="C887" s="330" t="s">
        <v>32</v>
      </c>
      <c r="D887" s="330" t="s">
        <v>7431</v>
      </c>
      <c r="E887" s="21" t="s">
        <v>32</v>
      </c>
      <c r="F887" s="331">
        <v>3.7000000000000002</v>
      </c>
      <c r="G887" s="43"/>
      <c r="H887" s="49"/>
    </row>
    <row r="888" s="2" customFormat="1" ht="16.8" customHeight="1">
      <c r="A888" s="43"/>
      <c r="B888" s="49"/>
      <c r="C888" s="330" t="s">
        <v>32</v>
      </c>
      <c r="D888" s="330" t="s">
        <v>7432</v>
      </c>
      <c r="E888" s="21" t="s">
        <v>32</v>
      </c>
      <c r="F888" s="331">
        <v>5.4500000000000002</v>
      </c>
      <c r="G888" s="43"/>
      <c r="H888" s="49"/>
    </row>
    <row r="889" s="2" customFormat="1" ht="16.8" customHeight="1">
      <c r="A889" s="43"/>
      <c r="B889" s="49"/>
      <c r="C889" s="330" t="s">
        <v>32</v>
      </c>
      <c r="D889" s="330" t="s">
        <v>7433</v>
      </c>
      <c r="E889" s="21" t="s">
        <v>32</v>
      </c>
      <c r="F889" s="331">
        <v>3.7000000000000002</v>
      </c>
      <c r="G889" s="43"/>
      <c r="H889" s="49"/>
    </row>
    <row r="890" s="2" customFormat="1" ht="16.8" customHeight="1">
      <c r="A890" s="43"/>
      <c r="B890" s="49"/>
      <c r="C890" s="330" t="s">
        <v>32</v>
      </c>
      <c r="D890" s="330" t="s">
        <v>7434</v>
      </c>
      <c r="E890" s="21" t="s">
        <v>32</v>
      </c>
      <c r="F890" s="331">
        <v>5.4500000000000002</v>
      </c>
      <c r="G890" s="43"/>
      <c r="H890" s="49"/>
    </row>
    <row r="891" s="2" customFormat="1" ht="16.8" customHeight="1">
      <c r="A891" s="43"/>
      <c r="B891" s="49"/>
      <c r="C891" s="330" t="s">
        <v>32</v>
      </c>
      <c r="D891" s="330" t="s">
        <v>7435</v>
      </c>
      <c r="E891" s="21" t="s">
        <v>32</v>
      </c>
      <c r="F891" s="331">
        <v>3.7000000000000002</v>
      </c>
      <c r="G891" s="43"/>
      <c r="H891" s="49"/>
    </row>
    <row r="892" s="2" customFormat="1" ht="16.8" customHeight="1">
      <c r="A892" s="43"/>
      <c r="B892" s="49"/>
      <c r="C892" s="330" t="s">
        <v>32</v>
      </c>
      <c r="D892" s="330" t="s">
        <v>7436</v>
      </c>
      <c r="E892" s="21" t="s">
        <v>32</v>
      </c>
      <c r="F892" s="331">
        <v>5.4500000000000002</v>
      </c>
      <c r="G892" s="43"/>
      <c r="H892" s="49"/>
    </row>
    <row r="893" s="2" customFormat="1" ht="16.8" customHeight="1">
      <c r="A893" s="43"/>
      <c r="B893" s="49"/>
      <c r="C893" s="330" t="s">
        <v>32</v>
      </c>
      <c r="D893" s="330" t="s">
        <v>7437</v>
      </c>
      <c r="E893" s="21" t="s">
        <v>32</v>
      </c>
      <c r="F893" s="331">
        <v>3.7000000000000002</v>
      </c>
      <c r="G893" s="43"/>
      <c r="H893" s="49"/>
    </row>
    <row r="894" s="2" customFormat="1" ht="16.8" customHeight="1">
      <c r="A894" s="43"/>
      <c r="B894" s="49"/>
      <c r="C894" s="330" t="s">
        <v>32</v>
      </c>
      <c r="D894" s="330" t="s">
        <v>7438</v>
      </c>
      <c r="E894" s="21" t="s">
        <v>32</v>
      </c>
      <c r="F894" s="331">
        <v>5.4500000000000002</v>
      </c>
      <c r="G894" s="43"/>
      <c r="H894" s="49"/>
    </row>
    <row r="895" s="2" customFormat="1" ht="16.8" customHeight="1">
      <c r="A895" s="43"/>
      <c r="B895" s="49"/>
      <c r="C895" s="330" t="s">
        <v>32</v>
      </c>
      <c r="D895" s="330" t="s">
        <v>7439</v>
      </c>
      <c r="E895" s="21" t="s">
        <v>32</v>
      </c>
      <c r="F895" s="331">
        <v>4.6500000000000004</v>
      </c>
      <c r="G895" s="43"/>
      <c r="H895" s="49"/>
    </row>
    <row r="896" s="2" customFormat="1" ht="16.8" customHeight="1">
      <c r="A896" s="43"/>
      <c r="B896" s="49"/>
      <c r="C896" s="330" t="s">
        <v>32</v>
      </c>
      <c r="D896" s="330" t="s">
        <v>7440</v>
      </c>
      <c r="E896" s="21" t="s">
        <v>32</v>
      </c>
      <c r="F896" s="331">
        <v>4.6500000000000004</v>
      </c>
      <c r="G896" s="43"/>
      <c r="H896" s="49"/>
    </row>
    <row r="897" s="2" customFormat="1" ht="16.8" customHeight="1">
      <c r="A897" s="43"/>
      <c r="B897" s="49"/>
      <c r="C897" s="330" t="s">
        <v>32</v>
      </c>
      <c r="D897" s="330" t="s">
        <v>7441</v>
      </c>
      <c r="E897" s="21" t="s">
        <v>32</v>
      </c>
      <c r="F897" s="331">
        <v>4.6500000000000004</v>
      </c>
      <c r="G897" s="43"/>
      <c r="H897" s="49"/>
    </row>
    <row r="898" s="2" customFormat="1" ht="16.8" customHeight="1">
      <c r="A898" s="43"/>
      <c r="B898" s="49"/>
      <c r="C898" s="330" t="s">
        <v>32</v>
      </c>
      <c r="D898" s="330" t="s">
        <v>7442</v>
      </c>
      <c r="E898" s="21" t="s">
        <v>32</v>
      </c>
      <c r="F898" s="331">
        <v>4.6500000000000004</v>
      </c>
      <c r="G898" s="43"/>
      <c r="H898" s="49"/>
    </row>
    <row r="899" s="2" customFormat="1" ht="16.8" customHeight="1">
      <c r="A899" s="43"/>
      <c r="B899" s="49"/>
      <c r="C899" s="330" t="s">
        <v>32</v>
      </c>
      <c r="D899" s="330" t="s">
        <v>7439</v>
      </c>
      <c r="E899" s="21" t="s">
        <v>32</v>
      </c>
      <c r="F899" s="331">
        <v>4.6500000000000004</v>
      </c>
      <c r="G899" s="43"/>
      <c r="H899" s="49"/>
    </row>
    <row r="900" s="2" customFormat="1" ht="16.8" customHeight="1">
      <c r="A900" s="43"/>
      <c r="B900" s="49"/>
      <c r="C900" s="330" t="s">
        <v>32</v>
      </c>
      <c r="D900" s="330" t="s">
        <v>583</v>
      </c>
      <c r="E900" s="21" t="s">
        <v>32</v>
      </c>
      <c r="F900" s="331">
        <v>59.850000000000001</v>
      </c>
      <c r="G900" s="43"/>
      <c r="H900" s="49"/>
    </row>
    <row r="901" s="2" customFormat="1" ht="16.8" customHeight="1">
      <c r="A901" s="43"/>
      <c r="B901" s="49"/>
      <c r="C901" s="332" t="s">
        <v>6959</v>
      </c>
      <c r="D901" s="43"/>
      <c r="E901" s="43"/>
      <c r="F901" s="43"/>
      <c r="G901" s="43"/>
      <c r="H901" s="49"/>
    </row>
    <row r="902" s="2" customFormat="1" ht="16.8" customHeight="1">
      <c r="A902" s="43"/>
      <c r="B902" s="49"/>
      <c r="C902" s="330" t="s">
        <v>1312</v>
      </c>
      <c r="D902" s="330" t="s">
        <v>7205</v>
      </c>
      <c r="E902" s="21" t="s">
        <v>165</v>
      </c>
      <c r="F902" s="331">
        <v>94.113</v>
      </c>
      <c r="G902" s="43"/>
      <c r="H902" s="49"/>
    </row>
    <row r="903" s="2" customFormat="1" ht="16.8" customHeight="1">
      <c r="A903" s="43"/>
      <c r="B903" s="49"/>
      <c r="C903" s="330" t="s">
        <v>1287</v>
      </c>
      <c r="D903" s="330" t="s">
        <v>7206</v>
      </c>
      <c r="E903" s="21" t="s">
        <v>785</v>
      </c>
      <c r="F903" s="331">
        <v>256.44999999999999</v>
      </c>
      <c r="G903" s="43"/>
      <c r="H903" s="49"/>
    </row>
    <row r="904" s="2" customFormat="1" ht="16.8" customHeight="1">
      <c r="A904" s="43"/>
      <c r="B904" s="49"/>
      <c r="C904" s="330" t="s">
        <v>1287</v>
      </c>
      <c r="D904" s="330" t="s">
        <v>7206</v>
      </c>
      <c r="E904" s="21" t="s">
        <v>785</v>
      </c>
      <c r="F904" s="331">
        <v>195.44999999999999</v>
      </c>
      <c r="G904" s="43"/>
      <c r="H904" s="49"/>
    </row>
    <row r="905" s="2" customFormat="1" ht="16.8" customHeight="1">
      <c r="A905" s="43"/>
      <c r="B905" s="49"/>
      <c r="C905" s="330" t="s">
        <v>1517</v>
      </c>
      <c r="D905" s="330" t="s">
        <v>7095</v>
      </c>
      <c r="E905" s="21" t="s">
        <v>165</v>
      </c>
      <c r="F905" s="331">
        <v>675.22699999999998</v>
      </c>
      <c r="G905" s="43"/>
      <c r="H905" s="49"/>
    </row>
    <row r="906" s="2" customFormat="1">
      <c r="A906" s="43"/>
      <c r="B906" s="49"/>
      <c r="C906" s="330" t="s">
        <v>1468</v>
      </c>
      <c r="D906" s="330" t="s">
        <v>7207</v>
      </c>
      <c r="E906" s="21" t="s">
        <v>785</v>
      </c>
      <c r="F906" s="331">
        <v>195.44999999999999</v>
      </c>
      <c r="G906" s="43"/>
      <c r="H906" s="49"/>
    </row>
    <row r="907" s="2" customFormat="1" ht="16.8" customHeight="1">
      <c r="A907" s="43"/>
      <c r="B907" s="49"/>
      <c r="C907" s="330" t="s">
        <v>2942</v>
      </c>
      <c r="D907" s="330" t="s">
        <v>7208</v>
      </c>
      <c r="E907" s="21" t="s">
        <v>785</v>
      </c>
      <c r="F907" s="331">
        <v>333.75</v>
      </c>
      <c r="G907" s="43"/>
      <c r="H907" s="49"/>
    </row>
    <row r="908" s="2" customFormat="1" ht="16.8" customHeight="1">
      <c r="A908" s="43"/>
      <c r="B908" s="49"/>
      <c r="C908" s="330" t="s">
        <v>1304</v>
      </c>
      <c r="D908" s="330" t="s">
        <v>1305</v>
      </c>
      <c r="E908" s="21" t="s">
        <v>785</v>
      </c>
      <c r="F908" s="331">
        <v>389.15300000000002</v>
      </c>
      <c r="G908" s="43"/>
      <c r="H908" s="49"/>
    </row>
    <row r="909" s="2" customFormat="1" ht="16.8" customHeight="1">
      <c r="A909" s="43"/>
      <c r="B909" s="49"/>
      <c r="C909" s="326" t="s">
        <v>393</v>
      </c>
      <c r="D909" s="327" t="s">
        <v>394</v>
      </c>
      <c r="E909" s="328" t="s">
        <v>260</v>
      </c>
      <c r="F909" s="329">
        <v>19.600000000000001</v>
      </c>
      <c r="G909" s="43"/>
      <c r="H909" s="49"/>
    </row>
    <row r="910" s="2" customFormat="1" ht="16.8" customHeight="1">
      <c r="A910" s="43"/>
      <c r="B910" s="49"/>
      <c r="C910" s="330" t="s">
        <v>32</v>
      </c>
      <c r="D910" s="330" t="s">
        <v>7443</v>
      </c>
      <c r="E910" s="21" t="s">
        <v>32</v>
      </c>
      <c r="F910" s="331">
        <v>2.6499999999999999</v>
      </c>
      <c r="G910" s="43"/>
      <c r="H910" s="49"/>
    </row>
    <row r="911" s="2" customFormat="1" ht="16.8" customHeight="1">
      <c r="A911" s="43"/>
      <c r="B911" s="49"/>
      <c r="C911" s="330" t="s">
        <v>32</v>
      </c>
      <c r="D911" s="330" t="s">
        <v>7444</v>
      </c>
      <c r="E911" s="21" t="s">
        <v>32</v>
      </c>
      <c r="F911" s="331">
        <v>2.6499999999999999</v>
      </c>
      <c r="G911" s="43"/>
      <c r="H911" s="49"/>
    </row>
    <row r="912" s="2" customFormat="1" ht="16.8" customHeight="1">
      <c r="A912" s="43"/>
      <c r="B912" s="49"/>
      <c r="C912" s="330" t="s">
        <v>32</v>
      </c>
      <c r="D912" s="330" t="s">
        <v>7445</v>
      </c>
      <c r="E912" s="21" t="s">
        <v>32</v>
      </c>
      <c r="F912" s="331">
        <v>2.6499999999999999</v>
      </c>
      <c r="G912" s="43"/>
      <c r="H912" s="49"/>
    </row>
    <row r="913" s="2" customFormat="1" ht="16.8" customHeight="1">
      <c r="A913" s="43"/>
      <c r="B913" s="49"/>
      <c r="C913" s="330" t="s">
        <v>32</v>
      </c>
      <c r="D913" s="330" t="s">
        <v>7446</v>
      </c>
      <c r="E913" s="21" t="s">
        <v>32</v>
      </c>
      <c r="F913" s="331">
        <v>2.6499999999999999</v>
      </c>
      <c r="G913" s="43"/>
      <c r="H913" s="49"/>
    </row>
    <row r="914" s="2" customFormat="1" ht="16.8" customHeight="1">
      <c r="A914" s="43"/>
      <c r="B914" s="49"/>
      <c r="C914" s="330" t="s">
        <v>32</v>
      </c>
      <c r="D914" s="330" t="s">
        <v>7447</v>
      </c>
      <c r="E914" s="21" t="s">
        <v>32</v>
      </c>
      <c r="F914" s="331">
        <v>3</v>
      </c>
      <c r="G914" s="43"/>
      <c r="H914" s="49"/>
    </row>
    <row r="915" s="2" customFormat="1" ht="16.8" customHeight="1">
      <c r="A915" s="43"/>
      <c r="B915" s="49"/>
      <c r="C915" s="330" t="s">
        <v>32</v>
      </c>
      <c r="D915" s="330" t="s">
        <v>7448</v>
      </c>
      <c r="E915" s="21" t="s">
        <v>32</v>
      </c>
      <c r="F915" s="331">
        <v>3</v>
      </c>
      <c r="G915" s="43"/>
      <c r="H915" s="49"/>
    </row>
    <row r="916" s="2" customFormat="1" ht="16.8" customHeight="1">
      <c r="A916" s="43"/>
      <c r="B916" s="49"/>
      <c r="C916" s="330" t="s">
        <v>32</v>
      </c>
      <c r="D916" s="330" t="s">
        <v>7449</v>
      </c>
      <c r="E916" s="21" t="s">
        <v>32</v>
      </c>
      <c r="F916" s="331">
        <v>3</v>
      </c>
      <c r="G916" s="43"/>
      <c r="H916" s="49"/>
    </row>
    <row r="917" s="2" customFormat="1" ht="16.8" customHeight="1">
      <c r="A917" s="43"/>
      <c r="B917" s="49"/>
      <c r="C917" s="330" t="s">
        <v>32</v>
      </c>
      <c r="D917" s="330" t="s">
        <v>583</v>
      </c>
      <c r="E917" s="21" t="s">
        <v>32</v>
      </c>
      <c r="F917" s="331">
        <v>19.600000000000001</v>
      </c>
      <c r="G917" s="43"/>
      <c r="H917" s="49"/>
    </row>
    <row r="918" s="2" customFormat="1" ht="16.8" customHeight="1">
      <c r="A918" s="43"/>
      <c r="B918" s="49"/>
      <c r="C918" s="332" t="s">
        <v>6959</v>
      </c>
      <c r="D918" s="43"/>
      <c r="E918" s="43"/>
      <c r="F918" s="43"/>
      <c r="G918" s="43"/>
      <c r="H918" s="49"/>
    </row>
    <row r="919" s="2" customFormat="1">
      <c r="A919" s="43"/>
      <c r="B919" s="49"/>
      <c r="C919" s="330" t="s">
        <v>1468</v>
      </c>
      <c r="D919" s="330" t="s">
        <v>7207</v>
      </c>
      <c r="E919" s="21" t="s">
        <v>785</v>
      </c>
      <c r="F919" s="331">
        <v>34</v>
      </c>
      <c r="G919" s="43"/>
      <c r="H919" s="49"/>
    </row>
    <row r="920" s="2" customFormat="1" ht="16.8" customHeight="1">
      <c r="A920" s="43"/>
      <c r="B920" s="49"/>
      <c r="C920" s="330" t="s">
        <v>1320</v>
      </c>
      <c r="D920" s="330" t="s">
        <v>7450</v>
      </c>
      <c r="E920" s="21" t="s">
        <v>165</v>
      </c>
      <c r="F920" s="331">
        <v>8.5</v>
      </c>
      <c r="G920" s="43"/>
      <c r="H920" s="49"/>
    </row>
    <row r="921" s="2" customFormat="1" ht="16.8" customHeight="1">
      <c r="A921" s="43"/>
      <c r="B921" s="49"/>
      <c r="C921" s="330" t="s">
        <v>1455</v>
      </c>
      <c r="D921" s="330" t="s">
        <v>1456</v>
      </c>
      <c r="E921" s="21" t="s">
        <v>785</v>
      </c>
      <c r="F921" s="331">
        <v>28.600000000000001</v>
      </c>
      <c r="G921" s="43"/>
      <c r="H921" s="49"/>
    </row>
    <row r="922" s="2" customFormat="1" ht="16.8" customHeight="1">
      <c r="A922" s="43"/>
      <c r="B922" s="49"/>
      <c r="C922" s="326" t="s">
        <v>396</v>
      </c>
      <c r="D922" s="327" t="s">
        <v>397</v>
      </c>
      <c r="E922" s="328" t="s">
        <v>260</v>
      </c>
      <c r="F922" s="329">
        <v>14.4</v>
      </c>
      <c r="G922" s="43"/>
      <c r="H922" s="49"/>
    </row>
    <row r="923" s="2" customFormat="1" ht="16.8" customHeight="1">
      <c r="A923" s="43"/>
      <c r="B923" s="49"/>
      <c r="C923" s="330" t="s">
        <v>32</v>
      </c>
      <c r="D923" s="330" t="s">
        <v>7451</v>
      </c>
      <c r="E923" s="21" t="s">
        <v>32</v>
      </c>
      <c r="F923" s="331">
        <v>2.6499999999999999</v>
      </c>
      <c r="G923" s="43"/>
      <c r="H923" s="49"/>
    </row>
    <row r="924" s="2" customFormat="1" ht="16.8" customHeight="1">
      <c r="A924" s="43"/>
      <c r="B924" s="49"/>
      <c r="C924" s="330" t="s">
        <v>32</v>
      </c>
      <c r="D924" s="330" t="s">
        <v>7452</v>
      </c>
      <c r="E924" s="21" t="s">
        <v>32</v>
      </c>
      <c r="F924" s="331">
        <v>2.6499999999999999</v>
      </c>
      <c r="G924" s="43"/>
      <c r="H924" s="49"/>
    </row>
    <row r="925" s="2" customFormat="1" ht="16.8" customHeight="1">
      <c r="A925" s="43"/>
      <c r="B925" s="49"/>
      <c r="C925" s="330" t="s">
        <v>32</v>
      </c>
      <c r="D925" s="330" t="s">
        <v>7453</v>
      </c>
      <c r="E925" s="21" t="s">
        <v>32</v>
      </c>
      <c r="F925" s="331">
        <v>2.6499999999999999</v>
      </c>
      <c r="G925" s="43"/>
      <c r="H925" s="49"/>
    </row>
    <row r="926" s="2" customFormat="1" ht="16.8" customHeight="1">
      <c r="A926" s="43"/>
      <c r="B926" s="49"/>
      <c r="C926" s="330" t="s">
        <v>32</v>
      </c>
      <c r="D926" s="330" t="s">
        <v>7454</v>
      </c>
      <c r="E926" s="21" t="s">
        <v>32</v>
      </c>
      <c r="F926" s="331">
        <v>2.6499999999999999</v>
      </c>
      <c r="G926" s="43"/>
      <c r="H926" s="49"/>
    </row>
    <row r="927" s="2" customFormat="1" ht="16.8" customHeight="1">
      <c r="A927" s="43"/>
      <c r="B927" s="49"/>
      <c r="C927" s="330" t="s">
        <v>32</v>
      </c>
      <c r="D927" s="330" t="s">
        <v>7455</v>
      </c>
      <c r="E927" s="21" t="s">
        <v>32</v>
      </c>
      <c r="F927" s="331">
        <v>2.6000000000000001</v>
      </c>
      <c r="G927" s="43"/>
      <c r="H927" s="49"/>
    </row>
    <row r="928" s="2" customFormat="1" ht="16.8" customHeight="1">
      <c r="A928" s="43"/>
      <c r="B928" s="49"/>
      <c r="C928" s="330" t="s">
        <v>32</v>
      </c>
      <c r="D928" s="330" t="s">
        <v>7456</v>
      </c>
      <c r="E928" s="21" t="s">
        <v>32</v>
      </c>
      <c r="F928" s="331">
        <v>1.2</v>
      </c>
      <c r="G928" s="43"/>
      <c r="H928" s="49"/>
    </row>
    <row r="929" s="2" customFormat="1" ht="16.8" customHeight="1">
      <c r="A929" s="43"/>
      <c r="B929" s="49"/>
      <c r="C929" s="330" t="s">
        <v>32</v>
      </c>
      <c r="D929" s="330" t="s">
        <v>583</v>
      </c>
      <c r="E929" s="21" t="s">
        <v>32</v>
      </c>
      <c r="F929" s="331">
        <v>14.4</v>
      </c>
      <c r="G929" s="43"/>
      <c r="H929" s="49"/>
    </row>
    <row r="930" s="2" customFormat="1" ht="16.8" customHeight="1">
      <c r="A930" s="43"/>
      <c r="B930" s="49"/>
      <c r="C930" s="332" t="s">
        <v>6959</v>
      </c>
      <c r="D930" s="43"/>
      <c r="E930" s="43"/>
      <c r="F930" s="43"/>
      <c r="G930" s="43"/>
      <c r="H930" s="49"/>
    </row>
    <row r="931" s="2" customFormat="1">
      <c r="A931" s="43"/>
      <c r="B931" s="49"/>
      <c r="C931" s="330" t="s">
        <v>1468</v>
      </c>
      <c r="D931" s="330" t="s">
        <v>7207</v>
      </c>
      <c r="E931" s="21" t="s">
        <v>785</v>
      </c>
      <c r="F931" s="331">
        <v>34</v>
      </c>
      <c r="G931" s="43"/>
      <c r="H931" s="49"/>
    </row>
    <row r="932" s="2" customFormat="1" ht="16.8" customHeight="1">
      <c r="A932" s="43"/>
      <c r="B932" s="49"/>
      <c r="C932" s="330" t="s">
        <v>1320</v>
      </c>
      <c r="D932" s="330" t="s">
        <v>7450</v>
      </c>
      <c r="E932" s="21" t="s">
        <v>165</v>
      </c>
      <c r="F932" s="331">
        <v>8.5</v>
      </c>
      <c r="G932" s="43"/>
      <c r="H932" s="49"/>
    </row>
    <row r="933" s="2" customFormat="1" ht="16.8" customHeight="1">
      <c r="A933" s="43"/>
      <c r="B933" s="49"/>
      <c r="C933" s="330" t="s">
        <v>1455</v>
      </c>
      <c r="D933" s="330" t="s">
        <v>1456</v>
      </c>
      <c r="E933" s="21" t="s">
        <v>785</v>
      </c>
      <c r="F933" s="331">
        <v>28.600000000000001</v>
      </c>
      <c r="G933" s="43"/>
      <c r="H933" s="49"/>
    </row>
    <row r="934" s="2" customFormat="1" ht="16.8" customHeight="1">
      <c r="A934" s="43"/>
      <c r="B934" s="49"/>
      <c r="C934" s="326" t="s">
        <v>399</v>
      </c>
      <c r="D934" s="327" t="s">
        <v>400</v>
      </c>
      <c r="E934" s="328" t="s">
        <v>165</v>
      </c>
      <c r="F934" s="329">
        <v>56.939999999999998</v>
      </c>
      <c r="G934" s="43"/>
      <c r="H934" s="49"/>
    </row>
    <row r="935" s="2" customFormat="1" ht="16.8" customHeight="1">
      <c r="A935" s="43"/>
      <c r="B935" s="49"/>
      <c r="C935" s="330" t="s">
        <v>32</v>
      </c>
      <c r="D935" s="330" t="s">
        <v>7457</v>
      </c>
      <c r="E935" s="21" t="s">
        <v>32</v>
      </c>
      <c r="F935" s="331">
        <v>0</v>
      </c>
      <c r="G935" s="43"/>
      <c r="H935" s="49"/>
    </row>
    <row r="936" s="2" customFormat="1" ht="16.8" customHeight="1">
      <c r="A936" s="43"/>
      <c r="B936" s="49"/>
      <c r="C936" s="330" t="s">
        <v>32</v>
      </c>
      <c r="D936" s="330" t="s">
        <v>7458</v>
      </c>
      <c r="E936" s="21" t="s">
        <v>32</v>
      </c>
      <c r="F936" s="331">
        <v>56.939999999999998</v>
      </c>
      <c r="G936" s="43"/>
      <c r="H936" s="49"/>
    </row>
    <row r="937" s="2" customFormat="1" ht="16.8" customHeight="1">
      <c r="A937" s="43"/>
      <c r="B937" s="49"/>
      <c r="C937" s="332" t="s">
        <v>6959</v>
      </c>
      <c r="D937" s="43"/>
      <c r="E937" s="43"/>
      <c r="F937" s="43"/>
      <c r="G937" s="43"/>
      <c r="H937" s="49"/>
    </row>
    <row r="938" s="2" customFormat="1" ht="16.8" customHeight="1">
      <c r="A938" s="43"/>
      <c r="B938" s="49"/>
      <c r="C938" s="330" t="s">
        <v>1952</v>
      </c>
      <c r="D938" s="330" t="s">
        <v>7459</v>
      </c>
      <c r="E938" s="21" t="s">
        <v>165</v>
      </c>
      <c r="F938" s="331">
        <v>738.12</v>
      </c>
      <c r="G938" s="43"/>
      <c r="H938" s="49"/>
    </row>
    <row r="939" s="2" customFormat="1" ht="16.8" customHeight="1">
      <c r="A939" s="43"/>
      <c r="B939" s="49"/>
      <c r="C939" s="330" t="s">
        <v>1968</v>
      </c>
      <c r="D939" s="330" t="s">
        <v>7460</v>
      </c>
      <c r="E939" s="21" t="s">
        <v>165</v>
      </c>
      <c r="F939" s="331">
        <v>626.19000000000005</v>
      </c>
      <c r="G939" s="43"/>
      <c r="H939" s="49"/>
    </row>
    <row r="940" s="2" customFormat="1">
      <c r="A940" s="43"/>
      <c r="B940" s="49"/>
      <c r="C940" s="330" t="s">
        <v>1985</v>
      </c>
      <c r="D940" s="330" t="s">
        <v>7461</v>
      </c>
      <c r="E940" s="21" t="s">
        <v>165</v>
      </c>
      <c r="F940" s="331">
        <v>667.21000000000004</v>
      </c>
      <c r="G940" s="43"/>
      <c r="H940" s="49"/>
    </row>
    <row r="941" s="2" customFormat="1" ht="16.8" customHeight="1">
      <c r="A941" s="43"/>
      <c r="B941" s="49"/>
      <c r="C941" s="330" t="s">
        <v>2002</v>
      </c>
      <c r="D941" s="330" t="s">
        <v>7462</v>
      </c>
      <c r="E941" s="21" t="s">
        <v>165</v>
      </c>
      <c r="F941" s="331">
        <v>1479.252</v>
      </c>
      <c r="G941" s="43"/>
      <c r="H941" s="49"/>
    </row>
    <row r="942" s="2" customFormat="1">
      <c r="A942" s="43"/>
      <c r="B942" s="49"/>
      <c r="C942" s="330" t="s">
        <v>2222</v>
      </c>
      <c r="D942" s="330" t="s">
        <v>7155</v>
      </c>
      <c r="E942" s="21" t="s">
        <v>165</v>
      </c>
      <c r="F942" s="331">
        <v>255.774</v>
      </c>
      <c r="G942" s="43"/>
      <c r="H942" s="49"/>
    </row>
    <row r="943" s="2" customFormat="1" ht="16.8" customHeight="1">
      <c r="A943" s="43"/>
      <c r="B943" s="49"/>
      <c r="C943" s="330" t="s">
        <v>2233</v>
      </c>
      <c r="D943" s="330" t="s">
        <v>7156</v>
      </c>
      <c r="E943" s="21" t="s">
        <v>561</v>
      </c>
      <c r="F943" s="331">
        <v>42.643000000000001</v>
      </c>
      <c r="G943" s="43"/>
      <c r="H943" s="49"/>
    </row>
    <row r="944" s="2" customFormat="1" ht="16.8" customHeight="1">
      <c r="A944" s="43"/>
      <c r="B944" s="49"/>
      <c r="C944" s="330" t="s">
        <v>2247</v>
      </c>
      <c r="D944" s="330" t="s">
        <v>7157</v>
      </c>
      <c r="E944" s="21" t="s">
        <v>165</v>
      </c>
      <c r="F944" s="331">
        <v>255.774</v>
      </c>
      <c r="G944" s="43"/>
      <c r="H944" s="49"/>
    </row>
    <row r="945" s="2" customFormat="1">
      <c r="A945" s="43"/>
      <c r="B945" s="49"/>
      <c r="C945" s="330" t="s">
        <v>2344</v>
      </c>
      <c r="D945" s="330" t="s">
        <v>7463</v>
      </c>
      <c r="E945" s="21" t="s">
        <v>165</v>
      </c>
      <c r="F945" s="331">
        <v>667.21000000000004</v>
      </c>
      <c r="G945" s="43"/>
      <c r="H945" s="49"/>
    </row>
    <row r="946" s="2" customFormat="1" ht="16.8" customHeight="1">
      <c r="A946" s="43"/>
      <c r="B946" s="49"/>
      <c r="C946" s="330" t="s">
        <v>2241</v>
      </c>
      <c r="D946" s="330" t="s">
        <v>2242</v>
      </c>
      <c r="E946" s="21" t="s">
        <v>561</v>
      </c>
      <c r="F946" s="331">
        <v>44.024999999999999</v>
      </c>
      <c r="G946" s="43"/>
      <c r="H946" s="49"/>
    </row>
    <row r="947" s="2" customFormat="1" ht="16.8" customHeight="1">
      <c r="A947" s="43"/>
      <c r="B947" s="49"/>
      <c r="C947" s="330" t="s">
        <v>2271</v>
      </c>
      <c r="D947" s="330" t="s">
        <v>2272</v>
      </c>
      <c r="E947" s="21" t="s">
        <v>165</v>
      </c>
      <c r="F947" s="331">
        <v>1314.999</v>
      </c>
      <c r="G947" s="43"/>
      <c r="H947" s="49"/>
    </row>
    <row r="948" s="2" customFormat="1" ht="16.8" customHeight="1">
      <c r="A948" s="43"/>
      <c r="B948" s="49"/>
      <c r="C948" s="330" t="s">
        <v>2349</v>
      </c>
      <c r="D948" s="330" t="s">
        <v>2350</v>
      </c>
      <c r="E948" s="21" t="s">
        <v>561</v>
      </c>
      <c r="F948" s="331">
        <v>106.932</v>
      </c>
      <c r="G948" s="43"/>
      <c r="H948" s="49"/>
    </row>
    <row r="949" s="2" customFormat="1" ht="16.8" customHeight="1">
      <c r="A949" s="43"/>
      <c r="B949" s="49"/>
      <c r="C949" s="326" t="s">
        <v>402</v>
      </c>
      <c r="D949" s="327" t="s">
        <v>403</v>
      </c>
      <c r="E949" s="328" t="s">
        <v>260</v>
      </c>
      <c r="F949" s="329">
        <v>33.100000000000001</v>
      </c>
      <c r="G949" s="43"/>
      <c r="H949" s="49"/>
    </row>
    <row r="950" s="2" customFormat="1" ht="16.8" customHeight="1">
      <c r="A950" s="43"/>
      <c r="B950" s="49"/>
      <c r="C950" s="330" t="s">
        <v>32</v>
      </c>
      <c r="D950" s="330" t="s">
        <v>7457</v>
      </c>
      <c r="E950" s="21" t="s">
        <v>32</v>
      </c>
      <c r="F950" s="331">
        <v>0</v>
      </c>
      <c r="G950" s="43"/>
      <c r="H950" s="49"/>
    </row>
    <row r="951" s="2" customFormat="1" ht="16.8" customHeight="1">
      <c r="A951" s="43"/>
      <c r="B951" s="49"/>
      <c r="C951" s="330" t="s">
        <v>32</v>
      </c>
      <c r="D951" s="330" t="s">
        <v>7464</v>
      </c>
      <c r="E951" s="21" t="s">
        <v>32</v>
      </c>
      <c r="F951" s="331">
        <v>33.100000000000001</v>
      </c>
      <c r="G951" s="43"/>
      <c r="H951" s="49"/>
    </row>
    <row r="952" s="2" customFormat="1" ht="16.8" customHeight="1">
      <c r="A952" s="43"/>
      <c r="B952" s="49"/>
      <c r="C952" s="332" t="s">
        <v>6959</v>
      </c>
      <c r="D952" s="43"/>
      <c r="E952" s="43"/>
      <c r="F952" s="43"/>
      <c r="G952" s="43"/>
      <c r="H952" s="49"/>
    </row>
    <row r="953" s="2" customFormat="1" ht="16.8" customHeight="1">
      <c r="A953" s="43"/>
      <c r="B953" s="49"/>
      <c r="C953" s="330" t="s">
        <v>1952</v>
      </c>
      <c r="D953" s="330" t="s">
        <v>7459</v>
      </c>
      <c r="E953" s="21" t="s">
        <v>165</v>
      </c>
      <c r="F953" s="331">
        <v>738.12</v>
      </c>
      <c r="G953" s="43"/>
      <c r="H953" s="49"/>
    </row>
    <row r="954" s="2" customFormat="1" ht="16.8" customHeight="1">
      <c r="A954" s="43"/>
      <c r="B954" s="49"/>
      <c r="C954" s="330" t="s">
        <v>2002</v>
      </c>
      <c r="D954" s="330" t="s">
        <v>7462</v>
      </c>
      <c r="E954" s="21" t="s">
        <v>165</v>
      </c>
      <c r="F954" s="331">
        <v>1479.252</v>
      </c>
      <c r="G954" s="43"/>
      <c r="H954" s="49"/>
    </row>
    <row r="955" s="2" customFormat="1" ht="16.8" customHeight="1">
      <c r="A955" s="43"/>
      <c r="B955" s="49"/>
      <c r="C955" s="330" t="s">
        <v>1973</v>
      </c>
      <c r="D955" s="330" t="s">
        <v>7465</v>
      </c>
      <c r="E955" s="21" t="s">
        <v>165</v>
      </c>
      <c r="F955" s="331">
        <v>111.93000000000001</v>
      </c>
      <c r="G955" s="43"/>
      <c r="H955" s="49"/>
    </row>
    <row r="956" s="2" customFormat="1" ht="16.8" customHeight="1">
      <c r="A956" s="43"/>
      <c r="B956" s="49"/>
      <c r="C956" s="330" t="s">
        <v>2021</v>
      </c>
      <c r="D956" s="330" t="s">
        <v>7466</v>
      </c>
      <c r="E956" s="21" t="s">
        <v>165</v>
      </c>
      <c r="F956" s="331">
        <v>196.81999999999999</v>
      </c>
      <c r="G956" s="43"/>
      <c r="H956" s="49"/>
    </row>
    <row r="957" s="2" customFormat="1" ht="16.8" customHeight="1">
      <c r="A957" s="43"/>
      <c r="B957" s="49"/>
      <c r="C957" s="330" t="s">
        <v>2334</v>
      </c>
      <c r="D957" s="330" t="s">
        <v>7467</v>
      </c>
      <c r="E957" s="21" t="s">
        <v>785</v>
      </c>
      <c r="F957" s="331">
        <v>223.86000000000001</v>
      </c>
      <c r="G957" s="43"/>
      <c r="H957" s="49"/>
    </row>
    <row r="958" s="2" customFormat="1">
      <c r="A958" s="43"/>
      <c r="B958" s="49"/>
      <c r="C958" s="330" t="s">
        <v>2311</v>
      </c>
      <c r="D958" s="330" t="s">
        <v>7468</v>
      </c>
      <c r="E958" s="21" t="s">
        <v>785</v>
      </c>
      <c r="F958" s="331">
        <v>231.06</v>
      </c>
      <c r="G958" s="43"/>
      <c r="H958" s="49"/>
    </row>
    <row r="959" s="2" customFormat="1" ht="16.8" customHeight="1">
      <c r="A959" s="43"/>
      <c r="B959" s="49"/>
      <c r="C959" s="330" t="s">
        <v>2362</v>
      </c>
      <c r="D959" s="330" t="s">
        <v>2363</v>
      </c>
      <c r="E959" s="21" t="s">
        <v>165</v>
      </c>
      <c r="F959" s="331">
        <v>150.97800000000001</v>
      </c>
      <c r="G959" s="43"/>
      <c r="H959" s="49"/>
    </row>
    <row r="960" s="2" customFormat="1" ht="16.8" customHeight="1">
      <c r="A960" s="43"/>
      <c r="B960" s="49"/>
      <c r="C960" s="326" t="s">
        <v>405</v>
      </c>
      <c r="D960" s="327" t="s">
        <v>406</v>
      </c>
      <c r="E960" s="328" t="s">
        <v>260</v>
      </c>
      <c r="F960" s="329">
        <v>3.8999999999999999</v>
      </c>
      <c r="G960" s="43"/>
      <c r="H960" s="49"/>
    </row>
    <row r="961" s="2" customFormat="1" ht="16.8" customHeight="1">
      <c r="A961" s="43"/>
      <c r="B961" s="49"/>
      <c r="C961" s="330" t="s">
        <v>32</v>
      </c>
      <c r="D961" s="330" t="s">
        <v>407</v>
      </c>
      <c r="E961" s="21" t="s">
        <v>32</v>
      </c>
      <c r="F961" s="331">
        <v>3.8999999999999999</v>
      </c>
      <c r="G961" s="43"/>
      <c r="H961" s="49"/>
    </row>
    <row r="962" s="2" customFormat="1" ht="16.8" customHeight="1">
      <c r="A962" s="43"/>
      <c r="B962" s="49"/>
      <c r="C962" s="332" t="s">
        <v>6959</v>
      </c>
      <c r="D962" s="43"/>
      <c r="E962" s="43"/>
      <c r="F962" s="43"/>
      <c r="G962" s="43"/>
      <c r="H962" s="49"/>
    </row>
    <row r="963" s="2" customFormat="1" ht="16.8" customHeight="1">
      <c r="A963" s="43"/>
      <c r="B963" s="49"/>
      <c r="C963" s="330" t="s">
        <v>1952</v>
      </c>
      <c r="D963" s="330" t="s">
        <v>7459</v>
      </c>
      <c r="E963" s="21" t="s">
        <v>165</v>
      </c>
      <c r="F963" s="331">
        <v>738.12</v>
      </c>
      <c r="G963" s="43"/>
      <c r="H963" s="49"/>
    </row>
    <row r="964" s="2" customFormat="1" ht="16.8" customHeight="1">
      <c r="A964" s="43"/>
      <c r="B964" s="49"/>
      <c r="C964" s="330" t="s">
        <v>2002</v>
      </c>
      <c r="D964" s="330" t="s">
        <v>7462</v>
      </c>
      <c r="E964" s="21" t="s">
        <v>165</v>
      </c>
      <c r="F964" s="331">
        <v>1479.252</v>
      </c>
      <c r="G964" s="43"/>
      <c r="H964" s="49"/>
    </row>
    <row r="965" s="2" customFormat="1" ht="16.8" customHeight="1">
      <c r="A965" s="43"/>
      <c r="B965" s="49"/>
      <c r="C965" s="330" t="s">
        <v>1973</v>
      </c>
      <c r="D965" s="330" t="s">
        <v>7465</v>
      </c>
      <c r="E965" s="21" t="s">
        <v>165</v>
      </c>
      <c r="F965" s="331">
        <v>111.93000000000001</v>
      </c>
      <c r="G965" s="43"/>
      <c r="H965" s="49"/>
    </row>
    <row r="966" s="2" customFormat="1" ht="16.8" customHeight="1">
      <c r="A966" s="43"/>
      <c r="B966" s="49"/>
      <c r="C966" s="330" t="s">
        <v>2021</v>
      </c>
      <c r="D966" s="330" t="s">
        <v>7466</v>
      </c>
      <c r="E966" s="21" t="s">
        <v>165</v>
      </c>
      <c r="F966" s="331">
        <v>196.81999999999999</v>
      </c>
      <c r="G966" s="43"/>
      <c r="H966" s="49"/>
    </row>
    <row r="967" s="2" customFormat="1" ht="16.8" customHeight="1">
      <c r="A967" s="43"/>
      <c r="B967" s="49"/>
      <c r="C967" s="330" t="s">
        <v>2334</v>
      </c>
      <c r="D967" s="330" t="s">
        <v>7467</v>
      </c>
      <c r="E967" s="21" t="s">
        <v>785</v>
      </c>
      <c r="F967" s="331">
        <v>223.86000000000001</v>
      </c>
      <c r="G967" s="43"/>
      <c r="H967" s="49"/>
    </row>
    <row r="968" s="2" customFormat="1" ht="16.8" customHeight="1">
      <c r="A968" s="43"/>
      <c r="B968" s="49"/>
      <c r="C968" s="330" t="s">
        <v>2362</v>
      </c>
      <c r="D968" s="330" t="s">
        <v>2363</v>
      </c>
      <c r="E968" s="21" t="s">
        <v>165</v>
      </c>
      <c r="F968" s="331">
        <v>150.97800000000001</v>
      </c>
      <c r="G968" s="43"/>
      <c r="H968" s="49"/>
    </row>
    <row r="969" s="2" customFormat="1" ht="16.8" customHeight="1">
      <c r="A969" s="43"/>
      <c r="B969" s="49"/>
      <c r="C969" s="330" t="s">
        <v>2370</v>
      </c>
      <c r="D969" s="330" t="s">
        <v>2371</v>
      </c>
      <c r="E969" s="21" t="s">
        <v>165</v>
      </c>
      <c r="F969" s="331">
        <v>22.809000000000001</v>
      </c>
      <c r="G969" s="43"/>
      <c r="H969" s="49"/>
    </row>
    <row r="970" s="2" customFormat="1" ht="16.8" customHeight="1">
      <c r="A970" s="43"/>
      <c r="B970" s="49"/>
      <c r="C970" s="326" t="s">
        <v>408</v>
      </c>
      <c r="D970" s="327" t="s">
        <v>409</v>
      </c>
      <c r="E970" s="328" t="s">
        <v>165</v>
      </c>
      <c r="F970" s="329">
        <v>5.9550000000000001</v>
      </c>
      <c r="G970" s="43"/>
      <c r="H970" s="49"/>
    </row>
    <row r="971" s="2" customFormat="1" ht="16.8" customHeight="1">
      <c r="A971" s="43"/>
      <c r="B971" s="49"/>
      <c r="C971" s="330" t="s">
        <v>32</v>
      </c>
      <c r="D971" s="330" t="s">
        <v>7469</v>
      </c>
      <c r="E971" s="21" t="s">
        <v>32</v>
      </c>
      <c r="F971" s="331">
        <v>0</v>
      </c>
      <c r="G971" s="43"/>
      <c r="H971" s="49"/>
    </row>
    <row r="972" s="2" customFormat="1" ht="16.8" customHeight="1">
      <c r="A972" s="43"/>
      <c r="B972" s="49"/>
      <c r="C972" s="330" t="s">
        <v>32</v>
      </c>
      <c r="D972" s="330" t="s">
        <v>7470</v>
      </c>
      <c r="E972" s="21" t="s">
        <v>32</v>
      </c>
      <c r="F972" s="331">
        <v>5.9550000000000001</v>
      </c>
      <c r="G972" s="43"/>
      <c r="H972" s="49"/>
    </row>
    <row r="973" s="2" customFormat="1" ht="16.8" customHeight="1">
      <c r="A973" s="43"/>
      <c r="B973" s="49"/>
      <c r="C973" s="332" t="s">
        <v>6959</v>
      </c>
      <c r="D973" s="43"/>
      <c r="E973" s="43"/>
      <c r="F973" s="43"/>
      <c r="G973" s="43"/>
      <c r="H973" s="49"/>
    </row>
    <row r="974" s="2" customFormat="1" ht="16.8" customHeight="1">
      <c r="A974" s="43"/>
      <c r="B974" s="49"/>
      <c r="C974" s="330" t="s">
        <v>1517</v>
      </c>
      <c r="D974" s="330" t="s">
        <v>7095</v>
      </c>
      <c r="E974" s="21" t="s">
        <v>165</v>
      </c>
      <c r="F974" s="331">
        <v>675.22699999999998</v>
      </c>
      <c r="G974" s="43"/>
      <c r="H974" s="49"/>
    </row>
    <row r="975" s="2" customFormat="1" ht="16.8" customHeight="1">
      <c r="A975" s="43"/>
      <c r="B975" s="49"/>
      <c r="C975" s="330" t="s">
        <v>1503</v>
      </c>
      <c r="D975" s="330" t="s">
        <v>1504</v>
      </c>
      <c r="E975" s="21" t="s">
        <v>165</v>
      </c>
      <c r="F975" s="331">
        <v>220.285</v>
      </c>
      <c r="G975" s="43"/>
      <c r="H975" s="49"/>
    </row>
    <row r="976" s="2" customFormat="1" ht="16.8" customHeight="1">
      <c r="A976" s="43"/>
      <c r="B976" s="49"/>
      <c r="C976" s="330" t="s">
        <v>1511</v>
      </c>
      <c r="D976" s="330" t="s">
        <v>1512</v>
      </c>
      <c r="E976" s="21" t="s">
        <v>165</v>
      </c>
      <c r="F976" s="331">
        <v>220.285</v>
      </c>
      <c r="G976" s="43"/>
      <c r="H976" s="49"/>
    </row>
    <row r="977" s="2" customFormat="1" ht="16.8" customHeight="1">
      <c r="A977" s="43"/>
      <c r="B977" s="49"/>
      <c r="C977" s="326" t="s">
        <v>411</v>
      </c>
      <c r="D977" s="327" t="s">
        <v>412</v>
      </c>
      <c r="E977" s="328" t="s">
        <v>165</v>
      </c>
      <c r="F977" s="329">
        <v>251.24000000000001</v>
      </c>
      <c r="G977" s="43"/>
      <c r="H977" s="49"/>
    </row>
    <row r="978" s="2" customFormat="1" ht="16.8" customHeight="1">
      <c r="A978" s="43"/>
      <c r="B978" s="49"/>
      <c r="C978" s="330" t="s">
        <v>32</v>
      </c>
      <c r="D978" s="330" t="s">
        <v>7471</v>
      </c>
      <c r="E978" s="21" t="s">
        <v>32</v>
      </c>
      <c r="F978" s="331">
        <v>0</v>
      </c>
      <c r="G978" s="43"/>
      <c r="H978" s="49"/>
    </row>
    <row r="979" s="2" customFormat="1" ht="16.8" customHeight="1">
      <c r="A979" s="43"/>
      <c r="B979" s="49"/>
      <c r="C979" s="330" t="s">
        <v>32</v>
      </c>
      <c r="D979" s="330" t="s">
        <v>7472</v>
      </c>
      <c r="E979" s="21" t="s">
        <v>32</v>
      </c>
      <c r="F979" s="331">
        <v>251.24000000000001</v>
      </c>
      <c r="G979" s="43"/>
      <c r="H979" s="49"/>
    </row>
    <row r="980" s="2" customFormat="1" ht="16.8" customHeight="1">
      <c r="A980" s="43"/>
      <c r="B980" s="49"/>
      <c r="C980" s="330" t="s">
        <v>32</v>
      </c>
      <c r="D980" s="330" t="s">
        <v>583</v>
      </c>
      <c r="E980" s="21" t="s">
        <v>32</v>
      </c>
      <c r="F980" s="331">
        <v>251.24000000000001</v>
      </c>
      <c r="G980" s="43"/>
      <c r="H980" s="49"/>
    </row>
    <row r="981" s="2" customFormat="1" ht="16.8" customHeight="1">
      <c r="A981" s="43"/>
      <c r="B981" s="49"/>
      <c r="C981" s="332" t="s">
        <v>6959</v>
      </c>
      <c r="D981" s="43"/>
      <c r="E981" s="43"/>
      <c r="F981" s="43"/>
      <c r="G981" s="43"/>
      <c r="H981" s="49"/>
    </row>
    <row r="982" s="2" customFormat="1" ht="16.8" customHeight="1">
      <c r="A982" s="43"/>
      <c r="B982" s="49"/>
      <c r="C982" s="330" t="s">
        <v>1952</v>
      </c>
      <c r="D982" s="330" t="s">
        <v>7459</v>
      </c>
      <c r="E982" s="21" t="s">
        <v>165</v>
      </c>
      <c r="F982" s="331">
        <v>738.12</v>
      </c>
      <c r="G982" s="43"/>
      <c r="H982" s="49"/>
    </row>
    <row r="983" s="2" customFormat="1" ht="16.8" customHeight="1">
      <c r="A983" s="43"/>
      <c r="B983" s="49"/>
      <c r="C983" s="330" t="s">
        <v>1968</v>
      </c>
      <c r="D983" s="330" t="s">
        <v>7460</v>
      </c>
      <c r="E983" s="21" t="s">
        <v>165</v>
      </c>
      <c r="F983" s="331">
        <v>626.19000000000005</v>
      </c>
      <c r="G983" s="43"/>
      <c r="H983" s="49"/>
    </row>
    <row r="984" s="2" customFormat="1">
      <c r="A984" s="43"/>
      <c r="B984" s="49"/>
      <c r="C984" s="330" t="s">
        <v>1985</v>
      </c>
      <c r="D984" s="330" t="s">
        <v>7461</v>
      </c>
      <c r="E984" s="21" t="s">
        <v>165</v>
      </c>
      <c r="F984" s="331">
        <v>667.21000000000004</v>
      </c>
      <c r="G984" s="43"/>
      <c r="H984" s="49"/>
    </row>
    <row r="985" s="2" customFormat="1" ht="16.8" customHeight="1">
      <c r="A985" s="43"/>
      <c r="B985" s="49"/>
      <c r="C985" s="330" t="s">
        <v>2002</v>
      </c>
      <c r="D985" s="330" t="s">
        <v>7462</v>
      </c>
      <c r="E985" s="21" t="s">
        <v>165</v>
      </c>
      <c r="F985" s="331">
        <v>1479.252</v>
      </c>
      <c r="G985" s="43"/>
      <c r="H985" s="49"/>
    </row>
    <row r="986" s="2" customFormat="1">
      <c r="A986" s="43"/>
      <c r="B986" s="49"/>
      <c r="C986" s="330" t="s">
        <v>2222</v>
      </c>
      <c r="D986" s="330" t="s">
        <v>7155</v>
      </c>
      <c r="E986" s="21" t="s">
        <v>165</v>
      </c>
      <c r="F986" s="331">
        <v>255.774</v>
      </c>
      <c r="G986" s="43"/>
      <c r="H986" s="49"/>
    </row>
    <row r="987" s="2" customFormat="1" ht="16.8" customHeight="1">
      <c r="A987" s="43"/>
      <c r="B987" s="49"/>
      <c r="C987" s="330" t="s">
        <v>2233</v>
      </c>
      <c r="D987" s="330" t="s">
        <v>7156</v>
      </c>
      <c r="E987" s="21" t="s">
        <v>561</v>
      </c>
      <c r="F987" s="331">
        <v>42.643000000000001</v>
      </c>
      <c r="G987" s="43"/>
      <c r="H987" s="49"/>
    </row>
    <row r="988" s="2" customFormat="1" ht="16.8" customHeight="1">
      <c r="A988" s="43"/>
      <c r="B988" s="49"/>
      <c r="C988" s="330" t="s">
        <v>2247</v>
      </c>
      <c r="D988" s="330" t="s">
        <v>7157</v>
      </c>
      <c r="E988" s="21" t="s">
        <v>165</v>
      </c>
      <c r="F988" s="331">
        <v>255.774</v>
      </c>
      <c r="G988" s="43"/>
      <c r="H988" s="49"/>
    </row>
    <row r="989" s="2" customFormat="1">
      <c r="A989" s="43"/>
      <c r="B989" s="49"/>
      <c r="C989" s="330" t="s">
        <v>2344</v>
      </c>
      <c r="D989" s="330" t="s">
        <v>7463</v>
      </c>
      <c r="E989" s="21" t="s">
        <v>165</v>
      </c>
      <c r="F989" s="331">
        <v>667.21000000000004</v>
      </c>
      <c r="G989" s="43"/>
      <c r="H989" s="49"/>
    </row>
    <row r="990" s="2" customFormat="1" ht="16.8" customHeight="1">
      <c r="A990" s="43"/>
      <c r="B990" s="49"/>
      <c r="C990" s="330" t="s">
        <v>2241</v>
      </c>
      <c r="D990" s="330" t="s">
        <v>2242</v>
      </c>
      <c r="E990" s="21" t="s">
        <v>561</v>
      </c>
      <c r="F990" s="331">
        <v>44.024999999999999</v>
      </c>
      <c r="G990" s="43"/>
      <c r="H990" s="49"/>
    </row>
    <row r="991" s="2" customFormat="1" ht="16.8" customHeight="1">
      <c r="A991" s="43"/>
      <c r="B991" s="49"/>
      <c r="C991" s="330" t="s">
        <v>2271</v>
      </c>
      <c r="D991" s="330" t="s">
        <v>2272</v>
      </c>
      <c r="E991" s="21" t="s">
        <v>165</v>
      </c>
      <c r="F991" s="331">
        <v>1314.999</v>
      </c>
      <c r="G991" s="43"/>
      <c r="H991" s="49"/>
    </row>
    <row r="992" s="2" customFormat="1" ht="16.8" customHeight="1">
      <c r="A992" s="43"/>
      <c r="B992" s="49"/>
      <c r="C992" s="330" t="s">
        <v>2349</v>
      </c>
      <c r="D992" s="330" t="s">
        <v>2350</v>
      </c>
      <c r="E992" s="21" t="s">
        <v>561</v>
      </c>
      <c r="F992" s="331">
        <v>106.932</v>
      </c>
      <c r="G992" s="43"/>
      <c r="H992" s="49"/>
    </row>
    <row r="993" s="2" customFormat="1" ht="16.8" customHeight="1">
      <c r="A993" s="43"/>
      <c r="B993" s="49"/>
      <c r="C993" s="326" t="s">
        <v>414</v>
      </c>
      <c r="D993" s="327" t="s">
        <v>415</v>
      </c>
      <c r="E993" s="328" t="s">
        <v>260</v>
      </c>
      <c r="F993" s="329">
        <v>64.799999999999997</v>
      </c>
      <c r="G993" s="43"/>
      <c r="H993" s="49"/>
    </row>
    <row r="994" s="2" customFormat="1" ht="16.8" customHeight="1">
      <c r="A994" s="43"/>
      <c r="B994" s="49"/>
      <c r="C994" s="330" t="s">
        <v>32</v>
      </c>
      <c r="D994" s="330" t="s">
        <v>7471</v>
      </c>
      <c r="E994" s="21" t="s">
        <v>32</v>
      </c>
      <c r="F994" s="331">
        <v>0</v>
      </c>
      <c r="G994" s="43"/>
      <c r="H994" s="49"/>
    </row>
    <row r="995" s="2" customFormat="1" ht="16.8" customHeight="1">
      <c r="A995" s="43"/>
      <c r="B995" s="49"/>
      <c r="C995" s="330" t="s">
        <v>32</v>
      </c>
      <c r="D995" s="330" t="s">
        <v>7473</v>
      </c>
      <c r="E995" s="21" t="s">
        <v>32</v>
      </c>
      <c r="F995" s="331">
        <v>64.799999999999997</v>
      </c>
      <c r="G995" s="43"/>
      <c r="H995" s="49"/>
    </row>
    <row r="996" s="2" customFormat="1" ht="16.8" customHeight="1">
      <c r="A996" s="43"/>
      <c r="B996" s="49"/>
      <c r="C996" s="330" t="s">
        <v>32</v>
      </c>
      <c r="D996" s="330" t="s">
        <v>583</v>
      </c>
      <c r="E996" s="21" t="s">
        <v>32</v>
      </c>
      <c r="F996" s="331">
        <v>64.799999999999997</v>
      </c>
      <c r="G996" s="43"/>
      <c r="H996" s="49"/>
    </row>
    <row r="997" s="2" customFormat="1" ht="16.8" customHeight="1">
      <c r="A997" s="43"/>
      <c r="B997" s="49"/>
      <c r="C997" s="332" t="s">
        <v>6959</v>
      </c>
      <c r="D997" s="43"/>
      <c r="E997" s="43"/>
      <c r="F997" s="43"/>
      <c r="G997" s="43"/>
      <c r="H997" s="49"/>
    </row>
    <row r="998" s="2" customFormat="1" ht="16.8" customHeight="1">
      <c r="A998" s="43"/>
      <c r="B998" s="49"/>
      <c r="C998" s="330" t="s">
        <v>1952</v>
      </c>
      <c r="D998" s="330" t="s">
        <v>7459</v>
      </c>
      <c r="E998" s="21" t="s">
        <v>165</v>
      </c>
      <c r="F998" s="331">
        <v>738.12</v>
      </c>
      <c r="G998" s="43"/>
      <c r="H998" s="49"/>
    </row>
    <row r="999" s="2" customFormat="1" ht="16.8" customHeight="1">
      <c r="A999" s="43"/>
      <c r="B999" s="49"/>
      <c r="C999" s="330" t="s">
        <v>2002</v>
      </c>
      <c r="D999" s="330" t="s">
        <v>7462</v>
      </c>
      <c r="E999" s="21" t="s">
        <v>165</v>
      </c>
      <c r="F999" s="331">
        <v>1479.252</v>
      </c>
      <c r="G999" s="43"/>
      <c r="H999" s="49"/>
    </row>
    <row r="1000" s="2" customFormat="1" ht="16.8" customHeight="1">
      <c r="A1000" s="43"/>
      <c r="B1000" s="49"/>
      <c r="C1000" s="330" t="s">
        <v>1973</v>
      </c>
      <c r="D1000" s="330" t="s">
        <v>7465</v>
      </c>
      <c r="E1000" s="21" t="s">
        <v>165</v>
      </c>
      <c r="F1000" s="331">
        <v>111.93000000000001</v>
      </c>
      <c r="G1000" s="43"/>
      <c r="H1000" s="49"/>
    </row>
    <row r="1001" s="2" customFormat="1" ht="16.8" customHeight="1">
      <c r="A1001" s="43"/>
      <c r="B1001" s="49"/>
      <c r="C1001" s="330" t="s">
        <v>2021</v>
      </c>
      <c r="D1001" s="330" t="s">
        <v>7466</v>
      </c>
      <c r="E1001" s="21" t="s">
        <v>165</v>
      </c>
      <c r="F1001" s="331">
        <v>196.81999999999999</v>
      </c>
      <c r="G1001" s="43"/>
      <c r="H1001" s="49"/>
    </row>
    <row r="1002" s="2" customFormat="1" ht="16.8" customHeight="1">
      <c r="A1002" s="43"/>
      <c r="B1002" s="49"/>
      <c r="C1002" s="330" t="s">
        <v>2334</v>
      </c>
      <c r="D1002" s="330" t="s">
        <v>7467</v>
      </c>
      <c r="E1002" s="21" t="s">
        <v>785</v>
      </c>
      <c r="F1002" s="331">
        <v>223.86000000000001</v>
      </c>
      <c r="G1002" s="43"/>
      <c r="H1002" s="49"/>
    </row>
    <row r="1003" s="2" customFormat="1">
      <c r="A1003" s="43"/>
      <c r="B1003" s="49"/>
      <c r="C1003" s="330" t="s">
        <v>2311</v>
      </c>
      <c r="D1003" s="330" t="s">
        <v>7468</v>
      </c>
      <c r="E1003" s="21" t="s">
        <v>785</v>
      </c>
      <c r="F1003" s="331">
        <v>231.06</v>
      </c>
      <c r="G1003" s="43"/>
      <c r="H1003" s="49"/>
    </row>
    <row r="1004" s="2" customFormat="1" ht="16.8" customHeight="1">
      <c r="A1004" s="43"/>
      <c r="B1004" s="49"/>
      <c r="C1004" s="330" t="s">
        <v>2362</v>
      </c>
      <c r="D1004" s="330" t="s">
        <v>2363</v>
      </c>
      <c r="E1004" s="21" t="s">
        <v>165</v>
      </c>
      <c r="F1004" s="331">
        <v>150.97800000000001</v>
      </c>
      <c r="G1004" s="43"/>
      <c r="H1004" s="49"/>
    </row>
    <row r="1005" s="2" customFormat="1" ht="16.8" customHeight="1">
      <c r="A1005" s="43"/>
      <c r="B1005" s="49"/>
      <c r="C1005" s="326" t="s">
        <v>417</v>
      </c>
      <c r="D1005" s="327" t="s">
        <v>418</v>
      </c>
      <c r="E1005" s="328" t="s">
        <v>165</v>
      </c>
      <c r="F1005" s="329">
        <v>19.739000000000001</v>
      </c>
      <c r="G1005" s="43"/>
      <c r="H1005" s="49"/>
    </row>
    <row r="1006" s="2" customFormat="1" ht="16.8" customHeight="1">
      <c r="A1006" s="43"/>
      <c r="B1006" s="49"/>
      <c r="C1006" s="330" t="s">
        <v>32</v>
      </c>
      <c r="D1006" s="330" t="s">
        <v>7474</v>
      </c>
      <c r="E1006" s="21" t="s">
        <v>32</v>
      </c>
      <c r="F1006" s="331">
        <v>0</v>
      </c>
      <c r="G1006" s="43"/>
      <c r="H1006" s="49"/>
    </row>
    <row r="1007" s="2" customFormat="1" ht="16.8" customHeight="1">
      <c r="A1007" s="43"/>
      <c r="B1007" s="49"/>
      <c r="C1007" s="330" t="s">
        <v>32</v>
      </c>
      <c r="D1007" s="330" t="s">
        <v>7475</v>
      </c>
      <c r="E1007" s="21" t="s">
        <v>32</v>
      </c>
      <c r="F1007" s="331">
        <v>19.739000000000001</v>
      </c>
      <c r="G1007" s="43"/>
      <c r="H1007" s="49"/>
    </row>
    <row r="1008" s="2" customFormat="1" ht="16.8" customHeight="1">
      <c r="A1008" s="43"/>
      <c r="B1008" s="49"/>
      <c r="C1008" s="332" t="s">
        <v>6959</v>
      </c>
      <c r="D1008" s="43"/>
      <c r="E1008" s="43"/>
      <c r="F1008" s="43"/>
      <c r="G1008" s="43"/>
      <c r="H1008" s="49"/>
    </row>
    <row r="1009" s="2" customFormat="1" ht="16.8" customHeight="1">
      <c r="A1009" s="43"/>
      <c r="B1009" s="49"/>
      <c r="C1009" s="330" t="s">
        <v>1952</v>
      </c>
      <c r="D1009" s="330" t="s">
        <v>7459</v>
      </c>
      <c r="E1009" s="21" t="s">
        <v>165</v>
      </c>
      <c r="F1009" s="331">
        <v>738.12</v>
      </c>
      <c r="G1009" s="43"/>
      <c r="H1009" s="49"/>
    </row>
    <row r="1010" s="2" customFormat="1" ht="16.8" customHeight="1">
      <c r="A1010" s="43"/>
      <c r="B1010" s="49"/>
      <c r="C1010" s="330" t="s">
        <v>1968</v>
      </c>
      <c r="D1010" s="330" t="s">
        <v>7460</v>
      </c>
      <c r="E1010" s="21" t="s">
        <v>165</v>
      </c>
      <c r="F1010" s="331">
        <v>626.19000000000005</v>
      </c>
      <c r="G1010" s="43"/>
      <c r="H1010" s="49"/>
    </row>
    <row r="1011" s="2" customFormat="1">
      <c r="A1011" s="43"/>
      <c r="B1011" s="49"/>
      <c r="C1011" s="330" t="s">
        <v>1985</v>
      </c>
      <c r="D1011" s="330" t="s">
        <v>7461</v>
      </c>
      <c r="E1011" s="21" t="s">
        <v>165</v>
      </c>
      <c r="F1011" s="331">
        <v>667.21000000000004</v>
      </c>
      <c r="G1011" s="43"/>
      <c r="H1011" s="49"/>
    </row>
    <row r="1012" s="2" customFormat="1" ht="16.8" customHeight="1">
      <c r="A1012" s="43"/>
      <c r="B1012" s="49"/>
      <c r="C1012" s="330" t="s">
        <v>2002</v>
      </c>
      <c r="D1012" s="330" t="s">
        <v>7462</v>
      </c>
      <c r="E1012" s="21" t="s">
        <v>165</v>
      </c>
      <c r="F1012" s="331">
        <v>1479.252</v>
      </c>
      <c r="G1012" s="43"/>
      <c r="H1012" s="49"/>
    </row>
    <row r="1013" s="2" customFormat="1">
      <c r="A1013" s="43"/>
      <c r="B1013" s="49"/>
      <c r="C1013" s="330" t="s">
        <v>2344</v>
      </c>
      <c r="D1013" s="330" t="s">
        <v>7463</v>
      </c>
      <c r="E1013" s="21" t="s">
        <v>165</v>
      </c>
      <c r="F1013" s="331">
        <v>667.21000000000004</v>
      </c>
      <c r="G1013" s="43"/>
      <c r="H1013" s="49"/>
    </row>
    <row r="1014" s="2" customFormat="1" ht="16.8" customHeight="1">
      <c r="A1014" s="43"/>
      <c r="B1014" s="49"/>
      <c r="C1014" s="330" t="s">
        <v>2271</v>
      </c>
      <c r="D1014" s="330" t="s">
        <v>2272</v>
      </c>
      <c r="E1014" s="21" t="s">
        <v>165</v>
      </c>
      <c r="F1014" s="331">
        <v>1314.999</v>
      </c>
      <c r="G1014" s="43"/>
      <c r="H1014" s="49"/>
    </row>
    <row r="1015" s="2" customFormat="1" ht="16.8" customHeight="1">
      <c r="A1015" s="43"/>
      <c r="B1015" s="49"/>
      <c r="C1015" s="330" t="s">
        <v>2349</v>
      </c>
      <c r="D1015" s="330" t="s">
        <v>2350</v>
      </c>
      <c r="E1015" s="21" t="s">
        <v>561</v>
      </c>
      <c r="F1015" s="331">
        <v>106.932</v>
      </c>
      <c r="G1015" s="43"/>
      <c r="H1015" s="49"/>
    </row>
    <row r="1016" s="2" customFormat="1" ht="16.8" customHeight="1">
      <c r="A1016" s="43"/>
      <c r="B1016" s="49"/>
      <c r="C1016" s="326" t="s">
        <v>420</v>
      </c>
      <c r="D1016" s="327" t="s">
        <v>406</v>
      </c>
      <c r="E1016" s="328" t="s">
        <v>260</v>
      </c>
      <c r="F1016" s="329">
        <v>15.369999999999999</v>
      </c>
      <c r="G1016" s="43"/>
      <c r="H1016" s="49"/>
    </row>
    <row r="1017" s="2" customFormat="1" ht="16.8" customHeight="1">
      <c r="A1017" s="43"/>
      <c r="B1017" s="49"/>
      <c r="C1017" s="330" t="s">
        <v>32</v>
      </c>
      <c r="D1017" s="330" t="s">
        <v>7476</v>
      </c>
      <c r="E1017" s="21" t="s">
        <v>32</v>
      </c>
      <c r="F1017" s="331">
        <v>15.369999999999999</v>
      </c>
      <c r="G1017" s="43"/>
      <c r="H1017" s="49"/>
    </row>
    <row r="1018" s="2" customFormat="1" ht="16.8" customHeight="1">
      <c r="A1018" s="43"/>
      <c r="B1018" s="49"/>
      <c r="C1018" s="332" t="s">
        <v>6959</v>
      </c>
      <c r="D1018" s="43"/>
      <c r="E1018" s="43"/>
      <c r="F1018" s="43"/>
      <c r="G1018" s="43"/>
      <c r="H1018" s="49"/>
    </row>
    <row r="1019" s="2" customFormat="1" ht="16.8" customHeight="1">
      <c r="A1019" s="43"/>
      <c r="B1019" s="49"/>
      <c r="C1019" s="330" t="s">
        <v>1952</v>
      </c>
      <c r="D1019" s="330" t="s">
        <v>7459</v>
      </c>
      <c r="E1019" s="21" t="s">
        <v>165</v>
      </c>
      <c r="F1019" s="331">
        <v>738.12</v>
      </c>
      <c r="G1019" s="43"/>
      <c r="H1019" s="49"/>
    </row>
    <row r="1020" s="2" customFormat="1" ht="16.8" customHeight="1">
      <c r="A1020" s="43"/>
      <c r="B1020" s="49"/>
      <c r="C1020" s="330" t="s">
        <v>2002</v>
      </c>
      <c r="D1020" s="330" t="s">
        <v>7462</v>
      </c>
      <c r="E1020" s="21" t="s">
        <v>165</v>
      </c>
      <c r="F1020" s="331">
        <v>1479.252</v>
      </c>
      <c r="G1020" s="43"/>
      <c r="H1020" s="49"/>
    </row>
    <row r="1021" s="2" customFormat="1" ht="16.8" customHeight="1">
      <c r="A1021" s="43"/>
      <c r="B1021" s="49"/>
      <c r="C1021" s="330" t="s">
        <v>1973</v>
      </c>
      <c r="D1021" s="330" t="s">
        <v>7465</v>
      </c>
      <c r="E1021" s="21" t="s">
        <v>165</v>
      </c>
      <c r="F1021" s="331">
        <v>111.93000000000001</v>
      </c>
      <c r="G1021" s="43"/>
      <c r="H1021" s="49"/>
    </row>
    <row r="1022" s="2" customFormat="1" ht="16.8" customHeight="1">
      <c r="A1022" s="43"/>
      <c r="B1022" s="49"/>
      <c r="C1022" s="330" t="s">
        <v>2021</v>
      </c>
      <c r="D1022" s="330" t="s">
        <v>7466</v>
      </c>
      <c r="E1022" s="21" t="s">
        <v>165</v>
      </c>
      <c r="F1022" s="331">
        <v>196.81999999999999</v>
      </c>
      <c r="G1022" s="43"/>
      <c r="H1022" s="49"/>
    </row>
    <row r="1023" s="2" customFormat="1" ht="16.8" customHeight="1">
      <c r="A1023" s="43"/>
      <c r="B1023" s="49"/>
      <c r="C1023" s="330" t="s">
        <v>2334</v>
      </c>
      <c r="D1023" s="330" t="s">
        <v>7467</v>
      </c>
      <c r="E1023" s="21" t="s">
        <v>785</v>
      </c>
      <c r="F1023" s="331">
        <v>223.86000000000001</v>
      </c>
      <c r="G1023" s="43"/>
      <c r="H1023" s="49"/>
    </row>
    <row r="1024" s="2" customFormat="1" ht="16.8" customHeight="1">
      <c r="A1024" s="43"/>
      <c r="B1024" s="49"/>
      <c r="C1024" s="330" t="s">
        <v>2362</v>
      </c>
      <c r="D1024" s="330" t="s">
        <v>2363</v>
      </c>
      <c r="E1024" s="21" t="s">
        <v>165</v>
      </c>
      <c r="F1024" s="331">
        <v>150.97800000000001</v>
      </c>
      <c r="G1024" s="43"/>
      <c r="H1024" s="49"/>
    </row>
    <row r="1025" s="2" customFormat="1" ht="16.8" customHeight="1">
      <c r="A1025" s="43"/>
      <c r="B1025" s="49"/>
      <c r="C1025" s="330" t="s">
        <v>2370</v>
      </c>
      <c r="D1025" s="330" t="s">
        <v>2371</v>
      </c>
      <c r="E1025" s="21" t="s">
        <v>165</v>
      </c>
      <c r="F1025" s="331">
        <v>22.809000000000001</v>
      </c>
      <c r="G1025" s="43"/>
      <c r="H1025" s="49"/>
    </row>
    <row r="1026" s="2" customFormat="1" ht="16.8" customHeight="1">
      <c r="A1026" s="43"/>
      <c r="B1026" s="49"/>
      <c r="C1026" s="326" t="s">
        <v>422</v>
      </c>
      <c r="D1026" s="327" t="s">
        <v>423</v>
      </c>
      <c r="E1026" s="328" t="s">
        <v>165</v>
      </c>
      <c r="F1026" s="329">
        <v>41.020000000000003</v>
      </c>
      <c r="G1026" s="43"/>
      <c r="H1026" s="49"/>
    </row>
    <row r="1027" s="2" customFormat="1" ht="16.8" customHeight="1">
      <c r="A1027" s="43"/>
      <c r="B1027" s="49"/>
      <c r="C1027" s="330" t="s">
        <v>32</v>
      </c>
      <c r="D1027" s="330" t="s">
        <v>7477</v>
      </c>
      <c r="E1027" s="21" t="s">
        <v>32</v>
      </c>
      <c r="F1027" s="331">
        <v>0</v>
      </c>
      <c r="G1027" s="43"/>
      <c r="H1027" s="49"/>
    </row>
    <row r="1028" s="2" customFormat="1" ht="16.8" customHeight="1">
      <c r="A1028" s="43"/>
      <c r="B1028" s="49"/>
      <c r="C1028" s="330" t="s">
        <v>32</v>
      </c>
      <c r="D1028" s="330" t="s">
        <v>7478</v>
      </c>
      <c r="E1028" s="21" t="s">
        <v>32</v>
      </c>
      <c r="F1028" s="331">
        <v>39.700000000000003</v>
      </c>
      <c r="G1028" s="43"/>
      <c r="H1028" s="49"/>
    </row>
    <row r="1029" s="2" customFormat="1" ht="16.8" customHeight="1">
      <c r="A1029" s="43"/>
      <c r="B1029" s="49"/>
      <c r="C1029" s="330" t="s">
        <v>32</v>
      </c>
      <c r="D1029" s="330" t="s">
        <v>7479</v>
      </c>
      <c r="E1029" s="21" t="s">
        <v>32</v>
      </c>
      <c r="F1029" s="331">
        <v>1.3200000000000001</v>
      </c>
      <c r="G1029" s="43"/>
      <c r="H1029" s="49"/>
    </row>
    <row r="1030" s="2" customFormat="1" ht="16.8" customHeight="1">
      <c r="A1030" s="43"/>
      <c r="B1030" s="49"/>
      <c r="C1030" s="330" t="s">
        <v>32</v>
      </c>
      <c r="D1030" s="330" t="s">
        <v>583</v>
      </c>
      <c r="E1030" s="21" t="s">
        <v>32</v>
      </c>
      <c r="F1030" s="331">
        <v>41.020000000000003</v>
      </c>
      <c r="G1030" s="43"/>
      <c r="H1030" s="49"/>
    </row>
    <row r="1031" s="2" customFormat="1" ht="16.8" customHeight="1">
      <c r="A1031" s="43"/>
      <c r="B1031" s="49"/>
      <c r="C1031" s="332" t="s">
        <v>6959</v>
      </c>
      <c r="D1031" s="43"/>
      <c r="E1031" s="43"/>
      <c r="F1031" s="43"/>
      <c r="G1031" s="43"/>
      <c r="H1031" s="49"/>
    </row>
    <row r="1032" s="2" customFormat="1" ht="16.8" customHeight="1">
      <c r="A1032" s="43"/>
      <c r="B1032" s="49"/>
      <c r="C1032" s="330" t="s">
        <v>1608</v>
      </c>
      <c r="D1032" s="330" t="s">
        <v>7480</v>
      </c>
      <c r="E1032" s="21" t="s">
        <v>165</v>
      </c>
      <c r="F1032" s="331">
        <v>41.020000000000003</v>
      </c>
      <c r="G1032" s="43"/>
      <c r="H1032" s="49"/>
    </row>
    <row r="1033" s="2" customFormat="1">
      <c r="A1033" s="43"/>
      <c r="B1033" s="49"/>
      <c r="C1033" s="330" t="s">
        <v>1618</v>
      </c>
      <c r="D1033" s="330" t="s">
        <v>7481</v>
      </c>
      <c r="E1033" s="21" t="s">
        <v>165</v>
      </c>
      <c r="F1033" s="331">
        <v>41.020000000000003</v>
      </c>
      <c r="G1033" s="43"/>
      <c r="H1033" s="49"/>
    </row>
    <row r="1034" s="2" customFormat="1">
      <c r="A1034" s="43"/>
      <c r="B1034" s="49"/>
      <c r="C1034" s="330" t="s">
        <v>1985</v>
      </c>
      <c r="D1034" s="330" t="s">
        <v>7461</v>
      </c>
      <c r="E1034" s="21" t="s">
        <v>165</v>
      </c>
      <c r="F1034" s="331">
        <v>667.21000000000004</v>
      </c>
      <c r="G1034" s="43"/>
      <c r="H1034" s="49"/>
    </row>
    <row r="1035" s="2" customFormat="1" ht="16.8" customHeight="1">
      <c r="A1035" s="43"/>
      <c r="B1035" s="49"/>
      <c r="C1035" s="330" t="s">
        <v>2002</v>
      </c>
      <c r="D1035" s="330" t="s">
        <v>7462</v>
      </c>
      <c r="E1035" s="21" t="s">
        <v>165</v>
      </c>
      <c r="F1035" s="331">
        <v>1479.252</v>
      </c>
      <c r="G1035" s="43"/>
      <c r="H1035" s="49"/>
    </row>
    <row r="1036" s="2" customFormat="1">
      <c r="A1036" s="43"/>
      <c r="B1036" s="49"/>
      <c r="C1036" s="330" t="s">
        <v>2344</v>
      </c>
      <c r="D1036" s="330" t="s">
        <v>7463</v>
      </c>
      <c r="E1036" s="21" t="s">
        <v>165</v>
      </c>
      <c r="F1036" s="331">
        <v>667.21000000000004</v>
      </c>
      <c r="G1036" s="43"/>
      <c r="H1036" s="49"/>
    </row>
    <row r="1037" s="2" customFormat="1" ht="16.8" customHeight="1">
      <c r="A1037" s="43"/>
      <c r="B1037" s="49"/>
      <c r="C1037" s="330" t="s">
        <v>2349</v>
      </c>
      <c r="D1037" s="330" t="s">
        <v>2350</v>
      </c>
      <c r="E1037" s="21" t="s">
        <v>561</v>
      </c>
      <c r="F1037" s="331">
        <v>106.932</v>
      </c>
      <c r="G1037" s="43"/>
      <c r="H1037" s="49"/>
    </row>
    <row r="1038" s="2" customFormat="1" ht="16.8" customHeight="1">
      <c r="A1038" s="43"/>
      <c r="B1038" s="49"/>
      <c r="C1038" s="326" t="s">
        <v>425</v>
      </c>
      <c r="D1038" s="327" t="s">
        <v>415</v>
      </c>
      <c r="E1038" s="328" t="s">
        <v>260</v>
      </c>
      <c r="F1038" s="329">
        <v>26.469999999999999</v>
      </c>
      <c r="G1038" s="43"/>
      <c r="H1038" s="49"/>
    </row>
    <row r="1039" s="2" customFormat="1" ht="16.8" customHeight="1">
      <c r="A1039" s="43"/>
      <c r="B1039" s="49"/>
      <c r="C1039" s="330" t="s">
        <v>32</v>
      </c>
      <c r="D1039" s="330" t="s">
        <v>7482</v>
      </c>
      <c r="E1039" s="21" t="s">
        <v>32</v>
      </c>
      <c r="F1039" s="331">
        <v>0</v>
      </c>
      <c r="G1039" s="43"/>
      <c r="H1039" s="49"/>
    </row>
    <row r="1040" s="2" customFormat="1" ht="16.8" customHeight="1">
      <c r="A1040" s="43"/>
      <c r="B1040" s="49"/>
      <c r="C1040" s="330" t="s">
        <v>32</v>
      </c>
      <c r="D1040" s="330" t="s">
        <v>7483</v>
      </c>
      <c r="E1040" s="21" t="s">
        <v>32</v>
      </c>
      <c r="F1040" s="331">
        <v>26.469999999999999</v>
      </c>
      <c r="G1040" s="43"/>
      <c r="H1040" s="49"/>
    </row>
    <row r="1041" s="2" customFormat="1" ht="16.8" customHeight="1">
      <c r="A1041" s="43"/>
      <c r="B1041" s="49"/>
      <c r="C1041" s="332" t="s">
        <v>6959</v>
      </c>
      <c r="D1041" s="43"/>
      <c r="E1041" s="43"/>
      <c r="F1041" s="43"/>
      <c r="G1041" s="43"/>
      <c r="H1041" s="49"/>
    </row>
    <row r="1042" s="2" customFormat="1" ht="16.8" customHeight="1">
      <c r="A1042" s="43"/>
      <c r="B1042" s="49"/>
      <c r="C1042" s="330" t="s">
        <v>2002</v>
      </c>
      <c r="D1042" s="330" t="s">
        <v>7462</v>
      </c>
      <c r="E1042" s="21" t="s">
        <v>165</v>
      </c>
      <c r="F1042" s="331">
        <v>1479.252</v>
      </c>
      <c r="G1042" s="43"/>
      <c r="H1042" s="49"/>
    </row>
    <row r="1043" s="2" customFormat="1" ht="16.8" customHeight="1">
      <c r="A1043" s="43"/>
      <c r="B1043" s="49"/>
      <c r="C1043" s="330" t="s">
        <v>2021</v>
      </c>
      <c r="D1043" s="330" t="s">
        <v>7466</v>
      </c>
      <c r="E1043" s="21" t="s">
        <v>165</v>
      </c>
      <c r="F1043" s="331">
        <v>196.81999999999999</v>
      </c>
      <c r="G1043" s="43"/>
      <c r="H1043" s="49"/>
    </row>
    <row r="1044" s="2" customFormat="1">
      <c r="A1044" s="43"/>
      <c r="B1044" s="49"/>
      <c r="C1044" s="330" t="s">
        <v>2311</v>
      </c>
      <c r="D1044" s="330" t="s">
        <v>7468</v>
      </c>
      <c r="E1044" s="21" t="s">
        <v>785</v>
      </c>
      <c r="F1044" s="331">
        <v>231.06</v>
      </c>
      <c r="G1044" s="43"/>
      <c r="H1044" s="49"/>
    </row>
    <row r="1045" s="2" customFormat="1" ht="16.8" customHeight="1">
      <c r="A1045" s="43"/>
      <c r="B1045" s="49"/>
      <c r="C1045" s="330" t="s">
        <v>2362</v>
      </c>
      <c r="D1045" s="330" t="s">
        <v>2363</v>
      </c>
      <c r="E1045" s="21" t="s">
        <v>165</v>
      </c>
      <c r="F1045" s="331">
        <v>150.97800000000001</v>
      </c>
      <c r="G1045" s="43"/>
      <c r="H1045" s="49"/>
    </row>
    <row r="1046" s="2" customFormat="1" ht="16.8" customHeight="1">
      <c r="A1046" s="43"/>
      <c r="B1046" s="49"/>
      <c r="C1046" s="326" t="s">
        <v>427</v>
      </c>
      <c r="D1046" s="327" t="s">
        <v>406</v>
      </c>
      <c r="E1046" s="328" t="s">
        <v>260</v>
      </c>
      <c r="F1046" s="329">
        <v>24.175000000000001</v>
      </c>
      <c r="G1046" s="43"/>
      <c r="H1046" s="49"/>
    </row>
    <row r="1047" s="2" customFormat="1" ht="16.8" customHeight="1">
      <c r="A1047" s="43"/>
      <c r="B1047" s="49"/>
      <c r="C1047" s="330" t="s">
        <v>32</v>
      </c>
      <c r="D1047" s="330" t="s">
        <v>7484</v>
      </c>
      <c r="E1047" s="21" t="s">
        <v>32</v>
      </c>
      <c r="F1047" s="331">
        <v>24.175000000000001</v>
      </c>
      <c r="G1047" s="43"/>
      <c r="H1047" s="49"/>
    </row>
    <row r="1048" s="2" customFormat="1" ht="16.8" customHeight="1">
      <c r="A1048" s="43"/>
      <c r="B1048" s="49"/>
      <c r="C1048" s="332" t="s">
        <v>6959</v>
      </c>
      <c r="D1048" s="43"/>
      <c r="E1048" s="43"/>
      <c r="F1048" s="43"/>
      <c r="G1048" s="43"/>
      <c r="H1048" s="49"/>
    </row>
    <row r="1049" s="2" customFormat="1" ht="16.8" customHeight="1">
      <c r="A1049" s="43"/>
      <c r="B1049" s="49"/>
      <c r="C1049" s="330" t="s">
        <v>2002</v>
      </c>
      <c r="D1049" s="330" t="s">
        <v>7462</v>
      </c>
      <c r="E1049" s="21" t="s">
        <v>165</v>
      </c>
      <c r="F1049" s="331">
        <v>1479.252</v>
      </c>
      <c r="G1049" s="43"/>
      <c r="H1049" s="49"/>
    </row>
    <row r="1050" s="2" customFormat="1" ht="16.8" customHeight="1">
      <c r="A1050" s="43"/>
      <c r="B1050" s="49"/>
      <c r="C1050" s="330" t="s">
        <v>2021</v>
      </c>
      <c r="D1050" s="330" t="s">
        <v>7466</v>
      </c>
      <c r="E1050" s="21" t="s">
        <v>165</v>
      </c>
      <c r="F1050" s="331">
        <v>196.81999999999999</v>
      </c>
      <c r="G1050" s="43"/>
      <c r="H1050" s="49"/>
    </row>
    <row r="1051" s="2" customFormat="1" ht="16.8" customHeight="1">
      <c r="A1051" s="43"/>
      <c r="B1051" s="49"/>
      <c r="C1051" s="330" t="s">
        <v>2362</v>
      </c>
      <c r="D1051" s="330" t="s">
        <v>2363</v>
      </c>
      <c r="E1051" s="21" t="s">
        <v>165</v>
      </c>
      <c r="F1051" s="331">
        <v>150.97800000000001</v>
      </c>
      <c r="G1051" s="43"/>
      <c r="H1051" s="49"/>
    </row>
    <row r="1052" s="2" customFormat="1" ht="16.8" customHeight="1">
      <c r="A1052" s="43"/>
      <c r="B1052" s="49"/>
      <c r="C1052" s="330" t="s">
        <v>2370</v>
      </c>
      <c r="D1052" s="330" t="s">
        <v>2371</v>
      </c>
      <c r="E1052" s="21" t="s">
        <v>165</v>
      </c>
      <c r="F1052" s="331">
        <v>22.809000000000001</v>
      </c>
      <c r="G1052" s="43"/>
      <c r="H1052" s="49"/>
    </row>
    <row r="1053" s="2" customFormat="1" ht="16.8" customHeight="1">
      <c r="A1053" s="43"/>
      <c r="B1053" s="49"/>
      <c r="C1053" s="326" t="s">
        <v>430</v>
      </c>
      <c r="D1053" s="327" t="s">
        <v>431</v>
      </c>
      <c r="E1053" s="328" t="s">
        <v>165</v>
      </c>
      <c r="F1053" s="329">
        <v>173.19200000000001</v>
      </c>
      <c r="G1053" s="43"/>
      <c r="H1053" s="49"/>
    </row>
    <row r="1054" s="2" customFormat="1" ht="16.8" customHeight="1">
      <c r="A1054" s="43"/>
      <c r="B1054" s="49"/>
      <c r="C1054" s="330" t="s">
        <v>32</v>
      </c>
      <c r="D1054" s="330" t="s">
        <v>2050</v>
      </c>
      <c r="E1054" s="21" t="s">
        <v>32</v>
      </c>
      <c r="F1054" s="331">
        <v>0</v>
      </c>
      <c r="G1054" s="43"/>
      <c r="H1054" s="49"/>
    </row>
    <row r="1055" s="2" customFormat="1" ht="16.8" customHeight="1">
      <c r="A1055" s="43"/>
      <c r="B1055" s="49"/>
      <c r="C1055" s="330" t="s">
        <v>32</v>
      </c>
      <c r="D1055" s="330" t="s">
        <v>7485</v>
      </c>
      <c r="E1055" s="21" t="s">
        <v>32</v>
      </c>
      <c r="F1055" s="331">
        <v>173.19200000000001</v>
      </c>
      <c r="G1055" s="43"/>
      <c r="H1055" s="49"/>
    </row>
    <row r="1056" s="2" customFormat="1" ht="16.8" customHeight="1">
      <c r="A1056" s="43"/>
      <c r="B1056" s="49"/>
      <c r="C1056" s="332" t="s">
        <v>6959</v>
      </c>
      <c r="D1056" s="43"/>
      <c r="E1056" s="43"/>
      <c r="F1056" s="43"/>
      <c r="G1056" s="43"/>
      <c r="H1056" s="49"/>
    </row>
    <row r="1057" s="2" customFormat="1" ht="16.8" customHeight="1">
      <c r="A1057" s="43"/>
      <c r="B1057" s="49"/>
      <c r="C1057" s="330" t="s">
        <v>1952</v>
      </c>
      <c r="D1057" s="330" t="s">
        <v>7459</v>
      </c>
      <c r="E1057" s="21" t="s">
        <v>165</v>
      </c>
      <c r="F1057" s="331">
        <v>738.12</v>
      </c>
      <c r="G1057" s="43"/>
      <c r="H1057" s="49"/>
    </row>
    <row r="1058" s="2" customFormat="1" ht="16.8" customHeight="1">
      <c r="A1058" s="43"/>
      <c r="B1058" s="49"/>
      <c r="C1058" s="330" t="s">
        <v>1968</v>
      </c>
      <c r="D1058" s="330" t="s">
        <v>7460</v>
      </c>
      <c r="E1058" s="21" t="s">
        <v>165</v>
      </c>
      <c r="F1058" s="331">
        <v>626.19000000000005</v>
      </c>
      <c r="G1058" s="43"/>
      <c r="H1058" s="49"/>
    </row>
    <row r="1059" s="2" customFormat="1">
      <c r="A1059" s="43"/>
      <c r="B1059" s="49"/>
      <c r="C1059" s="330" t="s">
        <v>1985</v>
      </c>
      <c r="D1059" s="330" t="s">
        <v>7461</v>
      </c>
      <c r="E1059" s="21" t="s">
        <v>165</v>
      </c>
      <c r="F1059" s="331">
        <v>667.21000000000004</v>
      </c>
      <c r="G1059" s="43"/>
      <c r="H1059" s="49"/>
    </row>
    <row r="1060" s="2" customFormat="1" ht="16.8" customHeight="1">
      <c r="A1060" s="43"/>
      <c r="B1060" s="49"/>
      <c r="C1060" s="330" t="s">
        <v>2002</v>
      </c>
      <c r="D1060" s="330" t="s">
        <v>7462</v>
      </c>
      <c r="E1060" s="21" t="s">
        <v>165</v>
      </c>
      <c r="F1060" s="331">
        <v>1479.252</v>
      </c>
      <c r="G1060" s="43"/>
      <c r="H1060" s="49"/>
    </row>
    <row r="1061" s="2" customFormat="1">
      <c r="A1061" s="43"/>
      <c r="B1061" s="49"/>
      <c r="C1061" s="330" t="s">
        <v>2344</v>
      </c>
      <c r="D1061" s="330" t="s">
        <v>7463</v>
      </c>
      <c r="E1061" s="21" t="s">
        <v>165</v>
      </c>
      <c r="F1061" s="331">
        <v>667.21000000000004</v>
      </c>
      <c r="G1061" s="43"/>
      <c r="H1061" s="49"/>
    </row>
    <row r="1062" s="2" customFormat="1" ht="16.8" customHeight="1">
      <c r="A1062" s="43"/>
      <c r="B1062" s="49"/>
      <c r="C1062" s="330" t="s">
        <v>2271</v>
      </c>
      <c r="D1062" s="330" t="s">
        <v>2272</v>
      </c>
      <c r="E1062" s="21" t="s">
        <v>165</v>
      </c>
      <c r="F1062" s="331">
        <v>1314.999</v>
      </c>
      <c r="G1062" s="43"/>
      <c r="H1062" s="49"/>
    </row>
    <row r="1063" s="2" customFormat="1" ht="16.8" customHeight="1">
      <c r="A1063" s="43"/>
      <c r="B1063" s="49"/>
      <c r="C1063" s="330" t="s">
        <v>2349</v>
      </c>
      <c r="D1063" s="330" t="s">
        <v>2350</v>
      </c>
      <c r="E1063" s="21" t="s">
        <v>561</v>
      </c>
      <c r="F1063" s="331">
        <v>106.932</v>
      </c>
      <c r="G1063" s="43"/>
      <c r="H1063" s="49"/>
    </row>
    <row r="1064" s="2" customFormat="1" ht="16.8" customHeight="1">
      <c r="A1064" s="43"/>
      <c r="B1064" s="49"/>
      <c r="C1064" s="326" t="s">
        <v>434</v>
      </c>
      <c r="D1064" s="327" t="s">
        <v>435</v>
      </c>
      <c r="E1064" s="328" t="s">
        <v>260</v>
      </c>
      <c r="F1064" s="329">
        <v>60.93</v>
      </c>
      <c r="G1064" s="43"/>
      <c r="H1064" s="49"/>
    </row>
    <row r="1065" s="2" customFormat="1" ht="16.8" customHeight="1">
      <c r="A1065" s="43"/>
      <c r="B1065" s="49"/>
      <c r="C1065" s="330" t="s">
        <v>32</v>
      </c>
      <c r="D1065" s="330" t="s">
        <v>7486</v>
      </c>
      <c r="E1065" s="21" t="s">
        <v>32</v>
      </c>
      <c r="F1065" s="331">
        <v>60.93</v>
      </c>
      <c r="G1065" s="43"/>
      <c r="H1065" s="49"/>
    </row>
    <row r="1066" s="2" customFormat="1" ht="16.8" customHeight="1">
      <c r="A1066" s="43"/>
      <c r="B1066" s="49"/>
      <c r="C1066" s="332" t="s">
        <v>6959</v>
      </c>
      <c r="D1066" s="43"/>
      <c r="E1066" s="43"/>
      <c r="F1066" s="43"/>
      <c r="G1066" s="43"/>
      <c r="H1066" s="49"/>
    </row>
    <row r="1067" s="2" customFormat="1" ht="16.8" customHeight="1">
      <c r="A1067" s="43"/>
      <c r="B1067" s="49"/>
      <c r="C1067" s="330" t="s">
        <v>1952</v>
      </c>
      <c r="D1067" s="330" t="s">
        <v>7459</v>
      </c>
      <c r="E1067" s="21" t="s">
        <v>165</v>
      </c>
      <c r="F1067" s="331">
        <v>738.12</v>
      </c>
      <c r="G1067" s="43"/>
      <c r="H1067" s="49"/>
    </row>
    <row r="1068" s="2" customFormat="1" ht="16.8" customHeight="1">
      <c r="A1068" s="43"/>
      <c r="B1068" s="49"/>
      <c r="C1068" s="330" t="s">
        <v>2002</v>
      </c>
      <c r="D1068" s="330" t="s">
        <v>7462</v>
      </c>
      <c r="E1068" s="21" t="s">
        <v>165</v>
      </c>
      <c r="F1068" s="331">
        <v>1479.252</v>
      </c>
      <c r="G1068" s="43"/>
      <c r="H1068" s="49"/>
    </row>
    <row r="1069" s="2" customFormat="1" ht="16.8" customHeight="1">
      <c r="A1069" s="43"/>
      <c r="B1069" s="49"/>
      <c r="C1069" s="330" t="s">
        <v>1973</v>
      </c>
      <c r="D1069" s="330" t="s">
        <v>7465</v>
      </c>
      <c r="E1069" s="21" t="s">
        <v>165</v>
      </c>
      <c r="F1069" s="331">
        <v>111.93000000000001</v>
      </c>
      <c r="G1069" s="43"/>
      <c r="H1069" s="49"/>
    </row>
    <row r="1070" s="2" customFormat="1" ht="16.8" customHeight="1">
      <c r="A1070" s="43"/>
      <c r="B1070" s="49"/>
      <c r="C1070" s="330" t="s">
        <v>2021</v>
      </c>
      <c r="D1070" s="330" t="s">
        <v>7466</v>
      </c>
      <c r="E1070" s="21" t="s">
        <v>165</v>
      </c>
      <c r="F1070" s="331">
        <v>196.81999999999999</v>
      </c>
      <c r="G1070" s="43"/>
      <c r="H1070" s="49"/>
    </row>
    <row r="1071" s="2" customFormat="1" ht="16.8" customHeight="1">
      <c r="A1071" s="43"/>
      <c r="B1071" s="49"/>
      <c r="C1071" s="330" t="s">
        <v>2334</v>
      </c>
      <c r="D1071" s="330" t="s">
        <v>7467</v>
      </c>
      <c r="E1071" s="21" t="s">
        <v>785</v>
      </c>
      <c r="F1071" s="331">
        <v>223.86000000000001</v>
      </c>
      <c r="G1071" s="43"/>
      <c r="H1071" s="49"/>
    </row>
    <row r="1072" s="2" customFormat="1">
      <c r="A1072" s="43"/>
      <c r="B1072" s="49"/>
      <c r="C1072" s="330" t="s">
        <v>2311</v>
      </c>
      <c r="D1072" s="330" t="s">
        <v>7468</v>
      </c>
      <c r="E1072" s="21" t="s">
        <v>785</v>
      </c>
      <c r="F1072" s="331">
        <v>231.06</v>
      </c>
      <c r="G1072" s="43"/>
      <c r="H1072" s="49"/>
    </row>
    <row r="1073" s="2" customFormat="1" ht="16.8" customHeight="1">
      <c r="A1073" s="43"/>
      <c r="B1073" s="49"/>
      <c r="C1073" s="330" t="s">
        <v>2362</v>
      </c>
      <c r="D1073" s="330" t="s">
        <v>2363</v>
      </c>
      <c r="E1073" s="21" t="s">
        <v>165</v>
      </c>
      <c r="F1073" s="331">
        <v>150.97800000000001</v>
      </c>
      <c r="G1073" s="43"/>
      <c r="H1073" s="49"/>
    </row>
    <row r="1074" s="2" customFormat="1" ht="16.8" customHeight="1">
      <c r="A1074" s="43"/>
      <c r="B1074" s="49"/>
      <c r="C1074" s="326" t="s">
        <v>438</v>
      </c>
      <c r="D1074" s="327" t="s">
        <v>439</v>
      </c>
      <c r="E1074" s="328" t="s">
        <v>165</v>
      </c>
      <c r="F1074" s="329">
        <v>125.07899999999999</v>
      </c>
      <c r="G1074" s="43"/>
      <c r="H1074" s="49"/>
    </row>
    <row r="1075" s="2" customFormat="1" ht="16.8" customHeight="1">
      <c r="A1075" s="43"/>
      <c r="B1075" s="49"/>
      <c r="C1075" s="330" t="s">
        <v>32</v>
      </c>
      <c r="D1075" s="330" t="s">
        <v>7487</v>
      </c>
      <c r="E1075" s="21" t="s">
        <v>32</v>
      </c>
      <c r="F1075" s="331">
        <v>0</v>
      </c>
      <c r="G1075" s="43"/>
      <c r="H1075" s="49"/>
    </row>
    <row r="1076" s="2" customFormat="1" ht="16.8" customHeight="1">
      <c r="A1076" s="43"/>
      <c r="B1076" s="49"/>
      <c r="C1076" s="330" t="s">
        <v>32</v>
      </c>
      <c r="D1076" s="330" t="s">
        <v>7150</v>
      </c>
      <c r="E1076" s="21" t="s">
        <v>32</v>
      </c>
      <c r="F1076" s="331">
        <v>125.07899999999999</v>
      </c>
      <c r="G1076" s="43"/>
      <c r="H1076" s="49"/>
    </row>
    <row r="1077" s="2" customFormat="1" ht="16.8" customHeight="1">
      <c r="A1077" s="43"/>
      <c r="B1077" s="49"/>
      <c r="C1077" s="332" t="s">
        <v>6959</v>
      </c>
      <c r="D1077" s="43"/>
      <c r="E1077" s="43"/>
      <c r="F1077" s="43"/>
      <c r="G1077" s="43"/>
      <c r="H1077" s="49"/>
    </row>
    <row r="1078" s="2" customFormat="1" ht="16.8" customHeight="1">
      <c r="A1078" s="43"/>
      <c r="B1078" s="49"/>
      <c r="C1078" s="330" t="s">
        <v>1952</v>
      </c>
      <c r="D1078" s="330" t="s">
        <v>7459</v>
      </c>
      <c r="E1078" s="21" t="s">
        <v>165</v>
      </c>
      <c r="F1078" s="331">
        <v>738.12</v>
      </c>
      <c r="G1078" s="43"/>
      <c r="H1078" s="49"/>
    </row>
    <row r="1079" s="2" customFormat="1" ht="16.8" customHeight="1">
      <c r="A1079" s="43"/>
      <c r="B1079" s="49"/>
      <c r="C1079" s="330" t="s">
        <v>1968</v>
      </c>
      <c r="D1079" s="330" t="s">
        <v>7460</v>
      </c>
      <c r="E1079" s="21" t="s">
        <v>165</v>
      </c>
      <c r="F1079" s="331">
        <v>626.19000000000005</v>
      </c>
      <c r="G1079" s="43"/>
      <c r="H1079" s="49"/>
    </row>
    <row r="1080" s="2" customFormat="1">
      <c r="A1080" s="43"/>
      <c r="B1080" s="49"/>
      <c r="C1080" s="330" t="s">
        <v>1985</v>
      </c>
      <c r="D1080" s="330" t="s">
        <v>7461</v>
      </c>
      <c r="E1080" s="21" t="s">
        <v>165</v>
      </c>
      <c r="F1080" s="331">
        <v>667.21000000000004</v>
      </c>
      <c r="G1080" s="43"/>
      <c r="H1080" s="49"/>
    </row>
    <row r="1081" s="2" customFormat="1" ht="16.8" customHeight="1">
      <c r="A1081" s="43"/>
      <c r="B1081" s="49"/>
      <c r="C1081" s="330" t="s">
        <v>2002</v>
      </c>
      <c r="D1081" s="330" t="s">
        <v>7462</v>
      </c>
      <c r="E1081" s="21" t="s">
        <v>165</v>
      </c>
      <c r="F1081" s="331">
        <v>1479.252</v>
      </c>
      <c r="G1081" s="43"/>
      <c r="H1081" s="49"/>
    </row>
    <row r="1082" s="2" customFormat="1">
      <c r="A1082" s="43"/>
      <c r="B1082" s="49"/>
      <c r="C1082" s="330" t="s">
        <v>2344</v>
      </c>
      <c r="D1082" s="330" t="s">
        <v>7463</v>
      </c>
      <c r="E1082" s="21" t="s">
        <v>165</v>
      </c>
      <c r="F1082" s="331">
        <v>667.21000000000004</v>
      </c>
      <c r="G1082" s="43"/>
      <c r="H1082" s="49"/>
    </row>
    <row r="1083" s="2" customFormat="1" ht="16.8" customHeight="1">
      <c r="A1083" s="43"/>
      <c r="B1083" s="49"/>
      <c r="C1083" s="330" t="s">
        <v>2271</v>
      </c>
      <c r="D1083" s="330" t="s">
        <v>2272</v>
      </c>
      <c r="E1083" s="21" t="s">
        <v>165</v>
      </c>
      <c r="F1083" s="331">
        <v>1314.999</v>
      </c>
      <c r="G1083" s="43"/>
      <c r="H1083" s="49"/>
    </row>
    <row r="1084" s="2" customFormat="1" ht="16.8" customHeight="1">
      <c r="A1084" s="43"/>
      <c r="B1084" s="49"/>
      <c r="C1084" s="330" t="s">
        <v>2349</v>
      </c>
      <c r="D1084" s="330" t="s">
        <v>2350</v>
      </c>
      <c r="E1084" s="21" t="s">
        <v>561</v>
      </c>
      <c r="F1084" s="331">
        <v>106.932</v>
      </c>
      <c r="G1084" s="43"/>
      <c r="H1084" s="49"/>
    </row>
    <row r="1085" s="2" customFormat="1" ht="16.8" customHeight="1">
      <c r="A1085" s="43"/>
      <c r="B1085" s="49"/>
      <c r="C1085" s="326" t="s">
        <v>442</v>
      </c>
      <c r="D1085" s="327" t="s">
        <v>435</v>
      </c>
      <c r="E1085" s="328" t="s">
        <v>260</v>
      </c>
      <c r="F1085" s="329">
        <v>45.759999999999998</v>
      </c>
      <c r="G1085" s="43"/>
      <c r="H1085" s="49"/>
    </row>
    <row r="1086" s="2" customFormat="1" ht="16.8" customHeight="1">
      <c r="A1086" s="43"/>
      <c r="B1086" s="49"/>
      <c r="C1086" s="330" t="s">
        <v>32</v>
      </c>
      <c r="D1086" s="330" t="s">
        <v>7487</v>
      </c>
      <c r="E1086" s="21" t="s">
        <v>32</v>
      </c>
      <c r="F1086" s="331">
        <v>0</v>
      </c>
      <c r="G1086" s="43"/>
      <c r="H1086" s="49"/>
    </row>
    <row r="1087" s="2" customFormat="1" ht="16.8" customHeight="1">
      <c r="A1087" s="43"/>
      <c r="B1087" s="49"/>
      <c r="C1087" s="330" t="s">
        <v>32</v>
      </c>
      <c r="D1087" s="330" t="s">
        <v>7488</v>
      </c>
      <c r="E1087" s="21" t="s">
        <v>32</v>
      </c>
      <c r="F1087" s="331">
        <v>45.759999999999998</v>
      </c>
      <c r="G1087" s="43"/>
      <c r="H1087" s="49"/>
    </row>
    <row r="1088" s="2" customFormat="1" ht="16.8" customHeight="1">
      <c r="A1088" s="43"/>
      <c r="B1088" s="49"/>
      <c r="C1088" s="332" t="s">
        <v>6959</v>
      </c>
      <c r="D1088" s="43"/>
      <c r="E1088" s="43"/>
      <c r="F1088" s="43"/>
      <c r="G1088" s="43"/>
      <c r="H1088" s="49"/>
    </row>
    <row r="1089" s="2" customFormat="1" ht="16.8" customHeight="1">
      <c r="A1089" s="43"/>
      <c r="B1089" s="49"/>
      <c r="C1089" s="330" t="s">
        <v>1952</v>
      </c>
      <c r="D1089" s="330" t="s">
        <v>7459</v>
      </c>
      <c r="E1089" s="21" t="s">
        <v>165</v>
      </c>
      <c r="F1089" s="331">
        <v>738.12</v>
      </c>
      <c r="G1089" s="43"/>
      <c r="H1089" s="49"/>
    </row>
    <row r="1090" s="2" customFormat="1" ht="16.8" customHeight="1">
      <c r="A1090" s="43"/>
      <c r="B1090" s="49"/>
      <c r="C1090" s="330" t="s">
        <v>2002</v>
      </c>
      <c r="D1090" s="330" t="s">
        <v>7462</v>
      </c>
      <c r="E1090" s="21" t="s">
        <v>165</v>
      </c>
      <c r="F1090" s="331">
        <v>1479.252</v>
      </c>
      <c r="G1090" s="43"/>
      <c r="H1090" s="49"/>
    </row>
    <row r="1091" s="2" customFormat="1" ht="16.8" customHeight="1">
      <c r="A1091" s="43"/>
      <c r="B1091" s="49"/>
      <c r="C1091" s="330" t="s">
        <v>1973</v>
      </c>
      <c r="D1091" s="330" t="s">
        <v>7465</v>
      </c>
      <c r="E1091" s="21" t="s">
        <v>165</v>
      </c>
      <c r="F1091" s="331">
        <v>111.93000000000001</v>
      </c>
      <c r="G1091" s="43"/>
      <c r="H1091" s="49"/>
    </row>
    <row r="1092" s="2" customFormat="1" ht="16.8" customHeight="1">
      <c r="A1092" s="43"/>
      <c r="B1092" s="49"/>
      <c r="C1092" s="330" t="s">
        <v>2021</v>
      </c>
      <c r="D1092" s="330" t="s">
        <v>7466</v>
      </c>
      <c r="E1092" s="21" t="s">
        <v>165</v>
      </c>
      <c r="F1092" s="331">
        <v>196.81999999999999</v>
      </c>
      <c r="G1092" s="43"/>
      <c r="H1092" s="49"/>
    </row>
    <row r="1093" s="2" customFormat="1" ht="16.8" customHeight="1">
      <c r="A1093" s="43"/>
      <c r="B1093" s="49"/>
      <c r="C1093" s="330" t="s">
        <v>2334</v>
      </c>
      <c r="D1093" s="330" t="s">
        <v>7467</v>
      </c>
      <c r="E1093" s="21" t="s">
        <v>785</v>
      </c>
      <c r="F1093" s="331">
        <v>223.86000000000001</v>
      </c>
      <c r="G1093" s="43"/>
      <c r="H1093" s="49"/>
    </row>
    <row r="1094" s="2" customFormat="1">
      <c r="A1094" s="43"/>
      <c r="B1094" s="49"/>
      <c r="C1094" s="330" t="s">
        <v>2311</v>
      </c>
      <c r="D1094" s="330" t="s">
        <v>7468</v>
      </c>
      <c r="E1094" s="21" t="s">
        <v>785</v>
      </c>
      <c r="F1094" s="331">
        <v>231.06</v>
      </c>
      <c r="G1094" s="43"/>
      <c r="H1094" s="49"/>
    </row>
    <row r="1095" s="2" customFormat="1" ht="16.8" customHeight="1">
      <c r="A1095" s="43"/>
      <c r="B1095" s="49"/>
      <c r="C1095" s="330" t="s">
        <v>2362</v>
      </c>
      <c r="D1095" s="330" t="s">
        <v>2363</v>
      </c>
      <c r="E1095" s="21" t="s">
        <v>165</v>
      </c>
      <c r="F1095" s="331">
        <v>150.97800000000001</v>
      </c>
      <c r="G1095" s="43"/>
      <c r="H1095" s="49"/>
    </row>
    <row r="1096" s="2" customFormat="1" ht="16.8" customHeight="1">
      <c r="A1096" s="43"/>
      <c r="B1096" s="49"/>
      <c r="C1096" s="326" t="s">
        <v>445</v>
      </c>
      <c r="D1096" s="327" t="s">
        <v>446</v>
      </c>
      <c r="E1096" s="328" t="s">
        <v>165</v>
      </c>
      <c r="F1096" s="329">
        <v>95.265000000000001</v>
      </c>
      <c r="G1096" s="43"/>
      <c r="H1096" s="49"/>
    </row>
    <row r="1097" s="2" customFormat="1" ht="16.8" customHeight="1">
      <c r="A1097" s="43"/>
      <c r="B1097" s="49"/>
      <c r="C1097" s="330" t="s">
        <v>32</v>
      </c>
      <c r="D1097" s="330" t="s">
        <v>953</v>
      </c>
      <c r="E1097" s="21" t="s">
        <v>32</v>
      </c>
      <c r="F1097" s="331">
        <v>0</v>
      </c>
      <c r="G1097" s="43"/>
      <c r="H1097" s="49"/>
    </row>
    <row r="1098" s="2" customFormat="1" ht="16.8" customHeight="1">
      <c r="A1098" s="43"/>
      <c r="B1098" s="49"/>
      <c r="C1098" s="330" t="s">
        <v>32</v>
      </c>
      <c r="D1098" s="330" t="s">
        <v>7489</v>
      </c>
      <c r="E1098" s="21" t="s">
        <v>32</v>
      </c>
      <c r="F1098" s="331">
        <v>7</v>
      </c>
      <c r="G1098" s="43"/>
      <c r="H1098" s="49"/>
    </row>
    <row r="1099" s="2" customFormat="1" ht="16.8" customHeight="1">
      <c r="A1099" s="43"/>
      <c r="B1099" s="49"/>
      <c r="C1099" s="330" t="s">
        <v>32</v>
      </c>
      <c r="D1099" s="330" t="s">
        <v>955</v>
      </c>
      <c r="E1099" s="21" t="s">
        <v>32</v>
      </c>
      <c r="F1099" s="331">
        <v>0</v>
      </c>
      <c r="G1099" s="43"/>
      <c r="H1099" s="49"/>
    </row>
    <row r="1100" s="2" customFormat="1" ht="16.8" customHeight="1">
      <c r="A1100" s="43"/>
      <c r="B1100" s="49"/>
      <c r="C1100" s="330" t="s">
        <v>32</v>
      </c>
      <c r="D1100" s="330" t="s">
        <v>7489</v>
      </c>
      <c r="E1100" s="21" t="s">
        <v>32</v>
      </c>
      <c r="F1100" s="331">
        <v>7</v>
      </c>
      <c r="G1100" s="43"/>
      <c r="H1100" s="49"/>
    </row>
    <row r="1101" s="2" customFormat="1" ht="16.8" customHeight="1">
      <c r="A1101" s="43"/>
      <c r="B1101" s="49"/>
      <c r="C1101" s="330" t="s">
        <v>32</v>
      </c>
      <c r="D1101" s="330" t="s">
        <v>956</v>
      </c>
      <c r="E1101" s="21" t="s">
        <v>32</v>
      </c>
      <c r="F1101" s="331">
        <v>0</v>
      </c>
      <c r="G1101" s="43"/>
      <c r="H1101" s="49"/>
    </row>
    <row r="1102" s="2" customFormat="1" ht="16.8" customHeight="1">
      <c r="A1102" s="43"/>
      <c r="B1102" s="49"/>
      <c r="C1102" s="330" t="s">
        <v>32</v>
      </c>
      <c r="D1102" s="330" t="s">
        <v>7489</v>
      </c>
      <c r="E1102" s="21" t="s">
        <v>32</v>
      </c>
      <c r="F1102" s="331">
        <v>7</v>
      </c>
      <c r="G1102" s="43"/>
      <c r="H1102" s="49"/>
    </row>
    <row r="1103" s="2" customFormat="1" ht="16.8" customHeight="1">
      <c r="A1103" s="43"/>
      <c r="B1103" s="49"/>
      <c r="C1103" s="330" t="s">
        <v>32</v>
      </c>
      <c r="D1103" s="330" t="s">
        <v>957</v>
      </c>
      <c r="E1103" s="21" t="s">
        <v>32</v>
      </c>
      <c r="F1103" s="331">
        <v>0</v>
      </c>
      <c r="G1103" s="43"/>
      <c r="H1103" s="49"/>
    </row>
    <row r="1104" s="2" customFormat="1" ht="16.8" customHeight="1">
      <c r="A1104" s="43"/>
      <c r="B1104" s="49"/>
      <c r="C1104" s="330" t="s">
        <v>32</v>
      </c>
      <c r="D1104" s="330" t="s">
        <v>7489</v>
      </c>
      <c r="E1104" s="21" t="s">
        <v>32</v>
      </c>
      <c r="F1104" s="331">
        <v>7</v>
      </c>
      <c r="G1104" s="43"/>
      <c r="H1104" s="49"/>
    </row>
    <row r="1105" s="2" customFormat="1" ht="16.8" customHeight="1">
      <c r="A1105" s="43"/>
      <c r="B1105" s="49"/>
      <c r="C1105" s="330" t="s">
        <v>32</v>
      </c>
      <c r="D1105" s="330" t="s">
        <v>958</v>
      </c>
      <c r="E1105" s="21" t="s">
        <v>32</v>
      </c>
      <c r="F1105" s="331">
        <v>0</v>
      </c>
      <c r="G1105" s="43"/>
      <c r="H1105" s="49"/>
    </row>
    <row r="1106" s="2" customFormat="1" ht="16.8" customHeight="1">
      <c r="A1106" s="43"/>
      <c r="B1106" s="49"/>
      <c r="C1106" s="330" t="s">
        <v>32</v>
      </c>
      <c r="D1106" s="330" t="s">
        <v>7490</v>
      </c>
      <c r="E1106" s="21" t="s">
        <v>32</v>
      </c>
      <c r="F1106" s="331">
        <v>6.8600000000000003</v>
      </c>
      <c r="G1106" s="43"/>
      <c r="H1106" s="49"/>
    </row>
    <row r="1107" s="2" customFormat="1" ht="16.8" customHeight="1">
      <c r="A1107" s="43"/>
      <c r="B1107" s="49"/>
      <c r="C1107" s="330" t="s">
        <v>32</v>
      </c>
      <c r="D1107" s="330" t="s">
        <v>960</v>
      </c>
      <c r="E1107" s="21" t="s">
        <v>32</v>
      </c>
      <c r="F1107" s="331">
        <v>0</v>
      </c>
      <c r="G1107" s="43"/>
      <c r="H1107" s="49"/>
    </row>
    <row r="1108" s="2" customFormat="1" ht="16.8" customHeight="1">
      <c r="A1108" s="43"/>
      <c r="B1108" s="49"/>
      <c r="C1108" s="330" t="s">
        <v>32</v>
      </c>
      <c r="D1108" s="330" t="s">
        <v>7490</v>
      </c>
      <c r="E1108" s="21" t="s">
        <v>32</v>
      </c>
      <c r="F1108" s="331">
        <v>6.8600000000000003</v>
      </c>
      <c r="G1108" s="43"/>
      <c r="H1108" s="49"/>
    </row>
    <row r="1109" s="2" customFormat="1" ht="16.8" customHeight="1">
      <c r="A1109" s="43"/>
      <c r="B1109" s="49"/>
      <c r="C1109" s="330" t="s">
        <v>32</v>
      </c>
      <c r="D1109" s="330" t="s">
        <v>7491</v>
      </c>
      <c r="E1109" s="21" t="s">
        <v>32</v>
      </c>
      <c r="F1109" s="331">
        <v>0</v>
      </c>
      <c r="G1109" s="43"/>
      <c r="H1109" s="49"/>
    </row>
    <row r="1110" s="2" customFormat="1" ht="16.8" customHeight="1">
      <c r="A1110" s="43"/>
      <c r="B1110" s="49"/>
      <c r="C1110" s="330" t="s">
        <v>32</v>
      </c>
      <c r="D1110" s="330" t="s">
        <v>7492</v>
      </c>
      <c r="E1110" s="21" t="s">
        <v>32</v>
      </c>
      <c r="F1110" s="331">
        <v>5.8799999999999999</v>
      </c>
      <c r="G1110" s="43"/>
      <c r="H1110" s="49"/>
    </row>
    <row r="1111" s="2" customFormat="1" ht="16.8" customHeight="1">
      <c r="A1111" s="43"/>
      <c r="B1111" s="49"/>
      <c r="C1111" s="330" t="s">
        <v>32</v>
      </c>
      <c r="D1111" s="330" t="s">
        <v>1006</v>
      </c>
      <c r="E1111" s="21" t="s">
        <v>32</v>
      </c>
      <c r="F1111" s="331">
        <v>0</v>
      </c>
      <c r="G1111" s="43"/>
      <c r="H1111" s="49"/>
    </row>
    <row r="1112" s="2" customFormat="1" ht="16.8" customHeight="1">
      <c r="A1112" s="43"/>
      <c r="B1112" s="49"/>
      <c r="C1112" s="330" t="s">
        <v>32</v>
      </c>
      <c r="D1112" s="330" t="s">
        <v>7493</v>
      </c>
      <c r="E1112" s="21" t="s">
        <v>32</v>
      </c>
      <c r="F1112" s="331">
        <v>5.5999999999999996</v>
      </c>
      <c r="G1112" s="43"/>
      <c r="H1112" s="49"/>
    </row>
    <row r="1113" s="2" customFormat="1" ht="16.8" customHeight="1">
      <c r="A1113" s="43"/>
      <c r="B1113" s="49"/>
      <c r="C1113" s="330" t="s">
        <v>32</v>
      </c>
      <c r="D1113" s="330" t="s">
        <v>7494</v>
      </c>
      <c r="E1113" s="21" t="s">
        <v>32</v>
      </c>
      <c r="F1113" s="331">
        <v>0</v>
      </c>
      <c r="G1113" s="43"/>
      <c r="H1113" s="49"/>
    </row>
    <row r="1114" s="2" customFormat="1" ht="16.8" customHeight="1">
      <c r="A1114" s="43"/>
      <c r="B1114" s="49"/>
      <c r="C1114" s="330" t="s">
        <v>32</v>
      </c>
      <c r="D1114" s="330" t="s">
        <v>7495</v>
      </c>
      <c r="E1114" s="21" t="s">
        <v>32</v>
      </c>
      <c r="F1114" s="331">
        <v>3.6400000000000001</v>
      </c>
      <c r="G1114" s="43"/>
      <c r="H1114" s="49"/>
    </row>
    <row r="1115" s="2" customFormat="1" ht="16.8" customHeight="1">
      <c r="A1115" s="43"/>
      <c r="B1115" s="49"/>
      <c r="C1115" s="330" t="s">
        <v>32</v>
      </c>
      <c r="D1115" s="330" t="s">
        <v>811</v>
      </c>
      <c r="E1115" s="21" t="s">
        <v>32</v>
      </c>
      <c r="F1115" s="331">
        <v>0</v>
      </c>
      <c r="G1115" s="43"/>
      <c r="H1115" s="49"/>
    </row>
    <row r="1116" s="2" customFormat="1" ht="16.8" customHeight="1">
      <c r="A1116" s="43"/>
      <c r="B1116" s="49"/>
      <c r="C1116" s="330" t="s">
        <v>32</v>
      </c>
      <c r="D1116" s="330" t="s">
        <v>975</v>
      </c>
      <c r="E1116" s="21" t="s">
        <v>32</v>
      </c>
      <c r="F1116" s="331">
        <v>0</v>
      </c>
      <c r="G1116" s="43"/>
      <c r="H1116" s="49"/>
    </row>
    <row r="1117" s="2" customFormat="1" ht="16.8" customHeight="1">
      <c r="A1117" s="43"/>
      <c r="B1117" s="49"/>
      <c r="C1117" s="330" t="s">
        <v>32</v>
      </c>
      <c r="D1117" s="330" t="s">
        <v>7496</v>
      </c>
      <c r="E1117" s="21" t="s">
        <v>32</v>
      </c>
      <c r="F1117" s="331">
        <v>6.8129999999999997</v>
      </c>
      <c r="G1117" s="43"/>
      <c r="H1117" s="49"/>
    </row>
    <row r="1118" s="2" customFormat="1" ht="16.8" customHeight="1">
      <c r="A1118" s="43"/>
      <c r="B1118" s="49"/>
      <c r="C1118" s="330" t="s">
        <v>32</v>
      </c>
      <c r="D1118" s="330" t="s">
        <v>977</v>
      </c>
      <c r="E1118" s="21" t="s">
        <v>32</v>
      </c>
      <c r="F1118" s="331">
        <v>0</v>
      </c>
      <c r="G1118" s="43"/>
      <c r="H1118" s="49"/>
    </row>
    <row r="1119" s="2" customFormat="1" ht="16.8" customHeight="1">
      <c r="A1119" s="43"/>
      <c r="B1119" s="49"/>
      <c r="C1119" s="330" t="s">
        <v>32</v>
      </c>
      <c r="D1119" s="330" t="s">
        <v>7496</v>
      </c>
      <c r="E1119" s="21" t="s">
        <v>32</v>
      </c>
      <c r="F1119" s="331">
        <v>6.8129999999999997</v>
      </c>
      <c r="G1119" s="43"/>
      <c r="H1119" s="49"/>
    </row>
    <row r="1120" s="2" customFormat="1" ht="16.8" customHeight="1">
      <c r="A1120" s="43"/>
      <c r="B1120" s="49"/>
      <c r="C1120" s="330" t="s">
        <v>32</v>
      </c>
      <c r="D1120" s="330" t="s">
        <v>7497</v>
      </c>
      <c r="E1120" s="21" t="s">
        <v>32</v>
      </c>
      <c r="F1120" s="331">
        <v>0</v>
      </c>
      <c r="G1120" s="43"/>
      <c r="H1120" s="49"/>
    </row>
    <row r="1121" s="2" customFormat="1" ht="16.8" customHeight="1">
      <c r="A1121" s="43"/>
      <c r="B1121" s="49"/>
      <c r="C1121" s="330" t="s">
        <v>32</v>
      </c>
      <c r="D1121" s="330" t="s">
        <v>7496</v>
      </c>
      <c r="E1121" s="21" t="s">
        <v>32</v>
      </c>
      <c r="F1121" s="331">
        <v>6.8129999999999997</v>
      </c>
      <c r="G1121" s="43"/>
      <c r="H1121" s="49"/>
    </row>
    <row r="1122" s="2" customFormat="1" ht="16.8" customHeight="1">
      <c r="A1122" s="43"/>
      <c r="B1122" s="49"/>
      <c r="C1122" s="330" t="s">
        <v>32</v>
      </c>
      <c r="D1122" s="330" t="s">
        <v>979</v>
      </c>
      <c r="E1122" s="21" t="s">
        <v>32</v>
      </c>
      <c r="F1122" s="331">
        <v>0</v>
      </c>
      <c r="G1122" s="43"/>
      <c r="H1122" s="49"/>
    </row>
    <row r="1123" s="2" customFormat="1" ht="16.8" customHeight="1">
      <c r="A1123" s="43"/>
      <c r="B1123" s="49"/>
      <c r="C1123" s="330" t="s">
        <v>32</v>
      </c>
      <c r="D1123" s="330" t="s">
        <v>7496</v>
      </c>
      <c r="E1123" s="21" t="s">
        <v>32</v>
      </c>
      <c r="F1123" s="331">
        <v>6.8129999999999997</v>
      </c>
      <c r="G1123" s="43"/>
      <c r="H1123" s="49"/>
    </row>
    <row r="1124" s="2" customFormat="1" ht="16.8" customHeight="1">
      <c r="A1124" s="43"/>
      <c r="B1124" s="49"/>
      <c r="C1124" s="330" t="s">
        <v>32</v>
      </c>
      <c r="D1124" s="330" t="s">
        <v>7498</v>
      </c>
      <c r="E1124" s="21" t="s">
        <v>32</v>
      </c>
      <c r="F1124" s="331">
        <v>0</v>
      </c>
      <c r="G1124" s="43"/>
      <c r="H1124" s="49"/>
    </row>
    <row r="1125" s="2" customFormat="1" ht="16.8" customHeight="1">
      <c r="A1125" s="43"/>
      <c r="B1125" s="49"/>
      <c r="C1125" s="330" t="s">
        <v>32</v>
      </c>
      <c r="D1125" s="330" t="s">
        <v>7499</v>
      </c>
      <c r="E1125" s="21" t="s">
        <v>32</v>
      </c>
      <c r="F1125" s="331">
        <v>5.4500000000000002</v>
      </c>
      <c r="G1125" s="43"/>
      <c r="H1125" s="49"/>
    </row>
    <row r="1126" s="2" customFormat="1" ht="16.8" customHeight="1">
      <c r="A1126" s="43"/>
      <c r="B1126" s="49"/>
      <c r="C1126" s="330" t="s">
        <v>32</v>
      </c>
      <c r="D1126" s="330" t="s">
        <v>7500</v>
      </c>
      <c r="E1126" s="21" t="s">
        <v>32</v>
      </c>
      <c r="F1126" s="331">
        <v>0</v>
      </c>
      <c r="G1126" s="43"/>
      <c r="H1126" s="49"/>
    </row>
    <row r="1127" s="2" customFormat="1" ht="16.8" customHeight="1">
      <c r="A1127" s="43"/>
      <c r="B1127" s="49"/>
      <c r="C1127" s="330" t="s">
        <v>32</v>
      </c>
      <c r="D1127" s="330" t="s">
        <v>7501</v>
      </c>
      <c r="E1127" s="21" t="s">
        <v>32</v>
      </c>
      <c r="F1127" s="331">
        <v>5.7229999999999999</v>
      </c>
      <c r="G1127" s="43"/>
      <c r="H1127" s="49"/>
    </row>
    <row r="1128" s="2" customFormat="1" ht="16.8" customHeight="1">
      <c r="A1128" s="43"/>
      <c r="B1128" s="49"/>
      <c r="C1128" s="330" t="s">
        <v>32</v>
      </c>
      <c r="D1128" s="330" t="s">
        <v>583</v>
      </c>
      <c r="E1128" s="21" t="s">
        <v>32</v>
      </c>
      <c r="F1128" s="331">
        <v>95.265000000000001</v>
      </c>
      <c r="G1128" s="43"/>
      <c r="H1128" s="49"/>
    </row>
    <row r="1129" s="2" customFormat="1" ht="16.8" customHeight="1">
      <c r="A1129" s="43"/>
      <c r="B1129" s="49"/>
      <c r="C1129" s="332" t="s">
        <v>6959</v>
      </c>
      <c r="D1129" s="43"/>
      <c r="E1129" s="43"/>
      <c r="F1129" s="43"/>
      <c r="G1129" s="43"/>
      <c r="H1129" s="49"/>
    </row>
    <row r="1130" s="2" customFormat="1" ht="16.8" customHeight="1">
      <c r="A1130" s="43"/>
      <c r="B1130" s="49"/>
      <c r="C1130" s="330" t="s">
        <v>2708</v>
      </c>
      <c r="D1130" s="330" t="s">
        <v>7502</v>
      </c>
      <c r="E1130" s="21" t="s">
        <v>165</v>
      </c>
      <c r="F1130" s="331">
        <v>95.265000000000001</v>
      </c>
      <c r="G1130" s="43"/>
      <c r="H1130" s="49"/>
    </row>
    <row r="1131" s="2" customFormat="1" ht="16.8" customHeight="1">
      <c r="A1131" s="43"/>
      <c r="B1131" s="49"/>
      <c r="C1131" s="330" t="s">
        <v>2713</v>
      </c>
      <c r="D1131" s="330" t="s">
        <v>7503</v>
      </c>
      <c r="E1131" s="21" t="s">
        <v>165</v>
      </c>
      <c r="F1131" s="331">
        <v>95.265000000000001</v>
      </c>
      <c r="G1131" s="43"/>
      <c r="H1131" s="49"/>
    </row>
    <row r="1132" s="2" customFormat="1" ht="16.8" customHeight="1">
      <c r="A1132" s="43"/>
      <c r="B1132" s="49"/>
      <c r="C1132" s="330" t="s">
        <v>3661</v>
      </c>
      <c r="D1132" s="330" t="s">
        <v>7276</v>
      </c>
      <c r="E1132" s="21" t="s">
        <v>165</v>
      </c>
      <c r="F1132" s="331">
        <v>2507.9189999999999</v>
      </c>
      <c r="G1132" s="43"/>
      <c r="H1132" s="49"/>
    </row>
    <row r="1133" s="2" customFormat="1" ht="16.8" customHeight="1">
      <c r="A1133" s="43"/>
      <c r="B1133" s="49"/>
      <c r="C1133" s="326" t="s">
        <v>449</v>
      </c>
      <c r="D1133" s="327" t="s">
        <v>450</v>
      </c>
      <c r="E1133" s="328" t="s">
        <v>260</v>
      </c>
      <c r="F1133" s="329">
        <v>136.80000000000001</v>
      </c>
      <c r="G1133" s="43"/>
      <c r="H1133" s="49"/>
    </row>
    <row r="1134" s="2" customFormat="1" ht="16.8" customHeight="1">
      <c r="A1134" s="43"/>
      <c r="B1134" s="49"/>
      <c r="C1134" s="330" t="s">
        <v>32</v>
      </c>
      <c r="D1134" s="330" t="s">
        <v>7504</v>
      </c>
      <c r="E1134" s="21" t="s">
        <v>32</v>
      </c>
      <c r="F1134" s="331">
        <v>36.799999999999997</v>
      </c>
      <c r="G1134" s="43"/>
      <c r="H1134" s="49"/>
    </row>
    <row r="1135" s="2" customFormat="1" ht="16.8" customHeight="1">
      <c r="A1135" s="43"/>
      <c r="B1135" s="49"/>
      <c r="C1135" s="330" t="s">
        <v>32</v>
      </c>
      <c r="D1135" s="330" t="s">
        <v>7505</v>
      </c>
      <c r="E1135" s="21" t="s">
        <v>32</v>
      </c>
      <c r="F1135" s="331">
        <v>17.600000000000001</v>
      </c>
      <c r="G1135" s="43"/>
      <c r="H1135" s="49"/>
    </row>
    <row r="1136" s="2" customFormat="1" ht="16.8" customHeight="1">
      <c r="A1136" s="43"/>
      <c r="B1136" s="49"/>
      <c r="C1136" s="330" t="s">
        <v>32</v>
      </c>
      <c r="D1136" s="330" t="s">
        <v>7506</v>
      </c>
      <c r="E1136" s="21" t="s">
        <v>32</v>
      </c>
      <c r="F1136" s="331">
        <v>82.400000000000006</v>
      </c>
      <c r="G1136" s="43"/>
      <c r="H1136" s="49"/>
    </row>
    <row r="1137" s="2" customFormat="1" ht="16.8" customHeight="1">
      <c r="A1137" s="43"/>
      <c r="B1137" s="49"/>
      <c r="C1137" s="330" t="s">
        <v>32</v>
      </c>
      <c r="D1137" s="330" t="s">
        <v>583</v>
      </c>
      <c r="E1137" s="21" t="s">
        <v>32</v>
      </c>
      <c r="F1137" s="331">
        <v>136.80000000000001</v>
      </c>
      <c r="G1137" s="43"/>
      <c r="H1137" s="49"/>
    </row>
    <row r="1138" s="2" customFormat="1" ht="16.8" customHeight="1">
      <c r="A1138" s="43"/>
      <c r="B1138" s="49"/>
      <c r="C1138" s="332" t="s">
        <v>6959</v>
      </c>
      <c r="D1138" s="43"/>
      <c r="E1138" s="43"/>
      <c r="F1138" s="43"/>
      <c r="G1138" s="43"/>
      <c r="H1138" s="49"/>
    </row>
    <row r="1139" s="2" customFormat="1" ht="16.8" customHeight="1">
      <c r="A1139" s="43"/>
      <c r="B1139" s="49"/>
      <c r="C1139" s="330" t="s">
        <v>771</v>
      </c>
      <c r="D1139" s="330" t="s">
        <v>7507</v>
      </c>
      <c r="E1139" s="21" t="s">
        <v>561</v>
      </c>
      <c r="F1139" s="331">
        <v>4.1219999999999999</v>
      </c>
      <c r="G1139" s="43"/>
      <c r="H1139" s="49"/>
    </row>
    <row r="1140" s="2" customFormat="1">
      <c r="A1140" s="43"/>
      <c r="B1140" s="49"/>
      <c r="C1140" s="330" t="s">
        <v>783</v>
      </c>
      <c r="D1140" s="330" t="s">
        <v>7508</v>
      </c>
      <c r="E1140" s="21" t="s">
        <v>785</v>
      </c>
      <c r="F1140" s="331">
        <v>136.80000000000001</v>
      </c>
      <c r="G1140" s="43"/>
      <c r="H1140" s="49"/>
    </row>
    <row r="1141" s="2" customFormat="1" ht="16.8" customHeight="1">
      <c r="A1141" s="43"/>
      <c r="B1141" s="49"/>
      <c r="C1141" s="326" t="s">
        <v>477</v>
      </c>
      <c r="D1141" s="327" t="s">
        <v>478</v>
      </c>
      <c r="E1141" s="328" t="s">
        <v>260</v>
      </c>
      <c r="F1141" s="329">
        <v>46.399999999999999</v>
      </c>
      <c r="G1141" s="43"/>
      <c r="H1141" s="49"/>
    </row>
    <row r="1142" s="2" customFormat="1" ht="16.8" customHeight="1">
      <c r="A1142" s="43"/>
      <c r="B1142" s="49"/>
      <c r="C1142" s="330" t="s">
        <v>32</v>
      </c>
      <c r="D1142" s="330" t="s">
        <v>7509</v>
      </c>
      <c r="E1142" s="21" t="s">
        <v>32</v>
      </c>
      <c r="F1142" s="331">
        <v>46.399999999999999</v>
      </c>
      <c r="G1142" s="43"/>
      <c r="H1142" s="49"/>
    </row>
    <row r="1143" s="2" customFormat="1" ht="16.8" customHeight="1">
      <c r="A1143" s="43"/>
      <c r="B1143" s="49"/>
      <c r="C1143" s="332" t="s">
        <v>6959</v>
      </c>
      <c r="D1143" s="43"/>
      <c r="E1143" s="43"/>
      <c r="F1143" s="43"/>
      <c r="G1143" s="43"/>
      <c r="H1143" s="49"/>
    </row>
    <row r="1144" s="2" customFormat="1" ht="16.8" customHeight="1">
      <c r="A1144" s="43"/>
      <c r="B1144" s="49"/>
      <c r="C1144" s="330" t="s">
        <v>771</v>
      </c>
      <c r="D1144" s="330" t="s">
        <v>7507</v>
      </c>
      <c r="E1144" s="21" t="s">
        <v>561</v>
      </c>
      <c r="F1144" s="331">
        <v>4.1219999999999999</v>
      </c>
      <c r="G1144" s="43"/>
      <c r="H1144" s="49"/>
    </row>
    <row r="1145" s="2" customFormat="1">
      <c r="A1145" s="43"/>
      <c r="B1145" s="49"/>
      <c r="C1145" s="330" t="s">
        <v>789</v>
      </c>
      <c r="D1145" s="330" t="s">
        <v>7510</v>
      </c>
      <c r="E1145" s="21" t="s">
        <v>785</v>
      </c>
      <c r="F1145" s="331">
        <v>46.399999999999999</v>
      </c>
      <c r="G1145" s="43"/>
      <c r="H1145" s="49"/>
    </row>
    <row r="1146" s="2" customFormat="1" ht="16.8" customHeight="1">
      <c r="A1146" s="43"/>
      <c r="B1146" s="49"/>
      <c r="C1146" s="326" t="s">
        <v>453</v>
      </c>
      <c r="D1146" s="327" t="s">
        <v>454</v>
      </c>
      <c r="E1146" s="328" t="s">
        <v>165</v>
      </c>
      <c r="F1146" s="329">
        <v>295.75999999999999</v>
      </c>
      <c r="G1146" s="43"/>
      <c r="H1146" s="49"/>
    </row>
    <row r="1147" s="2" customFormat="1" ht="16.8" customHeight="1">
      <c r="A1147" s="43"/>
      <c r="B1147" s="49"/>
      <c r="C1147" s="330" t="s">
        <v>32</v>
      </c>
      <c r="D1147" s="330" t="s">
        <v>1822</v>
      </c>
      <c r="E1147" s="21" t="s">
        <v>32</v>
      </c>
      <c r="F1147" s="331">
        <v>674.89999999999998</v>
      </c>
      <c r="G1147" s="43"/>
      <c r="H1147" s="49"/>
    </row>
    <row r="1148" s="2" customFormat="1" ht="16.8" customHeight="1">
      <c r="A1148" s="43"/>
      <c r="B1148" s="49"/>
      <c r="C1148" s="330" t="s">
        <v>32</v>
      </c>
      <c r="D1148" s="330" t="s">
        <v>7511</v>
      </c>
      <c r="E1148" s="21" t="s">
        <v>32</v>
      </c>
      <c r="F1148" s="331">
        <v>-39.700000000000003</v>
      </c>
      <c r="G1148" s="43"/>
      <c r="H1148" s="49"/>
    </row>
    <row r="1149" s="2" customFormat="1" ht="16.8" customHeight="1">
      <c r="A1149" s="43"/>
      <c r="B1149" s="49"/>
      <c r="C1149" s="330" t="s">
        <v>32</v>
      </c>
      <c r="D1149" s="330" t="s">
        <v>7512</v>
      </c>
      <c r="E1149" s="21" t="s">
        <v>32</v>
      </c>
      <c r="F1149" s="331">
        <v>-339.44</v>
      </c>
      <c r="G1149" s="43"/>
      <c r="H1149" s="49"/>
    </row>
    <row r="1150" s="2" customFormat="1" ht="16.8" customHeight="1">
      <c r="A1150" s="43"/>
      <c r="B1150" s="49"/>
      <c r="C1150" s="330" t="s">
        <v>32</v>
      </c>
      <c r="D1150" s="330" t="s">
        <v>583</v>
      </c>
      <c r="E1150" s="21" t="s">
        <v>32</v>
      </c>
      <c r="F1150" s="331">
        <v>295.75999999999999</v>
      </c>
      <c r="G1150" s="43"/>
      <c r="H1150" s="49"/>
    </row>
    <row r="1151" s="2" customFormat="1" ht="16.8" customHeight="1">
      <c r="A1151" s="43"/>
      <c r="B1151" s="49"/>
      <c r="C1151" s="332" t="s">
        <v>6959</v>
      </c>
      <c r="D1151" s="43"/>
      <c r="E1151" s="43"/>
      <c r="F1151" s="43"/>
      <c r="G1151" s="43"/>
      <c r="H1151" s="49"/>
    </row>
    <row r="1152" s="2" customFormat="1" ht="16.8" customHeight="1">
      <c r="A1152" s="43"/>
      <c r="B1152" s="49"/>
      <c r="C1152" s="330" t="s">
        <v>2629</v>
      </c>
      <c r="D1152" s="330" t="s">
        <v>7513</v>
      </c>
      <c r="E1152" s="21" t="s">
        <v>165</v>
      </c>
      <c r="F1152" s="331">
        <v>245.36000000000001</v>
      </c>
      <c r="G1152" s="43"/>
      <c r="H1152" s="49"/>
    </row>
    <row r="1153" s="2" customFormat="1" ht="16.8" customHeight="1">
      <c r="A1153" s="43"/>
      <c r="B1153" s="49"/>
      <c r="C1153" s="330" t="s">
        <v>3661</v>
      </c>
      <c r="D1153" s="330" t="s">
        <v>7276</v>
      </c>
      <c r="E1153" s="21" t="s">
        <v>165</v>
      </c>
      <c r="F1153" s="331">
        <v>2507.9189999999999</v>
      </c>
      <c r="G1153" s="43"/>
      <c r="H1153" s="49"/>
    </row>
    <row r="1154" s="2" customFormat="1" ht="16.8" customHeight="1">
      <c r="A1154" s="43"/>
      <c r="B1154" s="49"/>
      <c r="C1154" s="326" t="s">
        <v>457</v>
      </c>
      <c r="D1154" s="327" t="s">
        <v>458</v>
      </c>
      <c r="E1154" s="328" t="s">
        <v>165</v>
      </c>
      <c r="F1154" s="329">
        <v>82.599999999999994</v>
      </c>
      <c r="G1154" s="43"/>
      <c r="H1154" s="49"/>
    </row>
    <row r="1155" s="2" customFormat="1" ht="16.8" customHeight="1">
      <c r="A1155" s="43"/>
      <c r="B1155" s="49"/>
      <c r="C1155" s="330" t="s">
        <v>32</v>
      </c>
      <c r="D1155" s="330" t="s">
        <v>3356</v>
      </c>
      <c r="E1155" s="21" t="s">
        <v>32</v>
      </c>
      <c r="F1155" s="331">
        <v>3.8999999999999999</v>
      </c>
      <c r="G1155" s="43"/>
      <c r="H1155" s="49"/>
    </row>
    <row r="1156" s="2" customFormat="1" ht="16.8" customHeight="1">
      <c r="A1156" s="43"/>
      <c r="B1156" s="49"/>
      <c r="C1156" s="330" t="s">
        <v>32</v>
      </c>
      <c r="D1156" s="330" t="s">
        <v>3357</v>
      </c>
      <c r="E1156" s="21" t="s">
        <v>32</v>
      </c>
      <c r="F1156" s="331">
        <v>3.3999999999999999</v>
      </c>
      <c r="G1156" s="43"/>
      <c r="H1156" s="49"/>
    </row>
    <row r="1157" s="2" customFormat="1" ht="16.8" customHeight="1">
      <c r="A1157" s="43"/>
      <c r="B1157" s="49"/>
      <c r="C1157" s="330" t="s">
        <v>32</v>
      </c>
      <c r="D1157" s="330" t="s">
        <v>7012</v>
      </c>
      <c r="E1157" s="21" t="s">
        <v>32</v>
      </c>
      <c r="F1157" s="331">
        <v>8.5999999999999996</v>
      </c>
      <c r="G1157" s="43"/>
      <c r="H1157" s="49"/>
    </row>
    <row r="1158" s="2" customFormat="1" ht="16.8" customHeight="1">
      <c r="A1158" s="43"/>
      <c r="B1158" s="49"/>
      <c r="C1158" s="330" t="s">
        <v>32</v>
      </c>
      <c r="D1158" s="330" t="s">
        <v>7017</v>
      </c>
      <c r="E1158" s="21" t="s">
        <v>32</v>
      </c>
      <c r="F1158" s="331">
        <v>5.5999999999999996</v>
      </c>
      <c r="G1158" s="43"/>
      <c r="H1158" s="49"/>
    </row>
    <row r="1159" s="2" customFormat="1" ht="16.8" customHeight="1">
      <c r="A1159" s="43"/>
      <c r="B1159" s="49"/>
      <c r="C1159" s="330" t="s">
        <v>32</v>
      </c>
      <c r="D1159" s="330" t="s">
        <v>7019</v>
      </c>
      <c r="E1159" s="21" t="s">
        <v>32</v>
      </c>
      <c r="F1159" s="331">
        <v>5.5999999999999996</v>
      </c>
      <c r="G1159" s="43"/>
      <c r="H1159" s="49"/>
    </row>
    <row r="1160" s="2" customFormat="1" ht="16.8" customHeight="1">
      <c r="A1160" s="43"/>
      <c r="B1160" s="49"/>
      <c r="C1160" s="330" t="s">
        <v>32</v>
      </c>
      <c r="D1160" s="330" t="s">
        <v>7022</v>
      </c>
      <c r="E1160" s="21" t="s">
        <v>32</v>
      </c>
      <c r="F1160" s="331">
        <v>5.5</v>
      </c>
      <c r="G1160" s="43"/>
      <c r="H1160" s="49"/>
    </row>
    <row r="1161" s="2" customFormat="1" ht="16.8" customHeight="1">
      <c r="A1161" s="43"/>
      <c r="B1161" s="49"/>
      <c r="C1161" s="330" t="s">
        <v>32</v>
      </c>
      <c r="D1161" s="330" t="s">
        <v>7025</v>
      </c>
      <c r="E1161" s="21" t="s">
        <v>32</v>
      </c>
      <c r="F1161" s="331">
        <v>5.5</v>
      </c>
      <c r="G1161" s="43"/>
      <c r="H1161" s="49"/>
    </row>
    <row r="1162" s="2" customFormat="1" ht="16.8" customHeight="1">
      <c r="A1162" s="43"/>
      <c r="B1162" s="49"/>
      <c r="C1162" s="330" t="s">
        <v>32</v>
      </c>
      <c r="D1162" s="330" t="s">
        <v>7028</v>
      </c>
      <c r="E1162" s="21" t="s">
        <v>32</v>
      </c>
      <c r="F1162" s="331">
        <v>5.5</v>
      </c>
      <c r="G1162" s="43"/>
      <c r="H1162" s="49"/>
    </row>
    <row r="1163" s="2" customFormat="1" ht="16.8" customHeight="1">
      <c r="A1163" s="43"/>
      <c r="B1163" s="49"/>
      <c r="C1163" s="330" t="s">
        <v>32</v>
      </c>
      <c r="D1163" s="330" t="s">
        <v>7031</v>
      </c>
      <c r="E1163" s="21" t="s">
        <v>32</v>
      </c>
      <c r="F1163" s="331">
        <v>5.5</v>
      </c>
      <c r="G1163" s="43"/>
      <c r="H1163" s="49"/>
    </row>
    <row r="1164" s="2" customFormat="1" ht="16.8" customHeight="1">
      <c r="A1164" s="43"/>
      <c r="B1164" s="49"/>
      <c r="C1164" s="330" t="s">
        <v>32</v>
      </c>
      <c r="D1164" s="330" t="s">
        <v>3367</v>
      </c>
      <c r="E1164" s="21" t="s">
        <v>32</v>
      </c>
      <c r="F1164" s="331">
        <v>3.7000000000000002</v>
      </c>
      <c r="G1164" s="43"/>
      <c r="H1164" s="49"/>
    </row>
    <row r="1165" s="2" customFormat="1" ht="16.8" customHeight="1">
      <c r="A1165" s="43"/>
      <c r="B1165" s="49"/>
      <c r="C1165" s="330" t="s">
        <v>32</v>
      </c>
      <c r="D1165" s="330" t="s">
        <v>7066</v>
      </c>
      <c r="E1165" s="21" t="s">
        <v>32</v>
      </c>
      <c r="F1165" s="331">
        <v>7.7999999999999998</v>
      </c>
      <c r="G1165" s="43"/>
      <c r="H1165" s="49"/>
    </row>
    <row r="1166" s="2" customFormat="1" ht="16.8" customHeight="1">
      <c r="A1166" s="43"/>
      <c r="B1166" s="49"/>
      <c r="C1166" s="330" t="s">
        <v>32</v>
      </c>
      <c r="D1166" s="330" t="s">
        <v>7069</v>
      </c>
      <c r="E1166" s="21" t="s">
        <v>32</v>
      </c>
      <c r="F1166" s="331">
        <v>5.5</v>
      </c>
      <c r="G1166" s="43"/>
      <c r="H1166" s="49"/>
    </row>
    <row r="1167" s="2" customFormat="1" ht="16.8" customHeight="1">
      <c r="A1167" s="43"/>
      <c r="B1167" s="49"/>
      <c r="C1167" s="330" t="s">
        <v>32</v>
      </c>
      <c r="D1167" s="330" t="s">
        <v>7072</v>
      </c>
      <c r="E1167" s="21" t="s">
        <v>32</v>
      </c>
      <c r="F1167" s="331">
        <v>5.5</v>
      </c>
      <c r="G1167" s="43"/>
      <c r="H1167" s="49"/>
    </row>
    <row r="1168" s="2" customFormat="1" ht="16.8" customHeight="1">
      <c r="A1168" s="43"/>
      <c r="B1168" s="49"/>
      <c r="C1168" s="330" t="s">
        <v>32</v>
      </c>
      <c r="D1168" s="330" t="s">
        <v>7075</v>
      </c>
      <c r="E1168" s="21" t="s">
        <v>32</v>
      </c>
      <c r="F1168" s="331">
        <v>5.5</v>
      </c>
      <c r="G1168" s="43"/>
      <c r="H1168" s="49"/>
    </row>
    <row r="1169" s="2" customFormat="1" ht="16.8" customHeight="1">
      <c r="A1169" s="43"/>
      <c r="B1169" s="49"/>
      <c r="C1169" s="330" t="s">
        <v>32</v>
      </c>
      <c r="D1169" s="330" t="s">
        <v>7078</v>
      </c>
      <c r="E1169" s="21" t="s">
        <v>32</v>
      </c>
      <c r="F1169" s="331">
        <v>5.5</v>
      </c>
      <c r="G1169" s="43"/>
      <c r="H1169" s="49"/>
    </row>
    <row r="1170" s="2" customFormat="1" ht="16.8" customHeight="1">
      <c r="A1170" s="43"/>
      <c r="B1170" s="49"/>
      <c r="C1170" s="330" t="s">
        <v>32</v>
      </c>
      <c r="D1170" s="330" t="s">
        <v>583</v>
      </c>
      <c r="E1170" s="21" t="s">
        <v>32</v>
      </c>
      <c r="F1170" s="331">
        <v>82.599999999999994</v>
      </c>
      <c r="G1170" s="43"/>
      <c r="H1170" s="49"/>
    </row>
    <row r="1171" s="2" customFormat="1" ht="16.8" customHeight="1">
      <c r="A1171" s="43"/>
      <c r="B1171" s="49"/>
      <c r="C1171" s="332" t="s">
        <v>6959</v>
      </c>
      <c r="D1171" s="43"/>
      <c r="E1171" s="43"/>
      <c r="F1171" s="43"/>
      <c r="G1171" s="43"/>
      <c r="H1171" s="49"/>
    </row>
    <row r="1172" s="2" customFormat="1" ht="16.8" customHeight="1">
      <c r="A1172" s="43"/>
      <c r="B1172" s="49"/>
      <c r="C1172" s="330" t="s">
        <v>2629</v>
      </c>
      <c r="D1172" s="330" t="s">
        <v>7513</v>
      </c>
      <c r="E1172" s="21" t="s">
        <v>165</v>
      </c>
      <c r="F1172" s="331">
        <v>245.36000000000001</v>
      </c>
      <c r="G1172" s="43"/>
      <c r="H1172" s="49"/>
    </row>
    <row r="1173" s="2" customFormat="1" ht="16.8" customHeight="1">
      <c r="A1173" s="43"/>
      <c r="B1173" s="49"/>
      <c r="C1173" s="330" t="s">
        <v>2638</v>
      </c>
      <c r="D1173" s="330" t="s">
        <v>7514</v>
      </c>
      <c r="E1173" s="21" t="s">
        <v>165</v>
      </c>
      <c r="F1173" s="331">
        <v>82.599999999999994</v>
      </c>
      <c r="G1173" s="43"/>
      <c r="H1173" s="49"/>
    </row>
    <row r="1174" s="2" customFormat="1" ht="16.8" customHeight="1">
      <c r="A1174" s="43"/>
      <c r="B1174" s="49"/>
      <c r="C1174" s="326" t="s">
        <v>461</v>
      </c>
      <c r="D1174" s="327" t="s">
        <v>462</v>
      </c>
      <c r="E1174" s="328" t="s">
        <v>165</v>
      </c>
      <c r="F1174" s="329">
        <v>47.039999999999999</v>
      </c>
      <c r="G1174" s="43"/>
      <c r="H1174" s="49"/>
    </row>
    <row r="1175" s="2" customFormat="1" ht="16.8" customHeight="1">
      <c r="A1175" s="43"/>
      <c r="B1175" s="49"/>
      <c r="C1175" s="330" t="s">
        <v>32</v>
      </c>
      <c r="D1175" s="330" t="s">
        <v>7515</v>
      </c>
      <c r="E1175" s="21" t="s">
        <v>32</v>
      </c>
      <c r="F1175" s="331">
        <v>15.810000000000001</v>
      </c>
      <c r="G1175" s="43"/>
      <c r="H1175" s="49"/>
    </row>
    <row r="1176" s="2" customFormat="1" ht="16.8" customHeight="1">
      <c r="A1176" s="43"/>
      <c r="B1176" s="49"/>
      <c r="C1176" s="330" t="s">
        <v>32</v>
      </c>
      <c r="D1176" s="330" t="s">
        <v>7516</v>
      </c>
      <c r="E1176" s="21" t="s">
        <v>32</v>
      </c>
      <c r="F1176" s="331">
        <v>9.9900000000000002</v>
      </c>
      <c r="G1176" s="43"/>
      <c r="H1176" s="49"/>
    </row>
    <row r="1177" s="2" customFormat="1" ht="16.8" customHeight="1">
      <c r="A1177" s="43"/>
      <c r="B1177" s="49"/>
      <c r="C1177" s="330" t="s">
        <v>32</v>
      </c>
      <c r="D1177" s="330" t="s">
        <v>7517</v>
      </c>
      <c r="E1177" s="21" t="s">
        <v>32</v>
      </c>
      <c r="F1177" s="331">
        <v>21.239999999999998</v>
      </c>
      <c r="G1177" s="43"/>
      <c r="H1177" s="49"/>
    </row>
    <row r="1178" s="2" customFormat="1" ht="16.8" customHeight="1">
      <c r="A1178" s="43"/>
      <c r="B1178" s="49"/>
      <c r="C1178" s="330" t="s">
        <v>32</v>
      </c>
      <c r="D1178" s="330" t="s">
        <v>32</v>
      </c>
      <c r="E1178" s="21" t="s">
        <v>32</v>
      </c>
      <c r="F1178" s="331">
        <v>0</v>
      </c>
      <c r="G1178" s="43"/>
      <c r="H1178" s="49"/>
    </row>
    <row r="1179" s="2" customFormat="1" ht="16.8" customHeight="1">
      <c r="A1179" s="43"/>
      <c r="B1179" s="49"/>
      <c r="C1179" s="330" t="s">
        <v>32</v>
      </c>
      <c r="D1179" s="330" t="s">
        <v>32</v>
      </c>
      <c r="E1179" s="21" t="s">
        <v>32</v>
      </c>
      <c r="F1179" s="331">
        <v>0</v>
      </c>
      <c r="G1179" s="43"/>
      <c r="H1179" s="49"/>
    </row>
    <row r="1180" s="2" customFormat="1" ht="16.8" customHeight="1">
      <c r="A1180" s="43"/>
      <c r="B1180" s="49"/>
      <c r="C1180" s="330" t="s">
        <v>32</v>
      </c>
      <c r="D1180" s="330" t="s">
        <v>583</v>
      </c>
      <c r="E1180" s="21" t="s">
        <v>32</v>
      </c>
      <c r="F1180" s="331">
        <v>47.039999999999999</v>
      </c>
      <c r="G1180" s="43"/>
      <c r="H1180" s="49"/>
    </row>
    <row r="1181" s="2" customFormat="1" ht="16.8" customHeight="1">
      <c r="A1181" s="43"/>
      <c r="B1181" s="49"/>
      <c r="C1181" s="332" t="s">
        <v>6959</v>
      </c>
      <c r="D1181" s="43"/>
      <c r="E1181" s="43"/>
      <c r="F1181" s="43"/>
      <c r="G1181" s="43"/>
      <c r="H1181" s="49"/>
    </row>
    <row r="1182" s="2" customFormat="1" ht="16.8" customHeight="1">
      <c r="A1182" s="43"/>
      <c r="B1182" s="49"/>
      <c r="C1182" s="330" t="s">
        <v>1492</v>
      </c>
      <c r="D1182" s="330" t="s">
        <v>7118</v>
      </c>
      <c r="E1182" s="21" t="s">
        <v>165</v>
      </c>
      <c r="F1182" s="331">
        <v>114.06699999999999</v>
      </c>
      <c r="G1182" s="43"/>
      <c r="H1182" s="49"/>
    </row>
    <row r="1183" s="2" customFormat="1" ht="16.8" customHeight="1">
      <c r="A1183" s="43"/>
      <c r="B1183" s="49"/>
      <c r="C1183" s="330" t="s">
        <v>1517</v>
      </c>
      <c r="D1183" s="330" t="s">
        <v>7095</v>
      </c>
      <c r="E1183" s="21" t="s">
        <v>165</v>
      </c>
      <c r="F1183" s="331">
        <v>675.22699999999998</v>
      </c>
      <c r="G1183" s="43"/>
      <c r="H1183" s="49"/>
    </row>
    <row r="1184" s="2" customFormat="1" ht="16.8" customHeight="1">
      <c r="A1184" s="43"/>
      <c r="B1184" s="49"/>
      <c r="C1184" s="330" t="s">
        <v>1503</v>
      </c>
      <c r="D1184" s="330" t="s">
        <v>1504</v>
      </c>
      <c r="E1184" s="21" t="s">
        <v>165</v>
      </c>
      <c r="F1184" s="331">
        <v>220.285</v>
      </c>
      <c r="G1184" s="43"/>
      <c r="H1184" s="49"/>
    </row>
    <row r="1185" s="2" customFormat="1" ht="16.8" customHeight="1">
      <c r="A1185" s="43"/>
      <c r="B1185" s="49"/>
      <c r="C1185" s="330" t="s">
        <v>1511</v>
      </c>
      <c r="D1185" s="330" t="s">
        <v>1512</v>
      </c>
      <c r="E1185" s="21" t="s">
        <v>165</v>
      </c>
      <c r="F1185" s="331">
        <v>220.285</v>
      </c>
      <c r="G1185" s="43"/>
      <c r="H1185" s="49"/>
    </row>
    <row r="1186" s="2" customFormat="1" ht="16.8" customHeight="1">
      <c r="A1186" s="43"/>
      <c r="B1186" s="49"/>
      <c r="C1186" s="326" t="s">
        <v>7518</v>
      </c>
      <c r="D1186" s="327" t="s">
        <v>7519</v>
      </c>
      <c r="E1186" s="328" t="s">
        <v>165</v>
      </c>
      <c r="F1186" s="329">
        <v>0</v>
      </c>
      <c r="G1186" s="43"/>
      <c r="H1186" s="49"/>
    </row>
    <row r="1187" s="2" customFormat="1" ht="16.8" customHeight="1">
      <c r="A1187" s="43"/>
      <c r="B1187" s="49"/>
      <c r="C1187" s="330" t="s">
        <v>32</v>
      </c>
      <c r="D1187" s="330" t="s">
        <v>7520</v>
      </c>
      <c r="E1187" s="21" t="s">
        <v>32</v>
      </c>
      <c r="F1187" s="331">
        <v>0</v>
      </c>
      <c r="G1187" s="43"/>
      <c r="H1187" s="49"/>
    </row>
    <row r="1188" s="2" customFormat="1" ht="16.8" customHeight="1">
      <c r="A1188" s="43"/>
      <c r="B1188" s="49"/>
      <c r="C1188" s="330" t="s">
        <v>32</v>
      </c>
      <c r="D1188" s="330" t="s">
        <v>76</v>
      </c>
      <c r="E1188" s="21" t="s">
        <v>32</v>
      </c>
      <c r="F1188" s="331">
        <v>0</v>
      </c>
      <c r="G1188" s="43"/>
      <c r="H1188" s="49"/>
    </row>
    <row r="1189" s="2" customFormat="1" ht="16.8" customHeight="1">
      <c r="A1189" s="43"/>
      <c r="B1189" s="49"/>
      <c r="C1189" s="326" t="s">
        <v>7521</v>
      </c>
      <c r="D1189" s="327" t="s">
        <v>7522</v>
      </c>
      <c r="E1189" s="328" t="s">
        <v>165</v>
      </c>
      <c r="F1189" s="329">
        <v>0</v>
      </c>
      <c r="G1189" s="43"/>
      <c r="H1189" s="49"/>
    </row>
    <row r="1190" s="2" customFormat="1" ht="16.8" customHeight="1">
      <c r="A1190" s="43"/>
      <c r="B1190" s="49"/>
      <c r="C1190" s="326" t="s">
        <v>465</v>
      </c>
      <c r="D1190" s="327" t="s">
        <v>466</v>
      </c>
      <c r="E1190" s="328" t="s">
        <v>165</v>
      </c>
      <c r="F1190" s="329">
        <v>22.699000000000002</v>
      </c>
      <c r="G1190" s="43"/>
      <c r="H1190" s="49"/>
    </row>
    <row r="1191" s="2" customFormat="1" ht="16.8" customHeight="1">
      <c r="A1191" s="43"/>
      <c r="B1191" s="49"/>
      <c r="C1191" s="330" t="s">
        <v>32</v>
      </c>
      <c r="D1191" s="330" t="s">
        <v>7523</v>
      </c>
      <c r="E1191" s="21" t="s">
        <v>32</v>
      </c>
      <c r="F1191" s="331">
        <v>19.739000000000001</v>
      </c>
      <c r="G1191" s="43"/>
      <c r="H1191" s="49"/>
    </row>
    <row r="1192" s="2" customFormat="1" ht="16.8" customHeight="1">
      <c r="A1192" s="43"/>
      <c r="B1192" s="49"/>
      <c r="C1192" s="330" t="s">
        <v>32</v>
      </c>
      <c r="D1192" s="330" t="s">
        <v>7524</v>
      </c>
      <c r="E1192" s="21" t="s">
        <v>32</v>
      </c>
      <c r="F1192" s="331">
        <v>2.96</v>
      </c>
      <c r="G1192" s="43"/>
      <c r="H1192" s="49"/>
    </row>
    <row r="1193" s="2" customFormat="1" ht="16.8" customHeight="1">
      <c r="A1193" s="43"/>
      <c r="B1193" s="49"/>
      <c r="C1193" s="330" t="s">
        <v>32</v>
      </c>
      <c r="D1193" s="330" t="s">
        <v>583</v>
      </c>
      <c r="E1193" s="21" t="s">
        <v>32</v>
      </c>
      <c r="F1193" s="331">
        <v>22.699000000000002</v>
      </c>
      <c r="G1193" s="43"/>
      <c r="H1193" s="49"/>
    </row>
    <row r="1194" s="2" customFormat="1" ht="16.8" customHeight="1">
      <c r="A1194" s="43"/>
      <c r="B1194" s="49"/>
      <c r="C1194" s="332" t="s">
        <v>6959</v>
      </c>
      <c r="D1194" s="43"/>
      <c r="E1194" s="43"/>
      <c r="F1194" s="43"/>
      <c r="G1194" s="43"/>
      <c r="H1194" s="49"/>
    </row>
    <row r="1195" s="2" customFormat="1">
      <c r="A1195" s="43"/>
      <c r="B1195" s="49"/>
      <c r="C1195" s="330" t="s">
        <v>2573</v>
      </c>
      <c r="D1195" s="330" t="s">
        <v>7525</v>
      </c>
      <c r="E1195" s="21" t="s">
        <v>165</v>
      </c>
      <c r="F1195" s="331">
        <v>22.699000000000002</v>
      </c>
      <c r="G1195" s="43"/>
      <c r="H1195" s="49"/>
    </row>
    <row r="1196" s="2" customFormat="1" ht="16.8" customHeight="1">
      <c r="A1196" s="43"/>
      <c r="B1196" s="49"/>
      <c r="C1196" s="330" t="s">
        <v>2583</v>
      </c>
      <c r="D1196" s="330" t="s">
        <v>7526</v>
      </c>
      <c r="E1196" s="21" t="s">
        <v>785</v>
      </c>
      <c r="F1196" s="331">
        <v>40.857999999999997</v>
      </c>
      <c r="G1196" s="43"/>
      <c r="H1196" s="49"/>
    </row>
    <row r="1197" s="2" customFormat="1">
      <c r="A1197" s="43"/>
      <c r="B1197" s="49"/>
      <c r="C1197" s="330" t="s">
        <v>2590</v>
      </c>
      <c r="D1197" s="330" t="s">
        <v>7527</v>
      </c>
      <c r="E1197" s="21" t="s">
        <v>165</v>
      </c>
      <c r="F1197" s="331">
        <v>22.699000000000002</v>
      </c>
      <c r="G1197" s="43"/>
      <c r="H1197" s="49"/>
    </row>
    <row r="1198" s="2" customFormat="1" ht="16.8" customHeight="1">
      <c r="A1198" s="43"/>
      <c r="B1198" s="49"/>
      <c r="C1198" s="326" t="s">
        <v>7528</v>
      </c>
      <c r="D1198" s="327" t="s">
        <v>7529</v>
      </c>
      <c r="E1198" s="328" t="s">
        <v>165</v>
      </c>
      <c r="F1198" s="329">
        <v>42.119999999999997</v>
      </c>
      <c r="G1198" s="43"/>
      <c r="H1198" s="49"/>
    </row>
    <row r="1199" s="2" customFormat="1" ht="16.8" customHeight="1">
      <c r="A1199" s="43"/>
      <c r="B1199" s="49"/>
      <c r="C1199" s="330" t="s">
        <v>32</v>
      </c>
      <c r="D1199" s="330" t="s">
        <v>7530</v>
      </c>
      <c r="E1199" s="21" t="s">
        <v>32</v>
      </c>
      <c r="F1199" s="331">
        <v>40.799999999999997</v>
      </c>
      <c r="G1199" s="43"/>
      <c r="H1199" s="49"/>
    </row>
    <row r="1200" s="2" customFormat="1" ht="16.8" customHeight="1">
      <c r="A1200" s="43"/>
      <c r="B1200" s="49"/>
      <c r="C1200" s="330" t="s">
        <v>32</v>
      </c>
      <c r="D1200" s="330" t="s">
        <v>7479</v>
      </c>
      <c r="E1200" s="21" t="s">
        <v>32</v>
      </c>
      <c r="F1200" s="331">
        <v>1.3200000000000001</v>
      </c>
      <c r="G1200" s="43"/>
      <c r="H1200" s="49"/>
    </row>
    <row r="1201" s="2" customFormat="1" ht="16.8" customHeight="1">
      <c r="A1201" s="43"/>
      <c r="B1201" s="49"/>
      <c r="C1201" s="330" t="s">
        <v>32</v>
      </c>
      <c r="D1201" s="330" t="s">
        <v>583</v>
      </c>
      <c r="E1201" s="21" t="s">
        <v>32</v>
      </c>
      <c r="F1201" s="331">
        <v>42.119999999999997</v>
      </c>
      <c r="G1201" s="43"/>
      <c r="H1201" s="49"/>
    </row>
    <row r="1202" s="2" customFormat="1" ht="26.4" customHeight="1">
      <c r="A1202" s="43"/>
      <c r="B1202" s="49"/>
      <c r="C1202" s="325" t="s">
        <v>7531</v>
      </c>
      <c r="D1202" s="325" t="s">
        <v>94</v>
      </c>
      <c r="E1202" s="43"/>
      <c r="F1202" s="43"/>
      <c r="G1202" s="43"/>
      <c r="H1202" s="49"/>
    </row>
    <row r="1203" s="2" customFormat="1" ht="16.8" customHeight="1">
      <c r="A1203" s="43"/>
      <c r="B1203" s="49"/>
      <c r="C1203" s="326" t="s">
        <v>3780</v>
      </c>
      <c r="D1203" s="327" t="s">
        <v>3781</v>
      </c>
      <c r="E1203" s="328" t="s">
        <v>260</v>
      </c>
      <c r="F1203" s="329">
        <v>136.81</v>
      </c>
      <c r="G1203" s="43"/>
      <c r="H1203" s="49"/>
    </row>
    <row r="1204" s="2" customFormat="1" ht="16.8" customHeight="1">
      <c r="A1204" s="43"/>
      <c r="B1204" s="49"/>
      <c r="C1204" s="330" t="s">
        <v>32</v>
      </c>
      <c r="D1204" s="330" t="s">
        <v>3782</v>
      </c>
      <c r="E1204" s="21" t="s">
        <v>32</v>
      </c>
      <c r="F1204" s="331">
        <v>136.81</v>
      </c>
      <c r="G1204" s="43"/>
      <c r="H1204" s="49"/>
    </row>
    <row r="1205" s="2" customFormat="1" ht="16.8" customHeight="1">
      <c r="A1205" s="43"/>
      <c r="B1205" s="49"/>
      <c r="C1205" s="332" t="s">
        <v>6959</v>
      </c>
      <c r="D1205" s="43"/>
      <c r="E1205" s="43"/>
      <c r="F1205" s="43"/>
      <c r="G1205" s="43"/>
      <c r="H1205" s="49"/>
    </row>
    <row r="1206" s="2" customFormat="1" ht="16.8" customHeight="1">
      <c r="A1206" s="43"/>
      <c r="B1206" s="49"/>
      <c r="C1206" s="330" t="s">
        <v>3863</v>
      </c>
      <c r="D1206" s="330" t="s">
        <v>7532</v>
      </c>
      <c r="E1206" s="21" t="s">
        <v>785</v>
      </c>
      <c r="F1206" s="331">
        <v>136.81</v>
      </c>
      <c r="G1206" s="43"/>
      <c r="H1206" s="49"/>
    </row>
    <row r="1207" s="2" customFormat="1" ht="16.8" customHeight="1">
      <c r="A1207" s="43"/>
      <c r="B1207" s="49"/>
      <c r="C1207" s="330" t="s">
        <v>3871</v>
      </c>
      <c r="D1207" s="330" t="s">
        <v>7533</v>
      </c>
      <c r="E1207" s="21" t="s">
        <v>785</v>
      </c>
      <c r="F1207" s="331">
        <v>410.43000000000001</v>
      </c>
      <c r="G1207" s="43"/>
      <c r="H1207" s="49"/>
    </row>
    <row r="1208" s="2" customFormat="1" ht="16.8" customHeight="1">
      <c r="A1208" s="43"/>
      <c r="B1208" s="49"/>
      <c r="C1208" s="330" t="s">
        <v>3876</v>
      </c>
      <c r="D1208" s="330" t="s">
        <v>3877</v>
      </c>
      <c r="E1208" s="21" t="s">
        <v>785</v>
      </c>
      <c r="F1208" s="331">
        <v>430.952</v>
      </c>
      <c r="G1208" s="43"/>
      <c r="H1208" s="49"/>
    </row>
    <row r="1209" s="2" customFormat="1" ht="16.8" customHeight="1">
      <c r="A1209" s="43"/>
      <c r="B1209" s="49"/>
      <c r="C1209" s="330" t="s">
        <v>3867</v>
      </c>
      <c r="D1209" s="330" t="s">
        <v>3868</v>
      </c>
      <c r="E1209" s="21" t="s">
        <v>785</v>
      </c>
      <c r="F1209" s="331">
        <v>143.65100000000001</v>
      </c>
      <c r="G1209" s="43"/>
      <c r="H1209" s="49"/>
    </row>
    <row r="1210" s="2" customFormat="1" ht="16.8" customHeight="1">
      <c r="A1210" s="43"/>
      <c r="B1210" s="49"/>
      <c r="C1210" s="326" t="s">
        <v>3783</v>
      </c>
      <c r="D1210" s="327" t="s">
        <v>3784</v>
      </c>
      <c r="E1210" s="328" t="s">
        <v>260</v>
      </c>
      <c r="F1210" s="329">
        <v>49.280000000000001</v>
      </c>
      <c r="G1210" s="43"/>
      <c r="H1210" s="49"/>
    </row>
    <row r="1211" s="2" customFormat="1" ht="16.8" customHeight="1">
      <c r="A1211" s="43"/>
      <c r="B1211" s="49"/>
      <c r="C1211" s="330" t="s">
        <v>32</v>
      </c>
      <c r="D1211" s="330" t="s">
        <v>3785</v>
      </c>
      <c r="E1211" s="21" t="s">
        <v>32</v>
      </c>
      <c r="F1211" s="331">
        <v>49.280000000000001</v>
      </c>
      <c r="G1211" s="43"/>
      <c r="H1211" s="49"/>
    </row>
    <row r="1212" s="2" customFormat="1" ht="16.8" customHeight="1">
      <c r="A1212" s="43"/>
      <c r="B1212" s="49"/>
      <c r="C1212" s="332" t="s">
        <v>6959</v>
      </c>
      <c r="D1212" s="43"/>
      <c r="E1212" s="43"/>
      <c r="F1212" s="43"/>
      <c r="G1212" s="43"/>
      <c r="H1212" s="49"/>
    </row>
    <row r="1213" s="2" customFormat="1" ht="16.8" customHeight="1">
      <c r="A1213" s="43"/>
      <c r="B1213" s="49"/>
      <c r="C1213" s="330" t="s">
        <v>3794</v>
      </c>
      <c r="D1213" s="330" t="s">
        <v>7534</v>
      </c>
      <c r="E1213" s="21" t="s">
        <v>785</v>
      </c>
      <c r="F1213" s="331">
        <v>60.712000000000003</v>
      </c>
      <c r="G1213" s="43"/>
      <c r="H1213" s="49"/>
    </row>
    <row r="1214" s="2" customFormat="1" ht="16.8" customHeight="1">
      <c r="A1214" s="43"/>
      <c r="B1214" s="49"/>
      <c r="C1214" s="330" t="s">
        <v>3886</v>
      </c>
      <c r="D1214" s="330" t="s">
        <v>7535</v>
      </c>
      <c r="E1214" s="21" t="s">
        <v>212</v>
      </c>
      <c r="F1214" s="331">
        <v>24.640000000000001</v>
      </c>
      <c r="G1214" s="43"/>
      <c r="H1214" s="49"/>
    </row>
    <row r="1215" s="2" customFormat="1" ht="16.8" customHeight="1">
      <c r="A1215" s="43"/>
      <c r="B1215" s="49"/>
      <c r="C1215" s="330" t="s">
        <v>3899</v>
      </c>
      <c r="D1215" s="330" t="s">
        <v>7536</v>
      </c>
      <c r="E1215" s="21" t="s">
        <v>212</v>
      </c>
      <c r="F1215" s="331">
        <v>172.47999999999999</v>
      </c>
      <c r="G1215" s="43"/>
      <c r="H1215" s="49"/>
    </row>
    <row r="1216" s="2" customFormat="1" ht="16.8" customHeight="1">
      <c r="A1216" s="43"/>
      <c r="B1216" s="49"/>
      <c r="C1216" s="326" t="s">
        <v>3776</v>
      </c>
      <c r="D1216" s="327" t="s">
        <v>3777</v>
      </c>
      <c r="E1216" s="328" t="s">
        <v>759</v>
      </c>
      <c r="F1216" s="329">
        <v>55</v>
      </c>
      <c r="G1216" s="43"/>
      <c r="H1216" s="49"/>
    </row>
    <row r="1217" s="2" customFormat="1" ht="16.8" customHeight="1">
      <c r="A1217" s="43"/>
      <c r="B1217" s="49"/>
      <c r="C1217" s="330" t="s">
        <v>32</v>
      </c>
      <c r="D1217" s="330" t="s">
        <v>7537</v>
      </c>
      <c r="E1217" s="21" t="s">
        <v>32</v>
      </c>
      <c r="F1217" s="331">
        <v>54.723999999999997</v>
      </c>
      <c r="G1217" s="43"/>
      <c r="H1217" s="49"/>
    </row>
    <row r="1218" s="2" customFormat="1" ht="16.8" customHeight="1">
      <c r="A1218" s="43"/>
      <c r="B1218" s="49"/>
      <c r="C1218" s="330" t="s">
        <v>32</v>
      </c>
      <c r="D1218" s="330" t="s">
        <v>942</v>
      </c>
      <c r="E1218" s="21" t="s">
        <v>32</v>
      </c>
      <c r="F1218" s="331">
        <v>55</v>
      </c>
      <c r="G1218" s="43"/>
      <c r="H1218" s="49"/>
    </row>
    <row r="1219" s="2" customFormat="1" ht="16.8" customHeight="1">
      <c r="A1219" s="43"/>
      <c r="B1219" s="49"/>
      <c r="C1219" s="332" t="s">
        <v>6959</v>
      </c>
      <c r="D1219" s="43"/>
      <c r="E1219" s="43"/>
      <c r="F1219" s="43"/>
      <c r="G1219" s="43"/>
      <c r="H1219" s="49"/>
    </row>
    <row r="1220" s="2" customFormat="1" ht="16.8" customHeight="1">
      <c r="A1220" s="43"/>
      <c r="B1220" s="49"/>
      <c r="C1220" s="330" t="s">
        <v>3794</v>
      </c>
      <c r="D1220" s="330" t="s">
        <v>7534</v>
      </c>
      <c r="E1220" s="21" t="s">
        <v>785</v>
      </c>
      <c r="F1220" s="331">
        <v>60.712000000000003</v>
      </c>
      <c r="G1220" s="43"/>
      <c r="H1220" s="49"/>
    </row>
    <row r="1221" s="2" customFormat="1" ht="16.8" customHeight="1">
      <c r="A1221" s="43"/>
      <c r="B1221" s="49"/>
      <c r="C1221" s="330" t="s">
        <v>3827</v>
      </c>
      <c r="D1221" s="330" t="s">
        <v>7538</v>
      </c>
      <c r="E1221" s="21" t="s">
        <v>212</v>
      </c>
      <c r="F1221" s="331">
        <v>71</v>
      </c>
      <c r="G1221" s="43"/>
      <c r="H1221" s="49"/>
    </row>
    <row r="1222" s="2" customFormat="1" ht="16.8" customHeight="1">
      <c r="A1222" s="43"/>
      <c r="B1222" s="49"/>
      <c r="C1222" s="330" t="s">
        <v>3840</v>
      </c>
      <c r="D1222" s="330" t="s">
        <v>7539</v>
      </c>
      <c r="E1222" s="21" t="s">
        <v>212</v>
      </c>
      <c r="F1222" s="331">
        <v>55</v>
      </c>
      <c r="G1222" s="43"/>
      <c r="H1222" s="49"/>
    </row>
    <row r="1223" s="2" customFormat="1" ht="16.8" customHeight="1">
      <c r="A1223" s="43"/>
      <c r="B1223" s="49"/>
      <c r="C1223" s="330" t="s">
        <v>3837</v>
      </c>
      <c r="D1223" s="330" t="s">
        <v>3838</v>
      </c>
      <c r="E1223" s="21" t="s">
        <v>212</v>
      </c>
      <c r="F1223" s="331">
        <v>55</v>
      </c>
      <c r="G1223" s="43"/>
      <c r="H1223" s="49"/>
    </row>
    <row r="1224" s="2" customFormat="1" ht="16.8" customHeight="1">
      <c r="A1224" s="43"/>
      <c r="B1224" s="49"/>
      <c r="C1224" s="330" t="s">
        <v>3831</v>
      </c>
      <c r="D1224" s="330" t="s">
        <v>3832</v>
      </c>
      <c r="E1224" s="21" t="s">
        <v>212</v>
      </c>
      <c r="F1224" s="331">
        <v>55</v>
      </c>
      <c r="G1224" s="43"/>
      <c r="H1224" s="49"/>
    </row>
    <row r="1225" s="2" customFormat="1">
      <c r="A1225" s="43"/>
      <c r="B1225" s="49"/>
      <c r="C1225" s="330" t="s">
        <v>3844</v>
      </c>
      <c r="D1225" s="330" t="s">
        <v>3845</v>
      </c>
      <c r="E1225" s="21" t="s">
        <v>212</v>
      </c>
      <c r="F1225" s="331">
        <v>60.5</v>
      </c>
      <c r="G1225" s="43"/>
      <c r="H1225" s="49"/>
    </row>
    <row r="1226" s="2" customFormat="1">
      <c r="A1226" s="43"/>
      <c r="B1226" s="49"/>
      <c r="C1226" s="330" t="s">
        <v>3853</v>
      </c>
      <c r="D1226" s="330" t="s">
        <v>3854</v>
      </c>
      <c r="E1226" s="21" t="s">
        <v>212</v>
      </c>
      <c r="F1226" s="331">
        <v>47</v>
      </c>
      <c r="G1226" s="43"/>
      <c r="H1226" s="49"/>
    </row>
    <row r="1227" s="2" customFormat="1" ht="16.8" customHeight="1">
      <c r="A1227" s="43"/>
      <c r="B1227" s="49"/>
      <c r="C1227" s="330" t="s">
        <v>3860</v>
      </c>
      <c r="D1227" s="330" t="s">
        <v>3861</v>
      </c>
      <c r="E1227" s="21" t="s">
        <v>212</v>
      </c>
      <c r="F1227" s="331">
        <v>55</v>
      </c>
      <c r="G1227" s="43"/>
      <c r="H1227" s="49"/>
    </row>
    <row r="1228" s="2" customFormat="1" ht="16.8" customHeight="1">
      <c r="A1228" s="43"/>
      <c r="B1228" s="49"/>
      <c r="C1228" s="326" t="s">
        <v>3778</v>
      </c>
      <c r="D1228" s="327" t="s">
        <v>3779</v>
      </c>
      <c r="E1228" s="328" t="s">
        <v>759</v>
      </c>
      <c r="F1228" s="329">
        <v>16</v>
      </c>
      <c r="G1228" s="43"/>
      <c r="H1228" s="49"/>
    </row>
    <row r="1229" s="2" customFormat="1" ht="16.8" customHeight="1">
      <c r="A1229" s="43"/>
      <c r="B1229" s="49"/>
      <c r="C1229" s="330" t="s">
        <v>32</v>
      </c>
      <c r="D1229" s="330" t="s">
        <v>7540</v>
      </c>
      <c r="E1229" s="21" t="s">
        <v>32</v>
      </c>
      <c r="F1229" s="331">
        <v>8</v>
      </c>
      <c r="G1229" s="43"/>
      <c r="H1229" s="49"/>
    </row>
    <row r="1230" s="2" customFormat="1" ht="16.8" customHeight="1">
      <c r="A1230" s="43"/>
      <c r="B1230" s="49"/>
      <c r="C1230" s="330" t="s">
        <v>32</v>
      </c>
      <c r="D1230" s="330" t="s">
        <v>7541</v>
      </c>
      <c r="E1230" s="21" t="s">
        <v>32</v>
      </c>
      <c r="F1230" s="331">
        <v>8</v>
      </c>
      <c r="G1230" s="43"/>
      <c r="H1230" s="49"/>
    </row>
    <row r="1231" s="2" customFormat="1" ht="16.8" customHeight="1">
      <c r="A1231" s="43"/>
      <c r="B1231" s="49"/>
      <c r="C1231" s="330" t="s">
        <v>32</v>
      </c>
      <c r="D1231" s="330" t="s">
        <v>583</v>
      </c>
      <c r="E1231" s="21" t="s">
        <v>32</v>
      </c>
      <c r="F1231" s="331">
        <v>16</v>
      </c>
      <c r="G1231" s="43"/>
      <c r="H1231" s="49"/>
    </row>
    <row r="1232" s="2" customFormat="1" ht="16.8" customHeight="1">
      <c r="A1232" s="43"/>
      <c r="B1232" s="49"/>
      <c r="C1232" s="332" t="s">
        <v>6959</v>
      </c>
      <c r="D1232" s="43"/>
      <c r="E1232" s="43"/>
      <c r="F1232" s="43"/>
      <c r="G1232" s="43"/>
      <c r="H1232" s="49"/>
    </row>
    <row r="1233" s="2" customFormat="1" ht="16.8" customHeight="1">
      <c r="A1233" s="43"/>
      <c r="B1233" s="49"/>
      <c r="C1233" s="330" t="s">
        <v>3794</v>
      </c>
      <c r="D1233" s="330" t="s">
        <v>7534</v>
      </c>
      <c r="E1233" s="21" t="s">
        <v>785</v>
      </c>
      <c r="F1233" s="331">
        <v>60.712000000000003</v>
      </c>
      <c r="G1233" s="43"/>
      <c r="H1233" s="49"/>
    </row>
    <row r="1234" s="2" customFormat="1" ht="16.8" customHeight="1">
      <c r="A1234" s="43"/>
      <c r="B1234" s="49"/>
      <c r="C1234" s="330" t="s">
        <v>3827</v>
      </c>
      <c r="D1234" s="330" t="s">
        <v>7538</v>
      </c>
      <c r="E1234" s="21" t="s">
        <v>212</v>
      </c>
      <c r="F1234" s="331">
        <v>71</v>
      </c>
      <c r="G1234" s="43"/>
      <c r="H1234" s="49"/>
    </row>
    <row r="1235" s="2" customFormat="1">
      <c r="A1235" s="43"/>
      <c r="B1235" s="49"/>
      <c r="C1235" s="330" t="s">
        <v>3834</v>
      </c>
      <c r="D1235" s="330" t="s">
        <v>3835</v>
      </c>
      <c r="E1235" s="21" t="s">
        <v>212</v>
      </c>
      <c r="F1235" s="331">
        <v>16</v>
      </c>
      <c r="G1235" s="43"/>
      <c r="H1235" s="49"/>
    </row>
    <row r="1236" s="2" customFormat="1" ht="16.8" customHeight="1">
      <c r="A1236" s="43"/>
      <c r="B1236" s="49"/>
      <c r="C1236" s="330" t="s">
        <v>3857</v>
      </c>
      <c r="D1236" s="330" t="s">
        <v>3858</v>
      </c>
      <c r="E1236" s="21" t="s">
        <v>212</v>
      </c>
      <c r="F1236" s="331">
        <v>16</v>
      </c>
      <c r="G1236" s="43"/>
      <c r="H1236" s="49"/>
    </row>
    <row r="1237" s="2" customFormat="1" ht="16.8" customHeight="1">
      <c r="A1237" s="43"/>
      <c r="B1237" s="49"/>
      <c r="C1237" s="326" t="s">
        <v>3786</v>
      </c>
      <c r="D1237" s="327" t="s">
        <v>3787</v>
      </c>
      <c r="E1237" s="328" t="s">
        <v>260</v>
      </c>
      <c r="F1237" s="329">
        <v>3.3370000000000002</v>
      </c>
      <c r="G1237" s="43"/>
      <c r="H1237" s="49"/>
    </row>
    <row r="1238" s="2" customFormat="1" ht="16.8" customHeight="1">
      <c r="A1238" s="43"/>
      <c r="B1238" s="49"/>
      <c r="C1238" s="330" t="s">
        <v>32</v>
      </c>
      <c r="D1238" s="330" t="s">
        <v>3788</v>
      </c>
      <c r="E1238" s="21" t="s">
        <v>32</v>
      </c>
      <c r="F1238" s="331">
        <v>3.3370000000000002</v>
      </c>
      <c r="G1238" s="43"/>
      <c r="H1238" s="49"/>
    </row>
    <row r="1239" s="2" customFormat="1" ht="16.8" customHeight="1">
      <c r="A1239" s="43"/>
      <c r="B1239" s="49"/>
      <c r="C1239" s="332" t="s">
        <v>6959</v>
      </c>
      <c r="D1239" s="43"/>
      <c r="E1239" s="43"/>
      <c r="F1239" s="43"/>
      <c r="G1239" s="43"/>
      <c r="H1239" s="49"/>
    </row>
    <row r="1240" s="2" customFormat="1">
      <c r="A1240" s="43"/>
      <c r="B1240" s="49"/>
      <c r="C1240" s="330" t="s">
        <v>3805</v>
      </c>
      <c r="D1240" s="330" t="s">
        <v>7542</v>
      </c>
      <c r="E1240" s="21" t="s">
        <v>561</v>
      </c>
      <c r="F1240" s="331">
        <v>1.502</v>
      </c>
      <c r="G1240" s="43"/>
      <c r="H1240" s="49"/>
    </row>
    <row r="1241" s="2" customFormat="1" ht="16.8" customHeight="1">
      <c r="A1241" s="43"/>
      <c r="B1241" s="49"/>
      <c r="C1241" s="330" t="s">
        <v>3822</v>
      </c>
      <c r="D1241" s="330" t="s">
        <v>7543</v>
      </c>
      <c r="E1241" s="21" t="s">
        <v>561</v>
      </c>
      <c r="F1241" s="331">
        <v>1.8799999999999999</v>
      </c>
      <c r="G1241" s="43"/>
      <c r="H1241" s="49"/>
    </row>
    <row r="1242" s="2" customFormat="1" ht="16.8" customHeight="1">
      <c r="A1242" s="43"/>
      <c r="B1242" s="49"/>
      <c r="C1242" s="330" t="s">
        <v>3908</v>
      </c>
      <c r="D1242" s="330" t="s">
        <v>7544</v>
      </c>
      <c r="E1242" s="21" t="s">
        <v>561</v>
      </c>
      <c r="F1242" s="331">
        <v>3.3370000000000002</v>
      </c>
      <c r="G1242" s="43"/>
      <c r="H1242" s="49"/>
    </row>
    <row r="1243" s="2" customFormat="1" ht="16.8" customHeight="1">
      <c r="A1243" s="43"/>
      <c r="B1243" s="49"/>
      <c r="C1243" s="330" t="s">
        <v>867</v>
      </c>
      <c r="D1243" s="330" t="s">
        <v>7545</v>
      </c>
      <c r="E1243" s="21" t="s">
        <v>165</v>
      </c>
      <c r="F1243" s="331">
        <v>13.674</v>
      </c>
      <c r="G1243" s="43"/>
      <c r="H1243" s="49"/>
    </row>
    <row r="1244" s="2" customFormat="1" ht="16.8" customHeight="1">
      <c r="A1244" s="43"/>
      <c r="B1244" s="49"/>
      <c r="C1244" s="330" t="s">
        <v>890</v>
      </c>
      <c r="D1244" s="330" t="s">
        <v>7546</v>
      </c>
      <c r="E1244" s="21" t="s">
        <v>165</v>
      </c>
      <c r="F1244" s="331">
        <v>15.343</v>
      </c>
      <c r="G1244" s="43"/>
      <c r="H1244" s="49"/>
    </row>
    <row r="1245" s="2" customFormat="1" ht="26.4" customHeight="1">
      <c r="A1245" s="43"/>
      <c r="B1245" s="49"/>
      <c r="C1245" s="325" t="s">
        <v>7547</v>
      </c>
      <c r="D1245" s="325" t="s">
        <v>115</v>
      </c>
      <c r="E1245" s="43"/>
      <c r="F1245" s="43"/>
      <c r="G1245" s="43"/>
      <c r="H1245" s="49"/>
    </row>
    <row r="1246" s="2" customFormat="1" ht="16.8" customHeight="1">
      <c r="A1246" s="43"/>
      <c r="B1246" s="49"/>
      <c r="C1246" s="326" t="s">
        <v>6085</v>
      </c>
      <c r="D1246" s="327" t="s">
        <v>6086</v>
      </c>
      <c r="E1246" s="328" t="s">
        <v>165</v>
      </c>
      <c r="F1246" s="329">
        <v>630</v>
      </c>
      <c r="G1246" s="43"/>
      <c r="H1246" s="49"/>
    </row>
    <row r="1247" s="2" customFormat="1" ht="16.8" customHeight="1">
      <c r="A1247" s="43"/>
      <c r="B1247" s="49"/>
      <c r="C1247" s="330" t="s">
        <v>32</v>
      </c>
      <c r="D1247" s="330" t="s">
        <v>7548</v>
      </c>
      <c r="E1247" s="21" t="s">
        <v>32</v>
      </c>
      <c r="F1247" s="331">
        <v>630</v>
      </c>
      <c r="G1247" s="43"/>
      <c r="H1247" s="49"/>
    </row>
    <row r="1248" s="2" customFormat="1" ht="16.8" customHeight="1">
      <c r="A1248" s="43"/>
      <c r="B1248" s="49"/>
      <c r="C1248" s="332" t="s">
        <v>6959</v>
      </c>
      <c r="D1248" s="43"/>
      <c r="E1248" s="43"/>
      <c r="F1248" s="43"/>
      <c r="G1248" s="43"/>
      <c r="H1248" s="49"/>
    </row>
    <row r="1249" s="2" customFormat="1">
      <c r="A1249" s="43"/>
      <c r="B1249" s="49"/>
      <c r="C1249" s="330" t="s">
        <v>6125</v>
      </c>
      <c r="D1249" s="330" t="s">
        <v>7549</v>
      </c>
      <c r="E1249" s="21" t="s">
        <v>165</v>
      </c>
      <c r="F1249" s="331">
        <v>630</v>
      </c>
      <c r="G1249" s="43"/>
      <c r="H1249" s="49"/>
    </row>
    <row r="1250" s="2" customFormat="1" ht="16.8" customHeight="1">
      <c r="A1250" s="43"/>
      <c r="B1250" s="49"/>
      <c r="C1250" s="330" t="s">
        <v>6129</v>
      </c>
      <c r="D1250" s="330" t="s">
        <v>7550</v>
      </c>
      <c r="E1250" s="21" t="s">
        <v>165</v>
      </c>
      <c r="F1250" s="331">
        <v>630</v>
      </c>
      <c r="G1250" s="43"/>
      <c r="H1250" s="49"/>
    </row>
    <row r="1251" s="2" customFormat="1">
      <c r="A1251" s="43"/>
      <c r="B1251" s="49"/>
      <c r="C1251" s="330" t="s">
        <v>6133</v>
      </c>
      <c r="D1251" s="330" t="s">
        <v>7551</v>
      </c>
      <c r="E1251" s="21" t="s">
        <v>6135</v>
      </c>
      <c r="F1251" s="331">
        <v>0.63</v>
      </c>
      <c r="G1251" s="43"/>
      <c r="H1251" s="49"/>
    </row>
    <row r="1252" s="2" customFormat="1" ht="16.8" customHeight="1">
      <c r="A1252" s="43"/>
      <c r="B1252" s="49"/>
      <c r="C1252" s="330" t="s">
        <v>6147</v>
      </c>
      <c r="D1252" s="330" t="s">
        <v>7552</v>
      </c>
      <c r="E1252" s="21" t="s">
        <v>561</v>
      </c>
      <c r="F1252" s="331">
        <v>37.799999999999997</v>
      </c>
      <c r="G1252" s="43"/>
      <c r="H1252" s="49"/>
    </row>
    <row r="1253" s="2" customFormat="1" ht="26.4" customHeight="1">
      <c r="A1253" s="43"/>
      <c r="B1253" s="49"/>
      <c r="C1253" s="325" t="s">
        <v>117</v>
      </c>
      <c r="D1253" s="325" t="s">
        <v>118</v>
      </c>
      <c r="E1253" s="43"/>
      <c r="F1253" s="43"/>
      <c r="G1253" s="43"/>
      <c r="H1253" s="49"/>
    </row>
    <row r="1254" s="2" customFormat="1" ht="16.8" customHeight="1">
      <c r="A1254" s="43"/>
      <c r="B1254" s="49"/>
      <c r="C1254" s="326" t="s">
        <v>6962</v>
      </c>
      <c r="D1254" s="327" t="s">
        <v>6963</v>
      </c>
      <c r="E1254" s="328" t="s">
        <v>260</v>
      </c>
      <c r="F1254" s="329">
        <v>0</v>
      </c>
      <c r="G1254" s="43"/>
      <c r="H1254" s="49"/>
    </row>
    <row r="1255" s="2" customFormat="1" ht="16.8" customHeight="1">
      <c r="A1255" s="43"/>
      <c r="B1255" s="49"/>
      <c r="C1255" s="332" t="s">
        <v>6959</v>
      </c>
      <c r="D1255" s="43"/>
      <c r="E1255" s="43"/>
      <c r="F1255" s="43"/>
      <c r="G1255" s="43"/>
      <c r="H1255" s="49"/>
    </row>
    <row r="1256" s="2" customFormat="1" ht="16.8" customHeight="1">
      <c r="A1256" s="43"/>
      <c r="B1256" s="49"/>
      <c r="C1256" s="330" t="s">
        <v>6236</v>
      </c>
      <c r="D1256" s="330" t="s">
        <v>7553</v>
      </c>
      <c r="E1256" s="21" t="s">
        <v>785</v>
      </c>
      <c r="F1256" s="331">
        <v>15</v>
      </c>
      <c r="G1256" s="43"/>
      <c r="H1256" s="49"/>
    </row>
    <row r="1257" s="2" customFormat="1" ht="26.4" customHeight="1">
      <c r="A1257" s="43"/>
      <c r="B1257" s="49"/>
      <c r="C1257" s="325" t="s">
        <v>120</v>
      </c>
      <c r="D1257" s="325" t="s">
        <v>121</v>
      </c>
      <c r="E1257" s="43"/>
      <c r="F1257" s="43"/>
      <c r="G1257" s="43"/>
      <c r="H1257" s="49"/>
    </row>
    <row r="1258" s="2" customFormat="1" ht="16.8" customHeight="1">
      <c r="A1258" s="43"/>
      <c r="B1258" s="49"/>
      <c r="C1258" s="326" t="s">
        <v>6312</v>
      </c>
      <c r="D1258" s="327" t="s">
        <v>6313</v>
      </c>
      <c r="E1258" s="328" t="s">
        <v>165</v>
      </c>
      <c r="F1258" s="329">
        <v>100</v>
      </c>
      <c r="G1258" s="43"/>
      <c r="H1258" s="49"/>
    </row>
    <row r="1259" s="2" customFormat="1" ht="16.8" customHeight="1">
      <c r="A1259" s="43"/>
      <c r="B1259" s="49"/>
      <c r="C1259" s="330" t="s">
        <v>32</v>
      </c>
      <c r="D1259" s="330" t="s">
        <v>1311</v>
      </c>
      <c r="E1259" s="21" t="s">
        <v>32</v>
      </c>
      <c r="F1259" s="331">
        <v>100</v>
      </c>
      <c r="G1259" s="43"/>
      <c r="H1259" s="49"/>
    </row>
    <row r="1260" s="2" customFormat="1" ht="16.8" customHeight="1">
      <c r="A1260" s="43"/>
      <c r="B1260" s="49"/>
      <c r="C1260" s="332" t="s">
        <v>6959</v>
      </c>
      <c r="D1260" s="43"/>
      <c r="E1260" s="43"/>
      <c r="F1260" s="43"/>
      <c r="G1260" s="43"/>
      <c r="H1260" s="49"/>
    </row>
    <row r="1261" s="2" customFormat="1">
      <c r="A1261" s="43"/>
      <c r="B1261" s="49"/>
      <c r="C1261" s="330" t="s">
        <v>6390</v>
      </c>
      <c r="D1261" s="330" t="s">
        <v>7554</v>
      </c>
      <c r="E1261" s="21" t="s">
        <v>561</v>
      </c>
      <c r="F1261" s="331">
        <v>225.5</v>
      </c>
      <c r="G1261" s="43"/>
      <c r="H1261" s="49"/>
    </row>
    <row r="1262" s="2" customFormat="1" ht="16.8" customHeight="1">
      <c r="A1262" s="43"/>
      <c r="B1262" s="49"/>
      <c r="C1262" s="326" t="s">
        <v>327</v>
      </c>
      <c r="D1262" s="327" t="s">
        <v>328</v>
      </c>
      <c r="E1262" s="328" t="s">
        <v>165</v>
      </c>
      <c r="F1262" s="329">
        <v>163.96000000000001</v>
      </c>
      <c r="G1262" s="43"/>
      <c r="H1262" s="49"/>
    </row>
    <row r="1263" s="2" customFormat="1" ht="16.8" customHeight="1">
      <c r="A1263" s="43"/>
      <c r="B1263" s="49"/>
      <c r="C1263" s="330" t="s">
        <v>32</v>
      </c>
      <c r="D1263" s="330" t="s">
        <v>1208</v>
      </c>
      <c r="E1263" s="21" t="s">
        <v>32</v>
      </c>
      <c r="F1263" s="331">
        <v>95.549999999999997</v>
      </c>
      <c r="G1263" s="43"/>
      <c r="H1263" s="49"/>
    </row>
    <row r="1264" s="2" customFormat="1" ht="16.8" customHeight="1">
      <c r="A1264" s="43"/>
      <c r="B1264" s="49"/>
      <c r="C1264" s="330" t="s">
        <v>32</v>
      </c>
      <c r="D1264" s="330" t="s">
        <v>1209</v>
      </c>
      <c r="E1264" s="21" t="s">
        <v>32</v>
      </c>
      <c r="F1264" s="331">
        <v>33.799999999999997</v>
      </c>
      <c r="G1264" s="43"/>
      <c r="H1264" s="49"/>
    </row>
    <row r="1265" s="2" customFormat="1" ht="16.8" customHeight="1">
      <c r="A1265" s="43"/>
      <c r="B1265" s="49"/>
      <c r="C1265" s="330" t="s">
        <v>32</v>
      </c>
      <c r="D1265" s="330" t="s">
        <v>1210</v>
      </c>
      <c r="E1265" s="21" t="s">
        <v>32</v>
      </c>
      <c r="F1265" s="331">
        <v>34.609999999999999</v>
      </c>
      <c r="G1265" s="43"/>
      <c r="H1265" s="49"/>
    </row>
    <row r="1266" s="2" customFormat="1" ht="16.8" customHeight="1">
      <c r="A1266" s="43"/>
      <c r="B1266" s="49"/>
      <c r="C1266" s="330" t="s">
        <v>32</v>
      </c>
      <c r="D1266" s="330" t="s">
        <v>583</v>
      </c>
      <c r="E1266" s="21" t="s">
        <v>32</v>
      </c>
      <c r="F1266" s="331">
        <v>163.96000000000001</v>
      </c>
      <c r="G1266" s="43"/>
      <c r="H1266" s="49"/>
    </row>
    <row r="1267" s="2" customFormat="1" ht="16.8" customHeight="1">
      <c r="A1267" s="43"/>
      <c r="B1267" s="49"/>
      <c r="C1267" s="332" t="s">
        <v>6959</v>
      </c>
      <c r="D1267" s="43"/>
      <c r="E1267" s="43"/>
      <c r="F1267" s="43"/>
      <c r="G1267" s="43"/>
      <c r="H1267" s="49"/>
    </row>
    <row r="1268" s="2" customFormat="1" ht="16.8" customHeight="1">
      <c r="A1268" s="43"/>
      <c r="B1268" s="49"/>
      <c r="C1268" s="330" t="s">
        <v>6557</v>
      </c>
      <c r="D1268" s="330" t="s">
        <v>7555</v>
      </c>
      <c r="E1268" s="21" t="s">
        <v>165</v>
      </c>
      <c r="F1268" s="331">
        <v>163.96000000000001</v>
      </c>
      <c r="G1268" s="43"/>
      <c r="H1268" s="49"/>
    </row>
    <row r="1269" s="2" customFormat="1">
      <c r="A1269" s="43"/>
      <c r="B1269" s="49"/>
      <c r="C1269" s="330" t="s">
        <v>6544</v>
      </c>
      <c r="D1269" s="330" t="s">
        <v>7556</v>
      </c>
      <c r="E1269" s="21" t="s">
        <v>561</v>
      </c>
      <c r="F1269" s="331">
        <v>24.594000000000001</v>
      </c>
      <c r="G1269" s="43"/>
      <c r="H1269" s="49"/>
    </row>
    <row r="1270" s="2" customFormat="1" ht="16.8" customHeight="1">
      <c r="A1270" s="43"/>
      <c r="B1270" s="49"/>
      <c r="C1270" s="330" t="s">
        <v>1646</v>
      </c>
      <c r="D1270" s="330" t="s">
        <v>7062</v>
      </c>
      <c r="E1270" s="21" t="s">
        <v>181</v>
      </c>
      <c r="F1270" s="331">
        <v>0.57099999999999995</v>
      </c>
      <c r="G1270" s="43"/>
      <c r="H1270" s="49"/>
    </row>
    <row r="1271" s="2" customFormat="1" ht="16.8" customHeight="1">
      <c r="A1271" s="43"/>
      <c r="B1271" s="49"/>
      <c r="C1271" s="330" t="s">
        <v>1667</v>
      </c>
      <c r="D1271" s="330" t="s">
        <v>7160</v>
      </c>
      <c r="E1271" s="21" t="s">
        <v>165</v>
      </c>
      <c r="F1271" s="331">
        <v>163.96000000000001</v>
      </c>
      <c r="G1271" s="43"/>
      <c r="H1271" s="49"/>
    </row>
    <row r="1272" s="2" customFormat="1" ht="16.8" customHeight="1">
      <c r="A1272" s="43"/>
      <c r="B1272" s="49"/>
      <c r="C1272" s="330" t="s">
        <v>1652</v>
      </c>
      <c r="D1272" s="330" t="s">
        <v>7161</v>
      </c>
      <c r="E1272" s="21" t="s">
        <v>165</v>
      </c>
      <c r="F1272" s="331">
        <v>163.96000000000001</v>
      </c>
      <c r="G1272" s="43"/>
      <c r="H1272" s="49"/>
    </row>
    <row r="1273" s="2" customFormat="1" ht="16.8" customHeight="1">
      <c r="A1273" s="43"/>
      <c r="B1273" s="49"/>
      <c r="C1273" s="330" t="s">
        <v>1657</v>
      </c>
      <c r="D1273" s="330" t="s">
        <v>7162</v>
      </c>
      <c r="E1273" s="21" t="s">
        <v>165</v>
      </c>
      <c r="F1273" s="331">
        <v>163.96000000000001</v>
      </c>
      <c r="G1273" s="43"/>
      <c r="H1273" s="49"/>
    </row>
    <row r="1274" s="2" customFormat="1" ht="16.8" customHeight="1">
      <c r="A1274" s="43"/>
      <c r="B1274" s="49"/>
      <c r="C1274" s="330" t="s">
        <v>1662</v>
      </c>
      <c r="D1274" s="330" t="s">
        <v>7163</v>
      </c>
      <c r="E1274" s="21" t="s">
        <v>165</v>
      </c>
      <c r="F1274" s="331">
        <v>163.96000000000001</v>
      </c>
      <c r="G1274" s="43"/>
      <c r="H1274" s="49"/>
    </row>
    <row r="1275" s="2" customFormat="1" ht="16.8" customHeight="1">
      <c r="A1275" s="43"/>
      <c r="B1275" s="49"/>
      <c r="C1275" s="326" t="s">
        <v>6314</v>
      </c>
      <c r="D1275" s="327" t="s">
        <v>6315</v>
      </c>
      <c r="E1275" s="328" t="s">
        <v>165</v>
      </c>
      <c r="F1275" s="329">
        <v>368</v>
      </c>
      <c r="G1275" s="43"/>
      <c r="H1275" s="49"/>
    </row>
    <row r="1276" s="2" customFormat="1" ht="16.8" customHeight="1">
      <c r="A1276" s="43"/>
      <c r="B1276" s="49"/>
      <c r="C1276" s="330" t="s">
        <v>32</v>
      </c>
      <c r="D1276" s="330" t="s">
        <v>2872</v>
      </c>
      <c r="E1276" s="21" t="s">
        <v>32</v>
      </c>
      <c r="F1276" s="331">
        <v>368</v>
      </c>
      <c r="G1276" s="43"/>
      <c r="H1276" s="49"/>
    </row>
    <row r="1277" s="2" customFormat="1" ht="16.8" customHeight="1">
      <c r="A1277" s="43"/>
      <c r="B1277" s="49"/>
      <c r="C1277" s="332" t="s">
        <v>6959</v>
      </c>
      <c r="D1277" s="43"/>
      <c r="E1277" s="43"/>
      <c r="F1277" s="43"/>
      <c r="G1277" s="43"/>
      <c r="H1277" s="49"/>
    </row>
    <row r="1278" s="2" customFormat="1">
      <c r="A1278" s="43"/>
      <c r="B1278" s="49"/>
      <c r="C1278" s="330" t="s">
        <v>6390</v>
      </c>
      <c r="D1278" s="330" t="s">
        <v>7554</v>
      </c>
      <c r="E1278" s="21" t="s">
        <v>561</v>
      </c>
      <c r="F1278" s="331">
        <v>225.5</v>
      </c>
      <c r="G1278" s="43"/>
      <c r="H1278" s="49"/>
    </row>
    <row r="1279" s="2" customFormat="1" ht="16.8" customHeight="1">
      <c r="A1279" s="43"/>
      <c r="B1279" s="49"/>
      <c r="C1279" s="330" t="s">
        <v>6484</v>
      </c>
      <c r="D1279" s="330" t="s">
        <v>7557</v>
      </c>
      <c r="E1279" s="21" t="s">
        <v>165</v>
      </c>
      <c r="F1279" s="331">
        <v>16</v>
      </c>
      <c r="G1279" s="43"/>
      <c r="H1279" s="49"/>
    </row>
    <row r="1280" s="2" customFormat="1" ht="16.8" customHeight="1">
      <c r="A1280" s="43"/>
      <c r="B1280" s="49"/>
      <c r="C1280" s="326" t="s">
        <v>7558</v>
      </c>
      <c r="D1280" s="327" t="s">
        <v>7559</v>
      </c>
      <c r="E1280" s="328" t="s">
        <v>260</v>
      </c>
      <c r="F1280" s="329">
        <v>0</v>
      </c>
      <c r="G1280" s="43"/>
      <c r="H1280" s="49"/>
    </row>
    <row r="1281" s="2" customFormat="1" ht="16.8" customHeight="1">
      <c r="A1281" s="43"/>
      <c r="B1281" s="49"/>
      <c r="C1281" s="326" t="s">
        <v>7560</v>
      </c>
      <c r="D1281" s="327" t="s">
        <v>7561</v>
      </c>
      <c r="E1281" s="328" t="s">
        <v>260</v>
      </c>
      <c r="F1281" s="329">
        <v>0</v>
      </c>
      <c r="G1281" s="43"/>
      <c r="H1281" s="49"/>
    </row>
    <row r="1282" s="2" customFormat="1" ht="16.8" customHeight="1">
      <c r="A1282" s="43"/>
      <c r="B1282" s="49"/>
      <c r="C1282" s="332" t="s">
        <v>6959</v>
      </c>
      <c r="D1282" s="43"/>
      <c r="E1282" s="43"/>
      <c r="F1282" s="43"/>
      <c r="G1282" s="43"/>
      <c r="H1282" s="49"/>
    </row>
    <row r="1283" s="2" customFormat="1" ht="16.8" customHeight="1">
      <c r="A1283" s="43"/>
      <c r="B1283" s="49"/>
      <c r="C1283" s="330" t="s">
        <v>6578</v>
      </c>
      <c r="D1283" s="330" t="s">
        <v>7562</v>
      </c>
      <c r="E1283" s="21" t="s">
        <v>785</v>
      </c>
      <c r="F1283" s="331">
        <v>40</v>
      </c>
      <c r="G1283" s="43"/>
      <c r="H1283" s="49"/>
    </row>
    <row r="1284" s="2" customFormat="1" ht="16.8" customHeight="1">
      <c r="A1284" s="43"/>
      <c r="B1284" s="49"/>
      <c r="C1284" s="326" t="s">
        <v>7563</v>
      </c>
      <c r="D1284" s="327" t="s">
        <v>7564</v>
      </c>
      <c r="E1284" s="328" t="s">
        <v>260</v>
      </c>
      <c r="F1284" s="329">
        <v>0</v>
      </c>
      <c r="G1284" s="43"/>
      <c r="H1284" s="49"/>
    </row>
    <row r="1285" s="2" customFormat="1" ht="16.8" customHeight="1">
      <c r="A1285" s="43"/>
      <c r="B1285" s="49"/>
      <c r="C1285" s="332" t="s">
        <v>6959</v>
      </c>
      <c r="D1285" s="43"/>
      <c r="E1285" s="43"/>
      <c r="F1285" s="43"/>
      <c r="G1285" s="43"/>
      <c r="H1285" s="49"/>
    </row>
    <row r="1286" s="2" customFormat="1" ht="16.8" customHeight="1">
      <c r="A1286" s="43"/>
      <c r="B1286" s="49"/>
      <c r="C1286" s="330" t="s">
        <v>6561</v>
      </c>
      <c r="D1286" s="330" t="s">
        <v>7565</v>
      </c>
      <c r="E1286" s="21" t="s">
        <v>785</v>
      </c>
      <c r="F1286" s="331">
        <v>205</v>
      </c>
      <c r="G1286" s="43"/>
      <c r="H1286" s="49"/>
    </row>
    <row r="1287" s="2" customFormat="1" ht="16.8" customHeight="1">
      <c r="A1287" s="43"/>
      <c r="B1287" s="49"/>
      <c r="C1287" s="326" t="s">
        <v>7566</v>
      </c>
      <c r="D1287" s="327" t="s">
        <v>7567</v>
      </c>
      <c r="E1287" s="328" t="s">
        <v>260</v>
      </c>
      <c r="F1287" s="329">
        <v>0</v>
      </c>
      <c r="G1287" s="43"/>
      <c r="H1287" s="49"/>
    </row>
    <row r="1288" s="2" customFormat="1" ht="16.8" customHeight="1">
      <c r="A1288" s="43"/>
      <c r="B1288" s="49"/>
      <c r="C1288" s="330" t="s">
        <v>32</v>
      </c>
      <c r="D1288" s="330" t="s">
        <v>76</v>
      </c>
      <c r="E1288" s="21" t="s">
        <v>32</v>
      </c>
      <c r="F1288" s="331">
        <v>0</v>
      </c>
      <c r="G1288" s="43"/>
      <c r="H1288" s="49"/>
    </row>
    <row r="1289" s="2" customFormat="1" ht="16.8" customHeight="1">
      <c r="A1289" s="43"/>
      <c r="B1289" s="49"/>
      <c r="C1289" s="326" t="s">
        <v>7568</v>
      </c>
      <c r="D1289" s="327" t="s">
        <v>7569</v>
      </c>
      <c r="E1289" s="328" t="s">
        <v>260</v>
      </c>
      <c r="F1289" s="329">
        <v>0</v>
      </c>
      <c r="G1289" s="43"/>
      <c r="H1289" s="49"/>
    </row>
    <row r="1290" s="2" customFormat="1" ht="16.8" customHeight="1">
      <c r="A1290" s="43"/>
      <c r="B1290" s="49"/>
      <c r="C1290" s="326" t="s">
        <v>6085</v>
      </c>
      <c r="D1290" s="327" t="s">
        <v>6316</v>
      </c>
      <c r="E1290" s="328" t="s">
        <v>165</v>
      </c>
      <c r="F1290" s="329">
        <v>90</v>
      </c>
      <c r="G1290" s="43"/>
      <c r="H1290" s="49"/>
    </row>
    <row r="1291" s="2" customFormat="1" ht="16.8" customHeight="1">
      <c r="A1291" s="43"/>
      <c r="B1291" s="49"/>
      <c r="C1291" s="330" t="s">
        <v>32</v>
      </c>
      <c r="D1291" s="330" t="s">
        <v>1250</v>
      </c>
      <c r="E1291" s="21" t="s">
        <v>32</v>
      </c>
      <c r="F1291" s="331">
        <v>90</v>
      </c>
      <c r="G1291" s="43"/>
      <c r="H1291" s="49"/>
    </row>
    <row r="1292" s="2" customFormat="1" ht="16.8" customHeight="1">
      <c r="A1292" s="43"/>
      <c r="B1292" s="49"/>
      <c r="C1292" s="332" t="s">
        <v>6959</v>
      </c>
      <c r="D1292" s="43"/>
      <c r="E1292" s="43"/>
      <c r="F1292" s="43"/>
      <c r="G1292" s="43"/>
      <c r="H1292" s="49"/>
    </row>
    <row r="1293" s="2" customFormat="1">
      <c r="A1293" s="43"/>
      <c r="B1293" s="49"/>
      <c r="C1293" s="330" t="s">
        <v>6378</v>
      </c>
      <c r="D1293" s="330" t="s">
        <v>7570</v>
      </c>
      <c r="E1293" s="21" t="s">
        <v>165</v>
      </c>
      <c r="F1293" s="331">
        <v>90</v>
      </c>
      <c r="G1293" s="43"/>
      <c r="H1293" s="49"/>
    </row>
    <row r="1294" s="2" customFormat="1">
      <c r="A1294" s="43"/>
      <c r="B1294" s="49"/>
      <c r="C1294" s="330" t="s">
        <v>6418</v>
      </c>
      <c r="D1294" s="330" t="s">
        <v>7571</v>
      </c>
      <c r="E1294" s="21" t="s">
        <v>165</v>
      </c>
      <c r="F1294" s="331">
        <v>90</v>
      </c>
      <c r="G1294" s="43"/>
      <c r="H1294" s="49"/>
    </row>
    <row r="1295" s="2" customFormat="1" ht="16.8" customHeight="1">
      <c r="A1295" s="43"/>
      <c r="B1295" s="49"/>
      <c r="C1295" s="330" t="s">
        <v>6129</v>
      </c>
      <c r="D1295" s="330" t="s">
        <v>7550</v>
      </c>
      <c r="E1295" s="21" t="s">
        <v>165</v>
      </c>
      <c r="F1295" s="331">
        <v>90</v>
      </c>
      <c r="G1295" s="43"/>
      <c r="H1295" s="49"/>
    </row>
    <row r="1296" s="2" customFormat="1" ht="16.8" customHeight="1">
      <c r="A1296" s="43"/>
      <c r="B1296" s="49"/>
      <c r="C1296" s="330" t="s">
        <v>6382</v>
      </c>
      <c r="D1296" s="330" t="s">
        <v>7572</v>
      </c>
      <c r="E1296" s="21" t="s">
        <v>165</v>
      </c>
      <c r="F1296" s="331">
        <v>90</v>
      </c>
      <c r="G1296" s="43"/>
      <c r="H1296" s="49"/>
    </row>
    <row r="1297" s="2" customFormat="1">
      <c r="A1297" s="43"/>
      <c r="B1297" s="49"/>
      <c r="C1297" s="330" t="s">
        <v>6133</v>
      </c>
      <c r="D1297" s="330" t="s">
        <v>7551</v>
      </c>
      <c r="E1297" s="21" t="s">
        <v>6135</v>
      </c>
      <c r="F1297" s="331">
        <v>0.089999999999999997</v>
      </c>
      <c r="G1297" s="43"/>
      <c r="H1297" s="49"/>
    </row>
    <row r="1298" s="2" customFormat="1" ht="16.8" customHeight="1">
      <c r="A1298" s="43"/>
      <c r="B1298" s="49"/>
      <c r="C1298" s="330" t="s">
        <v>6147</v>
      </c>
      <c r="D1298" s="330" t="s">
        <v>7552</v>
      </c>
      <c r="E1298" s="21" t="s">
        <v>561</v>
      </c>
      <c r="F1298" s="331">
        <v>1.8</v>
      </c>
      <c r="G1298" s="43"/>
      <c r="H1298" s="49"/>
    </row>
    <row r="1299" s="2" customFormat="1" ht="16.8" customHeight="1">
      <c r="A1299" s="43"/>
      <c r="B1299" s="49"/>
      <c r="C1299" s="326" t="s">
        <v>7573</v>
      </c>
      <c r="D1299" s="327" t="s">
        <v>6086</v>
      </c>
      <c r="E1299" s="328" t="s">
        <v>165</v>
      </c>
      <c r="F1299" s="329">
        <v>809.57399999999996</v>
      </c>
      <c r="G1299" s="43"/>
      <c r="H1299" s="49"/>
    </row>
    <row r="1300" s="2" customFormat="1" ht="16.8" customHeight="1">
      <c r="A1300" s="43"/>
      <c r="B1300" s="49"/>
      <c r="C1300" s="330" t="s">
        <v>32</v>
      </c>
      <c r="D1300" s="330" t="s">
        <v>7574</v>
      </c>
      <c r="E1300" s="21" t="s">
        <v>32</v>
      </c>
      <c r="F1300" s="331">
        <v>789.57399999999996</v>
      </c>
      <c r="G1300" s="43"/>
      <c r="H1300" s="49"/>
    </row>
    <row r="1301" s="2" customFormat="1" ht="16.8" customHeight="1">
      <c r="A1301" s="43"/>
      <c r="B1301" s="49"/>
      <c r="C1301" s="330" t="s">
        <v>32</v>
      </c>
      <c r="D1301" s="330" t="s">
        <v>7575</v>
      </c>
      <c r="E1301" s="21" t="s">
        <v>32</v>
      </c>
      <c r="F1301" s="331">
        <v>20</v>
      </c>
      <c r="G1301" s="43"/>
      <c r="H1301" s="49"/>
    </row>
    <row r="1302" s="2" customFormat="1" ht="16.8" customHeight="1">
      <c r="A1302" s="43"/>
      <c r="B1302" s="49"/>
      <c r="C1302" s="330" t="s">
        <v>32</v>
      </c>
      <c r="D1302" s="330" t="s">
        <v>583</v>
      </c>
      <c r="E1302" s="21" t="s">
        <v>32</v>
      </c>
      <c r="F1302" s="331">
        <v>809.57399999999996</v>
      </c>
      <c r="G1302" s="43"/>
      <c r="H1302" s="49"/>
    </row>
    <row r="1303" s="2" customFormat="1" ht="7.44" customHeight="1">
      <c r="A1303" s="43"/>
      <c r="B1303" s="170"/>
      <c r="C1303" s="171"/>
      <c r="D1303" s="171"/>
      <c r="E1303" s="171"/>
      <c r="F1303" s="171"/>
      <c r="G1303" s="171"/>
      <c r="H1303" s="49"/>
    </row>
    <row r="1304" s="2" customFormat="1">
      <c r="A1304" s="43"/>
      <c r="B1304" s="43"/>
      <c r="C1304" s="43"/>
      <c r="D1304" s="43"/>
      <c r="E1304" s="43"/>
      <c r="F1304" s="43"/>
      <c r="G1304" s="43"/>
      <c r="H1304" s="43"/>
    </row>
  </sheetData>
  <sheetProtection sheet="1" formatColumns="0" formatRows="0" objects="1" scenarios="1" spinCount="100000" saltValue="OUfGwLggBvgXU+UrGJx4r1Z5/bOmu91BQsz4uJDa/LWsRon2Fyh57E40UbfpcjyyWyuWCCTRLTYcoJgevN7Mqw==" hashValue="AdXQLnS8uscWHewrxjgtiHcAer/Ku8XZ/3F35yF4m1/JgE0M9nUZGdw3uPUyyKnSOeIjE+kGVR3v9IA8TjZ4eg==" algorithmName="SHA-512" password="A4C6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33" customWidth="1"/>
    <col min="2" max="2" width="1.667969" style="333" customWidth="1"/>
    <col min="3" max="4" width="5" style="333" customWidth="1"/>
    <col min="5" max="5" width="11.66016" style="333" customWidth="1"/>
    <col min="6" max="6" width="9.160156" style="333" customWidth="1"/>
    <col min="7" max="7" width="5" style="333" customWidth="1"/>
    <col min="8" max="8" width="77.83203" style="333" customWidth="1"/>
    <col min="9" max="10" width="20" style="333" customWidth="1"/>
    <col min="11" max="11" width="1.667969" style="333" customWidth="1"/>
  </cols>
  <sheetData>
    <row r="1" s="1" customFormat="1" ht="37.5" customHeight="1"/>
    <row r="2" s="1" customFormat="1" ht="7.5" customHeight="1">
      <c r="B2" s="334"/>
      <c r="C2" s="335"/>
      <c r="D2" s="335"/>
      <c r="E2" s="335"/>
      <c r="F2" s="335"/>
      <c r="G2" s="335"/>
      <c r="H2" s="335"/>
      <c r="I2" s="335"/>
      <c r="J2" s="335"/>
      <c r="K2" s="336"/>
    </row>
    <row r="3" s="18" customFormat="1" ht="45" customHeight="1">
      <c r="B3" s="337"/>
      <c r="C3" s="338" t="s">
        <v>7576</v>
      </c>
      <c r="D3" s="338"/>
      <c r="E3" s="338"/>
      <c r="F3" s="338"/>
      <c r="G3" s="338"/>
      <c r="H3" s="338"/>
      <c r="I3" s="338"/>
      <c r="J3" s="338"/>
      <c r="K3" s="339"/>
    </row>
    <row r="4" s="1" customFormat="1" ht="25.5" customHeight="1">
      <c r="B4" s="340"/>
      <c r="C4" s="341" t="s">
        <v>7577</v>
      </c>
      <c r="D4" s="341"/>
      <c r="E4" s="341"/>
      <c r="F4" s="341"/>
      <c r="G4" s="341"/>
      <c r="H4" s="341"/>
      <c r="I4" s="341"/>
      <c r="J4" s="341"/>
      <c r="K4" s="342"/>
    </row>
    <row r="5" s="1" customFormat="1" ht="5.25" customHeight="1">
      <c r="B5" s="340"/>
      <c r="C5" s="343"/>
      <c r="D5" s="343"/>
      <c r="E5" s="343"/>
      <c r="F5" s="343"/>
      <c r="G5" s="343"/>
      <c r="H5" s="343"/>
      <c r="I5" s="343"/>
      <c r="J5" s="343"/>
      <c r="K5" s="342"/>
    </row>
    <row r="6" s="1" customFormat="1" ht="15" customHeight="1">
      <c r="B6" s="340"/>
      <c r="C6" s="344" t="s">
        <v>7578</v>
      </c>
      <c r="D6" s="344"/>
      <c r="E6" s="344"/>
      <c r="F6" s="344"/>
      <c r="G6" s="344"/>
      <c r="H6" s="344"/>
      <c r="I6" s="344"/>
      <c r="J6" s="344"/>
      <c r="K6" s="342"/>
    </row>
    <row r="7" s="1" customFormat="1" ht="15" customHeight="1">
      <c r="B7" s="345"/>
      <c r="C7" s="344" t="s">
        <v>7579</v>
      </c>
      <c r="D7" s="344"/>
      <c r="E7" s="344"/>
      <c r="F7" s="344"/>
      <c r="G7" s="344"/>
      <c r="H7" s="344"/>
      <c r="I7" s="344"/>
      <c r="J7" s="344"/>
      <c r="K7" s="342"/>
    </row>
    <row r="8" s="1" customFormat="1" ht="12.75" customHeight="1">
      <c r="B8" s="345"/>
      <c r="C8" s="344"/>
      <c r="D8" s="344"/>
      <c r="E8" s="344"/>
      <c r="F8" s="344"/>
      <c r="G8" s="344"/>
      <c r="H8" s="344"/>
      <c r="I8" s="344"/>
      <c r="J8" s="344"/>
      <c r="K8" s="342"/>
    </row>
    <row r="9" s="1" customFormat="1" ht="15" customHeight="1">
      <c r="B9" s="345"/>
      <c r="C9" s="344" t="s">
        <v>7580</v>
      </c>
      <c r="D9" s="344"/>
      <c r="E9" s="344"/>
      <c r="F9" s="344"/>
      <c r="G9" s="344"/>
      <c r="H9" s="344"/>
      <c r="I9" s="344"/>
      <c r="J9" s="344"/>
      <c r="K9" s="342"/>
    </row>
    <row r="10" s="1" customFormat="1" ht="15" customHeight="1">
      <c r="B10" s="345"/>
      <c r="C10" s="344"/>
      <c r="D10" s="344" t="s">
        <v>7581</v>
      </c>
      <c r="E10" s="344"/>
      <c r="F10" s="344"/>
      <c r="G10" s="344"/>
      <c r="H10" s="344"/>
      <c r="I10" s="344"/>
      <c r="J10" s="344"/>
      <c r="K10" s="342"/>
    </row>
    <row r="11" s="1" customFormat="1" ht="15" customHeight="1">
      <c r="B11" s="345"/>
      <c r="C11" s="346"/>
      <c r="D11" s="344" t="s">
        <v>7582</v>
      </c>
      <c r="E11" s="344"/>
      <c r="F11" s="344"/>
      <c r="G11" s="344"/>
      <c r="H11" s="344"/>
      <c r="I11" s="344"/>
      <c r="J11" s="344"/>
      <c r="K11" s="342"/>
    </row>
    <row r="12" s="1" customFormat="1" ht="15" customHeight="1">
      <c r="B12" s="345"/>
      <c r="C12" s="346"/>
      <c r="D12" s="344"/>
      <c r="E12" s="344"/>
      <c r="F12" s="344"/>
      <c r="G12" s="344"/>
      <c r="H12" s="344"/>
      <c r="I12" s="344"/>
      <c r="J12" s="344"/>
      <c r="K12" s="342"/>
    </row>
    <row r="13" s="1" customFormat="1" ht="15" customHeight="1">
      <c r="B13" s="345"/>
      <c r="C13" s="346"/>
      <c r="D13" s="347" t="s">
        <v>7583</v>
      </c>
      <c r="E13" s="344"/>
      <c r="F13" s="344"/>
      <c r="G13" s="344"/>
      <c r="H13" s="344"/>
      <c r="I13" s="344"/>
      <c r="J13" s="344"/>
      <c r="K13" s="342"/>
    </row>
    <row r="14" s="1" customFormat="1" ht="12.75" customHeight="1">
      <c r="B14" s="345"/>
      <c r="C14" s="346"/>
      <c r="D14" s="346"/>
      <c r="E14" s="346"/>
      <c r="F14" s="346"/>
      <c r="G14" s="346"/>
      <c r="H14" s="346"/>
      <c r="I14" s="346"/>
      <c r="J14" s="346"/>
      <c r="K14" s="342"/>
    </row>
    <row r="15" s="1" customFormat="1" ht="15" customHeight="1">
      <c r="B15" s="345"/>
      <c r="C15" s="346"/>
      <c r="D15" s="344" t="s">
        <v>7584</v>
      </c>
      <c r="E15" s="344"/>
      <c r="F15" s="344"/>
      <c r="G15" s="344"/>
      <c r="H15" s="344"/>
      <c r="I15" s="344"/>
      <c r="J15" s="344"/>
      <c r="K15" s="342"/>
    </row>
    <row r="16" s="1" customFormat="1" ht="15" customHeight="1">
      <c r="B16" s="345"/>
      <c r="C16" s="346"/>
      <c r="D16" s="344" t="s">
        <v>7585</v>
      </c>
      <c r="E16" s="344"/>
      <c r="F16" s="344"/>
      <c r="G16" s="344"/>
      <c r="H16" s="344"/>
      <c r="I16" s="344"/>
      <c r="J16" s="344"/>
      <c r="K16" s="342"/>
    </row>
    <row r="17" s="1" customFormat="1" ht="15" customHeight="1">
      <c r="B17" s="345"/>
      <c r="C17" s="346"/>
      <c r="D17" s="344" t="s">
        <v>7586</v>
      </c>
      <c r="E17" s="344"/>
      <c r="F17" s="344"/>
      <c r="G17" s="344"/>
      <c r="H17" s="344"/>
      <c r="I17" s="344"/>
      <c r="J17" s="344"/>
      <c r="K17" s="342"/>
    </row>
    <row r="18" s="1" customFormat="1" ht="15" customHeight="1">
      <c r="B18" s="345"/>
      <c r="C18" s="346"/>
      <c r="D18" s="346"/>
      <c r="E18" s="348" t="s">
        <v>83</v>
      </c>
      <c r="F18" s="344" t="s">
        <v>7587</v>
      </c>
      <c r="G18" s="344"/>
      <c r="H18" s="344"/>
      <c r="I18" s="344"/>
      <c r="J18" s="344"/>
      <c r="K18" s="342"/>
    </row>
    <row r="19" s="1" customFormat="1" ht="15" customHeight="1">
      <c r="B19" s="345"/>
      <c r="C19" s="346"/>
      <c r="D19" s="346"/>
      <c r="E19" s="348" t="s">
        <v>7588</v>
      </c>
      <c r="F19" s="344" t="s">
        <v>7589</v>
      </c>
      <c r="G19" s="344"/>
      <c r="H19" s="344"/>
      <c r="I19" s="344"/>
      <c r="J19" s="344"/>
      <c r="K19" s="342"/>
    </row>
    <row r="20" s="1" customFormat="1" ht="15" customHeight="1">
      <c r="B20" s="345"/>
      <c r="C20" s="346"/>
      <c r="D20" s="346"/>
      <c r="E20" s="348" t="s">
        <v>7590</v>
      </c>
      <c r="F20" s="344" t="s">
        <v>7591</v>
      </c>
      <c r="G20" s="344"/>
      <c r="H20" s="344"/>
      <c r="I20" s="344"/>
      <c r="J20" s="344"/>
      <c r="K20" s="342"/>
    </row>
    <row r="21" s="1" customFormat="1" ht="15" customHeight="1">
      <c r="B21" s="345"/>
      <c r="C21" s="346"/>
      <c r="D21" s="346"/>
      <c r="E21" s="348" t="s">
        <v>7592</v>
      </c>
      <c r="F21" s="344" t="s">
        <v>7593</v>
      </c>
      <c r="G21" s="344"/>
      <c r="H21" s="344"/>
      <c r="I21" s="344"/>
      <c r="J21" s="344"/>
      <c r="K21" s="342"/>
    </row>
    <row r="22" s="1" customFormat="1" ht="15" customHeight="1">
      <c r="B22" s="345"/>
      <c r="C22" s="346"/>
      <c r="D22" s="346"/>
      <c r="E22" s="348" t="s">
        <v>4153</v>
      </c>
      <c r="F22" s="344" t="s">
        <v>2805</v>
      </c>
      <c r="G22" s="344"/>
      <c r="H22" s="344"/>
      <c r="I22" s="344"/>
      <c r="J22" s="344"/>
      <c r="K22" s="342"/>
    </row>
    <row r="23" s="1" customFormat="1" ht="15" customHeight="1">
      <c r="B23" s="345"/>
      <c r="C23" s="346"/>
      <c r="D23" s="346"/>
      <c r="E23" s="348" t="s">
        <v>90</v>
      </c>
      <c r="F23" s="344" t="s">
        <v>7594</v>
      </c>
      <c r="G23" s="344"/>
      <c r="H23" s="344"/>
      <c r="I23" s="344"/>
      <c r="J23" s="344"/>
      <c r="K23" s="342"/>
    </row>
    <row r="24" s="1" customFormat="1" ht="12.75" customHeight="1">
      <c r="B24" s="345"/>
      <c r="C24" s="346"/>
      <c r="D24" s="346"/>
      <c r="E24" s="346"/>
      <c r="F24" s="346"/>
      <c r="G24" s="346"/>
      <c r="H24" s="346"/>
      <c r="I24" s="346"/>
      <c r="J24" s="346"/>
      <c r="K24" s="342"/>
    </row>
    <row r="25" s="1" customFormat="1" ht="15" customHeight="1">
      <c r="B25" s="345"/>
      <c r="C25" s="344" t="s">
        <v>7595</v>
      </c>
      <c r="D25" s="344"/>
      <c r="E25" s="344"/>
      <c r="F25" s="344"/>
      <c r="G25" s="344"/>
      <c r="H25" s="344"/>
      <c r="I25" s="344"/>
      <c r="J25" s="344"/>
      <c r="K25" s="342"/>
    </row>
    <row r="26" s="1" customFormat="1" ht="15" customHeight="1">
      <c r="B26" s="345"/>
      <c r="C26" s="344" t="s">
        <v>7596</v>
      </c>
      <c r="D26" s="344"/>
      <c r="E26" s="344"/>
      <c r="F26" s="344"/>
      <c r="G26" s="344"/>
      <c r="H26" s="344"/>
      <c r="I26" s="344"/>
      <c r="J26" s="344"/>
      <c r="K26" s="342"/>
    </row>
    <row r="27" s="1" customFormat="1" ht="15" customHeight="1">
      <c r="B27" s="345"/>
      <c r="C27" s="344"/>
      <c r="D27" s="344" t="s">
        <v>7597</v>
      </c>
      <c r="E27" s="344"/>
      <c r="F27" s="344"/>
      <c r="G27" s="344"/>
      <c r="H27" s="344"/>
      <c r="I27" s="344"/>
      <c r="J27" s="344"/>
      <c r="K27" s="342"/>
    </row>
    <row r="28" s="1" customFormat="1" ht="15" customHeight="1">
      <c r="B28" s="345"/>
      <c r="C28" s="346"/>
      <c r="D28" s="344" t="s">
        <v>7598</v>
      </c>
      <c r="E28" s="344"/>
      <c r="F28" s="344"/>
      <c r="G28" s="344"/>
      <c r="H28" s="344"/>
      <c r="I28" s="344"/>
      <c r="J28" s="344"/>
      <c r="K28" s="342"/>
    </row>
    <row r="29" s="1" customFormat="1" ht="12.75" customHeight="1">
      <c r="B29" s="345"/>
      <c r="C29" s="346"/>
      <c r="D29" s="346"/>
      <c r="E29" s="346"/>
      <c r="F29" s="346"/>
      <c r="G29" s="346"/>
      <c r="H29" s="346"/>
      <c r="I29" s="346"/>
      <c r="J29" s="346"/>
      <c r="K29" s="342"/>
    </row>
    <row r="30" s="1" customFormat="1" ht="15" customHeight="1">
      <c r="B30" s="345"/>
      <c r="C30" s="346"/>
      <c r="D30" s="344" t="s">
        <v>7599</v>
      </c>
      <c r="E30" s="344"/>
      <c r="F30" s="344"/>
      <c r="G30" s="344"/>
      <c r="H30" s="344"/>
      <c r="I30" s="344"/>
      <c r="J30" s="344"/>
      <c r="K30" s="342"/>
    </row>
    <row r="31" s="1" customFormat="1" ht="15" customHeight="1">
      <c r="B31" s="345"/>
      <c r="C31" s="346"/>
      <c r="D31" s="344" t="s">
        <v>7600</v>
      </c>
      <c r="E31" s="344"/>
      <c r="F31" s="344"/>
      <c r="G31" s="344"/>
      <c r="H31" s="344"/>
      <c r="I31" s="344"/>
      <c r="J31" s="344"/>
      <c r="K31" s="342"/>
    </row>
    <row r="32" s="1" customFormat="1" ht="12.75" customHeight="1">
      <c r="B32" s="345"/>
      <c r="C32" s="346"/>
      <c r="D32" s="346"/>
      <c r="E32" s="346"/>
      <c r="F32" s="346"/>
      <c r="G32" s="346"/>
      <c r="H32" s="346"/>
      <c r="I32" s="346"/>
      <c r="J32" s="346"/>
      <c r="K32" s="342"/>
    </row>
    <row r="33" s="1" customFormat="1" ht="15" customHeight="1">
      <c r="B33" s="345"/>
      <c r="C33" s="346"/>
      <c r="D33" s="344" t="s">
        <v>7601</v>
      </c>
      <c r="E33" s="344"/>
      <c r="F33" s="344"/>
      <c r="G33" s="344"/>
      <c r="H33" s="344"/>
      <c r="I33" s="344"/>
      <c r="J33" s="344"/>
      <c r="K33" s="342"/>
    </row>
    <row r="34" s="1" customFormat="1" ht="15" customHeight="1">
      <c r="B34" s="345"/>
      <c r="C34" s="346"/>
      <c r="D34" s="344" t="s">
        <v>7602</v>
      </c>
      <c r="E34" s="344"/>
      <c r="F34" s="344"/>
      <c r="G34" s="344"/>
      <c r="H34" s="344"/>
      <c r="I34" s="344"/>
      <c r="J34" s="344"/>
      <c r="K34" s="342"/>
    </row>
    <row r="35" s="1" customFormat="1" ht="15" customHeight="1">
      <c r="B35" s="345"/>
      <c r="C35" s="346"/>
      <c r="D35" s="344" t="s">
        <v>7603</v>
      </c>
      <c r="E35" s="344"/>
      <c r="F35" s="344"/>
      <c r="G35" s="344"/>
      <c r="H35" s="344"/>
      <c r="I35" s="344"/>
      <c r="J35" s="344"/>
      <c r="K35" s="342"/>
    </row>
    <row r="36" s="1" customFormat="1" ht="15" customHeight="1">
      <c r="B36" s="345"/>
      <c r="C36" s="346"/>
      <c r="D36" s="344"/>
      <c r="E36" s="347" t="s">
        <v>145</v>
      </c>
      <c r="F36" s="344"/>
      <c r="G36" s="344" t="s">
        <v>7604</v>
      </c>
      <c r="H36" s="344"/>
      <c r="I36" s="344"/>
      <c r="J36" s="344"/>
      <c r="K36" s="342"/>
    </row>
    <row r="37" s="1" customFormat="1" ht="30.75" customHeight="1">
      <c r="B37" s="345"/>
      <c r="C37" s="346"/>
      <c r="D37" s="344"/>
      <c r="E37" s="347" t="s">
        <v>7605</v>
      </c>
      <c r="F37" s="344"/>
      <c r="G37" s="344" t="s">
        <v>7606</v>
      </c>
      <c r="H37" s="344"/>
      <c r="I37" s="344"/>
      <c r="J37" s="344"/>
      <c r="K37" s="342"/>
    </row>
    <row r="38" s="1" customFormat="1" ht="15" customHeight="1">
      <c r="B38" s="345"/>
      <c r="C38" s="346"/>
      <c r="D38" s="344"/>
      <c r="E38" s="347" t="s">
        <v>57</v>
      </c>
      <c r="F38" s="344"/>
      <c r="G38" s="344" t="s">
        <v>7607</v>
      </c>
      <c r="H38" s="344"/>
      <c r="I38" s="344"/>
      <c r="J38" s="344"/>
      <c r="K38" s="342"/>
    </row>
    <row r="39" s="1" customFormat="1" ht="15" customHeight="1">
      <c r="B39" s="345"/>
      <c r="C39" s="346"/>
      <c r="D39" s="344"/>
      <c r="E39" s="347" t="s">
        <v>58</v>
      </c>
      <c r="F39" s="344"/>
      <c r="G39" s="344" t="s">
        <v>7608</v>
      </c>
      <c r="H39" s="344"/>
      <c r="I39" s="344"/>
      <c r="J39" s="344"/>
      <c r="K39" s="342"/>
    </row>
    <row r="40" s="1" customFormat="1" ht="15" customHeight="1">
      <c r="B40" s="345"/>
      <c r="C40" s="346"/>
      <c r="D40" s="344"/>
      <c r="E40" s="347" t="s">
        <v>146</v>
      </c>
      <c r="F40" s="344"/>
      <c r="G40" s="344" t="s">
        <v>7609</v>
      </c>
      <c r="H40" s="344"/>
      <c r="I40" s="344"/>
      <c r="J40" s="344"/>
      <c r="K40" s="342"/>
    </row>
    <row r="41" s="1" customFormat="1" ht="15" customHeight="1">
      <c r="B41" s="345"/>
      <c r="C41" s="346"/>
      <c r="D41" s="344"/>
      <c r="E41" s="347" t="s">
        <v>147</v>
      </c>
      <c r="F41" s="344"/>
      <c r="G41" s="344" t="s">
        <v>7610</v>
      </c>
      <c r="H41" s="344"/>
      <c r="I41" s="344"/>
      <c r="J41" s="344"/>
      <c r="K41" s="342"/>
    </row>
    <row r="42" s="1" customFormat="1" ht="15" customHeight="1">
      <c r="B42" s="345"/>
      <c r="C42" s="346"/>
      <c r="D42" s="344"/>
      <c r="E42" s="347" t="s">
        <v>7611</v>
      </c>
      <c r="F42" s="344"/>
      <c r="G42" s="344" t="s">
        <v>7612</v>
      </c>
      <c r="H42" s="344"/>
      <c r="I42" s="344"/>
      <c r="J42" s="344"/>
      <c r="K42" s="342"/>
    </row>
    <row r="43" s="1" customFormat="1" ht="15" customHeight="1">
      <c r="B43" s="345"/>
      <c r="C43" s="346"/>
      <c r="D43" s="344"/>
      <c r="E43" s="347"/>
      <c r="F43" s="344"/>
      <c r="G43" s="344" t="s">
        <v>7613</v>
      </c>
      <c r="H43" s="344"/>
      <c r="I43" s="344"/>
      <c r="J43" s="344"/>
      <c r="K43" s="342"/>
    </row>
    <row r="44" s="1" customFormat="1" ht="15" customHeight="1">
      <c r="B44" s="345"/>
      <c r="C44" s="346"/>
      <c r="D44" s="344"/>
      <c r="E44" s="347" t="s">
        <v>7614</v>
      </c>
      <c r="F44" s="344"/>
      <c r="G44" s="344" t="s">
        <v>7615</v>
      </c>
      <c r="H44" s="344"/>
      <c r="I44" s="344"/>
      <c r="J44" s="344"/>
      <c r="K44" s="342"/>
    </row>
    <row r="45" s="1" customFormat="1" ht="15" customHeight="1">
      <c r="B45" s="345"/>
      <c r="C45" s="346"/>
      <c r="D45" s="344"/>
      <c r="E45" s="347" t="s">
        <v>149</v>
      </c>
      <c r="F45" s="344"/>
      <c r="G45" s="344" t="s">
        <v>7616</v>
      </c>
      <c r="H45" s="344"/>
      <c r="I45" s="344"/>
      <c r="J45" s="344"/>
      <c r="K45" s="342"/>
    </row>
    <row r="46" s="1" customFormat="1" ht="12.75" customHeight="1">
      <c r="B46" s="345"/>
      <c r="C46" s="346"/>
      <c r="D46" s="344"/>
      <c r="E46" s="344"/>
      <c r="F46" s="344"/>
      <c r="G46" s="344"/>
      <c r="H46" s="344"/>
      <c r="I46" s="344"/>
      <c r="J46" s="344"/>
      <c r="K46" s="342"/>
    </row>
    <row r="47" s="1" customFormat="1" ht="15" customHeight="1">
      <c r="B47" s="345"/>
      <c r="C47" s="346"/>
      <c r="D47" s="344" t="s">
        <v>7617</v>
      </c>
      <c r="E47" s="344"/>
      <c r="F47" s="344"/>
      <c r="G47" s="344"/>
      <c r="H47" s="344"/>
      <c r="I47" s="344"/>
      <c r="J47" s="344"/>
      <c r="K47" s="342"/>
    </row>
    <row r="48" s="1" customFormat="1" ht="15" customHeight="1">
      <c r="B48" s="345"/>
      <c r="C48" s="346"/>
      <c r="D48" s="346"/>
      <c r="E48" s="344" t="s">
        <v>7618</v>
      </c>
      <c r="F48" s="344"/>
      <c r="G48" s="344"/>
      <c r="H48" s="344"/>
      <c r="I48" s="344"/>
      <c r="J48" s="344"/>
      <c r="K48" s="342"/>
    </row>
    <row r="49" s="1" customFormat="1" ht="15" customHeight="1">
      <c r="B49" s="345"/>
      <c r="C49" s="346"/>
      <c r="D49" s="346"/>
      <c r="E49" s="344" t="s">
        <v>7619</v>
      </c>
      <c r="F49" s="344"/>
      <c r="G49" s="344"/>
      <c r="H49" s="344"/>
      <c r="I49" s="344"/>
      <c r="J49" s="344"/>
      <c r="K49" s="342"/>
    </row>
    <row r="50" s="1" customFormat="1" ht="15" customHeight="1">
      <c r="B50" s="345"/>
      <c r="C50" s="346"/>
      <c r="D50" s="346"/>
      <c r="E50" s="344" t="s">
        <v>7620</v>
      </c>
      <c r="F50" s="344"/>
      <c r="G50" s="344"/>
      <c r="H50" s="344"/>
      <c r="I50" s="344"/>
      <c r="J50" s="344"/>
      <c r="K50" s="342"/>
    </row>
    <row r="51" s="1" customFormat="1" ht="15" customHeight="1">
      <c r="B51" s="345"/>
      <c r="C51" s="346"/>
      <c r="D51" s="344" t="s">
        <v>7621</v>
      </c>
      <c r="E51" s="344"/>
      <c r="F51" s="344"/>
      <c r="G51" s="344"/>
      <c r="H51" s="344"/>
      <c r="I51" s="344"/>
      <c r="J51" s="344"/>
      <c r="K51" s="342"/>
    </row>
    <row r="52" s="1" customFormat="1" ht="25.5" customHeight="1">
      <c r="B52" s="340"/>
      <c r="C52" s="341" t="s">
        <v>7622</v>
      </c>
      <c r="D52" s="341"/>
      <c r="E52" s="341"/>
      <c r="F52" s="341"/>
      <c r="G52" s="341"/>
      <c r="H52" s="341"/>
      <c r="I52" s="341"/>
      <c r="J52" s="341"/>
      <c r="K52" s="342"/>
    </row>
    <row r="53" s="1" customFormat="1" ht="5.25" customHeight="1">
      <c r="B53" s="340"/>
      <c r="C53" s="343"/>
      <c r="D53" s="343"/>
      <c r="E53" s="343"/>
      <c r="F53" s="343"/>
      <c r="G53" s="343"/>
      <c r="H53" s="343"/>
      <c r="I53" s="343"/>
      <c r="J53" s="343"/>
      <c r="K53" s="342"/>
    </row>
    <row r="54" s="1" customFormat="1" ht="15" customHeight="1">
      <c r="B54" s="340"/>
      <c r="C54" s="344" t="s">
        <v>7623</v>
      </c>
      <c r="D54" s="344"/>
      <c r="E54" s="344"/>
      <c r="F54" s="344"/>
      <c r="G54" s="344"/>
      <c r="H54" s="344"/>
      <c r="I54" s="344"/>
      <c r="J54" s="344"/>
      <c r="K54" s="342"/>
    </row>
    <row r="55" s="1" customFormat="1" ht="15" customHeight="1">
      <c r="B55" s="340"/>
      <c r="C55" s="344" t="s">
        <v>7624</v>
      </c>
      <c r="D55" s="344"/>
      <c r="E55" s="344"/>
      <c r="F55" s="344"/>
      <c r="G55" s="344"/>
      <c r="H55" s="344"/>
      <c r="I55" s="344"/>
      <c r="J55" s="344"/>
      <c r="K55" s="342"/>
    </row>
    <row r="56" s="1" customFormat="1" ht="12.75" customHeight="1">
      <c r="B56" s="340"/>
      <c r="C56" s="344"/>
      <c r="D56" s="344"/>
      <c r="E56" s="344"/>
      <c r="F56" s="344"/>
      <c r="G56" s="344"/>
      <c r="H56" s="344"/>
      <c r="I56" s="344"/>
      <c r="J56" s="344"/>
      <c r="K56" s="342"/>
    </row>
    <row r="57" s="1" customFormat="1" ht="15" customHeight="1">
      <c r="B57" s="340"/>
      <c r="C57" s="344" t="s">
        <v>7625</v>
      </c>
      <c r="D57" s="344"/>
      <c r="E57" s="344"/>
      <c r="F57" s="344"/>
      <c r="G57" s="344"/>
      <c r="H57" s="344"/>
      <c r="I57" s="344"/>
      <c r="J57" s="344"/>
      <c r="K57" s="342"/>
    </row>
    <row r="58" s="1" customFormat="1" ht="15" customHeight="1">
      <c r="B58" s="340"/>
      <c r="C58" s="346"/>
      <c r="D58" s="344" t="s">
        <v>7626</v>
      </c>
      <c r="E58" s="344"/>
      <c r="F58" s="344"/>
      <c r="G58" s="344"/>
      <c r="H58" s="344"/>
      <c r="I58" s="344"/>
      <c r="J58" s="344"/>
      <c r="K58" s="342"/>
    </row>
    <row r="59" s="1" customFormat="1" ht="15" customHeight="1">
      <c r="B59" s="340"/>
      <c r="C59" s="346"/>
      <c r="D59" s="344" t="s">
        <v>7627</v>
      </c>
      <c r="E59" s="344"/>
      <c r="F59" s="344"/>
      <c r="G59" s="344"/>
      <c r="H59" s="344"/>
      <c r="I59" s="344"/>
      <c r="J59" s="344"/>
      <c r="K59" s="342"/>
    </row>
    <row r="60" s="1" customFormat="1" ht="15" customHeight="1">
      <c r="B60" s="340"/>
      <c r="C60" s="346"/>
      <c r="D60" s="344" t="s">
        <v>7628</v>
      </c>
      <c r="E60" s="344"/>
      <c r="F60" s="344"/>
      <c r="G60" s="344"/>
      <c r="H60" s="344"/>
      <c r="I60" s="344"/>
      <c r="J60" s="344"/>
      <c r="K60" s="342"/>
    </row>
    <row r="61" s="1" customFormat="1" ht="15" customHeight="1">
      <c r="B61" s="340"/>
      <c r="C61" s="346"/>
      <c r="D61" s="344" t="s">
        <v>7629</v>
      </c>
      <c r="E61" s="344"/>
      <c r="F61" s="344"/>
      <c r="G61" s="344"/>
      <c r="H61" s="344"/>
      <c r="I61" s="344"/>
      <c r="J61" s="344"/>
      <c r="K61" s="342"/>
    </row>
    <row r="62" s="1" customFormat="1" ht="15" customHeight="1">
      <c r="B62" s="340"/>
      <c r="C62" s="346"/>
      <c r="D62" s="349" t="s">
        <v>7630</v>
      </c>
      <c r="E62" s="349"/>
      <c r="F62" s="349"/>
      <c r="G62" s="349"/>
      <c r="H62" s="349"/>
      <c r="I62" s="349"/>
      <c r="J62" s="349"/>
      <c r="K62" s="342"/>
    </row>
    <row r="63" s="1" customFormat="1" ht="15" customHeight="1">
      <c r="B63" s="340"/>
      <c r="C63" s="346"/>
      <c r="D63" s="344" t="s">
        <v>7631</v>
      </c>
      <c r="E63" s="344"/>
      <c r="F63" s="344"/>
      <c r="G63" s="344"/>
      <c r="H63" s="344"/>
      <c r="I63" s="344"/>
      <c r="J63" s="344"/>
      <c r="K63" s="342"/>
    </row>
    <row r="64" s="1" customFormat="1" ht="12.75" customHeight="1">
      <c r="B64" s="340"/>
      <c r="C64" s="346"/>
      <c r="D64" s="346"/>
      <c r="E64" s="350"/>
      <c r="F64" s="346"/>
      <c r="G64" s="346"/>
      <c r="H64" s="346"/>
      <c r="I64" s="346"/>
      <c r="J64" s="346"/>
      <c r="K64" s="342"/>
    </row>
    <row r="65" s="1" customFormat="1" ht="15" customHeight="1">
      <c r="B65" s="340"/>
      <c r="C65" s="346"/>
      <c r="D65" s="344" t="s">
        <v>7632</v>
      </c>
      <c r="E65" s="344"/>
      <c r="F65" s="344"/>
      <c r="G65" s="344"/>
      <c r="H65" s="344"/>
      <c r="I65" s="344"/>
      <c r="J65" s="344"/>
      <c r="K65" s="342"/>
    </row>
    <row r="66" s="1" customFormat="1" ht="15" customHeight="1">
      <c r="B66" s="340"/>
      <c r="C66" s="346"/>
      <c r="D66" s="349" t="s">
        <v>7633</v>
      </c>
      <c r="E66" s="349"/>
      <c r="F66" s="349"/>
      <c r="G66" s="349"/>
      <c r="H66" s="349"/>
      <c r="I66" s="349"/>
      <c r="J66" s="349"/>
      <c r="K66" s="342"/>
    </row>
    <row r="67" s="1" customFormat="1" ht="15" customHeight="1">
      <c r="B67" s="340"/>
      <c r="C67" s="346"/>
      <c r="D67" s="344" t="s">
        <v>7634</v>
      </c>
      <c r="E67" s="344"/>
      <c r="F67" s="344"/>
      <c r="G67" s="344"/>
      <c r="H67" s="344"/>
      <c r="I67" s="344"/>
      <c r="J67" s="344"/>
      <c r="K67" s="342"/>
    </row>
    <row r="68" s="1" customFormat="1" ht="15" customHeight="1">
      <c r="B68" s="340"/>
      <c r="C68" s="346"/>
      <c r="D68" s="344" t="s">
        <v>7635</v>
      </c>
      <c r="E68" s="344"/>
      <c r="F68" s="344"/>
      <c r="G68" s="344"/>
      <c r="H68" s="344"/>
      <c r="I68" s="344"/>
      <c r="J68" s="344"/>
      <c r="K68" s="342"/>
    </row>
    <row r="69" s="1" customFormat="1" ht="15" customHeight="1">
      <c r="B69" s="340"/>
      <c r="C69" s="346"/>
      <c r="D69" s="344" t="s">
        <v>7636</v>
      </c>
      <c r="E69" s="344"/>
      <c r="F69" s="344"/>
      <c r="G69" s="344"/>
      <c r="H69" s="344"/>
      <c r="I69" s="344"/>
      <c r="J69" s="344"/>
      <c r="K69" s="342"/>
    </row>
    <row r="70" s="1" customFormat="1" ht="15" customHeight="1">
      <c r="B70" s="340"/>
      <c r="C70" s="346"/>
      <c r="D70" s="344" t="s">
        <v>7637</v>
      </c>
      <c r="E70" s="344"/>
      <c r="F70" s="344"/>
      <c r="G70" s="344"/>
      <c r="H70" s="344"/>
      <c r="I70" s="344"/>
      <c r="J70" s="344"/>
      <c r="K70" s="342"/>
    </row>
    <row r="71" s="1" customFormat="1" ht="12.75" customHeight="1">
      <c r="B71" s="351"/>
      <c r="C71" s="352"/>
      <c r="D71" s="352"/>
      <c r="E71" s="352"/>
      <c r="F71" s="352"/>
      <c r="G71" s="352"/>
      <c r="H71" s="352"/>
      <c r="I71" s="352"/>
      <c r="J71" s="352"/>
      <c r="K71" s="353"/>
    </row>
    <row r="72" s="1" customFormat="1" ht="18.75" customHeight="1">
      <c r="B72" s="354"/>
      <c r="C72" s="354"/>
      <c r="D72" s="354"/>
      <c r="E72" s="354"/>
      <c r="F72" s="354"/>
      <c r="G72" s="354"/>
      <c r="H72" s="354"/>
      <c r="I72" s="354"/>
      <c r="J72" s="354"/>
      <c r="K72" s="355"/>
    </row>
    <row r="73" s="1" customFormat="1" ht="18.75" customHeight="1">
      <c r="B73" s="355"/>
      <c r="C73" s="355"/>
      <c r="D73" s="355"/>
      <c r="E73" s="355"/>
      <c r="F73" s="355"/>
      <c r="G73" s="355"/>
      <c r="H73" s="355"/>
      <c r="I73" s="355"/>
      <c r="J73" s="355"/>
      <c r="K73" s="355"/>
    </row>
    <row r="74" s="1" customFormat="1" ht="7.5" customHeight="1">
      <c r="B74" s="356"/>
      <c r="C74" s="357"/>
      <c r="D74" s="357"/>
      <c r="E74" s="357"/>
      <c r="F74" s="357"/>
      <c r="G74" s="357"/>
      <c r="H74" s="357"/>
      <c r="I74" s="357"/>
      <c r="J74" s="357"/>
      <c r="K74" s="358"/>
    </row>
    <row r="75" s="1" customFormat="1" ht="45" customHeight="1">
      <c r="B75" s="359"/>
      <c r="C75" s="360" t="s">
        <v>7638</v>
      </c>
      <c r="D75" s="360"/>
      <c r="E75" s="360"/>
      <c r="F75" s="360"/>
      <c r="G75" s="360"/>
      <c r="H75" s="360"/>
      <c r="I75" s="360"/>
      <c r="J75" s="360"/>
      <c r="K75" s="361"/>
    </row>
    <row r="76" s="1" customFormat="1" ht="17.25" customHeight="1">
      <c r="B76" s="359"/>
      <c r="C76" s="362" t="s">
        <v>7639</v>
      </c>
      <c r="D76" s="362"/>
      <c r="E76" s="362"/>
      <c r="F76" s="362" t="s">
        <v>7640</v>
      </c>
      <c r="G76" s="363"/>
      <c r="H76" s="362" t="s">
        <v>58</v>
      </c>
      <c r="I76" s="362" t="s">
        <v>61</v>
      </c>
      <c r="J76" s="362" t="s">
        <v>7641</v>
      </c>
      <c r="K76" s="361"/>
    </row>
    <row r="77" s="1" customFormat="1" ht="17.25" customHeight="1">
      <c r="B77" s="359"/>
      <c r="C77" s="364" t="s">
        <v>7642</v>
      </c>
      <c r="D77" s="364"/>
      <c r="E77" s="364"/>
      <c r="F77" s="365" t="s">
        <v>7643</v>
      </c>
      <c r="G77" s="366"/>
      <c r="H77" s="364"/>
      <c r="I77" s="364"/>
      <c r="J77" s="364" t="s">
        <v>7644</v>
      </c>
      <c r="K77" s="361"/>
    </row>
    <row r="78" s="1" customFormat="1" ht="5.25" customHeight="1">
      <c r="B78" s="359"/>
      <c r="C78" s="367"/>
      <c r="D78" s="367"/>
      <c r="E78" s="367"/>
      <c r="F78" s="367"/>
      <c r="G78" s="368"/>
      <c r="H78" s="367"/>
      <c r="I78" s="367"/>
      <c r="J78" s="367"/>
      <c r="K78" s="361"/>
    </row>
    <row r="79" s="1" customFormat="1" ht="15" customHeight="1">
      <c r="B79" s="359"/>
      <c r="C79" s="347" t="s">
        <v>57</v>
      </c>
      <c r="D79" s="369"/>
      <c r="E79" s="369"/>
      <c r="F79" s="370" t="s">
        <v>7645</v>
      </c>
      <c r="G79" s="371"/>
      <c r="H79" s="347" t="s">
        <v>7646</v>
      </c>
      <c r="I79" s="347" t="s">
        <v>7647</v>
      </c>
      <c r="J79" s="347">
        <v>20</v>
      </c>
      <c r="K79" s="361"/>
    </row>
    <row r="80" s="1" customFormat="1" ht="15" customHeight="1">
      <c r="B80" s="359"/>
      <c r="C80" s="347" t="s">
        <v>7648</v>
      </c>
      <c r="D80" s="347"/>
      <c r="E80" s="347"/>
      <c r="F80" s="370" t="s">
        <v>7645</v>
      </c>
      <c r="G80" s="371"/>
      <c r="H80" s="347" t="s">
        <v>7649</v>
      </c>
      <c r="I80" s="347" t="s">
        <v>7647</v>
      </c>
      <c r="J80" s="347">
        <v>120</v>
      </c>
      <c r="K80" s="361"/>
    </row>
    <row r="81" s="1" customFormat="1" ht="15" customHeight="1">
      <c r="B81" s="372"/>
      <c r="C81" s="347" t="s">
        <v>7650</v>
      </c>
      <c r="D81" s="347"/>
      <c r="E81" s="347"/>
      <c r="F81" s="370" t="s">
        <v>7651</v>
      </c>
      <c r="G81" s="371"/>
      <c r="H81" s="347" t="s">
        <v>7652</v>
      </c>
      <c r="I81" s="347" t="s">
        <v>7647</v>
      </c>
      <c r="J81" s="347">
        <v>50</v>
      </c>
      <c r="K81" s="361"/>
    </row>
    <row r="82" s="1" customFormat="1" ht="15" customHeight="1">
      <c r="B82" s="372"/>
      <c r="C82" s="347" t="s">
        <v>7653</v>
      </c>
      <c r="D82" s="347"/>
      <c r="E82" s="347"/>
      <c r="F82" s="370" t="s">
        <v>7645</v>
      </c>
      <c r="G82" s="371"/>
      <c r="H82" s="347" t="s">
        <v>7654</v>
      </c>
      <c r="I82" s="347" t="s">
        <v>7655</v>
      </c>
      <c r="J82" s="347"/>
      <c r="K82" s="361"/>
    </row>
    <row r="83" s="1" customFormat="1" ht="15" customHeight="1">
      <c r="B83" s="372"/>
      <c r="C83" s="373" t="s">
        <v>7656</v>
      </c>
      <c r="D83" s="373"/>
      <c r="E83" s="373"/>
      <c r="F83" s="374" t="s">
        <v>7651</v>
      </c>
      <c r="G83" s="373"/>
      <c r="H83" s="373" t="s">
        <v>7657</v>
      </c>
      <c r="I83" s="373" t="s">
        <v>7647</v>
      </c>
      <c r="J83" s="373">
        <v>15</v>
      </c>
      <c r="K83" s="361"/>
    </row>
    <row r="84" s="1" customFormat="1" ht="15" customHeight="1">
      <c r="B84" s="372"/>
      <c r="C84" s="373" t="s">
        <v>7658</v>
      </c>
      <c r="D84" s="373"/>
      <c r="E84" s="373"/>
      <c r="F84" s="374" t="s">
        <v>7651</v>
      </c>
      <c r="G84" s="373"/>
      <c r="H84" s="373" t="s">
        <v>7659</v>
      </c>
      <c r="I84" s="373" t="s">
        <v>7647</v>
      </c>
      <c r="J84" s="373">
        <v>15</v>
      </c>
      <c r="K84" s="361"/>
    </row>
    <row r="85" s="1" customFormat="1" ht="15" customHeight="1">
      <c r="B85" s="372"/>
      <c r="C85" s="373" t="s">
        <v>7660</v>
      </c>
      <c r="D85" s="373"/>
      <c r="E85" s="373"/>
      <c r="F85" s="374" t="s">
        <v>7651</v>
      </c>
      <c r="G85" s="373"/>
      <c r="H85" s="373" t="s">
        <v>7661</v>
      </c>
      <c r="I85" s="373" t="s">
        <v>7647</v>
      </c>
      <c r="J85" s="373">
        <v>20</v>
      </c>
      <c r="K85" s="361"/>
    </row>
    <row r="86" s="1" customFormat="1" ht="15" customHeight="1">
      <c r="B86" s="372"/>
      <c r="C86" s="373" t="s">
        <v>7662</v>
      </c>
      <c r="D86" s="373"/>
      <c r="E86" s="373"/>
      <c r="F86" s="374" t="s">
        <v>7651</v>
      </c>
      <c r="G86" s="373"/>
      <c r="H86" s="373" t="s">
        <v>7663</v>
      </c>
      <c r="I86" s="373" t="s">
        <v>7647</v>
      </c>
      <c r="J86" s="373">
        <v>20</v>
      </c>
      <c r="K86" s="361"/>
    </row>
    <row r="87" s="1" customFormat="1" ht="15" customHeight="1">
      <c r="B87" s="372"/>
      <c r="C87" s="347" t="s">
        <v>7664</v>
      </c>
      <c r="D87" s="347"/>
      <c r="E87" s="347"/>
      <c r="F87" s="370" t="s">
        <v>7651</v>
      </c>
      <c r="G87" s="371"/>
      <c r="H87" s="347" t="s">
        <v>7665</v>
      </c>
      <c r="I87" s="347" t="s">
        <v>7647</v>
      </c>
      <c r="J87" s="347">
        <v>50</v>
      </c>
      <c r="K87" s="361"/>
    </row>
    <row r="88" s="1" customFormat="1" ht="15" customHeight="1">
      <c r="B88" s="372"/>
      <c r="C88" s="347" t="s">
        <v>7666</v>
      </c>
      <c r="D88" s="347"/>
      <c r="E88" s="347"/>
      <c r="F88" s="370" t="s">
        <v>7651</v>
      </c>
      <c r="G88" s="371"/>
      <c r="H88" s="347" t="s">
        <v>7667</v>
      </c>
      <c r="I88" s="347" t="s">
        <v>7647</v>
      </c>
      <c r="J88" s="347">
        <v>20</v>
      </c>
      <c r="K88" s="361"/>
    </row>
    <row r="89" s="1" customFormat="1" ht="15" customHeight="1">
      <c r="B89" s="372"/>
      <c r="C89" s="347" t="s">
        <v>7668</v>
      </c>
      <c r="D89" s="347"/>
      <c r="E89" s="347"/>
      <c r="F89" s="370" t="s">
        <v>7651</v>
      </c>
      <c r="G89" s="371"/>
      <c r="H89" s="347" t="s">
        <v>7669</v>
      </c>
      <c r="I89" s="347" t="s">
        <v>7647</v>
      </c>
      <c r="J89" s="347">
        <v>20</v>
      </c>
      <c r="K89" s="361"/>
    </row>
    <row r="90" s="1" customFormat="1" ht="15" customHeight="1">
      <c r="B90" s="372"/>
      <c r="C90" s="347" t="s">
        <v>7670</v>
      </c>
      <c r="D90" s="347"/>
      <c r="E90" s="347"/>
      <c r="F90" s="370" t="s">
        <v>7651</v>
      </c>
      <c r="G90" s="371"/>
      <c r="H90" s="347" t="s">
        <v>7671</v>
      </c>
      <c r="I90" s="347" t="s">
        <v>7647</v>
      </c>
      <c r="J90" s="347">
        <v>50</v>
      </c>
      <c r="K90" s="361"/>
    </row>
    <row r="91" s="1" customFormat="1" ht="15" customHeight="1">
      <c r="B91" s="372"/>
      <c r="C91" s="347" t="s">
        <v>7672</v>
      </c>
      <c r="D91" s="347"/>
      <c r="E91" s="347"/>
      <c r="F91" s="370" t="s">
        <v>7651</v>
      </c>
      <c r="G91" s="371"/>
      <c r="H91" s="347" t="s">
        <v>7672</v>
      </c>
      <c r="I91" s="347" t="s">
        <v>7647</v>
      </c>
      <c r="J91" s="347">
        <v>50</v>
      </c>
      <c r="K91" s="361"/>
    </row>
    <row r="92" s="1" customFormat="1" ht="15" customHeight="1">
      <c r="B92" s="372"/>
      <c r="C92" s="347" t="s">
        <v>7673</v>
      </c>
      <c r="D92" s="347"/>
      <c r="E92" s="347"/>
      <c r="F92" s="370" t="s">
        <v>7651</v>
      </c>
      <c r="G92" s="371"/>
      <c r="H92" s="347" t="s">
        <v>7674</v>
      </c>
      <c r="I92" s="347" t="s">
        <v>7647</v>
      </c>
      <c r="J92" s="347">
        <v>255</v>
      </c>
      <c r="K92" s="361"/>
    </row>
    <row r="93" s="1" customFormat="1" ht="15" customHeight="1">
      <c r="B93" s="372"/>
      <c r="C93" s="347" t="s">
        <v>7675</v>
      </c>
      <c r="D93" s="347"/>
      <c r="E93" s="347"/>
      <c r="F93" s="370" t="s">
        <v>7645</v>
      </c>
      <c r="G93" s="371"/>
      <c r="H93" s="347" t="s">
        <v>7676</v>
      </c>
      <c r="I93" s="347" t="s">
        <v>7677</v>
      </c>
      <c r="J93" s="347"/>
      <c r="K93" s="361"/>
    </row>
    <row r="94" s="1" customFormat="1" ht="15" customHeight="1">
      <c r="B94" s="372"/>
      <c r="C94" s="347" t="s">
        <v>7678</v>
      </c>
      <c r="D94" s="347"/>
      <c r="E94" s="347"/>
      <c r="F94" s="370" t="s">
        <v>7645</v>
      </c>
      <c r="G94" s="371"/>
      <c r="H94" s="347" t="s">
        <v>7679</v>
      </c>
      <c r="I94" s="347" t="s">
        <v>7680</v>
      </c>
      <c r="J94" s="347"/>
      <c r="K94" s="361"/>
    </row>
    <row r="95" s="1" customFormat="1" ht="15" customHeight="1">
      <c r="B95" s="372"/>
      <c r="C95" s="347" t="s">
        <v>7681</v>
      </c>
      <c r="D95" s="347"/>
      <c r="E95" s="347"/>
      <c r="F95" s="370" t="s">
        <v>7645</v>
      </c>
      <c r="G95" s="371"/>
      <c r="H95" s="347" t="s">
        <v>7681</v>
      </c>
      <c r="I95" s="347" t="s">
        <v>7680</v>
      </c>
      <c r="J95" s="347"/>
      <c r="K95" s="361"/>
    </row>
    <row r="96" s="1" customFormat="1" ht="15" customHeight="1">
      <c r="B96" s="372"/>
      <c r="C96" s="347" t="s">
        <v>42</v>
      </c>
      <c r="D96" s="347"/>
      <c r="E96" s="347"/>
      <c r="F96" s="370" t="s">
        <v>7645</v>
      </c>
      <c r="G96" s="371"/>
      <c r="H96" s="347" t="s">
        <v>7682</v>
      </c>
      <c r="I96" s="347" t="s">
        <v>7680</v>
      </c>
      <c r="J96" s="347"/>
      <c r="K96" s="361"/>
    </row>
    <row r="97" s="1" customFormat="1" ht="15" customHeight="1">
      <c r="B97" s="372"/>
      <c r="C97" s="347" t="s">
        <v>52</v>
      </c>
      <c r="D97" s="347"/>
      <c r="E97" s="347"/>
      <c r="F97" s="370" t="s">
        <v>7645</v>
      </c>
      <c r="G97" s="371"/>
      <c r="H97" s="347" t="s">
        <v>7683</v>
      </c>
      <c r="I97" s="347" t="s">
        <v>7680</v>
      </c>
      <c r="J97" s="347"/>
      <c r="K97" s="361"/>
    </row>
    <row r="98" s="1" customFormat="1" ht="15" customHeight="1">
      <c r="B98" s="375"/>
      <c r="C98" s="376"/>
      <c r="D98" s="376"/>
      <c r="E98" s="376"/>
      <c r="F98" s="376"/>
      <c r="G98" s="376"/>
      <c r="H98" s="376"/>
      <c r="I98" s="376"/>
      <c r="J98" s="376"/>
      <c r="K98" s="377"/>
    </row>
    <row r="99" s="1" customFormat="1" ht="18.75" customHeight="1">
      <c r="B99" s="378"/>
      <c r="C99" s="379"/>
      <c r="D99" s="379"/>
      <c r="E99" s="379"/>
      <c r="F99" s="379"/>
      <c r="G99" s="379"/>
      <c r="H99" s="379"/>
      <c r="I99" s="379"/>
      <c r="J99" s="379"/>
      <c r="K99" s="378"/>
    </row>
    <row r="100" s="1" customFormat="1" ht="18.75" customHeight="1"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</row>
    <row r="101" s="1" customFormat="1" ht="7.5" customHeight="1">
      <c r="B101" s="356"/>
      <c r="C101" s="357"/>
      <c r="D101" s="357"/>
      <c r="E101" s="357"/>
      <c r="F101" s="357"/>
      <c r="G101" s="357"/>
      <c r="H101" s="357"/>
      <c r="I101" s="357"/>
      <c r="J101" s="357"/>
      <c r="K101" s="358"/>
    </row>
    <row r="102" s="1" customFormat="1" ht="45" customHeight="1">
      <c r="B102" s="359"/>
      <c r="C102" s="360" t="s">
        <v>7684</v>
      </c>
      <c r="D102" s="360"/>
      <c r="E102" s="360"/>
      <c r="F102" s="360"/>
      <c r="G102" s="360"/>
      <c r="H102" s="360"/>
      <c r="I102" s="360"/>
      <c r="J102" s="360"/>
      <c r="K102" s="361"/>
    </row>
    <row r="103" s="1" customFormat="1" ht="17.25" customHeight="1">
      <c r="B103" s="359"/>
      <c r="C103" s="362" t="s">
        <v>7639</v>
      </c>
      <c r="D103" s="362"/>
      <c r="E103" s="362"/>
      <c r="F103" s="362" t="s">
        <v>7640</v>
      </c>
      <c r="G103" s="363"/>
      <c r="H103" s="362" t="s">
        <v>58</v>
      </c>
      <c r="I103" s="362" t="s">
        <v>61</v>
      </c>
      <c r="J103" s="362" t="s">
        <v>7641</v>
      </c>
      <c r="K103" s="361"/>
    </row>
    <row r="104" s="1" customFormat="1" ht="17.25" customHeight="1">
      <c r="B104" s="359"/>
      <c r="C104" s="364" t="s">
        <v>7642</v>
      </c>
      <c r="D104" s="364"/>
      <c r="E104" s="364"/>
      <c r="F104" s="365" t="s">
        <v>7643</v>
      </c>
      <c r="G104" s="366"/>
      <c r="H104" s="364"/>
      <c r="I104" s="364"/>
      <c r="J104" s="364" t="s">
        <v>7644</v>
      </c>
      <c r="K104" s="361"/>
    </row>
    <row r="105" s="1" customFormat="1" ht="5.25" customHeight="1">
      <c r="B105" s="359"/>
      <c r="C105" s="362"/>
      <c r="D105" s="362"/>
      <c r="E105" s="362"/>
      <c r="F105" s="362"/>
      <c r="G105" s="380"/>
      <c r="H105" s="362"/>
      <c r="I105" s="362"/>
      <c r="J105" s="362"/>
      <c r="K105" s="361"/>
    </row>
    <row r="106" s="1" customFormat="1" ht="15" customHeight="1">
      <c r="B106" s="359"/>
      <c r="C106" s="347" t="s">
        <v>57</v>
      </c>
      <c r="D106" s="369"/>
      <c r="E106" s="369"/>
      <c r="F106" s="370" t="s">
        <v>7645</v>
      </c>
      <c r="G106" s="347"/>
      <c r="H106" s="347" t="s">
        <v>7685</v>
      </c>
      <c r="I106" s="347" t="s">
        <v>7647</v>
      </c>
      <c r="J106" s="347">
        <v>20</v>
      </c>
      <c r="K106" s="361"/>
    </row>
    <row r="107" s="1" customFormat="1" ht="15" customHeight="1">
      <c r="B107" s="359"/>
      <c r="C107" s="347" t="s">
        <v>7648</v>
      </c>
      <c r="D107" s="347"/>
      <c r="E107" s="347"/>
      <c r="F107" s="370" t="s">
        <v>7645</v>
      </c>
      <c r="G107" s="347"/>
      <c r="H107" s="347" t="s">
        <v>7685</v>
      </c>
      <c r="I107" s="347" t="s">
        <v>7647</v>
      </c>
      <c r="J107" s="347">
        <v>120</v>
      </c>
      <c r="K107" s="361"/>
    </row>
    <row r="108" s="1" customFormat="1" ht="15" customHeight="1">
      <c r="B108" s="372"/>
      <c r="C108" s="347" t="s">
        <v>7650</v>
      </c>
      <c r="D108" s="347"/>
      <c r="E108" s="347"/>
      <c r="F108" s="370" t="s">
        <v>7651</v>
      </c>
      <c r="G108" s="347"/>
      <c r="H108" s="347" t="s">
        <v>7685</v>
      </c>
      <c r="I108" s="347" t="s">
        <v>7647</v>
      </c>
      <c r="J108" s="347">
        <v>50</v>
      </c>
      <c r="K108" s="361"/>
    </row>
    <row r="109" s="1" customFormat="1" ht="15" customHeight="1">
      <c r="B109" s="372"/>
      <c r="C109" s="347" t="s">
        <v>7653</v>
      </c>
      <c r="D109" s="347"/>
      <c r="E109" s="347"/>
      <c r="F109" s="370" t="s">
        <v>7645</v>
      </c>
      <c r="G109" s="347"/>
      <c r="H109" s="347" t="s">
        <v>7685</v>
      </c>
      <c r="I109" s="347" t="s">
        <v>7655</v>
      </c>
      <c r="J109" s="347"/>
      <c r="K109" s="361"/>
    </row>
    <row r="110" s="1" customFormat="1" ht="15" customHeight="1">
      <c r="B110" s="372"/>
      <c r="C110" s="347" t="s">
        <v>7664</v>
      </c>
      <c r="D110" s="347"/>
      <c r="E110" s="347"/>
      <c r="F110" s="370" t="s">
        <v>7651</v>
      </c>
      <c r="G110" s="347"/>
      <c r="H110" s="347" t="s">
        <v>7685</v>
      </c>
      <c r="I110" s="347" t="s">
        <v>7647</v>
      </c>
      <c r="J110" s="347">
        <v>50</v>
      </c>
      <c r="K110" s="361"/>
    </row>
    <row r="111" s="1" customFormat="1" ht="15" customHeight="1">
      <c r="B111" s="372"/>
      <c r="C111" s="347" t="s">
        <v>7672</v>
      </c>
      <c r="D111" s="347"/>
      <c r="E111" s="347"/>
      <c r="F111" s="370" t="s">
        <v>7651</v>
      </c>
      <c r="G111" s="347"/>
      <c r="H111" s="347" t="s">
        <v>7685</v>
      </c>
      <c r="I111" s="347" t="s">
        <v>7647</v>
      </c>
      <c r="J111" s="347">
        <v>50</v>
      </c>
      <c r="K111" s="361"/>
    </row>
    <row r="112" s="1" customFormat="1" ht="15" customHeight="1">
      <c r="B112" s="372"/>
      <c r="C112" s="347" t="s">
        <v>7670</v>
      </c>
      <c r="D112" s="347"/>
      <c r="E112" s="347"/>
      <c r="F112" s="370" t="s">
        <v>7651</v>
      </c>
      <c r="G112" s="347"/>
      <c r="H112" s="347" t="s">
        <v>7685</v>
      </c>
      <c r="I112" s="347" t="s">
        <v>7647</v>
      </c>
      <c r="J112" s="347">
        <v>50</v>
      </c>
      <c r="K112" s="361"/>
    </row>
    <row r="113" s="1" customFormat="1" ht="15" customHeight="1">
      <c r="B113" s="372"/>
      <c r="C113" s="347" t="s">
        <v>57</v>
      </c>
      <c r="D113" s="347"/>
      <c r="E113" s="347"/>
      <c r="F113" s="370" t="s">
        <v>7645</v>
      </c>
      <c r="G113" s="347"/>
      <c r="H113" s="347" t="s">
        <v>7686</v>
      </c>
      <c r="I113" s="347" t="s">
        <v>7647</v>
      </c>
      <c r="J113" s="347">
        <v>20</v>
      </c>
      <c r="K113" s="361"/>
    </row>
    <row r="114" s="1" customFormat="1" ht="15" customHeight="1">
      <c r="B114" s="372"/>
      <c r="C114" s="347" t="s">
        <v>7687</v>
      </c>
      <c r="D114" s="347"/>
      <c r="E114" s="347"/>
      <c r="F114" s="370" t="s">
        <v>7645</v>
      </c>
      <c r="G114" s="347"/>
      <c r="H114" s="347" t="s">
        <v>7688</v>
      </c>
      <c r="I114" s="347" t="s">
        <v>7647</v>
      </c>
      <c r="J114" s="347">
        <v>120</v>
      </c>
      <c r="K114" s="361"/>
    </row>
    <row r="115" s="1" customFormat="1" ht="15" customHeight="1">
      <c r="B115" s="372"/>
      <c r="C115" s="347" t="s">
        <v>42</v>
      </c>
      <c r="D115" s="347"/>
      <c r="E115" s="347"/>
      <c r="F115" s="370" t="s">
        <v>7645</v>
      </c>
      <c r="G115" s="347"/>
      <c r="H115" s="347" t="s">
        <v>7689</v>
      </c>
      <c r="I115" s="347" t="s">
        <v>7680</v>
      </c>
      <c r="J115" s="347"/>
      <c r="K115" s="361"/>
    </row>
    <row r="116" s="1" customFormat="1" ht="15" customHeight="1">
      <c r="B116" s="372"/>
      <c r="C116" s="347" t="s">
        <v>52</v>
      </c>
      <c r="D116" s="347"/>
      <c r="E116" s="347"/>
      <c r="F116" s="370" t="s">
        <v>7645</v>
      </c>
      <c r="G116" s="347"/>
      <c r="H116" s="347" t="s">
        <v>7690</v>
      </c>
      <c r="I116" s="347" t="s">
        <v>7680</v>
      </c>
      <c r="J116" s="347"/>
      <c r="K116" s="361"/>
    </row>
    <row r="117" s="1" customFormat="1" ht="15" customHeight="1">
      <c r="B117" s="372"/>
      <c r="C117" s="347" t="s">
        <v>61</v>
      </c>
      <c r="D117" s="347"/>
      <c r="E117" s="347"/>
      <c r="F117" s="370" t="s">
        <v>7645</v>
      </c>
      <c r="G117" s="347"/>
      <c r="H117" s="347" t="s">
        <v>7691</v>
      </c>
      <c r="I117" s="347" t="s">
        <v>7692</v>
      </c>
      <c r="J117" s="347"/>
      <c r="K117" s="361"/>
    </row>
    <row r="118" s="1" customFormat="1" ht="15" customHeight="1">
      <c r="B118" s="375"/>
      <c r="C118" s="381"/>
      <c r="D118" s="381"/>
      <c r="E118" s="381"/>
      <c r="F118" s="381"/>
      <c r="G118" s="381"/>
      <c r="H118" s="381"/>
      <c r="I118" s="381"/>
      <c r="J118" s="381"/>
      <c r="K118" s="377"/>
    </row>
    <row r="119" s="1" customFormat="1" ht="18.75" customHeight="1">
      <c r="B119" s="382"/>
      <c r="C119" s="383"/>
      <c r="D119" s="383"/>
      <c r="E119" s="383"/>
      <c r="F119" s="384"/>
      <c r="G119" s="383"/>
      <c r="H119" s="383"/>
      <c r="I119" s="383"/>
      <c r="J119" s="383"/>
      <c r="K119" s="382"/>
    </row>
    <row r="120" s="1" customFormat="1" ht="18.75" customHeight="1">
      <c r="B120" s="355"/>
      <c r="C120" s="355"/>
      <c r="D120" s="355"/>
      <c r="E120" s="355"/>
      <c r="F120" s="355"/>
      <c r="G120" s="355"/>
      <c r="H120" s="355"/>
      <c r="I120" s="355"/>
      <c r="J120" s="355"/>
      <c r="K120" s="355"/>
    </row>
    <row r="121" s="1" customFormat="1" ht="7.5" customHeight="1">
      <c r="B121" s="385"/>
      <c r="C121" s="386"/>
      <c r="D121" s="386"/>
      <c r="E121" s="386"/>
      <c r="F121" s="386"/>
      <c r="G121" s="386"/>
      <c r="H121" s="386"/>
      <c r="I121" s="386"/>
      <c r="J121" s="386"/>
      <c r="K121" s="387"/>
    </row>
    <row r="122" s="1" customFormat="1" ht="45" customHeight="1">
      <c r="B122" s="388"/>
      <c r="C122" s="338" t="s">
        <v>7693</v>
      </c>
      <c r="D122" s="338"/>
      <c r="E122" s="338"/>
      <c r="F122" s="338"/>
      <c r="G122" s="338"/>
      <c r="H122" s="338"/>
      <c r="I122" s="338"/>
      <c r="J122" s="338"/>
      <c r="K122" s="389"/>
    </row>
    <row r="123" s="1" customFormat="1" ht="17.25" customHeight="1">
      <c r="B123" s="390"/>
      <c r="C123" s="362" t="s">
        <v>7639</v>
      </c>
      <c r="D123" s="362"/>
      <c r="E123" s="362"/>
      <c r="F123" s="362" t="s">
        <v>7640</v>
      </c>
      <c r="G123" s="363"/>
      <c r="H123" s="362" t="s">
        <v>58</v>
      </c>
      <c r="I123" s="362" t="s">
        <v>61</v>
      </c>
      <c r="J123" s="362" t="s">
        <v>7641</v>
      </c>
      <c r="K123" s="391"/>
    </row>
    <row r="124" s="1" customFormat="1" ht="17.25" customHeight="1">
      <c r="B124" s="390"/>
      <c r="C124" s="364" t="s">
        <v>7642</v>
      </c>
      <c r="D124" s="364"/>
      <c r="E124" s="364"/>
      <c r="F124" s="365" t="s">
        <v>7643</v>
      </c>
      <c r="G124" s="366"/>
      <c r="H124" s="364"/>
      <c r="I124" s="364"/>
      <c r="J124" s="364" t="s">
        <v>7644</v>
      </c>
      <c r="K124" s="391"/>
    </row>
    <row r="125" s="1" customFormat="1" ht="5.25" customHeight="1">
      <c r="B125" s="392"/>
      <c r="C125" s="367"/>
      <c r="D125" s="367"/>
      <c r="E125" s="367"/>
      <c r="F125" s="367"/>
      <c r="G125" s="393"/>
      <c r="H125" s="367"/>
      <c r="I125" s="367"/>
      <c r="J125" s="367"/>
      <c r="K125" s="394"/>
    </row>
    <row r="126" s="1" customFormat="1" ht="15" customHeight="1">
      <c r="B126" s="392"/>
      <c r="C126" s="347" t="s">
        <v>7648</v>
      </c>
      <c r="D126" s="369"/>
      <c r="E126" s="369"/>
      <c r="F126" s="370" t="s">
        <v>7645</v>
      </c>
      <c r="G126" s="347"/>
      <c r="H126" s="347" t="s">
        <v>7685</v>
      </c>
      <c r="I126" s="347" t="s">
        <v>7647</v>
      </c>
      <c r="J126" s="347">
        <v>120</v>
      </c>
      <c r="K126" s="395"/>
    </row>
    <row r="127" s="1" customFormat="1" ht="15" customHeight="1">
      <c r="B127" s="392"/>
      <c r="C127" s="347" t="s">
        <v>7694</v>
      </c>
      <c r="D127" s="347"/>
      <c r="E127" s="347"/>
      <c r="F127" s="370" t="s">
        <v>7645</v>
      </c>
      <c r="G127" s="347"/>
      <c r="H127" s="347" t="s">
        <v>7695</v>
      </c>
      <c r="I127" s="347" t="s">
        <v>7647</v>
      </c>
      <c r="J127" s="347" t="s">
        <v>7696</v>
      </c>
      <c r="K127" s="395"/>
    </row>
    <row r="128" s="1" customFormat="1" ht="15" customHeight="1">
      <c r="B128" s="392"/>
      <c r="C128" s="347" t="s">
        <v>90</v>
      </c>
      <c r="D128" s="347"/>
      <c r="E128" s="347"/>
      <c r="F128" s="370" t="s">
        <v>7645</v>
      </c>
      <c r="G128" s="347"/>
      <c r="H128" s="347" t="s">
        <v>7697</v>
      </c>
      <c r="I128" s="347" t="s">
        <v>7647</v>
      </c>
      <c r="J128" s="347" t="s">
        <v>7696</v>
      </c>
      <c r="K128" s="395"/>
    </row>
    <row r="129" s="1" customFormat="1" ht="15" customHeight="1">
      <c r="B129" s="392"/>
      <c r="C129" s="347" t="s">
        <v>7656</v>
      </c>
      <c r="D129" s="347"/>
      <c r="E129" s="347"/>
      <c r="F129" s="370" t="s">
        <v>7651</v>
      </c>
      <c r="G129" s="347"/>
      <c r="H129" s="347" t="s">
        <v>7657</v>
      </c>
      <c r="I129" s="347" t="s">
        <v>7647</v>
      </c>
      <c r="J129" s="347">
        <v>15</v>
      </c>
      <c r="K129" s="395"/>
    </row>
    <row r="130" s="1" customFormat="1" ht="15" customHeight="1">
      <c r="B130" s="392"/>
      <c r="C130" s="373" t="s">
        <v>7658</v>
      </c>
      <c r="D130" s="373"/>
      <c r="E130" s="373"/>
      <c r="F130" s="374" t="s">
        <v>7651</v>
      </c>
      <c r="G130" s="373"/>
      <c r="H130" s="373" t="s">
        <v>7659</v>
      </c>
      <c r="I130" s="373" t="s">
        <v>7647</v>
      </c>
      <c r="J130" s="373">
        <v>15</v>
      </c>
      <c r="K130" s="395"/>
    </row>
    <row r="131" s="1" customFormat="1" ht="15" customHeight="1">
      <c r="B131" s="392"/>
      <c r="C131" s="373" t="s">
        <v>7660</v>
      </c>
      <c r="D131" s="373"/>
      <c r="E131" s="373"/>
      <c r="F131" s="374" t="s">
        <v>7651</v>
      </c>
      <c r="G131" s="373"/>
      <c r="H131" s="373" t="s">
        <v>7661</v>
      </c>
      <c r="I131" s="373" t="s">
        <v>7647</v>
      </c>
      <c r="J131" s="373">
        <v>20</v>
      </c>
      <c r="K131" s="395"/>
    </row>
    <row r="132" s="1" customFormat="1" ht="15" customHeight="1">
      <c r="B132" s="392"/>
      <c r="C132" s="373" t="s">
        <v>7662</v>
      </c>
      <c r="D132" s="373"/>
      <c r="E132" s="373"/>
      <c r="F132" s="374" t="s">
        <v>7651</v>
      </c>
      <c r="G132" s="373"/>
      <c r="H132" s="373" t="s">
        <v>7663</v>
      </c>
      <c r="I132" s="373" t="s">
        <v>7647</v>
      </c>
      <c r="J132" s="373">
        <v>20</v>
      </c>
      <c r="K132" s="395"/>
    </row>
    <row r="133" s="1" customFormat="1" ht="15" customHeight="1">
      <c r="B133" s="392"/>
      <c r="C133" s="347" t="s">
        <v>7650</v>
      </c>
      <c r="D133" s="347"/>
      <c r="E133" s="347"/>
      <c r="F133" s="370" t="s">
        <v>7651</v>
      </c>
      <c r="G133" s="347"/>
      <c r="H133" s="347" t="s">
        <v>7685</v>
      </c>
      <c r="I133" s="347" t="s">
        <v>7647</v>
      </c>
      <c r="J133" s="347">
        <v>50</v>
      </c>
      <c r="K133" s="395"/>
    </row>
    <row r="134" s="1" customFormat="1" ht="15" customHeight="1">
      <c r="B134" s="392"/>
      <c r="C134" s="347" t="s">
        <v>7664</v>
      </c>
      <c r="D134" s="347"/>
      <c r="E134" s="347"/>
      <c r="F134" s="370" t="s">
        <v>7651</v>
      </c>
      <c r="G134" s="347"/>
      <c r="H134" s="347" t="s">
        <v>7685</v>
      </c>
      <c r="I134" s="347" t="s">
        <v>7647</v>
      </c>
      <c r="J134" s="347">
        <v>50</v>
      </c>
      <c r="K134" s="395"/>
    </row>
    <row r="135" s="1" customFormat="1" ht="15" customHeight="1">
      <c r="B135" s="392"/>
      <c r="C135" s="347" t="s">
        <v>7670</v>
      </c>
      <c r="D135" s="347"/>
      <c r="E135" s="347"/>
      <c r="F135" s="370" t="s">
        <v>7651</v>
      </c>
      <c r="G135" s="347"/>
      <c r="H135" s="347" t="s">
        <v>7685</v>
      </c>
      <c r="I135" s="347" t="s">
        <v>7647</v>
      </c>
      <c r="J135" s="347">
        <v>50</v>
      </c>
      <c r="K135" s="395"/>
    </row>
    <row r="136" s="1" customFormat="1" ht="15" customHeight="1">
      <c r="B136" s="392"/>
      <c r="C136" s="347" t="s">
        <v>7672</v>
      </c>
      <c r="D136" s="347"/>
      <c r="E136" s="347"/>
      <c r="F136" s="370" t="s">
        <v>7651</v>
      </c>
      <c r="G136" s="347"/>
      <c r="H136" s="347" t="s">
        <v>7685</v>
      </c>
      <c r="I136" s="347" t="s">
        <v>7647</v>
      </c>
      <c r="J136" s="347">
        <v>50</v>
      </c>
      <c r="K136" s="395"/>
    </row>
    <row r="137" s="1" customFormat="1" ht="15" customHeight="1">
      <c r="B137" s="392"/>
      <c r="C137" s="347" t="s">
        <v>7673</v>
      </c>
      <c r="D137" s="347"/>
      <c r="E137" s="347"/>
      <c r="F137" s="370" t="s">
        <v>7651</v>
      </c>
      <c r="G137" s="347"/>
      <c r="H137" s="347" t="s">
        <v>7698</v>
      </c>
      <c r="I137" s="347" t="s">
        <v>7647</v>
      </c>
      <c r="J137" s="347">
        <v>255</v>
      </c>
      <c r="K137" s="395"/>
    </row>
    <row r="138" s="1" customFormat="1" ht="15" customHeight="1">
      <c r="B138" s="392"/>
      <c r="C138" s="347" t="s">
        <v>7675</v>
      </c>
      <c r="D138" s="347"/>
      <c r="E138" s="347"/>
      <c r="F138" s="370" t="s">
        <v>7645</v>
      </c>
      <c r="G138" s="347"/>
      <c r="H138" s="347" t="s">
        <v>7699</v>
      </c>
      <c r="I138" s="347" t="s">
        <v>7677</v>
      </c>
      <c r="J138" s="347"/>
      <c r="K138" s="395"/>
    </row>
    <row r="139" s="1" customFormat="1" ht="15" customHeight="1">
      <c r="B139" s="392"/>
      <c r="C139" s="347" t="s">
        <v>7678</v>
      </c>
      <c r="D139" s="347"/>
      <c r="E139" s="347"/>
      <c r="F139" s="370" t="s">
        <v>7645</v>
      </c>
      <c r="G139" s="347"/>
      <c r="H139" s="347" t="s">
        <v>7700</v>
      </c>
      <c r="I139" s="347" t="s">
        <v>7680</v>
      </c>
      <c r="J139" s="347"/>
      <c r="K139" s="395"/>
    </row>
    <row r="140" s="1" customFormat="1" ht="15" customHeight="1">
      <c r="B140" s="392"/>
      <c r="C140" s="347" t="s">
        <v>7681</v>
      </c>
      <c r="D140" s="347"/>
      <c r="E140" s="347"/>
      <c r="F140" s="370" t="s">
        <v>7645</v>
      </c>
      <c r="G140" s="347"/>
      <c r="H140" s="347" t="s">
        <v>7681</v>
      </c>
      <c r="I140" s="347" t="s">
        <v>7680</v>
      </c>
      <c r="J140" s="347"/>
      <c r="K140" s="395"/>
    </row>
    <row r="141" s="1" customFormat="1" ht="15" customHeight="1">
      <c r="B141" s="392"/>
      <c r="C141" s="347" t="s">
        <v>42</v>
      </c>
      <c r="D141" s="347"/>
      <c r="E141" s="347"/>
      <c r="F141" s="370" t="s">
        <v>7645</v>
      </c>
      <c r="G141" s="347"/>
      <c r="H141" s="347" t="s">
        <v>7701</v>
      </c>
      <c r="I141" s="347" t="s">
        <v>7680</v>
      </c>
      <c r="J141" s="347"/>
      <c r="K141" s="395"/>
    </row>
    <row r="142" s="1" customFormat="1" ht="15" customHeight="1">
      <c r="B142" s="392"/>
      <c r="C142" s="347" t="s">
        <v>7702</v>
      </c>
      <c r="D142" s="347"/>
      <c r="E142" s="347"/>
      <c r="F142" s="370" t="s">
        <v>7645</v>
      </c>
      <c r="G142" s="347"/>
      <c r="H142" s="347" t="s">
        <v>7703</v>
      </c>
      <c r="I142" s="347" t="s">
        <v>7680</v>
      </c>
      <c r="J142" s="347"/>
      <c r="K142" s="395"/>
    </row>
    <row r="143" s="1" customFormat="1" ht="15" customHeight="1">
      <c r="B143" s="396"/>
      <c r="C143" s="397"/>
      <c r="D143" s="397"/>
      <c r="E143" s="397"/>
      <c r="F143" s="397"/>
      <c r="G143" s="397"/>
      <c r="H143" s="397"/>
      <c r="I143" s="397"/>
      <c r="J143" s="397"/>
      <c r="K143" s="398"/>
    </row>
    <row r="144" s="1" customFormat="1" ht="18.75" customHeight="1">
      <c r="B144" s="383"/>
      <c r="C144" s="383"/>
      <c r="D144" s="383"/>
      <c r="E144" s="383"/>
      <c r="F144" s="384"/>
      <c r="G144" s="383"/>
      <c r="H144" s="383"/>
      <c r="I144" s="383"/>
      <c r="J144" s="383"/>
      <c r="K144" s="383"/>
    </row>
    <row r="145" s="1" customFormat="1" ht="18.75" customHeight="1">
      <c r="B145" s="355"/>
      <c r="C145" s="355"/>
      <c r="D145" s="355"/>
      <c r="E145" s="355"/>
      <c r="F145" s="355"/>
      <c r="G145" s="355"/>
      <c r="H145" s="355"/>
      <c r="I145" s="355"/>
      <c r="J145" s="355"/>
      <c r="K145" s="355"/>
    </row>
    <row r="146" s="1" customFormat="1" ht="7.5" customHeight="1">
      <c r="B146" s="356"/>
      <c r="C146" s="357"/>
      <c r="D146" s="357"/>
      <c r="E146" s="357"/>
      <c r="F146" s="357"/>
      <c r="G146" s="357"/>
      <c r="H146" s="357"/>
      <c r="I146" s="357"/>
      <c r="J146" s="357"/>
      <c r="K146" s="358"/>
    </row>
    <row r="147" s="1" customFormat="1" ht="45" customHeight="1">
      <c r="B147" s="359"/>
      <c r="C147" s="360" t="s">
        <v>7704</v>
      </c>
      <c r="D147" s="360"/>
      <c r="E147" s="360"/>
      <c r="F147" s="360"/>
      <c r="G147" s="360"/>
      <c r="H147" s="360"/>
      <c r="I147" s="360"/>
      <c r="J147" s="360"/>
      <c r="K147" s="361"/>
    </row>
    <row r="148" s="1" customFormat="1" ht="17.25" customHeight="1">
      <c r="B148" s="359"/>
      <c r="C148" s="362" t="s">
        <v>7639</v>
      </c>
      <c r="D148" s="362"/>
      <c r="E148" s="362"/>
      <c r="F148" s="362" t="s">
        <v>7640</v>
      </c>
      <c r="G148" s="363"/>
      <c r="H148" s="362" t="s">
        <v>58</v>
      </c>
      <c r="I148" s="362" t="s">
        <v>61</v>
      </c>
      <c r="J148" s="362" t="s">
        <v>7641</v>
      </c>
      <c r="K148" s="361"/>
    </row>
    <row r="149" s="1" customFormat="1" ht="17.25" customHeight="1">
      <c r="B149" s="359"/>
      <c r="C149" s="364" t="s">
        <v>7642</v>
      </c>
      <c r="D149" s="364"/>
      <c r="E149" s="364"/>
      <c r="F149" s="365" t="s">
        <v>7643</v>
      </c>
      <c r="G149" s="366"/>
      <c r="H149" s="364"/>
      <c r="I149" s="364"/>
      <c r="J149" s="364" t="s">
        <v>7644</v>
      </c>
      <c r="K149" s="361"/>
    </row>
    <row r="150" s="1" customFormat="1" ht="5.25" customHeight="1">
      <c r="B150" s="372"/>
      <c r="C150" s="367"/>
      <c r="D150" s="367"/>
      <c r="E150" s="367"/>
      <c r="F150" s="367"/>
      <c r="G150" s="368"/>
      <c r="H150" s="367"/>
      <c r="I150" s="367"/>
      <c r="J150" s="367"/>
      <c r="K150" s="395"/>
    </row>
    <row r="151" s="1" customFormat="1" ht="15" customHeight="1">
      <c r="B151" s="372"/>
      <c r="C151" s="399" t="s">
        <v>7648</v>
      </c>
      <c r="D151" s="347"/>
      <c r="E151" s="347"/>
      <c r="F151" s="400" t="s">
        <v>7645</v>
      </c>
      <c r="G151" s="347"/>
      <c r="H151" s="399" t="s">
        <v>7685</v>
      </c>
      <c r="I151" s="399" t="s">
        <v>7647</v>
      </c>
      <c r="J151" s="399">
        <v>120</v>
      </c>
      <c r="K151" s="395"/>
    </row>
    <row r="152" s="1" customFormat="1" ht="15" customHeight="1">
      <c r="B152" s="372"/>
      <c r="C152" s="399" t="s">
        <v>7694</v>
      </c>
      <c r="D152" s="347"/>
      <c r="E152" s="347"/>
      <c r="F152" s="400" t="s">
        <v>7645</v>
      </c>
      <c r="G152" s="347"/>
      <c r="H152" s="399" t="s">
        <v>7705</v>
      </c>
      <c r="I152" s="399" t="s">
        <v>7647</v>
      </c>
      <c r="J152" s="399" t="s">
        <v>7696</v>
      </c>
      <c r="K152" s="395"/>
    </row>
    <row r="153" s="1" customFormat="1" ht="15" customHeight="1">
      <c r="B153" s="372"/>
      <c r="C153" s="399" t="s">
        <v>90</v>
      </c>
      <c r="D153" s="347"/>
      <c r="E153" s="347"/>
      <c r="F153" s="400" t="s">
        <v>7645</v>
      </c>
      <c r="G153" s="347"/>
      <c r="H153" s="399" t="s">
        <v>7706</v>
      </c>
      <c r="I153" s="399" t="s">
        <v>7647</v>
      </c>
      <c r="J153" s="399" t="s">
        <v>7696</v>
      </c>
      <c r="K153" s="395"/>
    </row>
    <row r="154" s="1" customFormat="1" ht="15" customHeight="1">
      <c r="B154" s="372"/>
      <c r="C154" s="399" t="s">
        <v>7650</v>
      </c>
      <c r="D154" s="347"/>
      <c r="E154" s="347"/>
      <c r="F154" s="400" t="s">
        <v>7651</v>
      </c>
      <c r="G154" s="347"/>
      <c r="H154" s="399" t="s">
        <v>7685</v>
      </c>
      <c r="I154" s="399" t="s">
        <v>7647</v>
      </c>
      <c r="J154" s="399">
        <v>50</v>
      </c>
      <c r="K154" s="395"/>
    </row>
    <row r="155" s="1" customFormat="1" ht="15" customHeight="1">
      <c r="B155" s="372"/>
      <c r="C155" s="399" t="s">
        <v>7653</v>
      </c>
      <c r="D155" s="347"/>
      <c r="E155" s="347"/>
      <c r="F155" s="400" t="s">
        <v>7645</v>
      </c>
      <c r="G155" s="347"/>
      <c r="H155" s="399" t="s">
        <v>7685</v>
      </c>
      <c r="I155" s="399" t="s">
        <v>7655</v>
      </c>
      <c r="J155" s="399"/>
      <c r="K155" s="395"/>
    </row>
    <row r="156" s="1" customFormat="1" ht="15" customHeight="1">
      <c r="B156" s="372"/>
      <c r="C156" s="399" t="s">
        <v>7664</v>
      </c>
      <c r="D156" s="347"/>
      <c r="E156" s="347"/>
      <c r="F156" s="400" t="s">
        <v>7651</v>
      </c>
      <c r="G156" s="347"/>
      <c r="H156" s="399" t="s">
        <v>7685</v>
      </c>
      <c r="I156" s="399" t="s">
        <v>7647</v>
      </c>
      <c r="J156" s="399">
        <v>50</v>
      </c>
      <c r="K156" s="395"/>
    </row>
    <row r="157" s="1" customFormat="1" ht="15" customHeight="1">
      <c r="B157" s="372"/>
      <c r="C157" s="399" t="s">
        <v>7672</v>
      </c>
      <c r="D157" s="347"/>
      <c r="E157" s="347"/>
      <c r="F157" s="400" t="s">
        <v>7651</v>
      </c>
      <c r="G157" s="347"/>
      <c r="H157" s="399" t="s">
        <v>7685</v>
      </c>
      <c r="I157" s="399" t="s">
        <v>7647</v>
      </c>
      <c r="J157" s="399">
        <v>50</v>
      </c>
      <c r="K157" s="395"/>
    </row>
    <row r="158" s="1" customFormat="1" ht="15" customHeight="1">
      <c r="B158" s="372"/>
      <c r="C158" s="399" t="s">
        <v>7670</v>
      </c>
      <c r="D158" s="347"/>
      <c r="E158" s="347"/>
      <c r="F158" s="400" t="s">
        <v>7651</v>
      </c>
      <c r="G158" s="347"/>
      <c r="H158" s="399" t="s">
        <v>7685</v>
      </c>
      <c r="I158" s="399" t="s">
        <v>7647</v>
      </c>
      <c r="J158" s="399">
        <v>50</v>
      </c>
      <c r="K158" s="395"/>
    </row>
    <row r="159" s="1" customFormat="1" ht="15" customHeight="1">
      <c r="B159" s="372"/>
      <c r="C159" s="399" t="s">
        <v>135</v>
      </c>
      <c r="D159" s="347"/>
      <c r="E159" s="347"/>
      <c r="F159" s="400" t="s">
        <v>7645</v>
      </c>
      <c r="G159" s="347"/>
      <c r="H159" s="399" t="s">
        <v>7707</v>
      </c>
      <c r="I159" s="399" t="s">
        <v>7647</v>
      </c>
      <c r="J159" s="399" t="s">
        <v>7708</v>
      </c>
      <c r="K159" s="395"/>
    </row>
    <row r="160" s="1" customFormat="1" ht="15" customHeight="1">
      <c r="B160" s="372"/>
      <c r="C160" s="399" t="s">
        <v>7709</v>
      </c>
      <c r="D160" s="347"/>
      <c r="E160" s="347"/>
      <c r="F160" s="400" t="s">
        <v>7645</v>
      </c>
      <c r="G160" s="347"/>
      <c r="H160" s="399" t="s">
        <v>7710</v>
      </c>
      <c r="I160" s="399" t="s">
        <v>7680</v>
      </c>
      <c r="J160" s="399"/>
      <c r="K160" s="395"/>
    </row>
    <row r="161" s="1" customFormat="1" ht="15" customHeight="1">
      <c r="B161" s="401"/>
      <c r="C161" s="381"/>
      <c r="D161" s="381"/>
      <c r="E161" s="381"/>
      <c r="F161" s="381"/>
      <c r="G161" s="381"/>
      <c r="H161" s="381"/>
      <c r="I161" s="381"/>
      <c r="J161" s="381"/>
      <c r="K161" s="402"/>
    </row>
    <row r="162" s="1" customFormat="1" ht="18.75" customHeight="1">
      <c r="B162" s="383"/>
      <c r="C162" s="393"/>
      <c r="D162" s="393"/>
      <c r="E162" s="393"/>
      <c r="F162" s="403"/>
      <c r="G162" s="393"/>
      <c r="H162" s="393"/>
      <c r="I162" s="393"/>
      <c r="J162" s="393"/>
      <c r="K162" s="383"/>
    </row>
    <row r="163" s="1" customFormat="1" ht="18.75" customHeight="1">
      <c r="B163" s="355"/>
      <c r="C163" s="355"/>
      <c r="D163" s="355"/>
      <c r="E163" s="355"/>
      <c r="F163" s="355"/>
      <c r="G163" s="355"/>
      <c r="H163" s="355"/>
      <c r="I163" s="355"/>
      <c r="J163" s="355"/>
      <c r="K163" s="355"/>
    </row>
    <row r="164" s="1" customFormat="1" ht="7.5" customHeight="1">
      <c r="B164" s="334"/>
      <c r="C164" s="335"/>
      <c r="D164" s="335"/>
      <c r="E164" s="335"/>
      <c r="F164" s="335"/>
      <c r="G164" s="335"/>
      <c r="H164" s="335"/>
      <c r="I164" s="335"/>
      <c r="J164" s="335"/>
      <c r="K164" s="336"/>
    </row>
    <row r="165" s="1" customFormat="1" ht="45" customHeight="1">
      <c r="B165" s="337"/>
      <c r="C165" s="338" t="s">
        <v>7711</v>
      </c>
      <c r="D165" s="338"/>
      <c r="E165" s="338"/>
      <c r="F165" s="338"/>
      <c r="G165" s="338"/>
      <c r="H165" s="338"/>
      <c r="I165" s="338"/>
      <c r="J165" s="338"/>
      <c r="K165" s="339"/>
    </row>
    <row r="166" s="1" customFormat="1" ht="17.25" customHeight="1">
      <c r="B166" s="337"/>
      <c r="C166" s="362" t="s">
        <v>7639</v>
      </c>
      <c r="D166" s="362"/>
      <c r="E166" s="362"/>
      <c r="F166" s="362" t="s">
        <v>7640</v>
      </c>
      <c r="G166" s="404"/>
      <c r="H166" s="405" t="s">
        <v>58</v>
      </c>
      <c r="I166" s="405" t="s">
        <v>61</v>
      </c>
      <c r="J166" s="362" t="s">
        <v>7641</v>
      </c>
      <c r="K166" s="339"/>
    </row>
    <row r="167" s="1" customFormat="1" ht="17.25" customHeight="1">
      <c r="B167" s="340"/>
      <c r="C167" s="364" t="s">
        <v>7642</v>
      </c>
      <c r="D167" s="364"/>
      <c r="E167" s="364"/>
      <c r="F167" s="365" t="s">
        <v>7643</v>
      </c>
      <c r="G167" s="406"/>
      <c r="H167" s="407"/>
      <c r="I167" s="407"/>
      <c r="J167" s="364" t="s">
        <v>7644</v>
      </c>
      <c r="K167" s="342"/>
    </row>
    <row r="168" s="1" customFormat="1" ht="5.25" customHeight="1">
      <c r="B168" s="372"/>
      <c r="C168" s="367"/>
      <c r="D168" s="367"/>
      <c r="E168" s="367"/>
      <c r="F168" s="367"/>
      <c r="G168" s="368"/>
      <c r="H168" s="367"/>
      <c r="I168" s="367"/>
      <c r="J168" s="367"/>
      <c r="K168" s="395"/>
    </row>
    <row r="169" s="1" customFormat="1" ht="15" customHeight="1">
      <c r="B169" s="372"/>
      <c r="C169" s="347" t="s">
        <v>7648</v>
      </c>
      <c r="D169" s="347"/>
      <c r="E169" s="347"/>
      <c r="F169" s="370" t="s">
        <v>7645</v>
      </c>
      <c r="G169" s="347"/>
      <c r="H169" s="347" t="s">
        <v>7685</v>
      </c>
      <c r="I169" s="347" t="s">
        <v>7647</v>
      </c>
      <c r="J169" s="347">
        <v>120</v>
      </c>
      <c r="K169" s="395"/>
    </row>
    <row r="170" s="1" customFormat="1" ht="15" customHeight="1">
      <c r="B170" s="372"/>
      <c r="C170" s="347" t="s">
        <v>7694</v>
      </c>
      <c r="D170" s="347"/>
      <c r="E170" s="347"/>
      <c r="F170" s="370" t="s">
        <v>7645</v>
      </c>
      <c r="G170" s="347"/>
      <c r="H170" s="347" t="s">
        <v>7695</v>
      </c>
      <c r="I170" s="347" t="s">
        <v>7647</v>
      </c>
      <c r="J170" s="347" t="s">
        <v>7696</v>
      </c>
      <c r="K170" s="395"/>
    </row>
    <row r="171" s="1" customFormat="1" ht="15" customHeight="1">
      <c r="B171" s="372"/>
      <c r="C171" s="347" t="s">
        <v>90</v>
      </c>
      <c r="D171" s="347"/>
      <c r="E171" s="347"/>
      <c r="F171" s="370" t="s">
        <v>7645</v>
      </c>
      <c r="G171" s="347"/>
      <c r="H171" s="347" t="s">
        <v>7712</v>
      </c>
      <c r="I171" s="347" t="s">
        <v>7647</v>
      </c>
      <c r="J171" s="347" t="s">
        <v>7696</v>
      </c>
      <c r="K171" s="395"/>
    </row>
    <row r="172" s="1" customFormat="1" ht="15" customHeight="1">
      <c r="B172" s="372"/>
      <c r="C172" s="347" t="s">
        <v>7650</v>
      </c>
      <c r="D172" s="347"/>
      <c r="E172" s="347"/>
      <c r="F172" s="370" t="s">
        <v>7651</v>
      </c>
      <c r="G172" s="347"/>
      <c r="H172" s="347" t="s">
        <v>7712</v>
      </c>
      <c r="I172" s="347" t="s">
        <v>7647</v>
      </c>
      <c r="J172" s="347">
        <v>50</v>
      </c>
      <c r="K172" s="395"/>
    </row>
    <row r="173" s="1" customFormat="1" ht="15" customHeight="1">
      <c r="B173" s="372"/>
      <c r="C173" s="347" t="s">
        <v>7653</v>
      </c>
      <c r="D173" s="347"/>
      <c r="E173" s="347"/>
      <c r="F173" s="370" t="s">
        <v>7645</v>
      </c>
      <c r="G173" s="347"/>
      <c r="H173" s="347" t="s">
        <v>7712</v>
      </c>
      <c r="I173" s="347" t="s">
        <v>7655</v>
      </c>
      <c r="J173" s="347"/>
      <c r="K173" s="395"/>
    </row>
    <row r="174" s="1" customFormat="1" ht="15" customHeight="1">
      <c r="B174" s="372"/>
      <c r="C174" s="347" t="s">
        <v>7664</v>
      </c>
      <c r="D174" s="347"/>
      <c r="E174" s="347"/>
      <c r="F174" s="370" t="s">
        <v>7651</v>
      </c>
      <c r="G174" s="347"/>
      <c r="H174" s="347" t="s">
        <v>7712</v>
      </c>
      <c r="I174" s="347" t="s">
        <v>7647</v>
      </c>
      <c r="J174" s="347">
        <v>50</v>
      </c>
      <c r="K174" s="395"/>
    </row>
    <row r="175" s="1" customFormat="1" ht="15" customHeight="1">
      <c r="B175" s="372"/>
      <c r="C175" s="347" t="s">
        <v>7672</v>
      </c>
      <c r="D175" s="347"/>
      <c r="E175" s="347"/>
      <c r="F175" s="370" t="s">
        <v>7651</v>
      </c>
      <c r="G175" s="347"/>
      <c r="H175" s="347" t="s">
        <v>7712</v>
      </c>
      <c r="I175" s="347" t="s">
        <v>7647</v>
      </c>
      <c r="J175" s="347">
        <v>50</v>
      </c>
      <c r="K175" s="395"/>
    </row>
    <row r="176" s="1" customFormat="1" ht="15" customHeight="1">
      <c r="B176" s="372"/>
      <c r="C176" s="347" t="s">
        <v>7670</v>
      </c>
      <c r="D176" s="347"/>
      <c r="E176" s="347"/>
      <c r="F176" s="370" t="s">
        <v>7651</v>
      </c>
      <c r="G176" s="347"/>
      <c r="H176" s="347" t="s">
        <v>7712</v>
      </c>
      <c r="I176" s="347" t="s">
        <v>7647</v>
      </c>
      <c r="J176" s="347">
        <v>50</v>
      </c>
      <c r="K176" s="395"/>
    </row>
    <row r="177" s="1" customFormat="1" ht="15" customHeight="1">
      <c r="B177" s="372"/>
      <c r="C177" s="347" t="s">
        <v>145</v>
      </c>
      <c r="D177" s="347"/>
      <c r="E177" s="347"/>
      <c r="F177" s="370" t="s">
        <v>7645</v>
      </c>
      <c r="G177" s="347"/>
      <c r="H177" s="347" t="s">
        <v>7713</v>
      </c>
      <c r="I177" s="347" t="s">
        <v>7714</v>
      </c>
      <c r="J177" s="347"/>
      <c r="K177" s="395"/>
    </row>
    <row r="178" s="1" customFormat="1" ht="15" customHeight="1">
      <c r="B178" s="372"/>
      <c r="C178" s="347" t="s">
        <v>61</v>
      </c>
      <c r="D178" s="347"/>
      <c r="E178" s="347"/>
      <c r="F178" s="370" t="s">
        <v>7645</v>
      </c>
      <c r="G178" s="347"/>
      <c r="H178" s="347" t="s">
        <v>7715</v>
      </c>
      <c r="I178" s="347" t="s">
        <v>7716</v>
      </c>
      <c r="J178" s="347">
        <v>1</v>
      </c>
      <c r="K178" s="395"/>
    </row>
    <row r="179" s="1" customFormat="1" ht="15" customHeight="1">
      <c r="B179" s="372"/>
      <c r="C179" s="347" t="s">
        <v>57</v>
      </c>
      <c r="D179" s="347"/>
      <c r="E179" s="347"/>
      <c r="F179" s="370" t="s">
        <v>7645</v>
      </c>
      <c r="G179" s="347"/>
      <c r="H179" s="347" t="s">
        <v>7717</v>
      </c>
      <c r="I179" s="347" t="s">
        <v>7647</v>
      </c>
      <c r="J179" s="347">
        <v>20</v>
      </c>
      <c r="K179" s="395"/>
    </row>
    <row r="180" s="1" customFormat="1" ht="15" customHeight="1">
      <c r="B180" s="372"/>
      <c r="C180" s="347" t="s">
        <v>58</v>
      </c>
      <c r="D180" s="347"/>
      <c r="E180" s="347"/>
      <c r="F180" s="370" t="s">
        <v>7645</v>
      </c>
      <c r="G180" s="347"/>
      <c r="H180" s="347" t="s">
        <v>7718</v>
      </c>
      <c r="I180" s="347" t="s">
        <v>7647</v>
      </c>
      <c r="J180" s="347">
        <v>255</v>
      </c>
      <c r="K180" s="395"/>
    </row>
    <row r="181" s="1" customFormat="1" ht="15" customHeight="1">
      <c r="B181" s="372"/>
      <c r="C181" s="347" t="s">
        <v>146</v>
      </c>
      <c r="D181" s="347"/>
      <c r="E181" s="347"/>
      <c r="F181" s="370" t="s">
        <v>7645</v>
      </c>
      <c r="G181" s="347"/>
      <c r="H181" s="347" t="s">
        <v>7609</v>
      </c>
      <c r="I181" s="347" t="s">
        <v>7647</v>
      </c>
      <c r="J181" s="347">
        <v>10</v>
      </c>
      <c r="K181" s="395"/>
    </row>
    <row r="182" s="1" customFormat="1" ht="15" customHeight="1">
      <c r="B182" s="372"/>
      <c r="C182" s="347" t="s">
        <v>147</v>
      </c>
      <c r="D182" s="347"/>
      <c r="E182" s="347"/>
      <c r="F182" s="370" t="s">
        <v>7645</v>
      </c>
      <c r="G182" s="347"/>
      <c r="H182" s="347" t="s">
        <v>7719</v>
      </c>
      <c r="I182" s="347" t="s">
        <v>7680</v>
      </c>
      <c r="J182" s="347"/>
      <c r="K182" s="395"/>
    </row>
    <row r="183" s="1" customFormat="1" ht="15" customHeight="1">
      <c r="B183" s="372"/>
      <c r="C183" s="347" t="s">
        <v>7720</v>
      </c>
      <c r="D183" s="347"/>
      <c r="E183" s="347"/>
      <c r="F183" s="370" t="s">
        <v>7645</v>
      </c>
      <c r="G183" s="347"/>
      <c r="H183" s="347" t="s">
        <v>7721</v>
      </c>
      <c r="I183" s="347" t="s">
        <v>7680</v>
      </c>
      <c r="J183" s="347"/>
      <c r="K183" s="395"/>
    </row>
    <row r="184" s="1" customFormat="1" ht="15" customHeight="1">
      <c r="B184" s="372"/>
      <c r="C184" s="347" t="s">
        <v>7709</v>
      </c>
      <c r="D184" s="347"/>
      <c r="E184" s="347"/>
      <c r="F184" s="370" t="s">
        <v>7645</v>
      </c>
      <c r="G184" s="347"/>
      <c r="H184" s="347" t="s">
        <v>7722</v>
      </c>
      <c r="I184" s="347" t="s">
        <v>7680</v>
      </c>
      <c r="J184" s="347"/>
      <c r="K184" s="395"/>
    </row>
    <row r="185" s="1" customFormat="1" ht="15" customHeight="1">
      <c r="B185" s="372"/>
      <c r="C185" s="347" t="s">
        <v>149</v>
      </c>
      <c r="D185" s="347"/>
      <c r="E185" s="347"/>
      <c r="F185" s="370" t="s">
        <v>7651</v>
      </c>
      <c r="G185" s="347"/>
      <c r="H185" s="347" t="s">
        <v>7723</v>
      </c>
      <c r="I185" s="347" t="s">
        <v>7647</v>
      </c>
      <c r="J185" s="347">
        <v>50</v>
      </c>
      <c r="K185" s="395"/>
    </row>
    <row r="186" s="1" customFormat="1" ht="15" customHeight="1">
      <c r="B186" s="372"/>
      <c r="C186" s="347" t="s">
        <v>7724</v>
      </c>
      <c r="D186" s="347"/>
      <c r="E186" s="347"/>
      <c r="F186" s="370" t="s">
        <v>7651</v>
      </c>
      <c r="G186" s="347"/>
      <c r="H186" s="347" t="s">
        <v>7725</v>
      </c>
      <c r="I186" s="347" t="s">
        <v>7726</v>
      </c>
      <c r="J186" s="347"/>
      <c r="K186" s="395"/>
    </row>
    <row r="187" s="1" customFormat="1" ht="15" customHeight="1">
      <c r="B187" s="372"/>
      <c r="C187" s="347" t="s">
        <v>7727</v>
      </c>
      <c r="D187" s="347"/>
      <c r="E187" s="347"/>
      <c r="F187" s="370" t="s">
        <v>7651</v>
      </c>
      <c r="G187" s="347"/>
      <c r="H187" s="347" t="s">
        <v>7728</v>
      </c>
      <c r="I187" s="347" t="s">
        <v>7726</v>
      </c>
      <c r="J187" s="347"/>
      <c r="K187" s="395"/>
    </row>
    <row r="188" s="1" customFormat="1" ht="15" customHeight="1">
      <c r="B188" s="372"/>
      <c r="C188" s="347" t="s">
        <v>7729</v>
      </c>
      <c r="D188" s="347"/>
      <c r="E188" s="347"/>
      <c r="F188" s="370" t="s">
        <v>7651</v>
      </c>
      <c r="G188" s="347"/>
      <c r="H188" s="347" t="s">
        <v>7730</v>
      </c>
      <c r="I188" s="347" t="s">
        <v>7726</v>
      </c>
      <c r="J188" s="347"/>
      <c r="K188" s="395"/>
    </row>
    <row r="189" s="1" customFormat="1" ht="15" customHeight="1">
      <c r="B189" s="372"/>
      <c r="C189" s="408" t="s">
        <v>7731</v>
      </c>
      <c r="D189" s="347"/>
      <c r="E189" s="347"/>
      <c r="F189" s="370" t="s">
        <v>7651</v>
      </c>
      <c r="G189" s="347"/>
      <c r="H189" s="347" t="s">
        <v>7732</v>
      </c>
      <c r="I189" s="347" t="s">
        <v>7733</v>
      </c>
      <c r="J189" s="409" t="s">
        <v>7734</v>
      </c>
      <c r="K189" s="395"/>
    </row>
    <row r="190" s="19" customFormat="1" ht="15" customHeight="1">
      <c r="B190" s="410"/>
      <c r="C190" s="411" t="s">
        <v>7735</v>
      </c>
      <c r="D190" s="412"/>
      <c r="E190" s="412"/>
      <c r="F190" s="413" t="s">
        <v>7651</v>
      </c>
      <c r="G190" s="412"/>
      <c r="H190" s="412" t="s">
        <v>7736</v>
      </c>
      <c r="I190" s="412" t="s">
        <v>7733</v>
      </c>
      <c r="J190" s="414" t="s">
        <v>7734</v>
      </c>
      <c r="K190" s="415"/>
    </row>
    <row r="191" s="1" customFormat="1" ht="15" customHeight="1">
      <c r="B191" s="372"/>
      <c r="C191" s="408" t="s">
        <v>46</v>
      </c>
      <c r="D191" s="347"/>
      <c r="E191" s="347"/>
      <c r="F191" s="370" t="s">
        <v>7645</v>
      </c>
      <c r="G191" s="347"/>
      <c r="H191" s="344" t="s">
        <v>7737</v>
      </c>
      <c r="I191" s="347" t="s">
        <v>7738</v>
      </c>
      <c r="J191" s="347"/>
      <c r="K191" s="395"/>
    </row>
    <row r="192" s="1" customFormat="1" ht="15" customHeight="1">
      <c r="B192" s="372"/>
      <c r="C192" s="408" t="s">
        <v>7739</v>
      </c>
      <c r="D192" s="347"/>
      <c r="E192" s="347"/>
      <c r="F192" s="370" t="s">
        <v>7645</v>
      </c>
      <c r="G192" s="347"/>
      <c r="H192" s="347" t="s">
        <v>7740</v>
      </c>
      <c r="I192" s="347" t="s">
        <v>7680</v>
      </c>
      <c r="J192" s="347"/>
      <c r="K192" s="395"/>
    </row>
    <row r="193" s="1" customFormat="1" ht="15" customHeight="1">
      <c r="B193" s="372"/>
      <c r="C193" s="408" t="s">
        <v>7741</v>
      </c>
      <c r="D193" s="347"/>
      <c r="E193" s="347"/>
      <c r="F193" s="370" t="s">
        <v>7645</v>
      </c>
      <c r="G193" s="347"/>
      <c r="H193" s="347" t="s">
        <v>7742</v>
      </c>
      <c r="I193" s="347" t="s">
        <v>7680</v>
      </c>
      <c r="J193" s="347"/>
      <c r="K193" s="395"/>
    </row>
    <row r="194" s="1" customFormat="1" ht="15" customHeight="1">
      <c r="B194" s="372"/>
      <c r="C194" s="408" t="s">
        <v>7743</v>
      </c>
      <c r="D194" s="347"/>
      <c r="E194" s="347"/>
      <c r="F194" s="370" t="s">
        <v>7651</v>
      </c>
      <c r="G194" s="347"/>
      <c r="H194" s="347" t="s">
        <v>7744</v>
      </c>
      <c r="I194" s="347" t="s">
        <v>7680</v>
      </c>
      <c r="J194" s="347"/>
      <c r="K194" s="395"/>
    </row>
    <row r="195" s="1" customFormat="1" ht="15" customHeight="1">
      <c r="B195" s="401"/>
      <c r="C195" s="416"/>
      <c r="D195" s="381"/>
      <c r="E195" s="381"/>
      <c r="F195" s="381"/>
      <c r="G195" s="381"/>
      <c r="H195" s="381"/>
      <c r="I195" s="381"/>
      <c r="J195" s="381"/>
      <c r="K195" s="402"/>
    </row>
    <row r="196" s="1" customFormat="1" ht="18.75" customHeight="1">
      <c r="B196" s="383"/>
      <c r="C196" s="393"/>
      <c r="D196" s="393"/>
      <c r="E196" s="393"/>
      <c r="F196" s="403"/>
      <c r="G196" s="393"/>
      <c r="H196" s="393"/>
      <c r="I196" s="393"/>
      <c r="J196" s="393"/>
      <c r="K196" s="383"/>
    </row>
    <row r="197" s="1" customFormat="1" ht="18.75" customHeight="1">
      <c r="B197" s="383"/>
      <c r="C197" s="393"/>
      <c r="D197" s="393"/>
      <c r="E197" s="393"/>
      <c r="F197" s="403"/>
      <c r="G197" s="393"/>
      <c r="H197" s="393"/>
      <c r="I197" s="393"/>
      <c r="J197" s="393"/>
      <c r="K197" s="383"/>
    </row>
    <row r="198" s="1" customFormat="1" ht="18.75" customHeight="1">
      <c r="B198" s="355"/>
      <c r="C198" s="355"/>
      <c r="D198" s="355"/>
      <c r="E198" s="355"/>
      <c r="F198" s="355"/>
      <c r="G198" s="355"/>
      <c r="H198" s="355"/>
      <c r="I198" s="355"/>
      <c r="J198" s="355"/>
      <c r="K198" s="355"/>
    </row>
    <row r="199" s="1" customFormat="1" ht="13.5">
      <c r="B199" s="334"/>
      <c r="C199" s="335"/>
      <c r="D199" s="335"/>
      <c r="E199" s="335"/>
      <c r="F199" s="335"/>
      <c r="G199" s="335"/>
      <c r="H199" s="335"/>
      <c r="I199" s="335"/>
      <c r="J199" s="335"/>
      <c r="K199" s="336"/>
    </row>
    <row r="200" s="1" customFormat="1" ht="21">
      <c r="B200" s="337"/>
      <c r="C200" s="338" t="s">
        <v>7745</v>
      </c>
      <c r="D200" s="338"/>
      <c r="E200" s="338"/>
      <c r="F200" s="338"/>
      <c r="G200" s="338"/>
      <c r="H200" s="338"/>
      <c r="I200" s="338"/>
      <c r="J200" s="338"/>
      <c r="K200" s="339"/>
    </row>
    <row r="201" s="1" customFormat="1" ht="25.5" customHeight="1">
      <c r="B201" s="337"/>
      <c r="C201" s="417" t="s">
        <v>7746</v>
      </c>
      <c r="D201" s="417"/>
      <c r="E201" s="417"/>
      <c r="F201" s="417" t="s">
        <v>7747</v>
      </c>
      <c r="G201" s="418"/>
      <c r="H201" s="417" t="s">
        <v>7748</v>
      </c>
      <c r="I201" s="417"/>
      <c r="J201" s="417"/>
      <c r="K201" s="339"/>
    </row>
    <row r="202" s="1" customFormat="1" ht="5.25" customHeight="1">
      <c r="B202" s="372"/>
      <c r="C202" s="367"/>
      <c r="D202" s="367"/>
      <c r="E202" s="367"/>
      <c r="F202" s="367"/>
      <c r="G202" s="393"/>
      <c r="H202" s="367"/>
      <c r="I202" s="367"/>
      <c r="J202" s="367"/>
      <c r="K202" s="395"/>
    </row>
    <row r="203" s="1" customFormat="1" ht="15" customHeight="1">
      <c r="B203" s="372"/>
      <c r="C203" s="347" t="s">
        <v>7738</v>
      </c>
      <c r="D203" s="347"/>
      <c r="E203" s="347"/>
      <c r="F203" s="370" t="s">
        <v>47</v>
      </c>
      <c r="G203" s="347"/>
      <c r="H203" s="347" t="s">
        <v>7749</v>
      </c>
      <c r="I203" s="347"/>
      <c r="J203" s="347"/>
      <c r="K203" s="395"/>
    </row>
    <row r="204" s="1" customFormat="1" ht="15" customHeight="1">
      <c r="B204" s="372"/>
      <c r="C204" s="347"/>
      <c r="D204" s="347"/>
      <c r="E204" s="347"/>
      <c r="F204" s="370" t="s">
        <v>48</v>
      </c>
      <c r="G204" s="347"/>
      <c r="H204" s="347" t="s">
        <v>7750</v>
      </c>
      <c r="I204" s="347"/>
      <c r="J204" s="347"/>
      <c r="K204" s="395"/>
    </row>
    <row r="205" s="1" customFormat="1" ht="15" customHeight="1">
      <c r="B205" s="372"/>
      <c r="C205" s="347"/>
      <c r="D205" s="347"/>
      <c r="E205" s="347"/>
      <c r="F205" s="370" t="s">
        <v>51</v>
      </c>
      <c r="G205" s="347"/>
      <c r="H205" s="347" t="s">
        <v>7751</v>
      </c>
      <c r="I205" s="347"/>
      <c r="J205" s="347"/>
      <c r="K205" s="395"/>
    </row>
    <row r="206" s="1" customFormat="1" ht="15" customHeight="1">
      <c r="B206" s="372"/>
      <c r="C206" s="347"/>
      <c r="D206" s="347"/>
      <c r="E206" s="347"/>
      <c r="F206" s="370" t="s">
        <v>49</v>
      </c>
      <c r="G206" s="347"/>
      <c r="H206" s="347" t="s">
        <v>7752</v>
      </c>
      <c r="I206" s="347"/>
      <c r="J206" s="347"/>
      <c r="K206" s="395"/>
    </row>
    <row r="207" s="1" customFormat="1" ht="15" customHeight="1">
      <c r="B207" s="372"/>
      <c r="C207" s="347"/>
      <c r="D207" s="347"/>
      <c r="E207" s="347"/>
      <c r="F207" s="370" t="s">
        <v>50</v>
      </c>
      <c r="G207" s="347"/>
      <c r="H207" s="347" t="s">
        <v>7753</v>
      </c>
      <c r="I207" s="347"/>
      <c r="J207" s="347"/>
      <c r="K207" s="395"/>
    </row>
    <row r="208" s="1" customFormat="1" ht="15" customHeight="1">
      <c r="B208" s="372"/>
      <c r="C208" s="347"/>
      <c r="D208" s="347"/>
      <c r="E208" s="347"/>
      <c r="F208" s="370"/>
      <c r="G208" s="347"/>
      <c r="H208" s="347"/>
      <c r="I208" s="347"/>
      <c r="J208" s="347"/>
      <c r="K208" s="395"/>
    </row>
    <row r="209" s="1" customFormat="1" ht="15" customHeight="1">
      <c r="B209" s="372"/>
      <c r="C209" s="347" t="s">
        <v>7692</v>
      </c>
      <c r="D209" s="347"/>
      <c r="E209" s="347"/>
      <c r="F209" s="370" t="s">
        <v>83</v>
      </c>
      <c r="G209" s="347"/>
      <c r="H209" s="347" t="s">
        <v>7754</v>
      </c>
      <c r="I209" s="347"/>
      <c r="J209" s="347"/>
      <c r="K209" s="395"/>
    </row>
    <row r="210" s="1" customFormat="1" ht="15" customHeight="1">
      <c r="B210" s="372"/>
      <c r="C210" s="347"/>
      <c r="D210" s="347"/>
      <c r="E210" s="347"/>
      <c r="F210" s="370" t="s">
        <v>7590</v>
      </c>
      <c r="G210" s="347"/>
      <c r="H210" s="347" t="s">
        <v>7591</v>
      </c>
      <c r="I210" s="347"/>
      <c r="J210" s="347"/>
      <c r="K210" s="395"/>
    </row>
    <row r="211" s="1" customFormat="1" ht="15" customHeight="1">
      <c r="B211" s="372"/>
      <c r="C211" s="347"/>
      <c r="D211" s="347"/>
      <c r="E211" s="347"/>
      <c r="F211" s="370" t="s">
        <v>7588</v>
      </c>
      <c r="G211" s="347"/>
      <c r="H211" s="347" t="s">
        <v>7755</v>
      </c>
      <c r="I211" s="347"/>
      <c r="J211" s="347"/>
      <c r="K211" s="395"/>
    </row>
    <row r="212" s="1" customFormat="1" ht="15" customHeight="1">
      <c r="B212" s="419"/>
      <c r="C212" s="347"/>
      <c r="D212" s="347"/>
      <c r="E212" s="347"/>
      <c r="F212" s="370" t="s">
        <v>7592</v>
      </c>
      <c r="G212" s="408"/>
      <c r="H212" s="399" t="s">
        <v>7593</v>
      </c>
      <c r="I212" s="399"/>
      <c r="J212" s="399"/>
      <c r="K212" s="420"/>
    </row>
    <row r="213" s="1" customFormat="1" ht="15" customHeight="1">
      <c r="B213" s="419"/>
      <c r="C213" s="347"/>
      <c r="D213" s="347"/>
      <c r="E213" s="347"/>
      <c r="F213" s="370" t="s">
        <v>4153</v>
      </c>
      <c r="G213" s="408"/>
      <c r="H213" s="399" t="s">
        <v>4087</v>
      </c>
      <c r="I213" s="399"/>
      <c r="J213" s="399"/>
      <c r="K213" s="420"/>
    </row>
    <row r="214" s="1" customFormat="1" ht="15" customHeight="1">
      <c r="B214" s="419"/>
      <c r="C214" s="347"/>
      <c r="D214" s="347"/>
      <c r="E214" s="347"/>
      <c r="F214" s="370"/>
      <c r="G214" s="408"/>
      <c r="H214" s="399"/>
      <c r="I214" s="399"/>
      <c r="J214" s="399"/>
      <c r="K214" s="420"/>
    </row>
    <row r="215" s="1" customFormat="1" ht="15" customHeight="1">
      <c r="B215" s="419"/>
      <c r="C215" s="347" t="s">
        <v>7716</v>
      </c>
      <c r="D215" s="347"/>
      <c r="E215" s="347"/>
      <c r="F215" s="370">
        <v>1</v>
      </c>
      <c r="G215" s="408"/>
      <c r="H215" s="399" t="s">
        <v>7756</v>
      </c>
      <c r="I215" s="399"/>
      <c r="J215" s="399"/>
      <c r="K215" s="420"/>
    </row>
    <row r="216" s="1" customFormat="1" ht="15" customHeight="1">
      <c r="B216" s="419"/>
      <c r="C216" s="347"/>
      <c r="D216" s="347"/>
      <c r="E216" s="347"/>
      <c r="F216" s="370">
        <v>2</v>
      </c>
      <c r="G216" s="408"/>
      <c r="H216" s="399" t="s">
        <v>7757</v>
      </c>
      <c r="I216" s="399"/>
      <c r="J216" s="399"/>
      <c r="K216" s="420"/>
    </row>
    <row r="217" s="1" customFormat="1" ht="15" customHeight="1">
      <c r="B217" s="419"/>
      <c r="C217" s="347"/>
      <c r="D217" s="347"/>
      <c r="E217" s="347"/>
      <c r="F217" s="370">
        <v>3</v>
      </c>
      <c r="G217" s="408"/>
      <c r="H217" s="399" t="s">
        <v>7758</v>
      </c>
      <c r="I217" s="399"/>
      <c r="J217" s="399"/>
      <c r="K217" s="420"/>
    </row>
    <row r="218" s="1" customFormat="1" ht="15" customHeight="1">
      <c r="B218" s="419"/>
      <c r="C218" s="347"/>
      <c r="D218" s="347"/>
      <c r="E218" s="347"/>
      <c r="F218" s="370">
        <v>4</v>
      </c>
      <c r="G218" s="408"/>
      <c r="H218" s="399" t="s">
        <v>7759</v>
      </c>
      <c r="I218" s="399"/>
      <c r="J218" s="399"/>
      <c r="K218" s="420"/>
    </row>
    <row r="219" s="1" customFormat="1" ht="12.75" customHeight="1">
      <c r="B219" s="421"/>
      <c r="C219" s="422"/>
      <c r="D219" s="422"/>
      <c r="E219" s="422"/>
      <c r="F219" s="422"/>
      <c r="G219" s="422"/>
      <c r="H219" s="422"/>
      <c r="I219" s="422"/>
      <c r="J219" s="422"/>
      <c r="K219" s="42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Hrdlička</dc:creator>
  <cp:lastModifiedBy>Tomáš Hrdlička</cp:lastModifiedBy>
  <dcterms:created xsi:type="dcterms:W3CDTF">2025-06-24T07:35:47Z</dcterms:created>
  <dcterms:modified xsi:type="dcterms:W3CDTF">2025-06-24T07:36:27Z</dcterms:modified>
</cp:coreProperties>
</file>