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filterPrivacy="1"/>
  <xr:revisionPtr revIDLastSave="0" documentId="13_ncr:1_{1F7B681F-E131-4D28-A887-3FD7686759D2}" xr6:coauthVersionLast="47" xr6:coauthVersionMax="47" xr10:uidLastSave="{00000000-0000-0000-0000-000000000000}"/>
  <bookViews>
    <workbookView xWindow="5280" yWindow="1530" windowWidth="29340" windowHeight="18660" xr2:uid="{00000000-000D-0000-FFFF-FFFF00000000}"/>
  </bookViews>
  <sheets>
    <sheet name="Rekapitulace stavby" sheetId="1" r:id="rId1"/>
    <sheet name="01 - Stavebně montážní a ..." sheetId="2" r:id="rId2"/>
    <sheet name="02.1 - Elektro materiál" sheetId="3" r:id="rId3"/>
    <sheet name="02.2 - Instalatérský mate..." sheetId="4" r:id="rId4"/>
    <sheet name="02.3 - Vzduchotechnický m..." sheetId="5" r:id="rId5"/>
    <sheet name="02.4 - Obklad Heraklit" sheetId="6" r:id="rId6"/>
    <sheet name="02.5 - Obklad překlížka" sheetId="7" r:id="rId7"/>
    <sheet name="02.6 - Materiál Teraco" sheetId="8" r:id="rId8"/>
    <sheet name="02.7 - Materiál podlah PVC" sheetId="9" r:id="rId9"/>
    <sheet name="02.8 - Rošt obkladu" sheetId="10" r:id="rId10"/>
    <sheet name="02.9 - Výplně otvorů vnit..." sheetId="11" r:id="rId11"/>
    <sheet name="02.10 - Výplně otvorů obv..." sheetId="12" r:id="rId12"/>
    <sheet name="02.11 - Materiál vnějšího..." sheetId="13" r:id="rId13"/>
    <sheet name="02.12 - Fasádní prvky" sheetId="14" r:id="rId14"/>
  </sheets>
  <definedNames>
    <definedName name="_xlnm._FilterDatabase" localSheetId="1" hidden="1">'01 - Stavebně montážní a ...'!$C$133:$K$215</definedName>
    <definedName name="_xlnm._FilterDatabase" localSheetId="2" hidden="1">'02.1 - Elektro materiál'!$C$123:$K$217</definedName>
    <definedName name="_xlnm._FilterDatabase" localSheetId="11" hidden="1">'02.10 - Výplně otvorů obv...'!$C$119:$K$122</definedName>
    <definedName name="_xlnm._FilterDatabase" localSheetId="12" hidden="1">'02.11 - Materiál vnějšího...'!$C$119:$K$125</definedName>
    <definedName name="_xlnm._FilterDatabase" localSheetId="13" hidden="1">'02.12 - Fasádní prvky'!$C$119:$K$123</definedName>
    <definedName name="_xlnm._FilterDatabase" localSheetId="3" hidden="1">'02.2 - Instalatérský mate...'!$C$119:$K$130</definedName>
    <definedName name="_xlnm._FilterDatabase" localSheetId="4" hidden="1">'02.3 - Vzduchotechnický m...'!$C$119:$K$154</definedName>
    <definedName name="_xlnm._FilterDatabase" localSheetId="5" hidden="1">'02.4 - Obklad Heraklit'!$C$119:$K$127</definedName>
    <definedName name="_xlnm._FilterDatabase" localSheetId="6" hidden="1">'02.5 - Obklad překlížka'!$C$119:$K$123</definedName>
    <definedName name="_xlnm._FilterDatabase" localSheetId="7" hidden="1">'02.6 - Materiál Teraco'!$C$119:$K$122</definedName>
    <definedName name="_xlnm._FilterDatabase" localSheetId="8" hidden="1">'02.7 - Materiál podlah PVC'!$C$119:$K$122</definedName>
    <definedName name="_xlnm._FilterDatabase" localSheetId="9" hidden="1">'02.8 - Rošt obkladu'!$C$119:$K$121</definedName>
    <definedName name="_xlnm._FilterDatabase" localSheetId="10" hidden="1">'02.9 - Výplně otvorů vnit...'!$C$119:$K$122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8" roundtripDataChecksum="jRJ8LN8LJd3IcIxTdvy1WZ2upp7qc+LdcjE8D9haN0s="/>
    </ext>
  </extLst>
</workbook>
</file>

<file path=xl/calcChain.xml><?xml version="1.0" encoding="utf-8"?>
<calcChain xmlns="http://schemas.openxmlformats.org/spreadsheetml/2006/main">
  <c r="BK123" i="14" l="1"/>
  <c r="BI123" i="14"/>
  <c r="BH123" i="14"/>
  <c r="BG123" i="14"/>
  <c r="BF123" i="14"/>
  <c r="T123" i="14"/>
  <c r="R123" i="14"/>
  <c r="P123" i="14"/>
  <c r="J123" i="14"/>
  <c r="BE123" i="14" s="1"/>
  <c r="BK122" i="14"/>
  <c r="BI122" i="14"/>
  <c r="BH122" i="14"/>
  <c r="BG122" i="14"/>
  <c r="BF122" i="14"/>
  <c r="BE122" i="14"/>
  <c r="T122" i="14"/>
  <c r="R122" i="14"/>
  <c r="R120" i="14" s="1"/>
  <c r="P122" i="14"/>
  <c r="P120" i="14" s="1"/>
  <c r="AU108" i="1" s="1"/>
  <c r="J122" i="14"/>
  <c r="BK121" i="14"/>
  <c r="BI121" i="14"/>
  <c r="BH121" i="14"/>
  <c r="BG121" i="14"/>
  <c r="BF121" i="14"/>
  <c r="F36" i="14" s="1"/>
  <c r="T121" i="14"/>
  <c r="R121" i="14"/>
  <c r="P121" i="14"/>
  <c r="J121" i="14"/>
  <c r="BE121" i="14" s="1"/>
  <c r="BK120" i="14"/>
  <c r="J120" i="14" s="1"/>
  <c r="T120" i="14"/>
  <c r="J117" i="14"/>
  <c r="F117" i="14"/>
  <c r="J116" i="14"/>
  <c r="J114" i="14"/>
  <c r="F114" i="14"/>
  <c r="E112" i="14"/>
  <c r="F94" i="14"/>
  <c r="J93" i="14"/>
  <c r="F91" i="14"/>
  <c r="E89" i="14"/>
  <c r="J39" i="14"/>
  <c r="F39" i="14"/>
  <c r="BD108" i="1" s="1"/>
  <c r="J38" i="14"/>
  <c r="AY108" i="1" s="1"/>
  <c r="F38" i="14"/>
  <c r="BC108" i="1" s="1"/>
  <c r="J37" i="14"/>
  <c r="F37" i="14"/>
  <c r="BB108" i="1" s="1"/>
  <c r="J36" i="14"/>
  <c r="J26" i="14"/>
  <c r="E26" i="14"/>
  <c r="J94" i="14" s="1"/>
  <c r="J25" i="14"/>
  <c r="J23" i="14"/>
  <c r="E23" i="14"/>
  <c r="J22" i="14"/>
  <c r="J20" i="14"/>
  <c r="D20" i="14"/>
  <c r="J19" i="14"/>
  <c r="F93" i="14"/>
  <c r="J91" i="14"/>
  <c r="E7" i="14"/>
  <c r="E108" i="14" s="1"/>
  <c r="BK125" i="13"/>
  <c r="BI125" i="13"/>
  <c r="BH125" i="13"/>
  <c r="BG125" i="13"/>
  <c r="BF125" i="13"/>
  <c r="T125" i="13"/>
  <c r="R125" i="13"/>
  <c r="P125" i="13"/>
  <c r="J125" i="13"/>
  <c r="BE125" i="13" s="1"/>
  <c r="BK124" i="13"/>
  <c r="BI124" i="13"/>
  <c r="BH124" i="13"/>
  <c r="BG124" i="13"/>
  <c r="BF124" i="13"/>
  <c r="T124" i="13"/>
  <c r="R124" i="13"/>
  <c r="P124" i="13"/>
  <c r="J124" i="13"/>
  <c r="BE124" i="13" s="1"/>
  <c r="BK123" i="13"/>
  <c r="BI123" i="13"/>
  <c r="F39" i="13" s="1"/>
  <c r="BD107" i="1" s="1"/>
  <c r="BH123" i="13"/>
  <c r="BG123" i="13"/>
  <c r="BF123" i="13"/>
  <c r="T123" i="13"/>
  <c r="R123" i="13"/>
  <c r="P123" i="13"/>
  <c r="J123" i="13"/>
  <c r="BE123" i="13" s="1"/>
  <c r="BK122" i="13"/>
  <c r="BI122" i="13"/>
  <c r="BH122" i="13"/>
  <c r="F38" i="13" s="1"/>
  <c r="BC107" i="1" s="1"/>
  <c r="BG122" i="13"/>
  <c r="F37" i="13" s="1"/>
  <c r="BB107" i="1" s="1"/>
  <c r="BF122" i="13"/>
  <c r="J36" i="13" s="1"/>
  <c r="AW107" i="1" s="1"/>
  <c r="T122" i="13"/>
  <c r="R122" i="13"/>
  <c r="P122" i="13"/>
  <c r="P120" i="13" s="1"/>
  <c r="AU107" i="1" s="1"/>
  <c r="J122" i="13"/>
  <c r="BE122" i="13" s="1"/>
  <c r="J35" i="13" s="1"/>
  <c r="AV107" i="1" s="1"/>
  <c r="AT107" i="1" s="1"/>
  <c r="BK121" i="13"/>
  <c r="BI121" i="13"/>
  <c r="BH121" i="13"/>
  <c r="BG121" i="13"/>
  <c r="BF121" i="13"/>
  <c r="T121" i="13"/>
  <c r="R121" i="13"/>
  <c r="P121" i="13"/>
  <c r="J121" i="13"/>
  <c r="BE121" i="13" s="1"/>
  <c r="T120" i="13"/>
  <c r="R120" i="13"/>
  <c r="J117" i="13"/>
  <c r="F117" i="13"/>
  <c r="J116" i="13"/>
  <c r="F114" i="13"/>
  <c r="E112" i="13"/>
  <c r="F94" i="13"/>
  <c r="F91" i="13"/>
  <c r="E89" i="13"/>
  <c r="E85" i="13"/>
  <c r="J39" i="13"/>
  <c r="J38" i="13"/>
  <c r="AY107" i="1" s="1"/>
  <c r="J37" i="13"/>
  <c r="AX107" i="1" s="1"/>
  <c r="J26" i="13"/>
  <c r="E26" i="13"/>
  <c r="J94" i="13" s="1"/>
  <c r="J25" i="13"/>
  <c r="J23" i="13"/>
  <c r="E23" i="13"/>
  <c r="J93" i="13" s="1"/>
  <c r="J22" i="13"/>
  <c r="J20" i="13"/>
  <c r="D20" i="13"/>
  <c r="J19" i="13"/>
  <c r="F93" i="13"/>
  <c r="J91" i="13"/>
  <c r="E7" i="13"/>
  <c r="E108" i="13" s="1"/>
  <c r="BK122" i="12"/>
  <c r="BK120" i="12" s="1"/>
  <c r="J120" i="12" s="1"/>
  <c r="BI122" i="12"/>
  <c r="BH122" i="12"/>
  <c r="BG122" i="12"/>
  <c r="BF122" i="12"/>
  <c r="T122" i="12"/>
  <c r="R122" i="12"/>
  <c r="P122" i="12"/>
  <c r="J122" i="12"/>
  <c r="BE122" i="12" s="1"/>
  <c r="BK121" i="12"/>
  <c r="BI121" i="12"/>
  <c r="BH121" i="12"/>
  <c r="BG121" i="12"/>
  <c r="BF121" i="12"/>
  <c r="BE121" i="12"/>
  <c r="T121" i="12"/>
  <c r="T120" i="12" s="1"/>
  <c r="R121" i="12"/>
  <c r="P121" i="12"/>
  <c r="J121" i="12"/>
  <c r="R120" i="12"/>
  <c r="P120" i="12"/>
  <c r="AU106" i="1" s="1"/>
  <c r="F117" i="12"/>
  <c r="F116" i="12"/>
  <c r="J114" i="12"/>
  <c r="F114" i="12"/>
  <c r="E112" i="12"/>
  <c r="F94" i="12"/>
  <c r="J91" i="12"/>
  <c r="F91" i="12"/>
  <c r="E89" i="12"/>
  <c r="E85" i="12"/>
  <c r="J39" i="12"/>
  <c r="J38" i="12"/>
  <c r="J37" i="12"/>
  <c r="J26" i="12"/>
  <c r="E26" i="12"/>
  <c r="J117" i="12" s="1"/>
  <c r="J25" i="12"/>
  <c r="J23" i="12"/>
  <c r="E23" i="12"/>
  <c r="J116" i="12" s="1"/>
  <c r="J22" i="12"/>
  <c r="J20" i="12"/>
  <c r="D20" i="12"/>
  <c r="J19" i="12"/>
  <c r="F93" i="12"/>
  <c r="E7" i="12"/>
  <c r="E108" i="12" s="1"/>
  <c r="BK122" i="11"/>
  <c r="BI122" i="11"/>
  <c r="BH122" i="11"/>
  <c r="BG122" i="11"/>
  <c r="BF122" i="11"/>
  <c r="T122" i="11"/>
  <c r="T120" i="11" s="1"/>
  <c r="R122" i="11"/>
  <c r="R120" i="11" s="1"/>
  <c r="P122" i="11"/>
  <c r="P120" i="11" s="1"/>
  <c r="AU105" i="1" s="1"/>
  <c r="J122" i="11"/>
  <c r="BE122" i="11" s="1"/>
  <c r="BK121" i="11"/>
  <c r="BK120" i="11" s="1"/>
  <c r="J120" i="11" s="1"/>
  <c r="BI121" i="11"/>
  <c r="F39" i="11" s="1"/>
  <c r="BD105" i="1" s="1"/>
  <c r="BH121" i="11"/>
  <c r="BG121" i="11"/>
  <c r="F37" i="11" s="1"/>
  <c r="BB105" i="1" s="1"/>
  <c r="BF121" i="11"/>
  <c r="F36" i="11" s="1"/>
  <c r="BA105" i="1" s="1"/>
  <c r="BE121" i="11"/>
  <c r="T121" i="11"/>
  <c r="R121" i="11"/>
  <c r="P121" i="11"/>
  <c r="J121" i="11"/>
  <c r="F117" i="11"/>
  <c r="J116" i="11"/>
  <c r="J114" i="11"/>
  <c r="F114" i="11"/>
  <c r="E112" i="11"/>
  <c r="E108" i="11"/>
  <c r="J98" i="11"/>
  <c r="J94" i="11"/>
  <c r="F94" i="11"/>
  <c r="F91" i="11"/>
  <c r="E89" i="11"/>
  <c r="J39" i="11"/>
  <c r="J38" i="11"/>
  <c r="F38" i="11"/>
  <c r="BC105" i="1" s="1"/>
  <c r="J37" i="11"/>
  <c r="J36" i="11"/>
  <c r="AW105" i="1" s="1"/>
  <c r="J32" i="11"/>
  <c r="J26" i="11"/>
  <c r="E26" i="11"/>
  <c r="J117" i="11" s="1"/>
  <c r="J25" i="11"/>
  <c r="J23" i="11"/>
  <c r="E23" i="11"/>
  <c r="J93" i="11" s="1"/>
  <c r="J22" i="11"/>
  <c r="J20" i="11"/>
  <c r="D20" i="11"/>
  <c r="J19" i="11"/>
  <c r="F93" i="11"/>
  <c r="J91" i="11"/>
  <c r="E7" i="11"/>
  <c r="E85" i="11" s="1"/>
  <c r="BK121" i="10"/>
  <c r="BK120" i="10" s="1"/>
  <c r="J120" i="10" s="1"/>
  <c r="J32" i="10" s="1"/>
  <c r="BI121" i="10"/>
  <c r="F39" i="10" s="1"/>
  <c r="BH121" i="10"/>
  <c r="F38" i="10" s="1"/>
  <c r="BG121" i="10"/>
  <c r="BF121" i="10"/>
  <c r="BE121" i="10"/>
  <c r="T121" i="10"/>
  <c r="T120" i="10" s="1"/>
  <c r="R121" i="10"/>
  <c r="R120" i="10" s="1"/>
  <c r="P121" i="10"/>
  <c r="J121" i="10"/>
  <c r="P120" i="10"/>
  <c r="F117" i="10"/>
  <c r="J116" i="10"/>
  <c r="F114" i="10"/>
  <c r="E112" i="10"/>
  <c r="J94" i="10"/>
  <c r="F94" i="10"/>
  <c r="J93" i="10"/>
  <c r="F91" i="10"/>
  <c r="E89" i="10"/>
  <c r="J39" i="10"/>
  <c r="J38" i="10"/>
  <c r="J37" i="10"/>
  <c r="AX104" i="1" s="1"/>
  <c r="F37" i="10"/>
  <c r="BB104" i="1" s="1"/>
  <c r="J36" i="10"/>
  <c r="AW104" i="1" s="1"/>
  <c r="F36" i="10"/>
  <c r="BA104" i="1" s="1"/>
  <c r="J35" i="10"/>
  <c r="AV104" i="1" s="1"/>
  <c r="AT104" i="1" s="1"/>
  <c r="F35" i="10"/>
  <c r="AZ104" i="1" s="1"/>
  <c r="J26" i="10"/>
  <c r="E26" i="10"/>
  <c r="J117" i="10" s="1"/>
  <c r="J25" i="10"/>
  <c r="J23" i="10"/>
  <c r="E23" i="10"/>
  <c r="J22" i="10"/>
  <c r="J20" i="10"/>
  <c r="D20" i="10"/>
  <c r="J19" i="10"/>
  <c r="F116" i="10"/>
  <c r="J91" i="10"/>
  <c r="E7" i="10"/>
  <c r="E85" i="10" s="1"/>
  <c r="BK122" i="9"/>
  <c r="BK120" i="9" s="1"/>
  <c r="J120" i="9" s="1"/>
  <c r="BI122" i="9"/>
  <c r="BH122" i="9"/>
  <c r="BG122" i="9"/>
  <c r="F37" i="9" s="1"/>
  <c r="BB103" i="1" s="1"/>
  <c r="BF122" i="9"/>
  <c r="J36" i="9" s="1"/>
  <c r="AW103" i="1" s="1"/>
  <c r="T122" i="9"/>
  <c r="R122" i="9"/>
  <c r="P122" i="9"/>
  <c r="J122" i="9"/>
  <c r="BE122" i="9" s="1"/>
  <c r="BK121" i="9"/>
  <c r="BI121" i="9"/>
  <c r="BH121" i="9"/>
  <c r="BG121" i="9"/>
  <c r="BF121" i="9"/>
  <c r="T121" i="9"/>
  <c r="R121" i="9"/>
  <c r="P121" i="9"/>
  <c r="J121" i="9"/>
  <c r="BE121" i="9" s="1"/>
  <c r="T120" i="9"/>
  <c r="R120" i="9"/>
  <c r="P120" i="9"/>
  <c r="AU103" i="1" s="1"/>
  <c r="J117" i="9"/>
  <c r="F117" i="9"/>
  <c r="J116" i="9"/>
  <c r="F114" i="9"/>
  <c r="E112" i="9"/>
  <c r="F94" i="9"/>
  <c r="J93" i="9"/>
  <c r="F91" i="9"/>
  <c r="E89" i="9"/>
  <c r="J39" i="9"/>
  <c r="F39" i="9"/>
  <c r="BD103" i="1" s="1"/>
  <c r="J38" i="9"/>
  <c r="AY103" i="1" s="1"/>
  <c r="F38" i="9"/>
  <c r="BC103" i="1" s="1"/>
  <c r="J37" i="9"/>
  <c r="J26" i="9"/>
  <c r="E26" i="9"/>
  <c r="J94" i="9" s="1"/>
  <c r="J25" i="9"/>
  <c r="J23" i="9"/>
  <c r="E23" i="9"/>
  <c r="J22" i="9"/>
  <c r="J20" i="9"/>
  <c r="D20" i="9"/>
  <c r="J19" i="9"/>
  <c r="F93" i="9"/>
  <c r="J91" i="9"/>
  <c r="E7" i="9"/>
  <c r="E108" i="9" s="1"/>
  <c r="BK122" i="8"/>
  <c r="BK120" i="8" s="1"/>
  <c r="J120" i="8" s="1"/>
  <c r="BI122" i="8"/>
  <c r="BH122" i="8"/>
  <c r="BG122" i="8"/>
  <c r="BF122" i="8"/>
  <c r="T122" i="8"/>
  <c r="R122" i="8"/>
  <c r="P122" i="8"/>
  <c r="J122" i="8"/>
  <c r="BE122" i="8" s="1"/>
  <c r="BK121" i="8"/>
  <c r="BI121" i="8"/>
  <c r="BH121" i="8"/>
  <c r="F38" i="8" s="1"/>
  <c r="BC102" i="1" s="1"/>
  <c r="BG121" i="8"/>
  <c r="F37" i="8" s="1"/>
  <c r="BB102" i="1" s="1"/>
  <c r="BF121" i="8"/>
  <c r="BE121" i="8"/>
  <c r="J35" i="8" s="1"/>
  <c r="AV102" i="1" s="1"/>
  <c r="T121" i="8"/>
  <c r="T120" i="8" s="1"/>
  <c r="R121" i="8"/>
  <c r="R120" i="8" s="1"/>
  <c r="P121" i="8"/>
  <c r="P120" i="8" s="1"/>
  <c r="J121" i="8"/>
  <c r="F117" i="8"/>
  <c r="F114" i="8"/>
  <c r="E112" i="8"/>
  <c r="E108" i="8"/>
  <c r="F94" i="8"/>
  <c r="F93" i="8"/>
  <c r="J91" i="8"/>
  <c r="F91" i="8"/>
  <c r="E89" i="8"/>
  <c r="E85" i="8"/>
  <c r="J39" i="8"/>
  <c r="J38" i="8"/>
  <c r="J37" i="8"/>
  <c r="J26" i="8"/>
  <c r="E26" i="8"/>
  <c r="J117" i="8" s="1"/>
  <c r="J25" i="8"/>
  <c r="J23" i="8"/>
  <c r="E23" i="8"/>
  <c r="J116" i="8" s="1"/>
  <c r="J22" i="8"/>
  <c r="J20" i="8"/>
  <c r="D20" i="8"/>
  <c r="J19" i="8"/>
  <c r="F116" i="8"/>
  <c r="J114" i="8"/>
  <c r="E7" i="8"/>
  <c r="BK123" i="7"/>
  <c r="BI123" i="7"/>
  <c r="BH123" i="7"/>
  <c r="BG123" i="7"/>
  <c r="BF123" i="7"/>
  <c r="T123" i="7"/>
  <c r="R123" i="7"/>
  <c r="P123" i="7"/>
  <c r="J123" i="7"/>
  <c r="BE123" i="7" s="1"/>
  <c r="BK122" i="7"/>
  <c r="BK120" i="7" s="1"/>
  <c r="J120" i="7" s="1"/>
  <c r="BI122" i="7"/>
  <c r="BH122" i="7"/>
  <c r="BG122" i="7"/>
  <c r="BF122" i="7"/>
  <c r="T122" i="7"/>
  <c r="R122" i="7"/>
  <c r="P122" i="7"/>
  <c r="J122" i="7"/>
  <c r="BE122" i="7" s="1"/>
  <c r="BK121" i="7"/>
  <c r="BI121" i="7"/>
  <c r="F39" i="7" s="1"/>
  <c r="BD101" i="1" s="1"/>
  <c r="BH121" i="7"/>
  <c r="F38" i="7" s="1"/>
  <c r="BG121" i="7"/>
  <c r="F37" i="7" s="1"/>
  <c r="BF121" i="7"/>
  <c r="T121" i="7"/>
  <c r="R121" i="7"/>
  <c r="R120" i="7" s="1"/>
  <c r="P121" i="7"/>
  <c r="P120" i="7" s="1"/>
  <c r="AU101" i="1" s="1"/>
  <c r="J121" i="7"/>
  <c r="BE121" i="7" s="1"/>
  <c r="T120" i="7"/>
  <c r="F117" i="7"/>
  <c r="F114" i="7"/>
  <c r="E112" i="7"/>
  <c r="F94" i="7"/>
  <c r="J93" i="7"/>
  <c r="F93" i="7"/>
  <c r="J91" i="7"/>
  <c r="F91" i="7"/>
  <c r="E89" i="7"/>
  <c r="J39" i="7"/>
  <c r="J38" i="7"/>
  <c r="AY101" i="1" s="1"/>
  <c r="J37" i="7"/>
  <c r="J26" i="7"/>
  <c r="E26" i="7"/>
  <c r="J117" i="7" s="1"/>
  <c r="J25" i="7"/>
  <c r="J23" i="7"/>
  <c r="E23" i="7"/>
  <c r="J116" i="7" s="1"/>
  <c r="J22" i="7"/>
  <c r="J20" i="7"/>
  <c r="D20" i="7"/>
  <c r="J19" i="7"/>
  <c r="F116" i="7"/>
  <c r="J114" i="7"/>
  <c r="E7" i="7"/>
  <c r="E108" i="7" s="1"/>
  <c r="BK127" i="6"/>
  <c r="BI127" i="6"/>
  <c r="BH127" i="6"/>
  <c r="BG127" i="6"/>
  <c r="BF127" i="6"/>
  <c r="T127" i="6"/>
  <c r="R127" i="6"/>
  <c r="P127" i="6"/>
  <c r="J127" i="6"/>
  <c r="BE127" i="6" s="1"/>
  <c r="BK126" i="6"/>
  <c r="BI126" i="6"/>
  <c r="BH126" i="6"/>
  <c r="BG126" i="6"/>
  <c r="BF126" i="6"/>
  <c r="BE126" i="6"/>
  <c r="T126" i="6"/>
  <c r="R126" i="6"/>
  <c r="P126" i="6"/>
  <c r="J126" i="6"/>
  <c r="BK125" i="6"/>
  <c r="BI125" i="6"/>
  <c r="BH125" i="6"/>
  <c r="BG125" i="6"/>
  <c r="BF125" i="6"/>
  <c r="T125" i="6"/>
  <c r="R125" i="6"/>
  <c r="P125" i="6"/>
  <c r="J125" i="6"/>
  <c r="BE125" i="6" s="1"/>
  <c r="BK124" i="6"/>
  <c r="BI124" i="6"/>
  <c r="BH124" i="6"/>
  <c r="BG124" i="6"/>
  <c r="BF124" i="6"/>
  <c r="BE124" i="6"/>
  <c r="T124" i="6"/>
  <c r="R124" i="6"/>
  <c r="P124" i="6"/>
  <c r="J124" i="6"/>
  <c r="BK123" i="6"/>
  <c r="BI123" i="6"/>
  <c r="BH123" i="6"/>
  <c r="BG123" i="6"/>
  <c r="BF123" i="6"/>
  <c r="T123" i="6"/>
  <c r="R123" i="6"/>
  <c r="P123" i="6"/>
  <c r="J123" i="6"/>
  <c r="BE123" i="6" s="1"/>
  <c r="BK122" i="6"/>
  <c r="BI122" i="6"/>
  <c r="F39" i="6" s="1"/>
  <c r="BD100" i="1" s="1"/>
  <c r="BH122" i="6"/>
  <c r="BG122" i="6"/>
  <c r="BF122" i="6"/>
  <c r="BE122" i="6"/>
  <c r="T122" i="6"/>
  <c r="R122" i="6"/>
  <c r="P122" i="6"/>
  <c r="J122" i="6"/>
  <c r="BK121" i="6"/>
  <c r="BI121" i="6"/>
  <c r="BH121" i="6"/>
  <c r="F38" i="6" s="1"/>
  <c r="BC100" i="1" s="1"/>
  <c r="BG121" i="6"/>
  <c r="F37" i="6" s="1"/>
  <c r="BB100" i="1" s="1"/>
  <c r="BF121" i="6"/>
  <c r="T121" i="6"/>
  <c r="R121" i="6"/>
  <c r="P121" i="6"/>
  <c r="P120" i="6" s="1"/>
  <c r="AU100" i="1" s="1"/>
  <c r="J121" i="6"/>
  <c r="BE121" i="6" s="1"/>
  <c r="BK120" i="6"/>
  <c r="T120" i="6"/>
  <c r="R120" i="6"/>
  <c r="J120" i="6"/>
  <c r="J117" i="6"/>
  <c r="F117" i="6"/>
  <c r="J114" i="6"/>
  <c r="F114" i="6"/>
  <c r="E112" i="6"/>
  <c r="F94" i="6"/>
  <c r="J93" i="6"/>
  <c r="J91" i="6"/>
  <c r="F91" i="6"/>
  <c r="E89" i="6"/>
  <c r="E85" i="6"/>
  <c r="J39" i="6"/>
  <c r="J38" i="6"/>
  <c r="J37" i="6"/>
  <c r="J26" i="6"/>
  <c r="E26" i="6"/>
  <c r="J94" i="6" s="1"/>
  <c r="J25" i="6"/>
  <c r="J23" i="6"/>
  <c r="E23" i="6"/>
  <c r="J116" i="6" s="1"/>
  <c r="J22" i="6"/>
  <c r="J20" i="6"/>
  <c r="D20" i="6"/>
  <c r="J19" i="6"/>
  <c r="F116" i="6"/>
  <c r="E7" i="6"/>
  <c r="E108" i="6" s="1"/>
  <c r="BK154" i="5"/>
  <c r="BI154" i="5"/>
  <c r="BH154" i="5"/>
  <c r="BG154" i="5"/>
  <c r="BF154" i="5"/>
  <c r="T154" i="5"/>
  <c r="R154" i="5"/>
  <c r="P154" i="5"/>
  <c r="J154" i="5"/>
  <c r="BE154" i="5" s="1"/>
  <c r="BK153" i="5"/>
  <c r="BI153" i="5"/>
  <c r="BH153" i="5"/>
  <c r="BG153" i="5"/>
  <c r="BF153" i="5"/>
  <c r="BE153" i="5"/>
  <c r="T153" i="5"/>
  <c r="R153" i="5"/>
  <c r="P153" i="5"/>
  <c r="J153" i="5"/>
  <c r="BK152" i="5"/>
  <c r="BI152" i="5"/>
  <c r="BH152" i="5"/>
  <c r="BG152" i="5"/>
  <c r="BF152" i="5"/>
  <c r="T152" i="5"/>
  <c r="R152" i="5"/>
  <c r="P152" i="5"/>
  <c r="J152" i="5"/>
  <c r="BE152" i="5" s="1"/>
  <c r="BK151" i="5"/>
  <c r="BI151" i="5"/>
  <c r="BH151" i="5"/>
  <c r="BG151" i="5"/>
  <c r="BF151" i="5"/>
  <c r="BE151" i="5"/>
  <c r="T151" i="5"/>
  <c r="R151" i="5"/>
  <c r="P151" i="5"/>
  <c r="J151" i="5"/>
  <c r="BK150" i="5"/>
  <c r="BI150" i="5"/>
  <c r="BH150" i="5"/>
  <c r="BG150" i="5"/>
  <c r="BF150" i="5"/>
  <c r="T150" i="5"/>
  <c r="R150" i="5"/>
  <c r="P150" i="5"/>
  <c r="J150" i="5"/>
  <c r="BE150" i="5" s="1"/>
  <c r="BK149" i="5"/>
  <c r="BI149" i="5"/>
  <c r="BH149" i="5"/>
  <c r="BG149" i="5"/>
  <c r="BF149" i="5"/>
  <c r="BE149" i="5"/>
  <c r="T149" i="5"/>
  <c r="R149" i="5"/>
  <c r="P149" i="5"/>
  <c r="J149" i="5"/>
  <c r="BK148" i="5"/>
  <c r="BI148" i="5"/>
  <c r="BH148" i="5"/>
  <c r="BG148" i="5"/>
  <c r="BF148" i="5"/>
  <c r="T148" i="5"/>
  <c r="R148" i="5"/>
  <c r="P148" i="5"/>
  <c r="J148" i="5"/>
  <c r="BE148" i="5" s="1"/>
  <c r="BK147" i="5"/>
  <c r="BI147" i="5"/>
  <c r="BH147" i="5"/>
  <c r="BG147" i="5"/>
  <c r="BF147" i="5"/>
  <c r="BE147" i="5"/>
  <c r="T147" i="5"/>
  <c r="R147" i="5"/>
  <c r="P147" i="5"/>
  <c r="J147" i="5"/>
  <c r="BK146" i="5"/>
  <c r="BI146" i="5"/>
  <c r="BH146" i="5"/>
  <c r="BG146" i="5"/>
  <c r="BF146" i="5"/>
  <c r="T146" i="5"/>
  <c r="R146" i="5"/>
  <c r="P146" i="5"/>
  <c r="J146" i="5"/>
  <c r="BE146" i="5" s="1"/>
  <c r="BK145" i="5"/>
  <c r="BI145" i="5"/>
  <c r="BH145" i="5"/>
  <c r="BG145" i="5"/>
  <c r="BF145" i="5"/>
  <c r="BE145" i="5"/>
  <c r="T145" i="5"/>
  <c r="R145" i="5"/>
  <c r="P145" i="5"/>
  <c r="J145" i="5"/>
  <c r="BK144" i="5"/>
  <c r="BI144" i="5"/>
  <c r="BH144" i="5"/>
  <c r="BG144" i="5"/>
  <c r="BF144" i="5"/>
  <c r="T144" i="5"/>
  <c r="R144" i="5"/>
  <c r="P144" i="5"/>
  <c r="J144" i="5"/>
  <c r="BE144" i="5" s="1"/>
  <c r="BK143" i="5"/>
  <c r="BI143" i="5"/>
  <c r="BH143" i="5"/>
  <c r="BG143" i="5"/>
  <c r="BF143" i="5"/>
  <c r="BE143" i="5"/>
  <c r="T143" i="5"/>
  <c r="R143" i="5"/>
  <c r="P143" i="5"/>
  <c r="J143" i="5"/>
  <c r="BK142" i="5"/>
  <c r="BI142" i="5"/>
  <c r="BH142" i="5"/>
  <c r="BG142" i="5"/>
  <c r="BF142" i="5"/>
  <c r="T142" i="5"/>
  <c r="R142" i="5"/>
  <c r="P142" i="5"/>
  <c r="J142" i="5"/>
  <c r="BE142" i="5" s="1"/>
  <c r="BK141" i="5"/>
  <c r="BI141" i="5"/>
  <c r="BH141" i="5"/>
  <c r="BG141" i="5"/>
  <c r="BF141" i="5"/>
  <c r="BE141" i="5"/>
  <c r="T141" i="5"/>
  <c r="R141" i="5"/>
  <c r="P141" i="5"/>
  <c r="J141" i="5"/>
  <c r="BK140" i="5"/>
  <c r="BI140" i="5"/>
  <c r="BH140" i="5"/>
  <c r="BG140" i="5"/>
  <c r="BF140" i="5"/>
  <c r="T140" i="5"/>
  <c r="R140" i="5"/>
  <c r="P140" i="5"/>
  <c r="J140" i="5"/>
  <c r="BE140" i="5" s="1"/>
  <c r="BK139" i="5"/>
  <c r="BI139" i="5"/>
  <c r="BH139" i="5"/>
  <c r="BG139" i="5"/>
  <c r="BF139" i="5"/>
  <c r="BE139" i="5"/>
  <c r="T139" i="5"/>
  <c r="R139" i="5"/>
  <c r="P139" i="5"/>
  <c r="J139" i="5"/>
  <c r="BK138" i="5"/>
  <c r="BI138" i="5"/>
  <c r="BH138" i="5"/>
  <c r="BG138" i="5"/>
  <c r="BF138" i="5"/>
  <c r="T138" i="5"/>
  <c r="R138" i="5"/>
  <c r="P138" i="5"/>
  <c r="J138" i="5"/>
  <c r="BE138" i="5" s="1"/>
  <c r="BK137" i="5"/>
  <c r="BI137" i="5"/>
  <c r="BH137" i="5"/>
  <c r="BG137" i="5"/>
  <c r="BF137" i="5"/>
  <c r="BE137" i="5"/>
  <c r="T137" i="5"/>
  <c r="R137" i="5"/>
  <c r="P137" i="5"/>
  <c r="J137" i="5"/>
  <c r="BK136" i="5"/>
  <c r="BI136" i="5"/>
  <c r="BH136" i="5"/>
  <c r="BG136" i="5"/>
  <c r="BF136" i="5"/>
  <c r="T136" i="5"/>
  <c r="R136" i="5"/>
  <c r="P136" i="5"/>
  <c r="J136" i="5"/>
  <c r="BE136" i="5" s="1"/>
  <c r="BK135" i="5"/>
  <c r="BI135" i="5"/>
  <c r="BH135" i="5"/>
  <c r="BG135" i="5"/>
  <c r="BF135" i="5"/>
  <c r="BE135" i="5"/>
  <c r="T135" i="5"/>
  <c r="R135" i="5"/>
  <c r="P135" i="5"/>
  <c r="J135" i="5"/>
  <c r="BK134" i="5"/>
  <c r="BI134" i="5"/>
  <c r="BH134" i="5"/>
  <c r="BG134" i="5"/>
  <c r="BF134" i="5"/>
  <c r="T134" i="5"/>
  <c r="R134" i="5"/>
  <c r="P134" i="5"/>
  <c r="J134" i="5"/>
  <c r="BE134" i="5" s="1"/>
  <c r="BK133" i="5"/>
  <c r="BI133" i="5"/>
  <c r="BH133" i="5"/>
  <c r="BG133" i="5"/>
  <c r="BF133" i="5"/>
  <c r="BE133" i="5"/>
  <c r="T133" i="5"/>
  <c r="R133" i="5"/>
  <c r="P133" i="5"/>
  <c r="J133" i="5"/>
  <c r="BK132" i="5"/>
  <c r="BI132" i="5"/>
  <c r="BH132" i="5"/>
  <c r="BG132" i="5"/>
  <c r="BF132" i="5"/>
  <c r="T132" i="5"/>
  <c r="R132" i="5"/>
  <c r="P132" i="5"/>
  <c r="J132" i="5"/>
  <c r="BE132" i="5" s="1"/>
  <c r="BK131" i="5"/>
  <c r="BI131" i="5"/>
  <c r="BH131" i="5"/>
  <c r="BG131" i="5"/>
  <c r="BF131" i="5"/>
  <c r="BE131" i="5"/>
  <c r="T131" i="5"/>
  <c r="R131" i="5"/>
  <c r="P131" i="5"/>
  <c r="J131" i="5"/>
  <c r="BK130" i="5"/>
  <c r="BI130" i="5"/>
  <c r="BH130" i="5"/>
  <c r="BG130" i="5"/>
  <c r="BF130" i="5"/>
  <c r="T130" i="5"/>
  <c r="R130" i="5"/>
  <c r="P130" i="5"/>
  <c r="J130" i="5"/>
  <c r="BE130" i="5" s="1"/>
  <c r="BK129" i="5"/>
  <c r="BI129" i="5"/>
  <c r="BH129" i="5"/>
  <c r="BG129" i="5"/>
  <c r="BF129" i="5"/>
  <c r="BE129" i="5"/>
  <c r="T129" i="5"/>
  <c r="R129" i="5"/>
  <c r="P129" i="5"/>
  <c r="J129" i="5"/>
  <c r="BK128" i="5"/>
  <c r="BI128" i="5"/>
  <c r="BH128" i="5"/>
  <c r="BG128" i="5"/>
  <c r="BF128" i="5"/>
  <c r="T128" i="5"/>
  <c r="R128" i="5"/>
  <c r="P128" i="5"/>
  <c r="J128" i="5"/>
  <c r="BE128" i="5" s="1"/>
  <c r="BK127" i="5"/>
  <c r="BI127" i="5"/>
  <c r="BH127" i="5"/>
  <c r="BG127" i="5"/>
  <c r="BF127" i="5"/>
  <c r="J36" i="5" s="1"/>
  <c r="AW99" i="1" s="1"/>
  <c r="BE127" i="5"/>
  <c r="T127" i="5"/>
  <c r="R127" i="5"/>
  <c r="P127" i="5"/>
  <c r="J127" i="5"/>
  <c r="BK126" i="5"/>
  <c r="BI126" i="5"/>
  <c r="BH126" i="5"/>
  <c r="BG126" i="5"/>
  <c r="BF126" i="5"/>
  <c r="T126" i="5"/>
  <c r="R126" i="5"/>
  <c r="P126" i="5"/>
  <c r="J126" i="5"/>
  <c r="BE126" i="5" s="1"/>
  <c r="BK125" i="5"/>
  <c r="BI125" i="5"/>
  <c r="BH125" i="5"/>
  <c r="BG125" i="5"/>
  <c r="BF125" i="5"/>
  <c r="BE125" i="5"/>
  <c r="T125" i="5"/>
  <c r="R125" i="5"/>
  <c r="P125" i="5"/>
  <c r="J125" i="5"/>
  <c r="BK124" i="5"/>
  <c r="BI124" i="5"/>
  <c r="BH124" i="5"/>
  <c r="BG124" i="5"/>
  <c r="BF124" i="5"/>
  <c r="T124" i="5"/>
  <c r="R124" i="5"/>
  <c r="P124" i="5"/>
  <c r="J124" i="5"/>
  <c r="BE124" i="5" s="1"/>
  <c r="BK123" i="5"/>
  <c r="BI123" i="5"/>
  <c r="BH123" i="5"/>
  <c r="BG123" i="5"/>
  <c r="BF123" i="5"/>
  <c r="BE123" i="5"/>
  <c r="T123" i="5"/>
  <c r="R123" i="5"/>
  <c r="P123" i="5"/>
  <c r="J123" i="5"/>
  <c r="BK122" i="5"/>
  <c r="BI122" i="5"/>
  <c r="BH122" i="5"/>
  <c r="BG122" i="5"/>
  <c r="BF122" i="5"/>
  <c r="T122" i="5"/>
  <c r="R122" i="5"/>
  <c r="P122" i="5"/>
  <c r="J122" i="5"/>
  <c r="BE122" i="5" s="1"/>
  <c r="J35" i="5" s="1"/>
  <c r="AV99" i="1" s="1"/>
  <c r="BK121" i="5"/>
  <c r="BI121" i="5"/>
  <c r="BH121" i="5"/>
  <c r="BG121" i="5"/>
  <c r="F37" i="5" s="1"/>
  <c r="BB99" i="1" s="1"/>
  <c r="BF121" i="5"/>
  <c r="F36" i="5" s="1"/>
  <c r="BA99" i="1" s="1"/>
  <c r="BE121" i="5"/>
  <c r="T121" i="5"/>
  <c r="R121" i="5"/>
  <c r="P121" i="5"/>
  <c r="J121" i="5"/>
  <c r="F117" i="5"/>
  <c r="J116" i="5"/>
  <c r="F114" i="5"/>
  <c r="E112" i="5"/>
  <c r="J94" i="5"/>
  <c r="F94" i="5"/>
  <c r="J93" i="5"/>
  <c r="F91" i="5"/>
  <c r="E89" i="5"/>
  <c r="J39" i="5"/>
  <c r="J38" i="5"/>
  <c r="J37" i="5"/>
  <c r="J26" i="5"/>
  <c r="E26" i="5"/>
  <c r="J117" i="5" s="1"/>
  <c r="J25" i="5"/>
  <c r="J23" i="5"/>
  <c r="E23" i="5"/>
  <c r="J22" i="5"/>
  <c r="J20" i="5"/>
  <c r="D20" i="5"/>
  <c r="J19" i="5"/>
  <c r="F116" i="5"/>
  <c r="J91" i="5"/>
  <c r="E7" i="5"/>
  <c r="E85" i="5" s="1"/>
  <c r="BK130" i="4"/>
  <c r="BI130" i="4"/>
  <c r="BH130" i="4"/>
  <c r="BG130" i="4"/>
  <c r="BF130" i="4"/>
  <c r="BE130" i="4"/>
  <c r="T130" i="4"/>
  <c r="R130" i="4"/>
  <c r="P130" i="4"/>
  <c r="J130" i="4"/>
  <c r="BK129" i="4"/>
  <c r="BI129" i="4"/>
  <c r="BH129" i="4"/>
  <c r="BG129" i="4"/>
  <c r="BF129" i="4"/>
  <c r="T129" i="4"/>
  <c r="R129" i="4"/>
  <c r="P129" i="4"/>
  <c r="J129" i="4"/>
  <c r="BE129" i="4" s="1"/>
  <c r="BK128" i="4"/>
  <c r="BI128" i="4"/>
  <c r="BH128" i="4"/>
  <c r="BG128" i="4"/>
  <c r="BF128" i="4"/>
  <c r="BE128" i="4"/>
  <c r="T128" i="4"/>
  <c r="R128" i="4"/>
  <c r="P128" i="4"/>
  <c r="J128" i="4"/>
  <c r="BK127" i="4"/>
  <c r="BI127" i="4"/>
  <c r="BH127" i="4"/>
  <c r="BG127" i="4"/>
  <c r="BF127" i="4"/>
  <c r="T127" i="4"/>
  <c r="R127" i="4"/>
  <c r="P127" i="4"/>
  <c r="J127" i="4"/>
  <c r="BE127" i="4" s="1"/>
  <c r="BK126" i="4"/>
  <c r="BI126" i="4"/>
  <c r="BH126" i="4"/>
  <c r="BG126" i="4"/>
  <c r="BF126" i="4"/>
  <c r="T126" i="4"/>
  <c r="R126" i="4"/>
  <c r="P126" i="4"/>
  <c r="J126" i="4"/>
  <c r="BE126" i="4" s="1"/>
  <c r="BK125" i="4"/>
  <c r="BI125" i="4"/>
  <c r="BH125" i="4"/>
  <c r="BG125" i="4"/>
  <c r="BF125" i="4"/>
  <c r="T125" i="4"/>
  <c r="R125" i="4"/>
  <c r="P125" i="4"/>
  <c r="J125" i="4"/>
  <c r="BE125" i="4" s="1"/>
  <c r="BK124" i="4"/>
  <c r="BI124" i="4"/>
  <c r="BH124" i="4"/>
  <c r="BG124" i="4"/>
  <c r="BF124" i="4"/>
  <c r="T124" i="4"/>
  <c r="R124" i="4"/>
  <c r="R120" i="4" s="1"/>
  <c r="P124" i="4"/>
  <c r="J124" i="4"/>
  <c r="BE124" i="4" s="1"/>
  <c r="BK123" i="4"/>
  <c r="BI123" i="4"/>
  <c r="BH123" i="4"/>
  <c r="BG123" i="4"/>
  <c r="BF123" i="4"/>
  <c r="T123" i="4"/>
  <c r="R123" i="4"/>
  <c r="P123" i="4"/>
  <c r="J123" i="4"/>
  <c r="BE123" i="4" s="1"/>
  <c r="BK122" i="4"/>
  <c r="BK120" i="4" s="1"/>
  <c r="J120" i="4" s="1"/>
  <c r="BI122" i="4"/>
  <c r="BH122" i="4"/>
  <c r="BG122" i="4"/>
  <c r="F37" i="4" s="1"/>
  <c r="BB98" i="1" s="1"/>
  <c r="BF122" i="4"/>
  <c r="J36" i="4" s="1"/>
  <c r="AW98" i="1" s="1"/>
  <c r="T122" i="4"/>
  <c r="R122" i="4"/>
  <c r="P122" i="4"/>
  <c r="P120" i="4" s="1"/>
  <c r="AU98" i="1" s="1"/>
  <c r="J122" i="4"/>
  <c r="BE122" i="4" s="1"/>
  <c r="BK121" i="4"/>
  <c r="BI121" i="4"/>
  <c r="BH121" i="4"/>
  <c r="BG121" i="4"/>
  <c r="BF121" i="4"/>
  <c r="T121" i="4"/>
  <c r="R121" i="4"/>
  <c r="P121" i="4"/>
  <c r="J121" i="4"/>
  <c r="BE121" i="4" s="1"/>
  <c r="T120" i="4"/>
  <c r="J117" i="4"/>
  <c r="F117" i="4"/>
  <c r="J116" i="4"/>
  <c r="F114" i="4"/>
  <c r="E112" i="4"/>
  <c r="F94" i="4"/>
  <c r="J93" i="4"/>
  <c r="F91" i="4"/>
  <c r="E89" i="4"/>
  <c r="E85" i="4"/>
  <c r="J39" i="4"/>
  <c r="F39" i="4"/>
  <c r="BD98" i="1" s="1"/>
  <c r="J38" i="4"/>
  <c r="AY98" i="1" s="1"/>
  <c r="F38" i="4"/>
  <c r="BC98" i="1" s="1"/>
  <c r="J37" i="4"/>
  <c r="AX98" i="1" s="1"/>
  <c r="J26" i="4"/>
  <c r="E26" i="4"/>
  <c r="J94" i="4" s="1"/>
  <c r="J25" i="4"/>
  <c r="J23" i="4"/>
  <c r="E23" i="4"/>
  <c r="J22" i="4"/>
  <c r="J20" i="4"/>
  <c r="D20" i="4"/>
  <c r="J19" i="4"/>
  <c r="F93" i="4"/>
  <c r="J91" i="4"/>
  <c r="E7" i="4"/>
  <c r="E108" i="4" s="1"/>
  <c r="BK217" i="3"/>
  <c r="BI217" i="3"/>
  <c r="BH217" i="3"/>
  <c r="BG217" i="3"/>
  <c r="BF217" i="3"/>
  <c r="T217" i="3"/>
  <c r="R217" i="3"/>
  <c r="P217" i="3"/>
  <c r="J217" i="3"/>
  <c r="BE217" i="3" s="1"/>
  <c r="BK216" i="3"/>
  <c r="BI216" i="3"/>
  <c r="BH216" i="3"/>
  <c r="BG216" i="3"/>
  <c r="BF216" i="3"/>
  <c r="T216" i="3"/>
  <c r="R216" i="3"/>
  <c r="P216" i="3"/>
  <c r="J216" i="3"/>
  <c r="BE216" i="3" s="1"/>
  <c r="BK215" i="3"/>
  <c r="BI215" i="3"/>
  <c r="BH215" i="3"/>
  <c r="BG215" i="3"/>
  <c r="BF215" i="3"/>
  <c r="T215" i="3"/>
  <c r="R215" i="3"/>
  <c r="P215" i="3"/>
  <c r="J215" i="3"/>
  <c r="BE215" i="3" s="1"/>
  <c r="BK214" i="3"/>
  <c r="BI214" i="3"/>
  <c r="BH214" i="3"/>
  <c r="BG214" i="3"/>
  <c r="BF214" i="3"/>
  <c r="T214" i="3"/>
  <c r="T212" i="3" s="1"/>
  <c r="R214" i="3"/>
  <c r="R212" i="3" s="1"/>
  <c r="P214" i="3"/>
  <c r="P212" i="3" s="1"/>
  <c r="J214" i="3"/>
  <c r="BE214" i="3" s="1"/>
  <c r="BK213" i="3"/>
  <c r="BI213" i="3"/>
  <c r="BH213" i="3"/>
  <c r="BG213" i="3"/>
  <c r="BF213" i="3"/>
  <c r="T213" i="3"/>
  <c r="R213" i="3"/>
  <c r="P213" i="3"/>
  <c r="J213" i="3"/>
  <c r="BE213" i="3" s="1"/>
  <c r="BK211" i="3"/>
  <c r="BI211" i="3"/>
  <c r="BH211" i="3"/>
  <c r="BG211" i="3"/>
  <c r="BF211" i="3"/>
  <c r="BE211" i="3"/>
  <c r="T211" i="3"/>
  <c r="R211" i="3"/>
  <c r="P211" i="3"/>
  <c r="J211" i="3"/>
  <c r="BK210" i="3"/>
  <c r="BI210" i="3"/>
  <c r="BH210" i="3"/>
  <c r="BG210" i="3"/>
  <c r="BF210" i="3"/>
  <c r="T210" i="3"/>
  <c r="R210" i="3"/>
  <c r="P210" i="3"/>
  <c r="J210" i="3"/>
  <c r="BE210" i="3" s="1"/>
  <c r="BK209" i="3"/>
  <c r="BI209" i="3"/>
  <c r="BH209" i="3"/>
  <c r="BG209" i="3"/>
  <c r="BF209" i="3"/>
  <c r="BE209" i="3"/>
  <c r="T209" i="3"/>
  <c r="R209" i="3"/>
  <c r="P209" i="3"/>
  <c r="J209" i="3"/>
  <c r="BK208" i="3"/>
  <c r="BI208" i="3"/>
  <c r="BH208" i="3"/>
  <c r="BG208" i="3"/>
  <c r="BF208" i="3"/>
  <c r="T208" i="3"/>
  <c r="R208" i="3"/>
  <c r="P208" i="3"/>
  <c r="J208" i="3"/>
  <c r="BE208" i="3" s="1"/>
  <c r="BK207" i="3"/>
  <c r="BI207" i="3"/>
  <c r="BH207" i="3"/>
  <c r="BG207" i="3"/>
  <c r="BF207" i="3"/>
  <c r="BE207" i="3"/>
  <c r="T207" i="3"/>
  <c r="R207" i="3"/>
  <c r="P207" i="3"/>
  <c r="J207" i="3"/>
  <c r="BK206" i="3"/>
  <c r="BI206" i="3"/>
  <c r="BH206" i="3"/>
  <c r="BG206" i="3"/>
  <c r="BF206" i="3"/>
  <c r="T206" i="3"/>
  <c r="R206" i="3"/>
  <c r="P206" i="3"/>
  <c r="J206" i="3"/>
  <c r="BE206" i="3" s="1"/>
  <c r="BK205" i="3"/>
  <c r="BI205" i="3"/>
  <c r="BH205" i="3"/>
  <c r="BG205" i="3"/>
  <c r="BF205" i="3"/>
  <c r="BE205" i="3"/>
  <c r="T205" i="3"/>
  <c r="R205" i="3"/>
  <c r="P205" i="3"/>
  <c r="J205" i="3"/>
  <c r="BK204" i="3"/>
  <c r="BI204" i="3"/>
  <c r="BH204" i="3"/>
  <c r="BG204" i="3"/>
  <c r="BF204" i="3"/>
  <c r="T204" i="3"/>
  <c r="R204" i="3"/>
  <c r="P204" i="3"/>
  <c r="J204" i="3"/>
  <c r="BE204" i="3" s="1"/>
  <c r="BK203" i="3"/>
  <c r="BI203" i="3"/>
  <c r="BH203" i="3"/>
  <c r="BG203" i="3"/>
  <c r="BF203" i="3"/>
  <c r="BE203" i="3"/>
  <c r="T203" i="3"/>
  <c r="R203" i="3"/>
  <c r="P203" i="3"/>
  <c r="J203" i="3"/>
  <c r="BK202" i="3"/>
  <c r="BI202" i="3"/>
  <c r="BH202" i="3"/>
  <c r="BG202" i="3"/>
  <c r="BF202" i="3"/>
  <c r="T202" i="3"/>
  <c r="R202" i="3"/>
  <c r="P202" i="3"/>
  <c r="J202" i="3"/>
  <c r="BE202" i="3" s="1"/>
  <c r="BK201" i="3"/>
  <c r="BI201" i="3"/>
  <c r="BH201" i="3"/>
  <c r="BG201" i="3"/>
  <c r="BF201" i="3"/>
  <c r="BE201" i="3"/>
  <c r="T201" i="3"/>
  <c r="R201" i="3"/>
  <c r="P201" i="3"/>
  <c r="J201" i="3"/>
  <c r="BK200" i="3"/>
  <c r="BI200" i="3"/>
  <c r="BH200" i="3"/>
  <c r="BG200" i="3"/>
  <c r="BF200" i="3"/>
  <c r="T200" i="3"/>
  <c r="R200" i="3"/>
  <c r="P200" i="3"/>
  <c r="J200" i="3"/>
  <c r="BE200" i="3" s="1"/>
  <c r="BK199" i="3"/>
  <c r="BI199" i="3"/>
  <c r="BH199" i="3"/>
  <c r="BG199" i="3"/>
  <c r="BF199" i="3"/>
  <c r="BE199" i="3"/>
  <c r="T199" i="3"/>
  <c r="R199" i="3"/>
  <c r="P199" i="3"/>
  <c r="J199" i="3"/>
  <c r="BK198" i="3"/>
  <c r="BI198" i="3"/>
  <c r="BH198" i="3"/>
  <c r="BG198" i="3"/>
  <c r="BF198" i="3"/>
  <c r="T198" i="3"/>
  <c r="R198" i="3"/>
  <c r="P198" i="3"/>
  <c r="J198" i="3"/>
  <c r="BE198" i="3" s="1"/>
  <c r="BK197" i="3"/>
  <c r="BI197" i="3"/>
  <c r="BH197" i="3"/>
  <c r="BG197" i="3"/>
  <c r="BF197" i="3"/>
  <c r="BE197" i="3"/>
  <c r="T197" i="3"/>
  <c r="R197" i="3"/>
  <c r="P197" i="3"/>
  <c r="J197" i="3"/>
  <c r="BK196" i="3"/>
  <c r="BI196" i="3"/>
  <c r="BH196" i="3"/>
  <c r="BG196" i="3"/>
  <c r="BF196" i="3"/>
  <c r="T196" i="3"/>
  <c r="R196" i="3"/>
  <c r="P196" i="3"/>
  <c r="J196" i="3"/>
  <c r="BE196" i="3" s="1"/>
  <c r="BK195" i="3"/>
  <c r="BI195" i="3"/>
  <c r="BH195" i="3"/>
  <c r="BG195" i="3"/>
  <c r="BF195" i="3"/>
  <c r="BE195" i="3"/>
  <c r="T195" i="3"/>
  <c r="R195" i="3"/>
  <c r="P195" i="3"/>
  <c r="J195" i="3"/>
  <c r="BK194" i="3"/>
  <c r="BI194" i="3"/>
  <c r="BH194" i="3"/>
  <c r="BG194" i="3"/>
  <c r="BF194" i="3"/>
  <c r="T194" i="3"/>
  <c r="R194" i="3"/>
  <c r="P194" i="3"/>
  <c r="J194" i="3"/>
  <c r="BE194" i="3" s="1"/>
  <c r="BK193" i="3"/>
  <c r="BI193" i="3"/>
  <c r="BH193" i="3"/>
  <c r="BG193" i="3"/>
  <c r="BF193" i="3"/>
  <c r="BE193" i="3"/>
  <c r="T193" i="3"/>
  <c r="R193" i="3"/>
  <c r="P193" i="3"/>
  <c r="J193" i="3"/>
  <c r="BK192" i="3"/>
  <c r="BI192" i="3"/>
  <c r="BH192" i="3"/>
  <c r="BG192" i="3"/>
  <c r="BF192" i="3"/>
  <c r="T192" i="3"/>
  <c r="R192" i="3"/>
  <c r="P192" i="3"/>
  <c r="J192" i="3"/>
  <c r="BE192" i="3" s="1"/>
  <c r="BK191" i="3"/>
  <c r="BI191" i="3"/>
  <c r="BH191" i="3"/>
  <c r="BG191" i="3"/>
  <c r="BF191" i="3"/>
  <c r="BE191" i="3"/>
  <c r="T191" i="3"/>
  <c r="R191" i="3"/>
  <c r="P191" i="3"/>
  <c r="J191" i="3"/>
  <c r="BK190" i="3"/>
  <c r="BI190" i="3"/>
  <c r="BH190" i="3"/>
  <c r="BG190" i="3"/>
  <c r="BF190" i="3"/>
  <c r="T190" i="3"/>
  <c r="R190" i="3"/>
  <c r="P190" i="3"/>
  <c r="J190" i="3"/>
  <c r="BE190" i="3" s="1"/>
  <c r="BK189" i="3"/>
  <c r="BI189" i="3"/>
  <c r="BH189" i="3"/>
  <c r="BG189" i="3"/>
  <c r="BF189" i="3"/>
  <c r="BE189" i="3"/>
  <c r="T189" i="3"/>
  <c r="R189" i="3"/>
  <c r="P189" i="3"/>
  <c r="J189" i="3"/>
  <c r="BK188" i="3"/>
  <c r="BI188" i="3"/>
  <c r="BH188" i="3"/>
  <c r="BG188" i="3"/>
  <c r="BF188" i="3"/>
  <c r="T188" i="3"/>
  <c r="R188" i="3"/>
  <c r="P188" i="3"/>
  <c r="J188" i="3"/>
  <c r="BE188" i="3" s="1"/>
  <c r="BK187" i="3"/>
  <c r="BI187" i="3"/>
  <c r="BH187" i="3"/>
  <c r="BG187" i="3"/>
  <c r="BF187" i="3"/>
  <c r="BE187" i="3"/>
  <c r="T187" i="3"/>
  <c r="R187" i="3"/>
  <c r="P187" i="3"/>
  <c r="J187" i="3"/>
  <c r="BK186" i="3"/>
  <c r="BI186" i="3"/>
  <c r="BH186" i="3"/>
  <c r="BG186" i="3"/>
  <c r="BF186" i="3"/>
  <c r="T186" i="3"/>
  <c r="R186" i="3"/>
  <c r="P186" i="3"/>
  <c r="J186" i="3"/>
  <c r="BE186" i="3" s="1"/>
  <c r="BK185" i="3"/>
  <c r="BI185" i="3"/>
  <c r="BH185" i="3"/>
  <c r="BG185" i="3"/>
  <c r="BF185" i="3"/>
  <c r="BE185" i="3"/>
  <c r="T185" i="3"/>
  <c r="R185" i="3"/>
  <c r="P185" i="3"/>
  <c r="J185" i="3"/>
  <c r="BK184" i="3"/>
  <c r="BI184" i="3"/>
  <c r="BH184" i="3"/>
  <c r="BG184" i="3"/>
  <c r="BF184" i="3"/>
  <c r="T184" i="3"/>
  <c r="R184" i="3"/>
  <c r="P184" i="3"/>
  <c r="J184" i="3"/>
  <c r="BE184" i="3" s="1"/>
  <c r="BK183" i="3"/>
  <c r="BI183" i="3"/>
  <c r="BH183" i="3"/>
  <c r="BG183" i="3"/>
  <c r="BF183" i="3"/>
  <c r="BE183" i="3"/>
  <c r="T183" i="3"/>
  <c r="R183" i="3"/>
  <c r="P183" i="3"/>
  <c r="J183" i="3"/>
  <c r="BK182" i="3"/>
  <c r="BI182" i="3"/>
  <c r="BH182" i="3"/>
  <c r="BG182" i="3"/>
  <c r="BF182" i="3"/>
  <c r="T182" i="3"/>
  <c r="R182" i="3"/>
  <c r="P182" i="3"/>
  <c r="J182" i="3"/>
  <c r="BE182" i="3" s="1"/>
  <c r="BK181" i="3"/>
  <c r="BI181" i="3"/>
  <c r="BH181" i="3"/>
  <c r="BG181" i="3"/>
  <c r="BF181" i="3"/>
  <c r="BE181" i="3"/>
  <c r="T181" i="3"/>
  <c r="R181" i="3"/>
  <c r="P181" i="3"/>
  <c r="J181" i="3"/>
  <c r="BK180" i="3"/>
  <c r="BI180" i="3"/>
  <c r="BH180" i="3"/>
  <c r="BG180" i="3"/>
  <c r="BF180" i="3"/>
  <c r="T180" i="3"/>
  <c r="R180" i="3"/>
  <c r="P180" i="3"/>
  <c r="J180" i="3"/>
  <c r="BE180" i="3" s="1"/>
  <c r="BK179" i="3"/>
  <c r="BI179" i="3"/>
  <c r="BH179" i="3"/>
  <c r="BG179" i="3"/>
  <c r="BF179" i="3"/>
  <c r="BE179" i="3"/>
  <c r="T179" i="3"/>
  <c r="R179" i="3"/>
  <c r="P179" i="3"/>
  <c r="J179" i="3"/>
  <c r="BK178" i="3"/>
  <c r="BI178" i="3"/>
  <c r="BH178" i="3"/>
  <c r="BG178" i="3"/>
  <c r="BF178" i="3"/>
  <c r="T178" i="3"/>
  <c r="R178" i="3"/>
  <c r="P178" i="3"/>
  <c r="J178" i="3"/>
  <c r="BE178" i="3" s="1"/>
  <c r="BK177" i="3"/>
  <c r="BI177" i="3"/>
  <c r="BH177" i="3"/>
  <c r="BG177" i="3"/>
  <c r="BF177" i="3"/>
  <c r="BE177" i="3"/>
  <c r="T177" i="3"/>
  <c r="R177" i="3"/>
  <c r="P177" i="3"/>
  <c r="J177" i="3"/>
  <c r="BK176" i="3"/>
  <c r="BI176" i="3"/>
  <c r="BH176" i="3"/>
  <c r="BG176" i="3"/>
  <c r="BF176" i="3"/>
  <c r="T176" i="3"/>
  <c r="R176" i="3"/>
  <c r="P176" i="3"/>
  <c r="P163" i="3" s="1"/>
  <c r="J176" i="3"/>
  <c r="BE176" i="3" s="1"/>
  <c r="BK175" i="3"/>
  <c r="BI175" i="3"/>
  <c r="BH175" i="3"/>
  <c r="BG175" i="3"/>
  <c r="BF175" i="3"/>
  <c r="BE175" i="3"/>
  <c r="T175" i="3"/>
  <c r="R175" i="3"/>
  <c r="P175" i="3"/>
  <c r="J175" i="3"/>
  <c r="BK174" i="3"/>
  <c r="BI174" i="3"/>
  <c r="BH174" i="3"/>
  <c r="BG174" i="3"/>
  <c r="BF174" i="3"/>
  <c r="T174" i="3"/>
  <c r="R174" i="3"/>
  <c r="P174" i="3"/>
  <c r="J174" i="3"/>
  <c r="BE174" i="3" s="1"/>
  <c r="BK173" i="3"/>
  <c r="BI173" i="3"/>
  <c r="BH173" i="3"/>
  <c r="BG173" i="3"/>
  <c r="BF173" i="3"/>
  <c r="BE173" i="3"/>
  <c r="T173" i="3"/>
  <c r="R173" i="3"/>
  <c r="P173" i="3"/>
  <c r="J173" i="3"/>
  <c r="BK172" i="3"/>
  <c r="BI172" i="3"/>
  <c r="BH172" i="3"/>
  <c r="BG172" i="3"/>
  <c r="BF172" i="3"/>
  <c r="T172" i="3"/>
  <c r="R172" i="3"/>
  <c r="P172" i="3"/>
  <c r="J172" i="3"/>
  <c r="BE172" i="3" s="1"/>
  <c r="BK171" i="3"/>
  <c r="BI171" i="3"/>
  <c r="BH171" i="3"/>
  <c r="BG171" i="3"/>
  <c r="BF171" i="3"/>
  <c r="BE171" i="3"/>
  <c r="T171" i="3"/>
  <c r="R171" i="3"/>
  <c r="P171" i="3"/>
  <c r="J171" i="3"/>
  <c r="BK170" i="3"/>
  <c r="BI170" i="3"/>
  <c r="BH170" i="3"/>
  <c r="BG170" i="3"/>
  <c r="BF170" i="3"/>
  <c r="T170" i="3"/>
  <c r="R170" i="3"/>
  <c r="P170" i="3"/>
  <c r="J170" i="3"/>
  <c r="BE170" i="3" s="1"/>
  <c r="BK169" i="3"/>
  <c r="BK163" i="3" s="1"/>
  <c r="J163" i="3" s="1"/>
  <c r="J101" i="3" s="1"/>
  <c r="BI169" i="3"/>
  <c r="BH169" i="3"/>
  <c r="BG169" i="3"/>
  <c r="BF169" i="3"/>
  <c r="BE169" i="3"/>
  <c r="T169" i="3"/>
  <c r="R169" i="3"/>
  <c r="P169" i="3"/>
  <c r="J169" i="3"/>
  <c r="BK168" i="3"/>
  <c r="BI168" i="3"/>
  <c r="BH168" i="3"/>
  <c r="BG168" i="3"/>
  <c r="BF168" i="3"/>
  <c r="T168" i="3"/>
  <c r="R168" i="3"/>
  <c r="R163" i="3" s="1"/>
  <c r="P168" i="3"/>
  <c r="J168" i="3"/>
  <c r="BE168" i="3" s="1"/>
  <c r="BK167" i="3"/>
  <c r="BI167" i="3"/>
  <c r="BH167" i="3"/>
  <c r="BG167" i="3"/>
  <c r="BF167" i="3"/>
  <c r="BE167" i="3"/>
  <c r="T167" i="3"/>
  <c r="R167" i="3"/>
  <c r="P167" i="3"/>
  <c r="J167" i="3"/>
  <c r="BK166" i="3"/>
  <c r="BI166" i="3"/>
  <c r="BH166" i="3"/>
  <c r="BG166" i="3"/>
  <c r="BF166" i="3"/>
  <c r="T166" i="3"/>
  <c r="R166" i="3"/>
  <c r="P166" i="3"/>
  <c r="J166" i="3"/>
  <c r="BE166" i="3" s="1"/>
  <c r="BK165" i="3"/>
  <c r="BI165" i="3"/>
  <c r="BH165" i="3"/>
  <c r="BG165" i="3"/>
  <c r="BF165" i="3"/>
  <c r="BE165" i="3"/>
  <c r="T165" i="3"/>
  <c r="R165" i="3"/>
  <c r="P165" i="3"/>
  <c r="J165" i="3"/>
  <c r="BK164" i="3"/>
  <c r="BI164" i="3"/>
  <c r="BH164" i="3"/>
  <c r="BG164" i="3"/>
  <c r="BF164" i="3"/>
  <c r="T164" i="3"/>
  <c r="T163" i="3" s="1"/>
  <c r="R164" i="3"/>
  <c r="P164" i="3"/>
  <c r="J164" i="3"/>
  <c r="BE164" i="3" s="1"/>
  <c r="BK162" i="3"/>
  <c r="BI162" i="3"/>
  <c r="BH162" i="3"/>
  <c r="BG162" i="3"/>
  <c r="BF162" i="3"/>
  <c r="T162" i="3"/>
  <c r="R162" i="3"/>
  <c r="P162" i="3"/>
  <c r="J162" i="3"/>
  <c r="BE162" i="3" s="1"/>
  <c r="BK161" i="3"/>
  <c r="BI161" i="3"/>
  <c r="BH161" i="3"/>
  <c r="BG161" i="3"/>
  <c r="BF161" i="3"/>
  <c r="T161" i="3"/>
  <c r="R161" i="3"/>
  <c r="P161" i="3"/>
  <c r="J161" i="3"/>
  <c r="BE161" i="3" s="1"/>
  <c r="BK160" i="3"/>
  <c r="BI160" i="3"/>
  <c r="BH160" i="3"/>
  <c r="BG160" i="3"/>
  <c r="BF160" i="3"/>
  <c r="T160" i="3"/>
  <c r="R160" i="3"/>
  <c r="P160" i="3"/>
  <c r="J160" i="3"/>
  <c r="BE160" i="3" s="1"/>
  <c r="BK159" i="3"/>
  <c r="BI159" i="3"/>
  <c r="BH159" i="3"/>
  <c r="BG159" i="3"/>
  <c r="BF159" i="3"/>
  <c r="T159" i="3"/>
  <c r="R159" i="3"/>
  <c r="P159" i="3"/>
  <c r="J159" i="3"/>
  <c r="BE159" i="3" s="1"/>
  <c r="BK158" i="3"/>
  <c r="BI158" i="3"/>
  <c r="BH158" i="3"/>
  <c r="BG158" i="3"/>
  <c r="BF158" i="3"/>
  <c r="T158" i="3"/>
  <c r="R158" i="3"/>
  <c r="P158" i="3"/>
  <c r="J158" i="3"/>
  <c r="BE158" i="3" s="1"/>
  <c r="BK157" i="3"/>
  <c r="BI157" i="3"/>
  <c r="BH157" i="3"/>
  <c r="BG157" i="3"/>
  <c r="BF157" i="3"/>
  <c r="T157" i="3"/>
  <c r="R157" i="3"/>
  <c r="P157" i="3"/>
  <c r="J157" i="3"/>
  <c r="BE157" i="3" s="1"/>
  <c r="BK156" i="3"/>
  <c r="BI156" i="3"/>
  <c r="BH156" i="3"/>
  <c r="BG156" i="3"/>
  <c r="BF156" i="3"/>
  <c r="T156" i="3"/>
  <c r="R156" i="3"/>
  <c r="P156" i="3"/>
  <c r="J156" i="3"/>
  <c r="BE156" i="3" s="1"/>
  <c r="BK155" i="3"/>
  <c r="BI155" i="3"/>
  <c r="BH155" i="3"/>
  <c r="F38" i="3" s="1"/>
  <c r="BC97" i="1" s="1"/>
  <c r="BG155" i="3"/>
  <c r="BF155" i="3"/>
  <c r="T155" i="3"/>
  <c r="R155" i="3"/>
  <c r="P155" i="3"/>
  <c r="J155" i="3"/>
  <c r="BE155" i="3" s="1"/>
  <c r="BK154" i="3"/>
  <c r="BI154" i="3"/>
  <c r="BH154" i="3"/>
  <c r="BG154" i="3"/>
  <c r="BF154" i="3"/>
  <c r="T154" i="3"/>
  <c r="R154" i="3"/>
  <c r="P154" i="3"/>
  <c r="J154" i="3"/>
  <c r="BE154" i="3" s="1"/>
  <c r="BK153" i="3"/>
  <c r="BI153" i="3"/>
  <c r="BH153" i="3"/>
  <c r="BG153" i="3"/>
  <c r="BF153" i="3"/>
  <c r="BE153" i="3"/>
  <c r="T153" i="3"/>
  <c r="R153" i="3"/>
  <c r="P153" i="3"/>
  <c r="J153" i="3"/>
  <c r="BK152" i="3"/>
  <c r="BI152" i="3"/>
  <c r="BH152" i="3"/>
  <c r="BG152" i="3"/>
  <c r="BF152" i="3"/>
  <c r="T152" i="3"/>
  <c r="R152" i="3"/>
  <c r="P152" i="3"/>
  <c r="J152" i="3"/>
  <c r="BE152" i="3" s="1"/>
  <c r="BK151" i="3"/>
  <c r="BI151" i="3"/>
  <c r="BH151" i="3"/>
  <c r="BG151" i="3"/>
  <c r="BF151" i="3"/>
  <c r="BE151" i="3"/>
  <c r="T151" i="3"/>
  <c r="R151" i="3"/>
  <c r="P151" i="3"/>
  <c r="J151" i="3"/>
  <c r="BK150" i="3"/>
  <c r="BI150" i="3"/>
  <c r="BH150" i="3"/>
  <c r="BG150" i="3"/>
  <c r="BF150" i="3"/>
  <c r="T150" i="3"/>
  <c r="R150" i="3"/>
  <c r="P150" i="3"/>
  <c r="J150" i="3"/>
  <c r="BE150" i="3" s="1"/>
  <c r="BK149" i="3"/>
  <c r="BI149" i="3"/>
  <c r="BH149" i="3"/>
  <c r="BG149" i="3"/>
  <c r="BF149" i="3"/>
  <c r="BE149" i="3"/>
  <c r="T149" i="3"/>
  <c r="R149" i="3"/>
  <c r="P149" i="3"/>
  <c r="J149" i="3"/>
  <c r="BK148" i="3"/>
  <c r="BI148" i="3"/>
  <c r="BH148" i="3"/>
  <c r="BG148" i="3"/>
  <c r="BF148" i="3"/>
  <c r="T148" i="3"/>
  <c r="R148" i="3"/>
  <c r="P148" i="3"/>
  <c r="J148" i="3"/>
  <c r="BE148" i="3" s="1"/>
  <c r="BK147" i="3"/>
  <c r="BI147" i="3"/>
  <c r="BH147" i="3"/>
  <c r="BG147" i="3"/>
  <c r="BF147" i="3"/>
  <c r="BE147" i="3"/>
  <c r="T147" i="3"/>
  <c r="R147" i="3"/>
  <c r="P147" i="3"/>
  <c r="J147" i="3"/>
  <c r="BK146" i="3"/>
  <c r="BI146" i="3"/>
  <c r="BH146" i="3"/>
  <c r="BG146" i="3"/>
  <c r="BF146" i="3"/>
  <c r="T146" i="3"/>
  <c r="R146" i="3"/>
  <c r="P146" i="3"/>
  <c r="J146" i="3"/>
  <c r="BE146" i="3" s="1"/>
  <c r="BK145" i="3"/>
  <c r="BI145" i="3"/>
  <c r="BH145" i="3"/>
  <c r="BG145" i="3"/>
  <c r="BF145" i="3"/>
  <c r="T145" i="3"/>
  <c r="R145" i="3"/>
  <c r="P145" i="3"/>
  <c r="J145" i="3"/>
  <c r="BE145" i="3" s="1"/>
  <c r="BK144" i="3"/>
  <c r="BI144" i="3"/>
  <c r="BH144" i="3"/>
  <c r="BG144" i="3"/>
  <c r="BF144" i="3"/>
  <c r="T144" i="3"/>
  <c r="R144" i="3"/>
  <c r="P144" i="3"/>
  <c r="J144" i="3"/>
  <c r="BE144" i="3" s="1"/>
  <c r="BK143" i="3"/>
  <c r="BI143" i="3"/>
  <c r="BH143" i="3"/>
  <c r="BG143" i="3"/>
  <c r="BF143" i="3"/>
  <c r="T143" i="3"/>
  <c r="R143" i="3"/>
  <c r="P143" i="3"/>
  <c r="J143" i="3"/>
  <c r="BE143" i="3" s="1"/>
  <c r="BK142" i="3"/>
  <c r="BI142" i="3"/>
  <c r="BH142" i="3"/>
  <c r="BG142" i="3"/>
  <c r="BF142" i="3"/>
  <c r="T142" i="3"/>
  <c r="R142" i="3"/>
  <c r="P142" i="3"/>
  <c r="J142" i="3"/>
  <c r="BE142" i="3" s="1"/>
  <c r="BK141" i="3"/>
  <c r="BI141" i="3"/>
  <c r="BH141" i="3"/>
  <c r="BG141" i="3"/>
  <c r="BF141" i="3"/>
  <c r="T141" i="3"/>
  <c r="R141" i="3"/>
  <c r="P141" i="3"/>
  <c r="J141" i="3"/>
  <c r="BE141" i="3" s="1"/>
  <c r="BK140" i="3"/>
  <c r="BI140" i="3"/>
  <c r="BH140" i="3"/>
  <c r="BG140" i="3"/>
  <c r="BF140" i="3"/>
  <c r="T140" i="3"/>
  <c r="R140" i="3"/>
  <c r="P140" i="3"/>
  <c r="J140" i="3"/>
  <c r="BE140" i="3" s="1"/>
  <c r="BK139" i="3"/>
  <c r="BI139" i="3"/>
  <c r="BH139" i="3"/>
  <c r="BG139" i="3"/>
  <c r="BF139" i="3"/>
  <c r="T139" i="3"/>
  <c r="R139" i="3"/>
  <c r="P139" i="3"/>
  <c r="J139" i="3"/>
  <c r="BE139" i="3" s="1"/>
  <c r="BK138" i="3"/>
  <c r="BI138" i="3"/>
  <c r="BH138" i="3"/>
  <c r="BG138" i="3"/>
  <c r="BF138" i="3"/>
  <c r="T138" i="3"/>
  <c r="R138" i="3"/>
  <c r="P138" i="3"/>
  <c r="J138" i="3"/>
  <c r="BE138" i="3" s="1"/>
  <c r="BK137" i="3"/>
  <c r="BI137" i="3"/>
  <c r="BH137" i="3"/>
  <c r="BG137" i="3"/>
  <c r="BF137" i="3"/>
  <c r="T137" i="3"/>
  <c r="R137" i="3"/>
  <c r="P137" i="3"/>
  <c r="J137" i="3"/>
  <c r="BE137" i="3" s="1"/>
  <c r="BK136" i="3"/>
  <c r="BI136" i="3"/>
  <c r="BH136" i="3"/>
  <c r="BG136" i="3"/>
  <c r="BF136" i="3"/>
  <c r="T136" i="3"/>
  <c r="R136" i="3"/>
  <c r="P136" i="3"/>
  <c r="J136" i="3"/>
  <c r="BE136" i="3" s="1"/>
  <c r="BK135" i="3"/>
  <c r="BI135" i="3"/>
  <c r="BH135" i="3"/>
  <c r="BG135" i="3"/>
  <c r="BF135" i="3"/>
  <c r="T135" i="3"/>
  <c r="R135" i="3"/>
  <c r="P135" i="3"/>
  <c r="J135" i="3"/>
  <c r="BE135" i="3" s="1"/>
  <c r="BK134" i="3"/>
  <c r="BI134" i="3"/>
  <c r="BH134" i="3"/>
  <c r="BG134" i="3"/>
  <c r="BF134" i="3"/>
  <c r="T134" i="3"/>
  <c r="R134" i="3"/>
  <c r="P134" i="3"/>
  <c r="J134" i="3"/>
  <c r="BE134" i="3" s="1"/>
  <c r="BK133" i="3"/>
  <c r="BI133" i="3"/>
  <c r="BH133" i="3"/>
  <c r="BG133" i="3"/>
  <c r="BF133" i="3"/>
  <c r="T133" i="3"/>
  <c r="R133" i="3"/>
  <c r="P133" i="3"/>
  <c r="J133" i="3"/>
  <c r="BE133" i="3" s="1"/>
  <c r="BK132" i="3"/>
  <c r="BI132" i="3"/>
  <c r="BH132" i="3"/>
  <c r="BG132" i="3"/>
  <c r="BF132" i="3"/>
  <c r="T132" i="3"/>
  <c r="R132" i="3"/>
  <c r="P132" i="3"/>
  <c r="J132" i="3"/>
  <c r="BE132" i="3" s="1"/>
  <c r="BK131" i="3"/>
  <c r="BI131" i="3"/>
  <c r="BH131" i="3"/>
  <c r="BG131" i="3"/>
  <c r="BF131" i="3"/>
  <c r="BE131" i="3"/>
  <c r="T131" i="3"/>
  <c r="R131" i="3"/>
  <c r="P131" i="3"/>
  <c r="J131" i="3"/>
  <c r="BK130" i="3"/>
  <c r="BI130" i="3"/>
  <c r="BH130" i="3"/>
  <c r="BG130" i="3"/>
  <c r="BF130" i="3"/>
  <c r="T130" i="3"/>
  <c r="R130" i="3"/>
  <c r="P130" i="3"/>
  <c r="J130" i="3"/>
  <c r="BE130" i="3" s="1"/>
  <c r="BK129" i="3"/>
  <c r="BI129" i="3"/>
  <c r="BH129" i="3"/>
  <c r="BG129" i="3"/>
  <c r="BF129" i="3"/>
  <c r="BE129" i="3"/>
  <c r="T129" i="3"/>
  <c r="R129" i="3"/>
  <c r="P129" i="3"/>
  <c r="J129" i="3"/>
  <c r="BK128" i="3"/>
  <c r="BI128" i="3"/>
  <c r="BH128" i="3"/>
  <c r="BG128" i="3"/>
  <c r="BF128" i="3"/>
  <c r="T128" i="3"/>
  <c r="R128" i="3"/>
  <c r="P128" i="3"/>
  <c r="J128" i="3"/>
  <c r="BE128" i="3" s="1"/>
  <c r="BK127" i="3"/>
  <c r="BI127" i="3"/>
  <c r="BH127" i="3"/>
  <c r="BG127" i="3"/>
  <c r="BF127" i="3"/>
  <c r="T127" i="3"/>
  <c r="T126" i="3" s="1"/>
  <c r="T125" i="3" s="1"/>
  <c r="T124" i="3" s="1"/>
  <c r="R127" i="3"/>
  <c r="P127" i="3"/>
  <c r="J127" i="3"/>
  <c r="BE127" i="3" s="1"/>
  <c r="J121" i="3"/>
  <c r="F121" i="3"/>
  <c r="J120" i="3"/>
  <c r="F118" i="3"/>
  <c r="E116" i="3"/>
  <c r="J94" i="3"/>
  <c r="F94" i="3"/>
  <c r="F91" i="3"/>
  <c r="E89" i="3"/>
  <c r="J39" i="3"/>
  <c r="J38" i="3"/>
  <c r="J37" i="3"/>
  <c r="J26" i="3"/>
  <c r="E26" i="3"/>
  <c r="J25" i="3"/>
  <c r="J23" i="3"/>
  <c r="E23" i="3"/>
  <c r="J93" i="3" s="1"/>
  <c r="J22" i="3"/>
  <c r="J20" i="3"/>
  <c r="D20" i="3"/>
  <c r="J19" i="3"/>
  <c r="F120" i="3"/>
  <c r="J118" i="3"/>
  <c r="E7" i="3"/>
  <c r="E112" i="3" s="1"/>
  <c r="BK215" i="2"/>
  <c r="BI215" i="2"/>
  <c r="BH215" i="2"/>
  <c r="BG215" i="2"/>
  <c r="BF215" i="2"/>
  <c r="T215" i="2"/>
  <c r="R215" i="2"/>
  <c r="P215" i="2"/>
  <c r="J215" i="2"/>
  <c r="BE215" i="2" s="1"/>
  <c r="BK214" i="2"/>
  <c r="T214" i="2"/>
  <c r="R214" i="2"/>
  <c r="P214" i="2"/>
  <c r="J214" i="2"/>
  <c r="BK213" i="2"/>
  <c r="BK212" i="2" s="1"/>
  <c r="BI213" i="2"/>
  <c r="BH213" i="2"/>
  <c r="BG213" i="2"/>
  <c r="BF213" i="2"/>
  <c r="T213" i="2"/>
  <c r="R213" i="2"/>
  <c r="P213" i="2"/>
  <c r="J213" i="2"/>
  <c r="BE213" i="2" s="1"/>
  <c r="T212" i="2"/>
  <c r="R212" i="2"/>
  <c r="P212" i="2"/>
  <c r="J212" i="2"/>
  <c r="J113" i="2" s="1"/>
  <c r="BK211" i="2"/>
  <c r="BK209" i="2" s="1"/>
  <c r="J209" i="2" s="1"/>
  <c r="J112" i="2" s="1"/>
  <c r="BI211" i="2"/>
  <c r="BH211" i="2"/>
  <c r="BG211" i="2"/>
  <c r="BF211" i="2"/>
  <c r="T211" i="2"/>
  <c r="R211" i="2"/>
  <c r="P211" i="2"/>
  <c r="J211" i="2"/>
  <c r="BE211" i="2" s="1"/>
  <c r="BK210" i="2"/>
  <c r="BI210" i="2"/>
  <c r="BH210" i="2"/>
  <c r="BG210" i="2"/>
  <c r="BF210" i="2"/>
  <c r="T210" i="2"/>
  <c r="R210" i="2"/>
  <c r="P210" i="2"/>
  <c r="J210" i="2"/>
  <c r="BE210" i="2" s="1"/>
  <c r="T209" i="2"/>
  <c r="R209" i="2"/>
  <c r="P209" i="2"/>
  <c r="BK208" i="2"/>
  <c r="BK207" i="2" s="1"/>
  <c r="BI208" i="2"/>
  <c r="BH208" i="2"/>
  <c r="BG208" i="2"/>
  <c r="BF208" i="2"/>
  <c r="T208" i="2"/>
  <c r="R208" i="2"/>
  <c r="P208" i="2"/>
  <c r="J208" i="2"/>
  <c r="BE208" i="2" s="1"/>
  <c r="T207" i="2"/>
  <c r="R207" i="2"/>
  <c r="P207" i="2"/>
  <c r="J207" i="2"/>
  <c r="J111" i="2" s="1"/>
  <c r="BK206" i="2"/>
  <c r="BK205" i="2" s="1"/>
  <c r="BI206" i="2"/>
  <c r="BH206" i="2"/>
  <c r="BG206" i="2"/>
  <c r="BF206" i="2"/>
  <c r="T206" i="2"/>
  <c r="T205" i="2" s="1"/>
  <c r="R206" i="2"/>
  <c r="R205" i="2" s="1"/>
  <c r="P206" i="2"/>
  <c r="P205" i="2" s="1"/>
  <c r="J206" i="2"/>
  <c r="BE206" i="2" s="1"/>
  <c r="BK203" i="2"/>
  <c r="BI203" i="2"/>
  <c r="BH203" i="2"/>
  <c r="BG203" i="2"/>
  <c r="BF203" i="2"/>
  <c r="T203" i="2"/>
  <c r="R203" i="2"/>
  <c r="P203" i="2"/>
  <c r="J203" i="2"/>
  <c r="BE203" i="2" s="1"/>
  <c r="BK202" i="2"/>
  <c r="BI202" i="2"/>
  <c r="BH202" i="2"/>
  <c r="BG202" i="2"/>
  <c r="BF202" i="2"/>
  <c r="T202" i="2"/>
  <c r="R202" i="2"/>
  <c r="P202" i="2"/>
  <c r="J202" i="2"/>
  <c r="BE202" i="2" s="1"/>
  <c r="BK201" i="2"/>
  <c r="BI201" i="2"/>
  <c r="BH201" i="2"/>
  <c r="BG201" i="2"/>
  <c r="BF201" i="2"/>
  <c r="T201" i="2"/>
  <c r="T200" i="2" s="1"/>
  <c r="R201" i="2"/>
  <c r="P201" i="2"/>
  <c r="J201" i="2"/>
  <c r="BE201" i="2" s="1"/>
  <c r="BK199" i="2"/>
  <c r="BI199" i="2"/>
  <c r="BH199" i="2"/>
  <c r="BG199" i="2"/>
  <c r="BF199" i="2"/>
  <c r="T199" i="2"/>
  <c r="R199" i="2"/>
  <c r="P199" i="2"/>
  <c r="J199" i="2"/>
  <c r="BE199" i="2" s="1"/>
  <c r="BK198" i="2"/>
  <c r="BI198" i="2"/>
  <c r="BH198" i="2"/>
  <c r="BG198" i="2"/>
  <c r="BF198" i="2"/>
  <c r="T198" i="2"/>
  <c r="R198" i="2"/>
  <c r="P198" i="2"/>
  <c r="J198" i="2"/>
  <c r="BE198" i="2" s="1"/>
  <c r="BK197" i="2"/>
  <c r="BI197" i="2"/>
  <c r="BH197" i="2"/>
  <c r="BG197" i="2"/>
  <c r="BF197" i="2"/>
  <c r="BE197" i="2"/>
  <c r="T197" i="2"/>
  <c r="R197" i="2"/>
  <c r="P197" i="2"/>
  <c r="J197" i="2"/>
  <c r="BK196" i="2"/>
  <c r="BI196" i="2"/>
  <c r="BH196" i="2"/>
  <c r="BG196" i="2"/>
  <c r="BF196" i="2"/>
  <c r="T196" i="2"/>
  <c r="R196" i="2"/>
  <c r="P196" i="2"/>
  <c r="J196" i="2"/>
  <c r="BE196" i="2" s="1"/>
  <c r="BK195" i="2"/>
  <c r="BI195" i="2"/>
  <c r="BH195" i="2"/>
  <c r="BG195" i="2"/>
  <c r="BF195" i="2"/>
  <c r="BE195" i="2"/>
  <c r="T195" i="2"/>
  <c r="R195" i="2"/>
  <c r="P195" i="2"/>
  <c r="J195" i="2"/>
  <c r="BK194" i="2"/>
  <c r="BK192" i="2" s="1"/>
  <c r="J192" i="2" s="1"/>
  <c r="J107" i="2" s="1"/>
  <c r="BI194" i="2"/>
  <c r="BH194" i="2"/>
  <c r="BG194" i="2"/>
  <c r="BF194" i="2"/>
  <c r="T194" i="2"/>
  <c r="R194" i="2"/>
  <c r="P194" i="2"/>
  <c r="J194" i="2"/>
  <c r="BE194" i="2" s="1"/>
  <c r="BK193" i="2"/>
  <c r="BI193" i="2"/>
  <c r="BH193" i="2"/>
  <c r="BG193" i="2"/>
  <c r="BF193" i="2"/>
  <c r="BE193" i="2"/>
  <c r="T193" i="2"/>
  <c r="T192" i="2" s="1"/>
  <c r="R193" i="2"/>
  <c r="R192" i="2" s="1"/>
  <c r="P193" i="2"/>
  <c r="P192" i="2" s="1"/>
  <c r="J193" i="2"/>
  <c r="BK191" i="2"/>
  <c r="BI191" i="2"/>
  <c r="BH191" i="2"/>
  <c r="BG191" i="2"/>
  <c r="BF191" i="2"/>
  <c r="T191" i="2"/>
  <c r="R191" i="2"/>
  <c r="P191" i="2"/>
  <c r="J191" i="2"/>
  <c r="BE191" i="2" s="1"/>
  <c r="BK190" i="2"/>
  <c r="BI190" i="2"/>
  <c r="BH190" i="2"/>
  <c r="BG190" i="2"/>
  <c r="BF190" i="2"/>
  <c r="T190" i="2"/>
  <c r="R190" i="2"/>
  <c r="P190" i="2"/>
  <c r="J190" i="2"/>
  <c r="BE190" i="2" s="1"/>
  <c r="BK189" i="2"/>
  <c r="BI189" i="2"/>
  <c r="BH189" i="2"/>
  <c r="BG189" i="2"/>
  <c r="BF189" i="2"/>
  <c r="T189" i="2"/>
  <c r="R189" i="2"/>
  <c r="P189" i="2"/>
  <c r="J189" i="2"/>
  <c r="BE189" i="2" s="1"/>
  <c r="BK188" i="2"/>
  <c r="BK187" i="2" s="1"/>
  <c r="J187" i="2" s="1"/>
  <c r="J106" i="2" s="1"/>
  <c r="BI188" i="2"/>
  <c r="BH188" i="2"/>
  <c r="BG188" i="2"/>
  <c r="BF188" i="2"/>
  <c r="T188" i="2"/>
  <c r="R188" i="2"/>
  <c r="P188" i="2"/>
  <c r="J188" i="2"/>
  <c r="BE188" i="2" s="1"/>
  <c r="BK186" i="2"/>
  <c r="BI186" i="2"/>
  <c r="BH186" i="2"/>
  <c r="BG186" i="2"/>
  <c r="BF186" i="2"/>
  <c r="T186" i="2"/>
  <c r="R186" i="2"/>
  <c r="P186" i="2"/>
  <c r="J186" i="2"/>
  <c r="BE186" i="2" s="1"/>
  <c r="BK185" i="2"/>
  <c r="BK183" i="2" s="1"/>
  <c r="J183" i="2" s="1"/>
  <c r="J105" i="2" s="1"/>
  <c r="BI185" i="2"/>
  <c r="BH185" i="2"/>
  <c r="BG185" i="2"/>
  <c r="BF185" i="2"/>
  <c r="T185" i="2"/>
  <c r="R185" i="2"/>
  <c r="P185" i="2"/>
  <c r="J185" i="2"/>
  <c r="BE185" i="2" s="1"/>
  <c r="BK184" i="2"/>
  <c r="BI184" i="2"/>
  <c r="BH184" i="2"/>
  <c r="BG184" i="2"/>
  <c r="BF184" i="2"/>
  <c r="T184" i="2"/>
  <c r="R184" i="2"/>
  <c r="R183" i="2" s="1"/>
  <c r="P184" i="2"/>
  <c r="J184" i="2"/>
  <c r="BE184" i="2" s="1"/>
  <c r="T183" i="2"/>
  <c r="P183" i="2"/>
  <c r="BK182" i="2"/>
  <c r="BI182" i="2"/>
  <c r="BH182" i="2"/>
  <c r="BG182" i="2"/>
  <c r="BF182" i="2"/>
  <c r="T182" i="2"/>
  <c r="R182" i="2"/>
  <c r="P182" i="2"/>
  <c r="J182" i="2"/>
  <c r="BE182" i="2" s="1"/>
  <c r="BK181" i="2"/>
  <c r="J181" i="2" s="1"/>
  <c r="J104" i="2" s="1"/>
  <c r="T181" i="2"/>
  <c r="R181" i="2"/>
  <c r="P181" i="2"/>
  <c r="BK180" i="2"/>
  <c r="BK179" i="2" s="1"/>
  <c r="J179" i="2" s="1"/>
  <c r="J103" i="2" s="1"/>
  <c r="BI180" i="2"/>
  <c r="BH180" i="2"/>
  <c r="BG180" i="2"/>
  <c r="BF180" i="2"/>
  <c r="T180" i="2"/>
  <c r="R180" i="2"/>
  <c r="P180" i="2"/>
  <c r="J180" i="2"/>
  <c r="BE180" i="2" s="1"/>
  <c r="T179" i="2"/>
  <c r="R179" i="2"/>
  <c r="P179" i="2"/>
  <c r="BK178" i="2"/>
  <c r="BK177" i="2" s="1"/>
  <c r="J177" i="2" s="1"/>
  <c r="J102" i="2" s="1"/>
  <c r="BI178" i="2"/>
  <c r="BH178" i="2"/>
  <c r="BG178" i="2"/>
  <c r="BF178" i="2"/>
  <c r="T178" i="2"/>
  <c r="T177" i="2" s="1"/>
  <c r="R178" i="2"/>
  <c r="R177" i="2" s="1"/>
  <c r="P178" i="2"/>
  <c r="P177" i="2" s="1"/>
  <c r="J178" i="2"/>
  <c r="BE178" i="2" s="1"/>
  <c r="BK176" i="2"/>
  <c r="BI176" i="2"/>
  <c r="BH176" i="2"/>
  <c r="BG176" i="2"/>
  <c r="BF176" i="2"/>
  <c r="T176" i="2"/>
  <c r="R176" i="2"/>
  <c r="R171" i="2" s="1"/>
  <c r="P176" i="2"/>
  <c r="J176" i="2"/>
  <c r="BE176" i="2" s="1"/>
  <c r="BK175" i="2"/>
  <c r="BI175" i="2"/>
  <c r="BH175" i="2"/>
  <c r="BG175" i="2"/>
  <c r="BF175" i="2"/>
  <c r="T175" i="2"/>
  <c r="R175" i="2"/>
  <c r="P175" i="2"/>
  <c r="J175" i="2"/>
  <c r="BE175" i="2" s="1"/>
  <c r="BK174" i="2"/>
  <c r="BI174" i="2"/>
  <c r="BH174" i="2"/>
  <c r="BG174" i="2"/>
  <c r="BF174" i="2"/>
  <c r="T174" i="2"/>
  <c r="R174" i="2"/>
  <c r="P174" i="2"/>
  <c r="J174" i="2"/>
  <c r="BE174" i="2" s="1"/>
  <c r="BK173" i="2"/>
  <c r="BI173" i="2"/>
  <c r="BH173" i="2"/>
  <c r="BG173" i="2"/>
  <c r="BF173" i="2"/>
  <c r="T173" i="2"/>
  <c r="R173" i="2"/>
  <c r="P173" i="2"/>
  <c r="J173" i="2"/>
  <c r="BE173" i="2" s="1"/>
  <c r="BK172" i="2"/>
  <c r="BI172" i="2"/>
  <c r="BH172" i="2"/>
  <c r="BG172" i="2"/>
  <c r="BF172" i="2"/>
  <c r="BE172" i="2"/>
  <c r="T172" i="2"/>
  <c r="T171" i="2" s="1"/>
  <c r="R172" i="2"/>
  <c r="P172" i="2"/>
  <c r="J172" i="2"/>
  <c r="BK171" i="2"/>
  <c r="P171" i="2"/>
  <c r="J171" i="2"/>
  <c r="J101" i="2" s="1"/>
  <c r="BK170" i="2"/>
  <c r="BI170" i="2"/>
  <c r="BH170" i="2"/>
  <c r="BG170" i="2"/>
  <c r="BF170" i="2"/>
  <c r="T170" i="2"/>
  <c r="R170" i="2"/>
  <c r="P170" i="2"/>
  <c r="J170" i="2"/>
  <c r="BE170" i="2" s="1"/>
  <c r="BK169" i="2"/>
  <c r="BI169" i="2"/>
  <c r="BH169" i="2"/>
  <c r="BG169" i="2"/>
  <c r="BF169" i="2"/>
  <c r="T169" i="2"/>
  <c r="R169" i="2"/>
  <c r="P169" i="2"/>
  <c r="J169" i="2"/>
  <c r="BE169" i="2" s="1"/>
  <c r="BK168" i="2"/>
  <c r="BI168" i="2"/>
  <c r="BH168" i="2"/>
  <c r="BG168" i="2"/>
  <c r="BF168" i="2"/>
  <c r="T168" i="2"/>
  <c r="R168" i="2"/>
  <c r="P168" i="2"/>
  <c r="J168" i="2"/>
  <c r="BE168" i="2" s="1"/>
  <c r="BK167" i="2"/>
  <c r="BI167" i="2"/>
  <c r="BH167" i="2"/>
  <c r="BG167" i="2"/>
  <c r="BF167" i="2"/>
  <c r="T167" i="2"/>
  <c r="R167" i="2"/>
  <c r="P167" i="2"/>
  <c r="J167" i="2"/>
  <c r="BE167" i="2" s="1"/>
  <c r="BK166" i="2"/>
  <c r="BI166" i="2"/>
  <c r="BH166" i="2"/>
  <c r="BG166" i="2"/>
  <c r="BF166" i="2"/>
  <c r="T166" i="2"/>
  <c r="R166" i="2"/>
  <c r="P166" i="2"/>
  <c r="J166" i="2"/>
  <c r="BE166" i="2" s="1"/>
  <c r="BK165" i="2"/>
  <c r="BI165" i="2"/>
  <c r="BH165" i="2"/>
  <c r="BG165" i="2"/>
  <c r="BF165" i="2"/>
  <c r="T165" i="2"/>
  <c r="R165" i="2"/>
  <c r="P165" i="2"/>
  <c r="J165" i="2"/>
  <c r="BE165" i="2" s="1"/>
  <c r="BK164" i="2"/>
  <c r="BI164" i="2"/>
  <c r="BH164" i="2"/>
  <c r="BG164" i="2"/>
  <c r="BF164" i="2"/>
  <c r="T164" i="2"/>
  <c r="R164" i="2"/>
  <c r="P164" i="2"/>
  <c r="J164" i="2"/>
  <c r="BE164" i="2" s="1"/>
  <c r="BK163" i="2"/>
  <c r="BI163" i="2"/>
  <c r="BH163" i="2"/>
  <c r="BG163" i="2"/>
  <c r="BF163" i="2"/>
  <c r="T163" i="2"/>
  <c r="R163" i="2"/>
  <c r="P163" i="2"/>
  <c r="J163" i="2"/>
  <c r="BE163" i="2" s="1"/>
  <c r="BK162" i="2"/>
  <c r="BI162" i="2"/>
  <c r="BH162" i="2"/>
  <c r="BG162" i="2"/>
  <c r="BF162" i="2"/>
  <c r="T162" i="2"/>
  <c r="R162" i="2"/>
  <c r="P162" i="2"/>
  <c r="J162" i="2"/>
  <c r="BE162" i="2" s="1"/>
  <c r="BK161" i="2"/>
  <c r="BI161" i="2"/>
  <c r="BH161" i="2"/>
  <c r="BG161" i="2"/>
  <c r="BF161" i="2"/>
  <c r="BE161" i="2"/>
  <c r="T161" i="2"/>
  <c r="R161" i="2"/>
  <c r="P161" i="2"/>
  <c r="J161" i="2"/>
  <c r="BK160" i="2"/>
  <c r="BI160" i="2"/>
  <c r="BH160" i="2"/>
  <c r="BG160" i="2"/>
  <c r="BF160" i="2"/>
  <c r="T160" i="2"/>
  <c r="R160" i="2"/>
  <c r="P160" i="2"/>
  <c r="J160" i="2"/>
  <c r="BE160" i="2" s="1"/>
  <c r="BK159" i="2"/>
  <c r="BI159" i="2"/>
  <c r="BH159" i="2"/>
  <c r="BG159" i="2"/>
  <c r="BF159" i="2"/>
  <c r="BE159" i="2"/>
  <c r="T159" i="2"/>
  <c r="R159" i="2"/>
  <c r="P159" i="2"/>
  <c r="J159" i="2"/>
  <c r="BK158" i="2"/>
  <c r="BI158" i="2"/>
  <c r="BH158" i="2"/>
  <c r="BG158" i="2"/>
  <c r="BF158" i="2"/>
  <c r="T158" i="2"/>
  <c r="R158" i="2"/>
  <c r="P158" i="2"/>
  <c r="J158" i="2"/>
  <c r="BE158" i="2" s="1"/>
  <c r="BK157" i="2"/>
  <c r="BI157" i="2"/>
  <c r="BH157" i="2"/>
  <c r="BG157" i="2"/>
  <c r="BF157" i="2"/>
  <c r="BE157" i="2"/>
  <c r="T157" i="2"/>
  <c r="R157" i="2"/>
  <c r="R156" i="2" s="1"/>
  <c r="P157" i="2"/>
  <c r="P156" i="2" s="1"/>
  <c r="J157" i="2"/>
  <c r="BK155" i="2"/>
  <c r="BI155" i="2"/>
  <c r="BH155" i="2"/>
  <c r="BG155" i="2"/>
  <c r="BF155" i="2"/>
  <c r="BE155" i="2"/>
  <c r="T155" i="2"/>
  <c r="R155" i="2"/>
  <c r="P155" i="2"/>
  <c r="J155" i="2"/>
  <c r="BK154" i="2"/>
  <c r="BI154" i="2"/>
  <c r="BH154" i="2"/>
  <c r="BG154" i="2"/>
  <c r="BF154" i="2"/>
  <c r="T154" i="2"/>
  <c r="R154" i="2"/>
  <c r="P154" i="2"/>
  <c r="J154" i="2"/>
  <c r="BE154" i="2" s="1"/>
  <c r="BK153" i="2"/>
  <c r="BI153" i="2"/>
  <c r="BH153" i="2"/>
  <c r="BG153" i="2"/>
  <c r="BF153" i="2"/>
  <c r="T153" i="2"/>
  <c r="R153" i="2"/>
  <c r="P153" i="2"/>
  <c r="J153" i="2"/>
  <c r="BE153" i="2" s="1"/>
  <c r="BK152" i="2"/>
  <c r="BI152" i="2"/>
  <c r="BH152" i="2"/>
  <c r="BG152" i="2"/>
  <c r="BF152" i="2"/>
  <c r="T152" i="2"/>
  <c r="R152" i="2"/>
  <c r="P152" i="2"/>
  <c r="J152" i="2"/>
  <c r="BE152" i="2" s="1"/>
  <c r="BK151" i="2"/>
  <c r="BI151" i="2"/>
  <c r="BH151" i="2"/>
  <c r="BG151" i="2"/>
  <c r="BF151" i="2"/>
  <c r="T151" i="2"/>
  <c r="R151" i="2"/>
  <c r="P151" i="2"/>
  <c r="J151" i="2"/>
  <c r="BE151" i="2" s="1"/>
  <c r="BK150" i="2"/>
  <c r="BI150" i="2"/>
  <c r="BH150" i="2"/>
  <c r="BG150" i="2"/>
  <c r="BF150" i="2"/>
  <c r="T150" i="2"/>
  <c r="R150" i="2"/>
  <c r="P150" i="2"/>
  <c r="J150" i="2"/>
  <c r="BE150" i="2" s="1"/>
  <c r="BK149" i="2"/>
  <c r="BI149" i="2"/>
  <c r="BH149" i="2"/>
  <c r="BG149" i="2"/>
  <c r="BF149" i="2"/>
  <c r="T149" i="2"/>
  <c r="R149" i="2"/>
  <c r="P149" i="2"/>
  <c r="J149" i="2"/>
  <c r="BE149" i="2" s="1"/>
  <c r="BK148" i="2"/>
  <c r="BI148" i="2"/>
  <c r="BH148" i="2"/>
  <c r="BG148" i="2"/>
  <c r="BF148" i="2"/>
  <c r="T148" i="2"/>
  <c r="R148" i="2"/>
  <c r="P148" i="2"/>
  <c r="J148" i="2"/>
  <c r="BE148" i="2" s="1"/>
  <c r="BK147" i="2"/>
  <c r="BI147" i="2"/>
  <c r="BH147" i="2"/>
  <c r="BG147" i="2"/>
  <c r="BF147" i="2"/>
  <c r="T147" i="2"/>
  <c r="R147" i="2"/>
  <c r="P147" i="2"/>
  <c r="J147" i="2"/>
  <c r="BE147" i="2" s="1"/>
  <c r="BK146" i="2"/>
  <c r="BK145" i="2" s="1"/>
  <c r="BI146" i="2"/>
  <c r="BH146" i="2"/>
  <c r="BG146" i="2"/>
  <c r="BF146" i="2"/>
  <c r="T146" i="2"/>
  <c r="R146" i="2"/>
  <c r="P146" i="2"/>
  <c r="J146" i="2"/>
  <c r="BE146" i="2" s="1"/>
  <c r="J145" i="2"/>
  <c r="J99" i="2" s="1"/>
  <c r="BK144" i="2"/>
  <c r="BI144" i="2"/>
  <c r="BH144" i="2"/>
  <c r="BG144" i="2"/>
  <c r="BF144" i="2"/>
  <c r="T144" i="2"/>
  <c r="R144" i="2"/>
  <c r="P144" i="2"/>
  <c r="J144" i="2"/>
  <c r="BE144" i="2" s="1"/>
  <c r="BK143" i="2"/>
  <c r="BI143" i="2"/>
  <c r="BH143" i="2"/>
  <c r="BG143" i="2"/>
  <c r="BF143" i="2"/>
  <c r="T143" i="2"/>
  <c r="R143" i="2"/>
  <c r="P143" i="2"/>
  <c r="J143" i="2"/>
  <c r="BE143" i="2" s="1"/>
  <c r="BK142" i="2"/>
  <c r="BI142" i="2"/>
  <c r="BH142" i="2"/>
  <c r="BG142" i="2"/>
  <c r="BF142" i="2"/>
  <c r="T142" i="2"/>
  <c r="R142" i="2"/>
  <c r="P142" i="2"/>
  <c r="J142" i="2"/>
  <c r="BE142" i="2" s="1"/>
  <c r="BK141" i="2"/>
  <c r="BI141" i="2"/>
  <c r="BH141" i="2"/>
  <c r="BG141" i="2"/>
  <c r="BF141" i="2"/>
  <c r="T141" i="2"/>
  <c r="R141" i="2"/>
  <c r="P141" i="2"/>
  <c r="J141" i="2"/>
  <c r="BE141" i="2" s="1"/>
  <c r="BK140" i="2"/>
  <c r="BI140" i="2"/>
  <c r="BH140" i="2"/>
  <c r="BG140" i="2"/>
  <c r="BF140" i="2"/>
  <c r="T140" i="2"/>
  <c r="R140" i="2"/>
  <c r="P140" i="2"/>
  <c r="J140" i="2"/>
  <c r="BE140" i="2" s="1"/>
  <c r="BK139" i="2"/>
  <c r="BI139" i="2"/>
  <c r="BH139" i="2"/>
  <c r="BG139" i="2"/>
  <c r="BF139" i="2"/>
  <c r="T139" i="2"/>
  <c r="R139" i="2"/>
  <c r="P139" i="2"/>
  <c r="J139" i="2"/>
  <c r="BE139" i="2" s="1"/>
  <c r="BK138" i="2"/>
  <c r="BK136" i="2" s="1"/>
  <c r="BI138" i="2"/>
  <c r="BH138" i="2"/>
  <c r="BG138" i="2"/>
  <c r="BF138" i="2"/>
  <c r="BE138" i="2"/>
  <c r="T138" i="2"/>
  <c r="R138" i="2"/>
  <c r="P138" i="2"/>
  <c r="J138" i="2"/>
  <c r="BK137" i="2"/>
  <c r="BI137" i="2"/>
  <c r="BH137" i="2"/>
  <c r="BG137" i="2"/>
  <c r="BF137" i="2"/>
  <c r="T137" i="2"/>
  <c r="R137" i="2"/>
  <c r="P137" i="2"/>
  <c r="J137" i="2"/>
  <c r="BE137" i="2" s="1"/>
  <c r="T136" i="2"/>
  <c r="R136" i="2"/>
  <c r="P136" i="2"/>
  <c r="F131" i="2"/>
  <c r="F128" i="2"/>
  <c r="E126" i="2"/>
  <c r="J114" i="2"/>
  <c r="F92" i="2"/>
  <c r="J89" i="2"/>
  <c r="F89" i="2"/>
  <c r="E87" i="2"/>
  <c r="J37" i="2"/>
  <c r="J36" i="2"/>
  <c r="J35" i="2"/>
  <c r="AX95" i="1" s="1"/>
  <c r="J24" i="2"/>
  <c r="E24" i="2"/>
  <c r="J131" i="2" s="1"/>
  <c r="J23" i="2"/>
  <c r="J21" i="2"/>
  <c r="E21" i="2"/>
  <c r="J130" i="2" s="1"/>
  <c r="J20" i="2"/>
  <c r="J18" i="2"/>
  <c r="J17" i="2"/>
  <c r="F91" i="2"/>
  <c r="J128" i="2"/>
  <c r="E7" i="2"/>
  <c r="E124" i="2" s="1"/>
  <c r="BA108" i="1"/>
  <c r="AX108" i="1"/>
  <c r="AW108" i="1"/>
  <c r="AY106" i="1"/>
  <c r="AX106" i="1"/>
  <c r="AY105" i="1"/>
  <c r="AX105" i="1"/>
  <c r="AG105" i="1"/>
  <c r="BD104" i="1"/>
  <c r="BC104" i="1"/>
  <c r="AY104" i="1"/>
  <c r="AU104" i="1"/>
  <c r="AX103" i="1"/>
  <c r="AY102" i="1"/>
  <c r="AX102" i="1"/>
  <c r="AU102" i="1"/>
  <c r="BC101" i="1"/>
  <c r="BB101" i="1"/>
  <c r="AX101" i="1"/>
  <c r="AY100" i="1"/>
  <c r="AX100" i="1"/>
  <c r="AY99" i="1"/>
  <c r="AX99" i="1"/>
  <c r="AY97" i="1"/>
  <c r="AX97" i="1"/>
  <c r="AS96" i="1"/>
  <c r="AS94" i="1" s="1"/>
  <c r="AY95" i="1"/>
  <c r="AM90" i="1"/>
  <c r="L90" i="1"/>
  <c r="AM89" i="1"/>
  <c r="L89" i="1"/>
  <c r="AM87" i="1"/>
  <c r="L87" i="1"/>
  <c r="L85" i="1"/>
  <c r="L84" i="1"/>
  <c r="F39" i="3" l="1"/>
  <c r="BD97" i="1" s="1"/>
  <c r="BK126" i="3"/>
  <c r="E108" i="5"/>
  <c r="E85" i="2"/>
  <c r="E85" i="7"/>
  <c r="E85" i="14"/>
  <c r="J114" i="10"/>
  <c r="J114" i="5"/>
  <c r="J91" i="3"/>
  <c r="J114" i="9"/>
  <c r="F130" i="2"/>
  <c r="F93" i="6"/>
  <c r="F93" i="5"/>
  <c r="F93" i="10"/>
  <c r="F116" i="11"/>
  <c r="J136" i="2"/>
  <c r="J98" i="2" s="1"/>
  <c r="J41" i="10"/>
  <c r="AG104" i="1"/>
  <c r="AN104" i="1" s="1"/>
  <c r="J35" i="11"/>
  <c r="AV105" i="1" s="1"/>
  <c r="AT105" i="1" s="1"/>
  <c r="AN105" i="1" s="1"/>
  <c r="F35" i="11"/>
  <c r="AZ105" i="1" s="1"/>
  <c r="J98" i="8"/>
  <c r="J32" i="8"/>
  <c r="J33" i="2"/>
  <c r="AV95" i="1" s="1"/>
  <c r="AT99" i="1"/>
  <c r="J98" i="12"/>
  <c r="J32" i="12"/>
  <c r="F33" i="2"/>
  <c r="AZ95" i="1" s="1"/>
  <c r="J98" i="14"/>
  <c r="J32" i="14"/>
  <c r="J126" i="3"/>
  <c r="J100" i="3" s="1"/>
  <c r="BK125" i="3"/>
  <c r="J98" i="4"/>
  <c r="J32" i="4"/>
  <c r="J32" i="7"/>
  <c r="J98" i="7"/>
  <c r="J35" i="7"/>
  <c r="AV101" i="1" s="1"/>
  <c r="F35" i="7"/>
  <c r="AZ101" i="1" s="1"/>
  <c r="J35" i="3"/>
  <c r="AV97" i="1" s="1"/>
  <c r="F35" i="3"/>
  <c r="AZ97" i="1" s="1"/>
  <c r="J35" i="6"/>
  <c r="AV100" i="1" s="1"/>
  <c r="F35" i="6"/>
  <c r="AZ100" i="1" s="1"/>
  <c r="J98" i="9"/>
  <c r="J32" i="9"/>
  <c r="J35" i="4"/>
  <c r="AV98" i="1" s="1"/>
  <c r="AT98" i="1" s="1"/>
  <c r="F35" i="4"/>
  <c r="AZ98" i="1" s="1"/>
  <c r="F39" i="5"/>
  <c r="BD99" i="1" s="1"/>
  <c r="F36" i="13"/>
  <c r="BA107" i="1" s="1"/>
  <c r="BK120" i="5"/>
  <c r="J120" i="5" s="1"/>
  <c r="F116" i="14"/>
  <c r="BK212" i="3"/>
  <c r="J212" i="3" s="1"/>
  <c r="J102" i="3" s="1"/>
  <c r="P200" i="2"/>
  <c r="F36" i="4"/>
  <c r="BA98" i="1" s="1"/>
  <c r="F35" i="8"/>
  <c r="AZ102" i="1" s="1"/>
  <c r="J35" i="9"/>
  <c r="AV103" i="1" s="1"/>
  <c r="AT103" i="1" s="1"/>
  <c r="F35" i="9"/>
  <c r="AZ103" i="1" s="1"/>
  <c r="F35" i="13"/>
  <c r="AZ107" i="1" s="1"/>
  <c r="BK156" i="2"/>
  <c r="J156" i="2" s="1"/>
  <c r="J100" i="2" s="1"/>
  <c r="R200" i="2"/>
  <c r="F36" i="7"/>
  <c r="BA101" i="1" s="1"/>
  <c r="J36" i="7"/>
  <c r="AW101" i="1" s="1"/>
  <c r="J41" i="11"/>
  <c r="F38" i="5"/>
  <c r="BC99" i="1" s="1"/>
  <c r="BC96" i="1" s="1"/>
  <c r="AY96" i="1" s="1"/>
  <c r="P120" i="5"/>
  <c r="AU99" i="1" s="1"/>
  <c r="E85" i="3"/>
  <c r="J98" i="6"/>
  <c r="J32" i="6"/>
  <c r="E85" i="9"/>
  <c r="P126" i="3"/>
  <c r="P125" i="3" s="1"/>
  <c r="P124" i="3" s="1"/>
  <c r="AU97" i="1" s="1"/>
  <c r="J94" i="7"/>
  <c r="F36" i="9"/>
  <c r="BA103" i="1" s="1"/>
  <c r="F35" i="5"/>
  <c r="AZ99" i="1" s="1"/>
  <c r="J35" i="12"/>
  <c r="AV106" i="1" s="1"/>
  <c r="F35" i="12"/>
  <c r="AZ106" i="1" s="1"/>
  <c r="J35" i="14"/>
  <c r="AV108" i="1" s="1"/>
  <c r="AT108" i="1" s="1"/>
  <c r="F35" i="14"/>
  <c r="AZ108" i="1" s="1"/>
  <c r="F93" i="3"/>
  <c r="J36" i="8"/>
  <c r="AW102" i="1" s="1"/>
  <c r="AT102" i="1" s="1"/>
  <c r="F36" i="8"/>
  <c r="BA102" i="1" s="1"/>
  <c r="J36" i="12"/>
  <c r="AW106" i="1" s="1"/>
  <c r="F36" i="12"/>
  <c r="BA106" i="1" s="1"/>
  <c r="T156" i="2"/>
  <c r="J114" i="4"/>
  <c r="F37" i="2"/>
  <c r="BD95" i="1" s="1"/>
  <c r="P145" i="2"/>
  <c r="P135" i="2" s="1"/>
  <c r="P134" i="2" s="1"/>
  <c r="AU95" i="1" s="1"/>
  <c r="F116" i="4"/>
  <c r="R145" i="2"/>
  <c r="R135" i="2" s="1"/>
  <c r="R134" i="2" s="1"/>
  <c r="BK200" i="2"/>
  <c r="J200" i="2" s="1"/>
  <c r="J108" i="2" s="1"/>
  <c r="J36" i="3"/>
  <c r="AW97" i="1" s="1"/>
  <c r="F36" i="3"/>
  <c r="BA97" i="1" s="1"/>
  <c r="J98" i="10"/>
  <c r="J93" i="12"/>
  <c r="F37" i="12"/>
  <c r="BB106" i="1" s="1"/>
  <c r="BK120" i="13"/>
  <c r="J120" i="13" s="1"/>
  <c r="J34" i="2"/>
  <c r="AW95" i="1" s="1"/>
  <c r="F34" i="2"/>
  <c r="BA95" i="1" s="1"/>
  <c r="T145" i="2"/>
  <c r="T135" i="2" s="1"/>
  <c r="T134" i="2" s="1"/>
  <c r="F37" i="3"/>
  <c r="BB97" i="1" s="1"/>
  <c r="E108" i="10"/>
  <c r="F38" i="12"/>
  <c r="BC106" i="1" s="1"/>
  <c r="F39" i="12"/>
  <c r="BD106" i="1" s="1"/>
  <c r="R126" i="3"/>
  <c r="R125" i="3" s="1"/>
  <c r="R124" i="3" s="1"/>
  <c r="J94" i="12"/>
  <c r="R187" i="2"/>
  <c r="R204" i="2"/>
  <c r="T120" i="5"/>
  <c r="F116" i="9"/>
  <c r="J114" i="13"/>
  <c r="F35" i="2"/>
  <c r="BB95" i="1" s="1"/>
  <c r="F36" i="2"/>
  <c r="BC95" i="1" s="1"/>
  <c r="J205" i="2"/>
  <c r="J110" i="2" s="1"/>
  <c r="BK204" i="2"/>
  <c r="J204" i="2" s="1"/>
  <c r="J109" i="2" s="1"/>
  <c r="P187" i="2"/>
  <c r="P204" i="2"/>
  <c r="R120" i="5"/>
  <c r="J93" i="8"/>
  <c r="F39" i="8"/>
  <c r="BD102" i="1" s="1"/>
  <c r="J91" i="2"/>
  <c r="T187" i="2"/>
  <c r="T204" i="2"/>
  <c r="J94" i="8"/>
  <c r="F116" i="13"/>
  <c r="J92" i="2"/>
  <c r="J36" i="6"/>
  <c r="AW100" i="1" s="1"/>
  <c r="F36" i="6"/>
  <c r="BA100" i="1" s="1"/>
  <c r="BD96" i="1" l="1"/>
  <c r="AG100" i="1"/>
  <c r="J41" i="6"/>
  <c r="J41" i="14"/>
  <c r="AG108" i="1"/>
  <c r="AN108" i="1" s="1"/>
  <c r="BD94" i="1"/>
  <c r="W33" i="1" s="1"/>
  <c r="AG103" i="1"/>
  <c r="AN103" i="1" s="1"/>
  <c r="J41" i="9"/>
  <c r="AG106" i="1"/>
  <c r="AN106" i="1" s="1"/>
  <c r="J41" i="12"/>
  <c r="AT100" i="1"/>
  <c r="AZ96" i="1"/>
  <c r="AV96" i="1" s="1"/>
  <c r="AT96" i="1" s="1"/>
  <c r="AT97" i="1"/>
  <c r="AT95" i="1"/>
  <c r="AT101" i="1"/>
  <c r="J41" i="8"/>
  <c r="AG102" i="1"/>
  <c r="AN102" i="1" s="1"/>
  <c r="BA94" i="1"/>
  <c r="J98" i="13"/>
  <c r="J32" i="13"/>
  <c r="AT106" i="1"/>
  <c r="AG98" i="1"/>
  <c r="AN98" i="1" s="1"/>
  <c r="J41" i="4"/>
  <c r="BC94" i="1"/>
  <c r="BK135" i="2"/>
  <c r="BB96" i="1"/>
  <c r="AX96" i="1" s="1"/>
  <c r="AG101" i="1"/>
  <c r="J41" i="7"/>
  <c r="BA96" i="1"/>
  <c r="AW96" i="1" s="1"/>
  <c r="BB94" i="1"/>
  <c r="AU96" i="1"/>
  <c r="AU94" i="1" s="1"/>
  <c r="J32" i="5"/>
  <c r="J98" i="5"/>
  <c r="J125" i="3"/>
  <c r="J99" i="3" s="1"/>
  <c r="BK124" i="3"/>
  <c r="J124" i="3" s="1"/>
  <c r="J98" i="3" l="1"/>
  <c r="J32" i="3"/>
  <c r="J41" i="5"/>
  <c r="AG99" i="1"/>
  <c r="AN99" i="1" s="1"/>
  <c r="W31" i="1"/>
  <c r="AX94" i="1"/>
  <c r="AN101" i="1"/>
  <c r="AN100" i="1"/>
  <c r="AW94" i="1"/>
  <c r="AK30" i="1" s="1"/>
  <c r="W30" i="1"/>
  <c r="AZ94" i="1"/>
  <c r="BK134" i="2"/>
  <c r="J134" i="2" s="1"/>
  <c r="J135" i="2"/>
  <c r="J97" i="2" s="1"/>
  <c r="AY94" i="1"/>
  <c r="W32" i="1"/>
  <c r="AG107" i="1"/>
  <c r="AN107" i="1" s="1"/>
  <c r="J41" i="13"/>
  <c r="AV94" i="1" l="1"/>
  <c r="W29" i="1"/>
  <c r="J96" i="2"/>
  <c r="J30" i="2"/>
  <c r="AG97" i="1"/>
  <c r="J41" i="3"/>
  <c r="AN97" i="1" l="1"/>
  <c r="AG96" i="1"/>
  <c r="AN96" i="1" s="1"/>
  <c r="J39" i="2"/>
  <c r="AG95" i="1"/>
  <c r="AT94" i="1"/>
  <c r="AK29" i="1"/>
  <c r="AG94" i="1" l="1"/>
  <c r="AN95" i="1"/>
  <c r="AN94" i="1" l="1"/>
  <c r="AK26" i="1"/>
  <c r="AK35" i="1" s="1"/>
</calcChain>
</file>

<file path=xl/sharedStrings.xml><?xml version="1.0" encoding="utf-8"?>
<sst xmlns="http://schemas.openxmlformats.org/spreadsheetml/2006/main" count="5124" uniqueCount="950">
  <si>
    <t>Export Komplet</t>
  </si>
  <si>
    <t/>
  </si>
  <si>
    <t>2.0</t>
  </si>
  <si>
    <t>ZAMOK</t>
  </si>
  <si>
    <t>False</t>
  </si>
  <si>
    <t>{ddf89640-119c-4c58-9880-68d3fa22a98b}</t>
  </si>
  <si>
    <t>0,01</t>
  </si>
  <si>
    <t>21</t>
  </si>
  <si>
    <t>12</t>
  </si>
  <si>
    <t>REKAPITULACE STAVBY</t>
  </si>
  <si>
    <t>v ---  níže se nacházejí doplnkové a pomocné údaje k sestavám  --- v</t>
  </si>
  <si>
    <t>0,001</t>
  </si>
  <si>
    <t>Kód:</t>
  </si>
  <si>
    <t>2505</t>
  </si>
  <si>
    <t>Stavba:</t>
  </si>
  <si>
    <t>KSO:</t>
  </si>
  <si>
    <t>CC-CZ:</t>
  </si>
  <si>
    <t>Místo:</t>
  </si>
  <si>
    <t xml:space="preserve"> </t>
  </si>
  <si>
    <t>Datum:</t>
  </si>
  <si>
    <t>Zadavatel:</t>
  </si>
  <si>
    <t>IČ:</t>
  </si>
  <si>
    <t>DIČ:</t>
  </si>
  <si>
    <t>Uchazeč:</t>
  </si>
  <si>
    <t>Vyplň</t>
  </si>
  <si>
    <t>Projektant:</t>
  </si>
  <si>
    <t>True</t>
  </si>
  <si>
    <t>Zpracovatel:</t>
  </si>
  <si>
    <t>Poznámka:</t>
  </si>
  <si>
    <t>Rozpočet je svázaný s projektovou dokumentací.
Budou použity vybrané materiály nebo ekvivalentí.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</si>
  <si>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</si>
  <si>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</si>
  <si>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</si>
  <si>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</si>
  <si>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</si>
  <si>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</si>
  <si>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</si>
  <si>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</si>
  <si>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</si>
  <si>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</si>
  <si>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</si>
  <si>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</si>
  <si>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</si>
  <si>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</si>
  <si>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</si>
  <si>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</si>
  <si>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</si>
  <si>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</si>
  <si>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Zhotovitel</t>
  </si>
  <si>
    <t>REKAPITULACE OBJEKTŮ STAVBY A SOUPISŮ PRACÍ</t>
  </si>
  <si>
    <t>Informatívní údaje z listů zakázek</t>
  </si>
  <si>
    <t>Zhotovitel:</t>
  </si>
  <si>
    <t>Kód</t>
  </si>
  <si>
    <t>Popis</t>
  </si>
  <si>
    <t>Cena bez DPH [CZK]</t>
  </si>
  <si>
    <t>Cena s DPH [CZK]</t>
  </si>
  <si>
    <t>Typ</t>
  </si>
  <si>
    <t>z toho Ostat.
náklady [CZK]</t>
  </si>
  <si>
    <t>DPH [CZK]</t>
  </si>
  <si>
    <t>Normohodiny [h]</t>
  </si>
  <si>
    <t>DPH základní [CZK]</t>
  </si>
  <si>
    <t>DPH snížená [CZK]</t>
  </si>
  <si>
    <t>DPH základní přenesená
[CZK]</t>
  </si>
  <si>
    <t>DPH snížená přenesená
[CZK]</t>
  </si>
  <si>
    <t>Základna
DPH základní</t>
  </si>
  <si>
    <t>Základna
DPH snížená</t>
  </si>
  <si>
    <t>Základna
DPH zákl. přenesená</t>
  </si>
  <si>
    <t>Základna
DPH sníž. přenesená</t>
  </si>
  <si>
    <t>Základna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</si>
  <si>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</si>
  <si>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</si>
  <si>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</si>
  <si>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</si>
  <si>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</si>
  <si>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</si>
  <si>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</si>
  <si>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01</t>
  </si>
  <si>
    <t>Stavebně montážní a demoliční práce</t>
  </si>
  <si>
    <t>STA</t>
  </si>
  <si>
    <t>1</t>
  </si>
  <si>
    <t>{3453c6ca-d835-4825-b58f-808e18ff69f6}</t>
  </si>
  <si>
    <t>2</t>
  </si>
  <si>
    <t>02</t>
  </si>
  <si>
    <t>Stavební materiál</t>
  </si>
  <si>
    <t>{c6586a32-b498-4ab8-b2e9-4c8fbec2fad3}</t>
  </si>
  <si>
    <t>02.1</t>
  </si>
  <si>
    <t>Elektro materiál</t>
  </si>
  <si>
    <t>Soupis</t>
  </si>
  <si>
    <t>{f2007375-c3fe-4723-961e-9ad9a341587c}</t>
  </si>
  <si>
    <t>02.2</t>
  </si>
  <si>
    <t>Instalatérský materiál</t>
  </si>
  <si>
    <t>{d176657f-ab83-4581-a821-07a62096284f}</t>
  </si>
  <si>
    <t>02.3</t>
  </si>
  <si>
    <t>Vzduchotechnický materiál</t>
  </si>
  <si>
    <t>{f57a8083-1acf-469f-98f3-9c379d0ca21e}</t>
  </si>
  <si>
    <t>02.4</t>
  </si>
  <si>
    <t>Obklad Heraklit</t>
  </si>
  <si>
    <t>{632fe09a-4493-4f2d-8b4e-5c75449ae77b}</t>
  </si>
  <si>
    <t>02.5</t>
  </si>
  <si>
    <t>Obklad překlížka</t>
  </si>
  <si>
    <t>{c21f3a29-da29-46fe-a8a3-1d5d37bd6dfe}</t>
  </si>
  <si>
    <t>02.6</t>
  </si>
  <si>
    <t>Materiál Teraco</t>
  </si>
  <si>
    <t>{02387a9e-a530-463b-8c19-c046098e95c6}</t>
  </si>
  <si>
    <t>02.7</t>
  </si>
  <si>
    <t>Materiál podlah PVC</t>
  </si>
  <si>
    <t>{1f4575fc-f842-4a58-a099-bed84f32aeed}</t>
  </si>
  <si>
    <t>02.8</t>
  </si>
  <si>
    <t>Rošt obkladu</t>
  </si>
  <si>
    <t>{6ca4e9ab-aef4-4e6a-8b14-941efc942757}</t>
  </si>
  <si>
    <t>02.9</t>
  </si>
  <si>
    <t>Výplně otvorů vnitřních</t>
  </si>
  <si>
    <t>{b9a523d7-c9a3-4eb0-891d-44a51f82b22b}</t>
  </si>
  <si>
    <t>02.10</t>
  </si>
  <si>
    <t>Výplně otvorů obvodových</t>
  </si>
  <si>
    <t>{5d3026e8-4e95-41bb-b3ed-62bbab0d082c}</t>
  </si>
  <si>
    <t>02.11</t>
  </si>
  <si>
    <t>Materiál vnějšího oplechování</t>
  </si>
  <si>
    <t>{419a5fea-ba8a-49dd-b2a6-0f2d4af91b32}</t>
  </si>
  <si>
    <t>02.12</t>
  </si>
  <si>
    <t>Fasádní prvky</t>
  </si>
  <si>
    <t>{53c96236-e842-4df2-8d4c-bbc36c3802d8}</t>
  </si>
  <si>
    <t>KRYCÍ LIST SOUPISU PRACÍ</t>
  </si>
  <si>
    <t>Objekt:</t>
  </si>
  <si>
    <t>01 - Stavebně montážní a demoliční práce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</si>
  <si>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</si>
  <si>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</si>
  <si>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</si>
  <si>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</si>
  <si>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</si>
  <si>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</si>
  <si>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111 - Elektro</t>
  </si>
  <si>
    <t xml:space="preserve">    112 - Voda + topení</t>
  </si>
  <si>
    <t xml:space="preserve">    113 - Vzduchotechnika</t>
  </si>
  <si>
    <t xml:space="preserve">    114 - Podlaha</t>
  </si>
  <si>
    <t xml:space="preserve">    115 - Klepmpířské práce</t>
  </si>
  <si>
    <t xml:space="preserve">    116 - Fasádní práce</t>
  </si>
  <si>
    <t xml:space="preserve">    3 - Svislé a kompletní konstrukce</t>
  </si>
  <si>
    <t xml:space="preserve">    6 - Úpravy povrchů, podlahy a osazování výplní</t>
  </si>
  <si>
    <t xml:space="preserve">    7 - Konstrukce Heraklit</t>
  </si>
  <si>
    <t xml:space="preserve">    9 - Ostatní konstrukce a práce, bourání</t>
  </si>
  <si>
    <t xml:space="preserve">    997 - Doprava suti a vybouraných hmot</t>
  </si>
  <si>
    <t>PSV - Práce a dodávky PSV</t>
  </si>
  <si>
    <t xml:space="preserve">    721 - Zdravotechnika - vnitřní kanalizace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</si>
  <si>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</si>
  <si>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</si>
  <si>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</si>
  <si>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</si>
  <si>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</si>
  <si>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</si>
  <si>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</si>
  <si>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</si>
  <si>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</si>
  <si>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</si>
  <si>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</si>
  <si>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</si>
  <si>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</si>
  <si>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</si>
  <si>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</si>
  <si>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</si>
  <si>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</si>
  <si>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</si>
  <si>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</si>
  <si>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</si>
  <si>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111</t>
  </si>
  <si>
    <t>Elektro</t>
  </si>
  <si>
    <t>K</t>
  </si>
  <si>
    <t>E001</t>
  </si>
  <si>
    <t xml:space="preserve">demontážní práce, sekání a vrtání průrazů					</t>
  </si>
  <si>
    <t>hod.</t>
  </si>
  <si>
    <t>4</t>
  </si>
  <si>
    <t>1146802048</t>
  </si>
  <si>
    <t>E002</t>
  </si>
  <si>
    <t xml:space="preserve">příprava přeložky optického kabelu a asistence u přeložky					</t>
  </si>
  <si>
    <t>1126521917</t>
  </si>
  <si>
    <t>3</t>
  </si>
  <si>
    <t>E003</t>
  </si>
  <si>
    <t xml:space="preserve">demontáž rozvaděče R13 a zpětná montáž po repasi  rozvaděče					</t>
  </si>
  <si>
    <t>2041548501</t>
  </si>
  <si>
    <t>E004</t>
  </si>
  <si>
    <t xml:space="preserve">příprava volných vývodů pro zařízení cizí dodávky					</t>
  </si>
  <si>
    <t>1221622664</t>
  </si>
  <si>
    <t>5</t>
  </si>
  <si>
    <t>E005</t>
  </si>
  <si>
    <t xml:space="preserve">zapojení předřadníků LED svítidel, které  jsou součástí dodávky interiéru nebo stavby 					</t>
  </si>
  <si>
    <t>-1271726769</t>
  </si>
  <si>
    <t>6</t>
  </si>
  <si>
    <t>E006</t>
  </si>
  <si>
    <t xml:space="preserve">cestovné, úklid pracoviště 					</t>
  </si>
  <si>
    <t>kpl</t>
  </si>
  <si>
    <t>1414534111</t>
  </si>
  <si>
    <t>7</t>
  </si>
  <si>
    <t>E007</t>
  </si>
  <si>
    <t xml:space="preserve">výchozí revize					</t>
  </si>
  <si>
    <t>1852848231</t>
  </si>
  <si>
    <t>8</t>
  </si>
  <si>
    <t>E008</t>
  </si>
  <si>
    <t xml:space="preserve">zakreslení skutečného stavu 					</t>
  </si>
  <si>
    <t>-1379286521</t>
  </si>
  <si>
    <t>112</t>
  </si>
  <si>
    <t>Voda + topení</t>
  </si>
  <si>
    <t>9</t>
  </si>
  <si>
    <t>VT001</t>
  </si>
  <si>
    <t>Vypuštění stávajícího systému</t>
  </si>
  <si>
    <t>soubor</t>
  </si>
  <si>
    <t>-182366330</t>
  </si>
  <si>
    <t>10</t>
  </si>
  <si>
    <t>VT002</t>
  </si>
  <si>
    <t>Demontáž stávajících radiátorů</t>
  </si>
  <si>
    <t>ks</t>
  </si>
  <si>
    <t>-721013722</t>
  </si>
  <si>
    <t>11</t>
  </si>
  <si>
    <t>VT003</t>
  </si>
  <si>
    <t>Připojení radiátorů Vekolux rohové + svěry</t>
  </si>
  <si>
    <t>-1057226091</t>
  </si>
  <si>
    <t>VT004</t>
  </si>
  <si>
    <t>Montáž radiátorů</t>
  </si>
  <si>
    <t>-1593800664</t>
  </si>
  <si>
    <t>13</t>
  </si>
  <si>
    <t>VT005</t>
  </si>
  <si>
    <t>Montáž + úprava přípojek radiátorů</t>
  </si>
  <si>
    <t>-2093251800</t>
  </si>
  <si>
    <t>14</t>
  </si>
  <si>
    <t>VT006</t>
  </si>
  <si>
    <t>Sekání drážek a prostupů - topení</t>
  </si>
  <si>
    <t>-745763510</t>
  </si>
  <si>
    <t>15</t>
  </si>
  <si>
    <t>VT007</t>
  </si>
  <si>
    <t>Vyvedení a upevnění odpadních výpustek DN 50</t>
  </si>
  <si>
    <t>1253409413</t>
  </si>
  <si>
    <t>16</t>
  </si>
  <si>
    <t>VT008</t>
  </si>
  <si>
    <t>Montáž vodovodu a kanalizace</t>
  </si>
  <si>
    <t>-1369019746</t>
  </si>
  <si>
    <t>17</t>
  </si>
  <si>
    <t>VT009</t>
  </si>
  <si>
    <t>Sekání drážek a prostupů vodovod + kanalizace</t>
  </si>
  <si>
    <t>1964479840</t>
  </si>
  <si>
    <t>18</t>
  </si>
  <si>
    <t>VT010</t>
  </si>
  <si>
    <t>Napuštění topného systému</t>
  </si>
  <si>
    <t>-1792309887</t>
  </si>
  <si>
    <t>113</t>
  </si>
  <si>
    <t>Vzduchotechnika</t>
  </si>
  <si>
    <t>19</t>
  </si>
  <si>
    <t>V001</t>
  </si>
  <si>
    <t>Demontáž přechodového odskoku 300x400-300x500/l=450</t>
  </si>
  <si>
    <t>189336284</t>
  </si>
  <si>
    <t>20</t>
  </si>
  <si>
    <t>V002</t>
  </si>
  <si>
    <t>Demontáž přechodového oblouku 300x400-300x500</t>
  </si>
  <si>
    <t>495376841</t>
  </si>
  <si>
    <t>V003</t>
  </si>
  <si>
    <t>Demontáž přechodového oblouku 315x400-500x400</t>
  </si>
  <si>
    <t>-1806489288</t>
  </si>
  <si>
    <t>22</t>
  </si>
  <si>
    <t>V004</t>
  </si>
  <si>
    <t>Demontáž oblouku 500x280-45°</t>
  </si>
  <si>
    <t>-88839099</t>
  </si>
  <si>
    <t>23</t>
  </si>
  <si>
    <t>V005</t>
  </si>
  <si>
    <t>Demontáž přechodu 500-280-800x450/l=500</t>
  </si>
  <si>
    <t>-1194614710</t>
  </si>
  <si>
    <t>24</t>
  </si>
  <si>
    <t>V006</t>
  </si>
  <si>
    <t>Demontáž potrubí 500x280</t>
  </si>
  <si>
    <t>m</t>
  </si>
  <si>
    <t>-946488623</t>
  </si>
  <si>
    <t>25</t>
  </si>
  <si>
    <t>V007</t>
  </si>
  <si>
    <t>-922027159</t>
  </si>
  <si>
    <t>26</t>
  </si>
  <si>
    <t>V008</t>
  </si>
  <si>
    <t>Demontáž oblouku 500x400</t>
  </si>
  <si>
    <t>1513798549</t>
  </si>
  <si>
    <t>27</t>
  </si>
  <si>
    <t>V009</t>
  </si>
  <si>
    <t>Demontáž oblouku (s krycí mřížkou) 500x400-45°</t>
  </si>
  <si>
    <t>1251014262</t>
  </si>
  <si>
    <t>28</t>
  </si>
  <si>
    <t>V010</t>
  </si>
  <si>
    <t>Zrácení potrubí 500x400</t>
  </si>
  <si>
    <t>-1914836730</t>
  </si>
  <si>
    <t>29</t>
  </si>
  <si>
    <t>V011</t>
  </si>
  <si>
    <t>Demontáž a zkrácení potrubí 315x400 a zpětná montáž</t>
  </si>
  <si>
    <t>-416797173</t>
  </si>
  <si>
    <t>30</t>
  </si>
  <si>
    <t>V012</t>
  </si>
  <si>
    <t>Mimostaveništní doprava</t>
  </si>
  <si>
    <t>1744190207</t>
  </si>
  <si>
    <t>31</t>
  </si>
  <si>
    <t>V013</t>
  </si>
  <si>
    <t xml:space="preserve">Přesun hmot </t>
  </si>
  <si>
    <t>455890987</t>
  </si>
  <si>
    <t>32</t>
  </si>
  <si>
    <t>V014</t>
  </si>
  <si>
    <t>Vyregulování a komplexní zkoušky</t>
  </si>
  <si>
    <t>-1258287982</t>
  </si>
  <si>
    <t>114</t>
  </si>
  <si>
    <t>Podlaha</t>
  </si>
  <si>
    <t>33</t>
  </si>
  <si>
    <t>P001</t>
  </si>
  <si>
    <t>vysátí + penetrace</t>
  </si>
  <si>
    <t>m2</t>
  </si>
  <si>
    <t>-128025707</t>
  </si>
  <si>
    <t>34</t>
  </si>
  <si>
    <t>P002</t>
  </si>
  <si>
    <t>stěrkování</t>
  </si>
  <si>
    <t>-1471075912</t>
  </si>
  <si>
    <t>35</t>
  </si>
  <si>
    <t>P003</t>
  </si>
  <si>
    <t>celoplošné broušení</t>
  </si>
  <si>
    <t>-2097325654</t>
  </si>
  <si>
    <t>36</t>
  </si>
  <si>
    <t>P004</t>
  </si>
  <si>
    <t>celoplošné lepení</t>
  </si>
  <si>
    <t>1688971500</t>
  </si>
  <si>
    <t>37</t>
  </si>
  <si>
    <t>P005</t>
  </si>
  <si>
    <t>svařování spojů</t>
  </si>
  <si>
    <t>1236678015</t>
  </si>
  <si>
    <t>115</t>
  </si>
  <si>
    <t>Klepmpířské práce</t>
  </si>
  <si>
    <t>38</t>
  </si>
  <si>
    <t>K001</t>
  </si>
  <si>
    <t>Práce klempíře</t>
  </si>
  <si>
    <t>-1912810483</t>
  </si>
  <si>
    <t>116</t>
  </si>
  <si>
    <t>Fasádní práce</t>
  </si>
  <si>
    <t>39</t>
  </si>
  <si>
    <t>F001</t>
  </si>
  <si>
    <t>Instalace fásády z betonových desek</t>
  </si>
  <si>
    <t>-1522287342</t>
  </si>
  <si>
    <t>Svislé a kompletní konstrukce</t>
  </si>
  <si>
    <t>40</t>
  </si>
  <si>
    <t>317121103</t>
  </si>
  <si>
    <t>Montáž prefabrikovaných překladů délky přes 2200 do 4200 mm</t>
  </si>
  <si>
    <t>kus</t>
  </si>
  <si>
    <t>CS ÚRS 2025 01</t>
  </si>
  <si>
    <t>-1050795296</t>
  </si>
  <si>
    <t>Úpravy povrchů, podlahy a osazování výplní</t>
  </si>
  <si>
    <t>41</t>
  </si>
  <si>
    <t>612321141</t>
  </si>
  <si>
    <t>Vápenocementová omítka štuková dvouvrstvá vnitřních stěn nanášená ručně</t>
  </si>
  <si>
    <t>-716909356</t>
  </si>
  <si>
    <t>42</t>
  </si>
  <si>
    <t>6232545</t>
  </si>
  <si>
    <t>Oprava podlah po instalacích - topení + elektro</t>
  </si>
  <si>
    <t>1608838739</t>
  </si>
  <si>
    <t>43</t>
  </si>
  <si>
    <t>632441111</t>
  </si>
  <si>
    <t>Potěr anhydritový samonivelační tl přes 10 do 20 mm ze suchých směsí</t>
  </si>
  <si>
    <t>-35162880</t>
  </si>
  <si>
    <t>Konstrukce Heraklit</t>
  </si>
  <si>
    <t>44</t>
  </si>
  <si>
    <t>H001</t>
  </si>
  <si>
    <t xml:space="preserve">Kce stropu Heraklit  - podkladní  rošt latě KVH 60/40   </t>
  </si>
  <si>
    <t>m´</t>
  </si>
  <si>
    <t>-65202935</t>
  </si>
  <si>
    <t>45</t>
  </si>
  <si>
    <t>H002</t>
  </si>
  <si>
    <t xml:space="preserve">Heraklit - montáž stropních desek  </t>
  </si>
  <si>
    <t>1746731906</t>
  </si>
  <si>
    <t>46</t>
  </si>
  <si>
    <t>H003</t>
  </si>
  <si>
    <t>Kce stěn Heraklit - podkladní rošt KVH 60/40</t>
  </si>
  <si>
    <t>656568389</t>
  </si>
  <si>
    <t>47</t>
  </si>
  <si>
    <t>H004</t>
  </si>
  <si>
    <t>Heraklit - montáž desek stěna</t>
  </si>
  <si>
    <t>1671415269</t>
  </si>
  <si>
    <t>Ostatní konstrukce a práce, bourání</t>
  </si>
  <si>
    <t>48</t>
  </si>
  <si>
    <t>9612</t>
  </si>
  <si>
    <t>Demomtáž SDK konstrukce - stávající VZT</t>
  </si>
  <si>
    <t>-385374787</t>
  </si>
  <si>
    <t>49</t>
  </si>
  <si>
    <t>9613</t>
  </si>
  <si>
    <t xml:space="preserve">Pomocné práce pro elektroinstalece , VZT a topení   </t>
  </si>
  <si>
    <t>244697998</t>
  </si>
  <si>
    <t>50</t>
  </si>
  <si>
    <t>962032231</t>
  </si>
  <si>
    <t>Bourání zdiva z cihel pálených nebo vápenopískových na MV nebo MVC přes 1 m3</t>
  </si>
  <si>
    <t>m3</t>
  </si>
  <si>
    <t>462854968</t>
  </si>
  <si>
    <t>51</t>
  </si>
  <si>
    <t>965081223</t>
  </si>
  <si>
    <t>Bourání podlah z dlaždic keramických nebo xylolitových tl přes 10 mm plochy přes 1 m2</t>
  </si>
  <si>
    <t>-1408603192</t>
  </si>
  <si>
    <t>52</t>
  </si>
  <si>
    <t>968062356</t>
  </si>
  <si>
    <t>Vybourání dřevěných rámů oken dvojitých včetně křídel pl do 4 m2</t>
  </si>
  <si>
    <t>1751566257</t>
  </si>
  <si>
    <t>53</t>
  </si>
  <si>
    <t>968062456</t>
  </si>
  <si>
    <t>Vybourání dřevěných dveřních zárubní pl přes 2 m2</t>
  </si>
  <si>
    <t>2118162666</t>
  </si>
  <si>
    <t>54</t>
  </si>
  <si>
    <t>977151118</t>
  </si>
  <si>
    <t>Jádrové vrty diamantovými korunkami do stavebních materiálů D přes 90 do 100 mm</t>
  </si>
  <si>
    <t>1600413887</t>
  </si>
  <si>
    <t>997</t>
  </si>
  <si>
    <t>Doprava suti a vybouraných hmot</t>
  </si>
  <si>
    <t>55</t>
  </si>
  <si>
    <t>997013151</t>
  </si>
  <si>
    <t>Vnitrostaveništní doprava suti a vybouraných hmot pro budovy v do 6 m s omezením mechanizace</t>
  </si>
  <si>
    <t>t</t>
  </si>
  <si>
    <t>-2126892599</t>
  </si>
  <si>
    <t>56</t>
  </si>
  <si>
    <t>997013501</t>
  </si>
  <si>
    <t>Odvoz suti a vybouraných hmot na skládku nebo meziskládku do 1 km se složením</t>
  </si>
  <si>
    <t>1255956156</t>
  </si>
  <si>
    <t>57</t>
  </si>
  <si>
    <t>997013631</t>
  </si>
  <si>
    <t>Poplatek za uložení na skládce (skládkovné) stavebního odpadu směsného kód odpadu 17 09 04</t>
  </si>
  <si>
    <t>-1658626314</t>
  </si>
  <si>
    <t>PSV</t>
  </si>
  <si>
    <t>Práce a dodávky PSV</t>
  </si>
  <si>
    <t>721</t>
  </si>
  <si>
    <t>Zdravotechnika - vnitřní kanalizace</t>
  </si>
  <si>
    <t>58</t>
  </si>
  <si>
    <t>721241102</t>
  </si>
  <si>
    <t>Lapač střešních splavenin z litiny DN 125</t>
  </si>
  <si>
    <t>-1213967495</t>
  </si>
  <si>
    <t>763</t>
  </si>
  <si>
    <t>Konstrukce suché výstavby</t>
  </si>
  <si>
    <t>59</t>
  </si>
  <si>
    <t>763121425</t>
  </si>
  <si>
    <t>SDK stěna předsazená tl 112,5 mm profil CW+UW 100 deska 1xDF 12,5 s izolací EI 30 Rw do 12 dB</t>
  </si>
  <si>
    <t>-1403618225</t>
  </si>
  <si>
    <t>764</t>
  </si>
  <si>
    <t>Konstrukce klempířské</t>
  </si>
  <si>
    <t>60</t>
  </si>
  <si>
    <t>764508131</t>
  </si>
  <si>
    <t>Montáž kruhového svodu</t>
  </si>
  <si>
    <t>263009861</t>
  </si>
  <si>
    <t>61</t>
  </si>
  <si>
    <t>764508132</t>
  </si>
  <si>
    <t>Montáž objímky kruhového svodu</t>
  </si>
  <si>
    <t>700917087</t>
  </si>
  <si>
    <t>766</t>
  </si>
  <si>
    <t>Konstrukce truhlářské</t>
  </si>
  <si>
    <t>62</t>
  </si>
  <si>
    <t>766660001</t>
  </si>
  <si>
    <t>Montáž dveřních křídel otvíravých jednokřídlových š do 0,8 m do ocelové zárubně</t>
  </si>
  <si>
    <t>-1690824661</t>
  </si>
  <si>
    <t>767</t>
  </si>
  <si>
    <t>Konstrukce zámečnické</t>
  </si>
  <si>
    <t>63</t>
  </si>
  <si>
    <t>767610118</t>
  </si>
  <si>
    <t>Montáž oken kovových jednoduchých pevných do zdiva pl přes 2,5 m2</t>
  </si>
  <si>
    <t>-906114302</t>
  </si>
  <si>
    <t>02 - Stavební materiál</t>
  </si>
  <si>
    <t>Soupis:</t>
  </si>
  <si>
    <t>02.1 - Elektro materiál</t>
  </si>
  <si>
    <t>HSV - HSV</t>
  </si>
  <si>
    <t xml:space="preserve">    001 - Položky všech ceníků</t>
  </si>
  <si>
    <t xml:space="preserve">    002 - Materiály</t>
  </si>
  <si>
    <t xml:space="preserve">    003 - Dodávky zařízení (specifikace)</t>
  </si>
  <si>
    <t>001</t>
  </si>
  <si>
    <t>Položky všech ceníků</t>
  </si>
  <si>
    <t>M</t>
  </si>
  <si>
    <t>210010302</t>
  </si>
  <si>
    <t xml:space="preserve">krabice přístrojová zapuštěná kruhová 1904 do sádrokartonu					</t>
  </si>
  <si>
    <t>988414930</t>
  </si>
  <si>
    <t>210010311</t>
  </si>
  <si>
    <t xml:space="preserve">krabice odbočná s víčkem (1902, KO 68, KU 68) kruhová bez zapojení					</t>
  </si>
  <si>
    <t>-1118005328</t>
  </si>
  <si>
    <t>210010313</t>
  </si>
  <si>
    <t xml:space="preserve">krabice odbočná s víčkem (KO 125) čtvercová bez zapojení					</t>
  </si>
  <si>
    <t>814901030</t>
  </si>
  <si>
    <t>215012130</t>
  </si>
  <si>
    <t xml:space="preserve">lišta vkládací s víčkem 60mm					</t>
  </si>
  <si>
    <t>306489295</t>
  </si>
  <si>
    <t>210010002</t>
  </si>
  <si>
    <t xml:space="preserve">trubka plastová ohebná instalační průměr 16mm (PO)					</t>
  </si>
  <si>
    <t>-1365545857</t>
  </si>
  <si>
    <t>210010003</t>
  </si>
  <si>
    <t xml:space="preserve">trubka plastová ohebná instalační průměr 23mm (PO)					</t>
  </si>
  <si>
    <t>170152352</t>
  </si>
  <si>
    <t>216010052</t>
  </si>
  <si>
    <t xml:space="preserve">trubka instalační KOPOFLEX průměr 50mm					</t>
  </si>
  <si>
    <t>236865226</t>
  </si>
  <si>
    <t>220261622</t>
  </si>
  <si>
    <t xml:space="preserve">hmoždinky R=8mm </t>
  </si>
  <si>
    <t>-1460980261</t>
  </si>
  <si>
    <t>210020652</t>
  </si>
  <si>
    <t xml:space="preserve">nosné konstrukce pro zařízení o váze do 10 kg					</t>
  </si>
  <si>
    <t>706199862</t>
  </si>
  <si>
    <t>210800547</t>
  </si>
  <si>
    <t xml:space="preserve">CY 6mm2 (H07V-U) zelenožlutý (PU)					</t>
  </si>
  <si>
    <t>1756131447</t>
  </si>
  <si>
    <t>210800549</t>
  </si>
  <si>
    <t xml:space="preserve">CY 16mm2 (H07V-U) zelenožlutý (PU)					</t>
  </si>
  <si>
    <t>272160503</t>
  </si>
  <si>
    <t>210810045</t>
  </si>
  <si>
    <t xml:space="preserve">CYKY-CYKYm 3Ax1.5mm2 (CYKY 3O1.5) 750V (PU)					</t>
  </si>
  <si>
    <t>196123717</t>
  </si>
  <si>
    <t>-478955866</t>
  </si>
  <si>
    <t>210810046</t>
  </si>
  <si>
    <t xml:space="preserve">CYKY-CYKYm 3Cx2.5mm2 (CYKY 3J2.5) 750V (PU)					</t>
  </si>
  <si>
    <t>-272726587</t>
  </si>
  <si>
    <t>210810055</t>
  </si>
  <si>
    <t xml:space="preserve">CYKY-CYKYm 5Cx1.5mm2 (CYKY 5J1.5) 750V (PU)					</t>
  </si>
  <si>
    <t>351581434</t>
  </si>
  <si>
    <t>210810042</t>
  </si>
  <si>
    <t xml:space="preserve">CYKY-CYKYm 2Ax2.5mm2 (CYKY 2O2.5) 750V (PU)					</t>
  </si>
  <si>
    <t>1519425236</t>
  </si>
  <si>
    <t>210810056</t>
  </si>
  <si>
    <t xml:space="preserve">CYKY-CYKYm 5Cx2.5mm2 (CYKY 5J2.5) 750V (PU)					</t>
  </si>
  <si>
    <t>-559616541</t>
  </si>
  <si>
    <t>210810058</t>
  </si>
  <si>
    <t xml:space="preserve">CYKY-CYKYm 7x1.5mm2 750V (PU)					</t>
  </si>
  <si>
    <t>40586772</t>
  </si>
  <si>
    <t>210860222</t>
  </si>
  <si>
    <t xml:space="preserve">JYTY 3x1mm (PU)					</t>
  </si>
  <si>
    <t>-1654556369</t>
  </si>
  <si>
    <t>210860248</t>
  </si>
  <si>
    <t xml:space="preserve">UTP cat6e (VU)					</t>
  </si>
  <si>
    <t>1189501231</t>
  </si>
  <si>
    <t>216800017</t>
  </si>
  <si>
    <t xml:space="preserve">Kabel hdmi 10m					</t>
  </si>
  <si>
    <t>-678924082</t>
  </si>
  <si>
    <t>210100003</t>
  </si>
  <si>
    <t xml:space="preserve">ukončení vodiče v rozvaděči vč. zapojení a koncovky do 16mm2					</t>
  </si>
  <si>
    <t>82819277</t>
  </si>
  <si>
    <t>210100001</t>
  </si>
  <si>
    <t xml:space="preserve">ukončení vodiče v rozvaděči vč. zapojení a koncovky do 2.5mm2					</t>
  </si>
  <si>
    <t>-2058170225</t>
  </si>
  <si>
    <t>216110001</t>
  </si>
  <si>
    <t xml:space="preserve">spínač nástěnný prostředí obyčejné 1-pólový řazení 1 TANGO					</t>
  </si>
  <si>
    <t>-878686258</t>
  </si>
  <si>
    <t>216110002</t>
  </si>
  <si>
    <t xml:space="preserve">spínač nástěnný prostředí obyčejné 1-pólový řazení 5 TANGO					</t>
  </si>
  <si>
    <t>1591618908</t>
  </si>
  <si>
    <t>216110003</t>
  </si>
  <si>
    <t xml:space="preserve">spínač nástěnný prostředí obyčejné 1-pólový řazení 6 TANGO					</t>
  </si>
  <si>
    <t>-184986331</t>
  </si>
  <si>
    <t>210010405</t>
  </si>
  <si>
    <t xml:space="preserve">krabice podlahová Kopobox (sestava bez přístrojů)					</t>
  </si>
  <si>
    <t>-1607499926</t>
  </si>
  <si>
    <t>216111221</t>
  </si>
  <si>
    <t xml:space="preserve">zásuvka TANGO chráněná					</t>
  </si>
  <si>
    <t>1900692263</t>
  </si>
  <si>
    <t>2161112211</t>
  </si>
  <si>
    <t xml:space="preserve">zásuvka TANGO									</t>
  </si>
  <si>
    <t>1149091406</t>
  </si>
  <si>
    <t>210111011</t>
  </si>
  <si>
    <t xml:space="preserve">zásuvka polozap./zapuštěná 10/16A 250V 2P+Z profil 45					</t>
  </si>
  <si>
    <t>864029537</t>
  </si>
  <si>
    <t>360847592</t>
  </si>
  <si>
    <t>210111103</t>
  </si>
  <si>
    <t xml:space="preserve">zásuvka prům. CEE do 500V typ CZ 1643/1645 H/S/Z 3P+Z					</t>
  </si>
  <si>
    <t>-537460204</t>
  </si>
  <si>
    <t>210192551</t>
  </si>
  <si>
    <t xml:space="preserve">svorkovnice ochr. pospojení vč. zapojení 					</t>
  </si>
  <si>
    <t>508368744</t>
  </si>
  <si>
    <t>216201061</t>
  </si>
  <si>
    <t xml:space="preserve">LED svítidlo přisazené dle tabulky svítidel					</t>
  </si>
  <si>
    <t>-1026236415</t>
  </si>
  <si>
    <t>853286131</t>
  </si>
  <si>
    <t>216200002</t>
  </si>
  <si>
    <t xml:space="preserve">svítidlo nástěnné, s vypínačem, na otočném ramínku					</t>
  </si>
  <si>
    <t>-1879862024</t>
  </si>
  <si>
    <t>002</t>
  </si>
  <si>
    <t>Materiály</t>
  </si>
  <si>
    <t>1684228</t>
  </si>
  <si>
    <t xml:space="preserve">Krabice univerzální KU68LD/1 o73x45mm do sádrokartonu					</t>
  </si>
  <si>
    <t>-987356014</t>
  </si>
  <si>
    <t>1043432</t>
  </si>
  <si>
    <t xml:space="preserve">Svorka krabicová 273-102 4x2,5					</t>
  </si>
  <si>
    <t>-1493936969</t>
  </si>
  <si>
    <t>1043459</t>
  </si>
  <si>
    <t xml:space="preserve">Svorka krabicová 2273-104 3x2,5 oranž					</t>
  </si>
  <si>
    <t>-422462572</t>
  </si>
  <si>
    <t>1205951</t>
  </si>
  <si>
    <t xml:space="preserve">VUK 68-SK víčko sádrokartonové krabice					</t>
  </si>
  <si>
    <t>-370742418</t>
  </si>
  <si>
    <t>421202621</t>
  </si>
  <si>
    <t>8104349</t>
  </si>
  <si>
    <t xml:space="preserve">Krabice odbočná KO125/1L s víčkem V125/1 do sádrokartonu					</t>
  </si>
  <si>
    <t>1134741832</t>
  </si>
  <si>
    <t>1212501</t>
  </si>
  <si>
    <t xml:space="preserve">Lišta vkládací  60x 40 bílá LH 3m					</t>
  </si>
  <si>
    <t>602030539</t>
  </si>
  <si>
    <t>1245464</t>
  </si>
  <si>
    <t xml:space="preserve">Trubka ohebná 320N FX 16 světle šedá 50m					</t>
  </si>
  <si>
    <t>739965364</t>
  </si>
  <si>
    <t>1294224</t>
  </si>
  <si>
    <t xml:space="preserve">Trubka ohebná 125N 20mm LPE-2 2320/LPE-2 oranžová 100m					</t>
  </si>
  <si>
    <t>957821613</t>
  </si>
  <si>
    <t>1177140</t>
  </si>
  <si>
    <t xml:space="preserve">Trubka zemní ohebná KOPOFLEX  50 červená 50m					</t>
  </si>
  <si>
    <t>-1460813772</t>
  </si>
  <si>
    <t>1201386</t>
  </si>
  <si>
    <t xml:space="preserve">Hmoždinka do sádrokartonu HS 6					</t>
  </si>
  <si>
    <t>-1252164135</t>
  </si>
  <si>
    <t>04100</t>
  </si>
  <si>
    <t xml:space="preserve">Fe profil U 40					</t>
  </si>
  <si>
    <t>kg</t>
  </si>
  <si>
    <t>1059522007</t>
  </si>
  <si>
    <t>04104</t>
  </si>
  <si>
    <t xml:space="preserve">Fe pásek 5x40mm					</t>
  </si>
  <si>
    <t>-1441902571</t>
  </si>
  <si>
    <t>1001110</t>
  </si>
  <si>
    <t xml:space="preserve">Vodič CY  6 H07V-U zeleno-žlutá					</t>
  </si>
  <si>
    <t>-815046232</t>
  </si>
  <si>
    <t>1538062</t>
  </si>
  <si>
    <t xml:space="preserve">Vodič CY 16 H07V-U zeleno-žlutá					</t>
  </si>
  <si>
    <t>1439366579</t>
  </si>
  <si>
    <t>1257856</t>
  </si>
  <si>
    <t xml:space="preserve">Kabel CYKY-O  3x 1,5 /100m					</t>
  </si>
  <si>
    <t>-1178621072</t>
  </si>
  <si>
    <t>1257864</t>
  </si>
  <si>
    <t xml:space="preserve">Kabel CYKY-J  3x 1,5 /100m					</t>
  </si>
  <si>
    <t>-1631125920</t>
  </si>
  <si>
    <t>1258074</t>
  </si>
  <si>
    <t xml:space="preserve">Kabel CYKY-J  3x 2,5 /100m					</t>
  </si>
  <si>
    <t>-735372156</t>
  </si>
  <si>
    <t>1258046</t>
  </si>
  <si>
    <t xml:space="preserve">Kabel CYKY-J  5x 1,5 /100m					</t>
  </si>
  <si>
    <t>-79295090</t>
  </si>
  <si>
    <t>1257851</t>
  </si>
  <si>
    <t xml:space="preserve">Kabel CYKY-O  2x 2,5 /100m					</t>
  </si>
  <si>
    <t>158581958</t>
  </si>
  <si>
    <t>1257871</t>
  </si>
  <si>
    <t xml:space="preserve">Kabel CYKY-J  5x 2,5 /100m					</t>
  </si>
  <si>
    <t>1774260743</t>
  </si>
  <si>
    <t>7402194</t>
  </si>
  <si>
    <t xml:space="preserve">Kabel CYKY-J  7x 1,5 buben					</t>
  </si>
  <si>
    <t>920600032</t>
  </si>
  <si>
    <t>1259783</t>
  </si>
  <si>
    <t xml:space="preserve">Kabel JYTY-O  3x1					</t>
  </si>
  <si>
    <t>-755181400</t>
  </si>
  <si>
    <t>2024361</t>
  </si>
  <si>
    <t xml:space="preserve">Kabel UTP Cat.6 PVC drát šedá buben 500m Solarix					</t>
  </si>
  <si>
    <t>-2003290637</t>
  </si>
  <si>
    <t>0101-115</t>
  </si>
  <si>
    <t xml:space="preserve">HDMI kabel 10 m / propojovací kabel, přenos obrazu a zvuku 					</t>
  </si>
  <si>
    <t>-1909375247</t>
  </si>
  <si>
    <t>1006287</t>
  </si>
  <si>
    <t xml:space="preserve">Oko kabelové příložkové 7580-07 16/6					</t>
  </si>
  <si>
    <t>1286266708</t>
  </si>
  <si>
    <t>1109606</t>
  </si>
  <si>
    <t xml:space="preserve">ABB přístroj spínače 1 (1So) strojek					</t>
  </si>
  <si>
    <t>-376957473</t>
  </si>
  <si>
    <t>64</t>
  </si>
  <si>
    <t>1109614</t>
  </si>
  <si>
    <t xml:space="preserve">Tango kryt spínače jednoduchý bílá					</t>
  </si>
  <si>
    <t>36776720</t>
  </si>
  <si>
    <t>65</t>
  </si>
  <si>
    <t>1110818</t>
  </si>
  <si>
    <t xml:space="preserve">Tango rámeček 1-násobný bílá					</t>
  </si>
  <si>
    <t>-1152354204</t>
  </si>
  <si>
    <t>66</t>
  </si>
  <si>
    <t>1109630</t>
  </si>
  <si>
    <t xml:space="preserve">ABB přístroj spínače 5 strojek sériový					</t>
  </si>
  <si>
    <t>1384667674</t>
  </si>
  <si>
    <t>67</t>
  </si>
  <si>
    <t>1109702</t>
  </si>
  <si>
    <t xml:space="preserve">Tango kryt spínače dělený bílá					</t>
  </si>
  <si>
    <t>-303783973</t>
  </si>
  <si>
    <t>68</t>
  </si>
  <si>
    <t>1785767214</t>
  </si>
  <si>
    <t>69</t>
  </si>
  <si>
    <t>1019862</t>
  </si>
  <si>
    <t xml:space="preserve">ABB přístroj spínače 6 (6So) strojek střídavý					</t>
  </si>
  <si>
    <t>-1551084750</t>
  </si>
  <si>
    <t>70</t>
  </si>
  <si>
    <t>890864839</t>
  </si>
  <si>
    <t>71</t>
  </si>
  <si>
    <t>1046364</t>
  </si>
  <si>
    <t xml:space="preserve">KRABICE PODL. KOPOBOX 57 rám					</t>
  </si>
  <si>
    <t>-2072692527</t>
  </si>
  <si>
    <t>72</t>
  </si>
  <si>
    <t>35952</t>
  </si>
  <si>
    <t xml:space="preserve">DESKA KRYCI KPV 4x4x45 DO PODL KRABICE					</t>
  </si>
  <si>
    <t>-18525016</t>
  </si>
  <si>
    <t>73</t>
  </si>
  <si>
    <t>2032863</t>
  </si>
  <si>
    <t xml:space="preserve">Rám podlahová krabice KOPOBOX 57					</t>
  </si>
  <si>
    <t>-574021450</t>
  </si>
  <si>
    <t>74</t>
  </si>
  <si>
    <t>752008706</t>
  </si>
  <si>
    <t>75</t>
  </si>
  <si>
    <t>1254358</t>
  </si>
  <si>
    <t xml:space="preserve">Tango zásuvka 1-násobná přepěťová s clonkami bílá					</t>
  </si>
  <si>
    <t>1061051258</t>
  </si>
  <si>
    <t>76</t>
  </si>
  <si>
    <t>-162806328</t>
  </si>
  <si>
    <t>77</t>
  </si>
  <si>
    <t>1197036</t>
  </si>
  <si>
    <t xml:space="preserve">Tango zásuvka 1-násobná bílá					</t>
  </si>
  <si>
    <t>-685877026</t>
  </si>
  <si>
    <t>78</t>
  </si>
  <si>
    <t>5013101</t>
  </si>
  <si>
    <t xml:space="preserve">Profil 45 zásuvka 1-násobná přepěťová bílá (RAL 9010)					</t>
  </si>
  <si>
    <t>874226824</t>
  </si>
  <si>
    <t>79</t>
  </si>
  <si>
    <t>2500715</t>
  </si>
  <si>
    <t xml:space="preserve">Mosaic zásuvka 2-násobná bílá					</t>
  </si>
  <si>
    <t>-1615273291</t>
  </si>
  <si>
    <t>80</t>
  </si>
  <si>
    <t>10.079.985</t>
  </si>
  <si>
    <t xml:space="preserve">PCE Zásuvka 16A/400V 5-pólová pod omítku IP44					</t>
  </si>
  <si>
    <t>1783784335</t>
  </si>
  <si>
    <t>81</t>
  </si>
  <si>
    <t>10.792.827</t>
  </si>
  <si>
    <t xml:space="preserve">KOPOS Krabice KO 125 E/EQ02					</t>
  </si>
  <si>
    <t>-340404356</t>
  </si>
  <si>
    <t>82</t>
  </si>
  <si>
    <t>1066983</t>
  </si>
  <si>
    <t xml:space="preserve">Lišta potenciálového vyrovnání 1809					</t>
  </si>
  <si>
    <t>384959965</t>
  </si>
  <si>
    <t>83</t>
  </si>
  <si>
    <t>32144</t>
  </si>
  <si>
    <t xml:space="preserve">svítidlo LED nástěnné, s vypínačem, na otočném ramínku, E27, IP40					</t>
  </si>
  <si>
    <t>-22537339</t>
  </si>
  <si>
    <t>84</t>
  </si>
  <si>
    <t>1126982</t>
  </si>
  <si>
    <t xml:space="preserve">GARO LED22 SMD E27-NW Světelný zdroj					</t>
  </si>
  <si>
    <t>-1732073412</t>
  </si>
  <si>
    <t>003</t>
  </si>
  <si>
    <t>Dodávky zařízení (specifikace)</t>
  </si>
  <si>
    <t>85</t>
  </si>
  <si>
    <t>rozvaděč R13 - úprava a doplnění dle výkresu D.1.4.1.6</t>
  </si>
  <si>
    <t>-180627460</t>
  </si>
  <si>
    <t>86</t>
  </si>
  <si>
    <t xml:space="preserve">rozvaděč R13.1 dle výkresu D.1.4.1.7 					</t>
  </si>
  <si>
    <t>-1813432714</t>
  </si>
  <si>
    <t>87</t>
  </si>
  <si>
    <t>03</t>
  </si>
  <si>
    <t xml:space="preserve">ovládací skříň dle výkresu  D.1.4.1.8 					</t>
  </si>
  <si>
    <t>1665617945</t>
  </si>
  <si>
    <t>88</t>
  </si>
  <si>
    <t>04</t>
  </si>
  <si>
    <t xml:space="preserve">sestava LED přisazených svítidel dle arch. specifikace a výpočtu osvětlení 					</t>
  </si>
  <si>
    <t>-1242899507</t>
  </si>
  <si>
    <t>89</t>
  </si>
  <si>
    <t>05</t>
  </si>
  <si>
    <t xml:space="preserve">přeložení optického vedení do připravené trasy v podlaze a prodloužení mikrotrubičky HDPE dle výkresu D.1.4.1.5					</t>
  </si>
  <si>
    <t>341174446</t>
  </si>
  <si>
    <t>02.2 - Instalatérský materiál</t>
  </si>
  <si>
    <t>Radiátor deskový Korado 22 55200 VK Plan - R white</t>
  </si>
  <si>
    <t>-1084308782</t>
  </si>
  <si>
    <t>Radiátor deskový Korado 22 55140 VK Plan - R white</t>
  </si>
  <si>
    <t>-1819812916</t>
  </si>
  <si>
    <t>Radiátor deskový Korado 22 55180 VK Plan - R white</t>
  </si>
  <si>
    <t>854133854</t>
  </si>
  <si>
    <t>Hlavice termostatická</t>
  </si>
  <si>
    <t>458420970</t>
  </si>
  <si>
    <t>Autogen</t>
  </si>
  <si>
    <t>-208437333</t>
  </si>
  <si>
    <t>Tvarovky Cu 18 lisovací</t>
  </si>
  <si>
    <t>-1114491979</t>
  </si>
  <si>
    <t>Trubka Cu 18+ izolace</t>
  </si>
  <si>
    <t>923864670</t>
  </si>
  <si>
    <t>Materiál PPR 20 - voda</t>
  </si>
  <si>
    <t>-193261541</t>
  </si>
  <si>
    <t>Materiál HT odpadní 75-40</t>
  </si>
  <si>
    <t>-2035279169</t>
  </si>
  <si>
    <t>Sifon HL 138 klimatizační</t>
  </si>
  <si>
    <t>-1299604091</t>
  </si>
  <si>
    <t>02.3 - Vzduchotechnický materiál</t>
  </si>
  <si>
    <t>1.01</t>
  </si>
  <si>
    <t>Kruhový tlumič hluku MAA 315/L=900</t>
  </si>
  <si>
    <t>1899056575</t>
  </si>
  <si>
    <t>1.02</t>
  </si>
  <si>
    <t>Filtrační kazeta MFL 200/5 vč MFR 200/5 a včetně náhradní filtrační vložky MFR 200/5</t>
  </si>
  <si>
    <t>-209143235</t>
  </si>
  <si>
    <t>1.03</t>
  </si>
  <si>
    <t>Přívodní výustka NOVA-C-2-325x75-R1</t>
  </si>
  <si>
    <t>-168143139</t>
  </si>
  <si>
    <t>1.04</t>
  </si>
  <si>
    <t>Přívodní výustka NOVA-A-2-2-280x200-R1-UR</t>
  </si>
  <si>
    <t>-1033719687</t>
  </si>
  <si>
    <t>1.05</t>
  </si>
  <si>
    <t>Přívodní výustka NOVA-C-2-525x125-R1</t>
  </si>
  <si>
    <t>-1562409220</t>
  </si>
  <si>
    <t>1.06</t>
  </si>
  <si>
    <t>Koncový výfukový kus (krycí mřížka) na konec SPIRO potrubí průměr 315mm</t>
  </si>
  <si>
    <t>632017806</t>
  </si>
  <si>
    <t>1.07</t>
  </si>
  <si>
    <t xml:space="preserve">Odsávací zákryt 1250x500x380mm s napojovacím hrdlem 200x200/L=70+VS s přírubou                                                                                          </t>
  </si>
  <si>
    <t>-1050183220</t>
  </si>
  <si>
    <t>1.08</t>
  </si>
  <si>
    <t>Regulační klapka RK 200x200 R</t>
  </si>
  <si>
    <t>176288577</t>
  </si>
  <si>
    <t>1.09</t>
  </si>
  <si>
    <t>Regulační klapka RK pr.200 R</t>
  </si>
  <si>
    <t>1543381430</t>
  </si>
  <si>
    <t>1.10</t>
  </si>
  <si>
    <t>Krycí mřížka 500x400 z pozink.drátu tl.1mm s oky 10x10</t>
  </si>
  <si>
    <t>771242986</t>
  </si>
  <si>
    <t>1.11</t>
  </si>
  <si>
    <t>Krycí mřížka 450x250 z pozink.drátu tl.1mm s oky 10x10</t>
  </si>
  <si>
    <t>-477263551</t>
  </si>
  <si>
    <t>1.12</t>
  </si>
  <si>
    <t>Regulační klapka těsná RKT 355x200 ovl.SM vč. servopohonu 230V s havarijní pružinou</t>
  </si>
  <si>
    <t>-1772585635</t>
  </si>
  <si>
    <t>1.13</t>
  </si>
  <si>
    <t>Regulační klapka těsná RKT 315x400 ovl.SM vč. servopohonu 230V s havarijní pružinou</t>
  </si>
  <si>
    <t>18472945</t>
  </si>
  <si>
    <t>1.14</t>
  </si>
  <si>
    <t>Regulační klapka těsná  pr.315 bez přírub, ovl.SM vč. servopohonu 230V s havarijní pružinou</t>
  </si>
  <si>
    <t>25941441</t>
  </si>
  <si>
    <t>1.15</t>
  </si>
  <si>
    <t>Regulační klapka těsná RKT 400x500 ovl.SM vč. servopohonu 230V s havarijní pružinou</t>
  </si>
  <si>
    <t>1092859753</t>
  </si>
  <si>
    <t>1.16</t>
  </si>
  <si>
    <t>-1433279959</t>
  </si>
  <si>
    <t>1.17</t>
  </si>
  <si>
    <t>2000704731</t>
  </si>
  <si>
    <t>1.18</t>
  </si>
  <si>
    <t>Regulační klapka těsná RKT 450x250 ovl.SM vč. servopohonu 230V s havarijní pružinou</t>
  </si>
  <si>
    <t>-1139531481</t>
  </si>
  <si>
    <t>1.19</t>
  </si>
  <si>
    <t>Ohebná hadice SONOVAC 25, průměr 315</t>
  </si>
  <si>
    <t>196451785</t>
  </si>
  <si>
    <t>1.20</t>
  </si>
  <si>
    <t>Ventilátor rohový TERNO S-250-KB-VTR (230V)</t>
  </si>
  <si>
    <t>-1303929792</t>
  </si>
  <si>
    <t>1.21</t>
  </si>
  <si>
    <t>Díl filtrační kapsový s bočním vyjímáním filtračních vložek TERNO S-F-250 - třída filtrace M5 včetně 2ks náhradních vožek do filtru</t>
  </si>
  <si>
    <t>1423372429</t>
  </si>
  <si>
    <t>1.22</t>
  </si>
  <si>
    <t>Tlumič hluku REA 250</t>
  </si>
  <si>
    <t>-1002003989</t>
  </si>
  <si>
    <t>1.23</t>
  </si>
  <si>
    <t>Pružná vložka PV 250</t>
  </si>
  <si>
    <t>-1609027734</t>
  </si>
  <si>
    <t>1.24</t>
  </si>
  <si>
    <t>Odvodňovací nátrubek Js 20</t>
  </si>
  <si>
    <t>311644297</t>
  </si>
  <si>
    <t>1.25</t>
  </si>
  <si>
    <t>Čtyřhranné potrubí z celopozinkovaného plechu sk.I, ON 120405, včetně tvarovek</t>
  </si>
  <si>
    <t>1832355507</t>
  </si>
  <si>
    <t>1.26</t>
  </si>
  <si>
    <t>Kruhové potrubí z celopozinkovaného plechu sk.I, ON  120311 (SPIRO), včetně tvarovek</t>
  </si>
  <si>
    <t>583731437</t>
  </si>
  <si>
    <t>1.27</t>
  </si>
  <si>
    <t>1158793268</t>
  </si>
  <si>
    <t>2.1</t>
  </si>
  <si>
    <t>Příruba 500x400</t>
  </si>
  <si>
    <t>-216665011</t>
  </si>
  <si>
    <t>2.2</t>
  </si>
  <si>
    <t>Příruba 315x400</t>
  </si>
  <si>
    <t>-1346126392</t>
  </si>
  <si>
    <t>D.01</t>
  </si>
  <si>
    <t>Závěsy, těsnící a spojovací mat., závěsový materiál</t>
  </si>
  <si>
    <t>-67957005</t>
  </si>
  <si>
    <t>I.01</t>
  </si>
  <si>
    <t xml:space="preserve">Tepelná parotěsná izolace samolepící vnitřní tl.30mm s AL.fólií </t>
  </si>
  <si>
    <t>31577632</t>
  </si>
  <si>
    <t>I.02</t>
  </si>
  <si>
    <t xml:space="preserve">Tepelná parotěsná izolace samolepící vnitřní tl.20mm s AL.fólií </t>
  </si>
  <si>
    <t>-1469276699</t>
  </si>
  <si>
    <t>I.03</t>
  </si>
  <si>
    <t xml:space="preserve">Tepelná parotěsná izolace samolepící vnitřní tl.30mm vč polepu fólií vhodnou do venkovního prostředí </t>
  </si>
  <si>
    <t>-1514373984</t>
  </si>
  <si>
    <t>I.04</t>
  </si>
  <si>
    <t>Nátěr potrubí VZT - odstín barvy určí architekt</t>
  </si>
  <si>
    <t>-1589628988</t>
  </si>
  <si>
    <t>02.4 - Obklad Heraklit</t>
  </si>
  <si>
    <t>197003393</t>
  </si>
  <si>
    <t>Podhled dřev Fine KB AK-01 1250x625x25 mm RAL3004 Heradesign (27,34 m2/bal.)</t>
  </si>
  <si>
    <t>-576058082</t>
  </si>
  <si>
    <t>099</t>
  </si>
  <si>
    <t>vedl. pořizovací náklady - příplatek za nastavení linky</t>
  </si>
  <si>
    <t>-1669554377</t>
  </si>
  <si>
    <t>197004028</t>
  </si>
  <si>
    <t>Podhled deska akustická izolace CNF Board D9 25x625x1200 mm Heradesign (7,5 m2/bal.)</t>
  </si>
  <si>
    <t>-1917261669</t>
  </si>
  <si>
    <t>47411010</t>
  </si>
  <si>
    <t>Vak krycí z mikrofólie Heradesign (250 ks/bal) 750x1400 mm KCS</t>
  </si>
  <si>
    <t>2142547894</t>
  </si>
  <si>
    <t>417020115</t>
  </si>
  <si>
    <t>Vrut pro Heradesign 4,5x50 mm (200 ks) galvanizovaný + barva na zaretušování vrutů RAL3004 (5 kg)</t>
  </si>
  <si>
    <t>bal</t>
  </si>
  <si>
    <t>-420899169</t>
  </si>
  <si>
    <t>94283939</t>
  </si>
  <si>
    <t>Šablona Heradesign 1200x600 Amf</t>
  </si>
  <si>
    <t>658342181</t>
  </si>
  <si>
    <t>191248031</t>
  </si>
  <si>
    <t>Hlavice dotahovací HD bitholder easy Amf</t>
  </si>
  <si>
    <t>-1201606895</t>
  </si>
  <si>
    <t>02.5 - Obklad překlížka</t>
  </si>
  <si>
    <t>00516/0006</t>
  </si>
  <si>
    <t>PREKLIZKA EN314-2/TR.3 BRIZA BB/CP 7x MULTIPLEX</t>
  </si>
  <si>
    <t>1180197781</t>
  </si>
  <si>
    <t>PVC homogenní nalepené na překlížce</t>
  </si>
  <si>
    <t>-1179023256</t>
  </si>
  <si>
    <t>00519/0006</t>
  </si>
  <si>
    <t>PREKLIZKA EN314-2/TR.3 BRIZA BB/CP 11x MULTIPLEX</t>
  </si>
  <si>
    <t>-2078326087</t>
  </si>
  <si>
    <t>02.6 - Materiál Teraco</t>
  </si>
  <si>
    <t>Teracová podlaha</t>
  </si>
  <si>
    <t>-217946614</t>
  </si>
  <si>
    <t>Teracový sokl</t>
  </si>
  <si>
    <t>1061496484</t>
  </si>
  <si>
    <t>02.7 - Materiál podlah PVC</t>
  </si>
  <si>
    <t>Podlaha homogení PVC</t>
  </si>
  <si>
    <t>-1982112791</t>
  </si>
  <si>
    <t>Soklová lišta WLK</t>
  </si>
  <si>
    <t>1815866473</t>
  </si>
  <si>
    <t>02.8 - Rošt obkladu</t>
  </si>
  <si>
    <t>56988/0605</t>
  </si>
  <si>
    <t>HOBLOVANA LAT SMRK STORA PRUMYSLOVA KVALITA, S10</t>
  </si>
  <si>
    <t>-1261539319</t>
  </si>
  <si>
    <t>02.9 - Výplně otvorů vnitřních</t>
  </si>
  <si>
    <t>SPL.0038554.URS</t>
  </si>
  <si>
    <t>dveře skládací na stěnu Elegant CPL laminát standard 13 165/197</t>
  </si>
  <si>
    <t>-1833159692</t>
  </si>
  <si>
    <t>SPL.0038550.URS</t>
  </si>
  <si>
    <t>dveře skládací na stěnu Elegant CPL laminát standard 13 80/197</t>
  </si>
  <si>
    <t>1691047338</t>
  </si>
  <si>
    <t>02.10 - Výplně otvorů obvodových</t>
  </si>
  <si>
    <t>55341013</t>
  </si>
  <si>
    <t>okno Al otevíravé/sklopné trojsklo přes plochu 1m2 v 1,5-2,5m</t>
  </si>
  <si>
    <t>1274305260</t>
  </si>
  <si>
    <t>59640026</t>
  </si>
  <si>
    <t>překlad keramický nosný š 70mm dl 2,25m</t>
  </si>
  <si>
    <t>792843763</t>
  </si>
  <si>
    <t>02.11 - Materiál vnějšího oplechování</t>
  </si>
  <si>
    <t>Plech oplechování detailů</t>
  </si>
  <si>
    <t>-1182343884</t>
  </si>
  <si>
    <t>55349325</t>
  </si>
  <si>
    <t>svod kruhový TiZn "leskle válcovaný" tl 0,7mm D 120mm</t>
  </si>
  <si>
    <t>-1009183377</t>
  </si>
  <si>
    <t>55349429</t>
  </si>
  <si>
    <t>vsuvka pro napojení svodu TiZn "leskle válcovaný" D 120mm</t>
  </si>
  <si>
    <t>1163838</t>
  </si>
  <si>
    <t>55349395</t>
  </si>
  <si>
    <t>vrut FeZn pro objímku TiZn svodu dl 300mm</t>
  </si>
  <si>
    <t>-934076251</t>
  </si>
  <si>
    <t>55244101</t>
  </si>
  <si>
    <t>lapač litinový střešních splavenin DN 125</t>
  </si>
  <si>
    <t>1195564614</t>
  </si>
  <si>
    <t>02.12 - Fasádní prvky</t>
  </si>
  <si>
    <t>Betonové desky z grafického betonu</t>
  </si>
  <si>
    <t>604414455</t>
  </si>
  <si>
    <t>Podkonstrukce profily + lepení SIKA TackPanel</t>
  </si>
  <si>
    <t>-100554792</t>
  </si>
  <si>
    <t>Antigraffiti nátěr betonových desek Barbakan stachema</t>
  </si>
  <si>
    <t>-239293611</t>
  </si>
  <si>
    <t>SŠS Vysoké Mýto. Komenského 1, 566 01 Vysoké Mýto</t>
  </si>
  <si>
    <t>CZ49314785</t>
  </si>
  <si>
    <t>Laboratoř betonu a mechaniky zemin</t>
  </si>
  <si>
    <t>AAA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</si>
</sst>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34">
    <font>
      <sz val="8"/>
      <color rgb="FF000000"/>
      <name val="Arial"/>
      <scheme val="minor"/>
    </font>
    <font>
      <sz val="8"/>
      <color rgb="FFFFFFFF"/>
      <name val="Arial"/>
    </font>
    <font>
      <sz val="8"/>
      <color theme="1"/>
      <name val="Arial"/>
    </font>
    <font>
      <b/>
      <sz val="14"/>
      <color theme="1"/>
      <name val="Arial"/>
    </font>
    <font>
      <sz val="8"/>
      <color rgb="FF3366FF"/>
      <name val="Arial"/>
    </font>
    <font>
      <sz val="10"/>
      <color rgb="FF969696"/>
      <name val="Arial"/>
    </font>
    <font>
      <sz val="10"/>
      <color theme="1"/>
      <name val="Arial"/>
    </font>
    <font>
      <b/>
      <sz val="11"/>
      <color theme="1"/>
      <name val="Arial"/>
    </font>
    <font>
      <b/>
      <sz val="10"/>
      <color theme="1"/>
      <name val="Arial"/>
    </font>
    <font>
      <sz val="8"/>
      <name val="Arial"/>
    </font>
    <font>
      <b/>
      <sz val="10"/>
      <color rgb="FF969696"/>
      <name val="Arial"/>
    </font>
    <font>
      <b/>
      <sz val="12"/>
      <color theme="1"/>
      <name val="Arial"/>
    </font>
    <font>
      <b/>
      <sz val="10"/>
      <color rgb="FF464646"/>
      <name val="Arial"/>
    </font>
    <font>
      <sz val="12"/>
      <color rgb="FF969696"/>
      <name val="Arial"/>
    </font>
    <font>
      <sz val="9"/>
      <color theme="1"/>
      <name val="Arial"/>
    </font>
    <font>
      <sz val="9"/>
      <color rgb="FF969696"/>
      <name val="Arial"/>
    </font>
    <font>
      <b/>
      <sz val="12"/>
      <color rgb="FF960000"/>
      <name val="Arial"/>
    </font>
    <font>
      <sz val="12"/>
      <color theme="1"/>
      <name val="Arial"/>
    </font>
    <font>
      <u/>
      <sz val="18"/>
      <color theme="10"/>
      <name val="Noto Sans Symbols"/>
    </font>
    <font>
      <sz val="11"/>
      <color theme="1"/>
      <name val="Arial"/>
    </font>
    <font>
      <b/>
      <sz val="11"/>
      <color rgb="FF003366"/>
      <name val="Arial"/>
    </font>
    <font>
      <sz val="11"/>
      <color rgb="FF003366"/>
      <name val="Arial"/>
    </font>
    <font>
      <sz val="11"/>
      <color rgb="FF969696"/>
      <name val="Arial"/>
    </font>
    <font>
      <sz val="10"/>
      <color rgb="FF003366"/>
      <name val="Arial"/>
    </font>
    <font>
      <b/>
      <sz val="10"/>
      <color rgb="FF003366"/>
      <name val="Arial"/>
    </font>
    <font>
      <sz val="10"/>
      <color rgb="FF3366FF"/>
      <name val="Arial"/>
    </font>
    <font>
      <sz val="8"/>
      <color rgb="FF969696"/>
      <name val="Arial"/>
    </font>
    <font>
      <b/>
      <sz val="12"/>
      <color rgb="FF800000"/>
      <name val="Arial"/>
    </font>
    <font>
      <sz val="12"/>
      <color rgb="FF003366"/>
      <name val="Arial"/>
    </font>
    <font>
      <sz val="8"/>
      <color rgb="FF960000"/>
      <name val="Arial"/>
    </font>
    <font>
      <b/>
      <sz val="8"/>
      <color theme="1"/>
      <name val="Arial"/>
    </font>
    <font>
      <sz val="8"/>
      <color rgb="FF003366"/>
      <name val="Arial"/>
    </font>
    <font>
      <i/>
      <sz val="9"/>
      <color rgb="FF0000FF"/>
      <name val="Arial"/>
    </font>
    <font>
      <i/>
      <sz val="8"/>
      <color rgb="FF0000FF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BEBEBE"/>
        <bgColor rgb="FFBEBEBE"/>
      </patternFill>
    </fill>
    <fill>
      <patternFill patternType="solid">
        <fgColor rgb="FFD2D2D2"/>
        <bgColor rgb="FFD2D2D2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1">
    <xf numFmtId="0" fontId="0" fillId="0" borderId="0"/>
  </cellStyleXfs>
  <cellXfs count="200">
    <xf numFmtId="0" fontId="0" fillId="0" borderId="0" xfId="0" applyFont="1" applyAlignment="1"/>
    <xf numFmtId="0" fontId="1" fillId="0" borderId="0" xfId="0" applyFont="1" applyAlignment="1">
      <alignment horizontal="left" vertical="center"/>
    </xf>
    <xf numFmtId="0" fontId="2" fillId="0" borderId="0" xfId="0" applyFont="1"/>
    <xf numFmtId="0" fontId="2" fillId="0" borderId="0" xfId="0" applyFont="1" applyAlignment="1">
      <alignment horizontal="left" vertical="center"/>
    </xf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top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2" fillId="0" borderId="4" xfId="0" applyFont="1" applyBorder="1"/>
    <xf numFmtId="0" fontId="2" fillId="0" borderId="0" xfId="0" applyFont="1" applyAlignment="1">
      <alignment vertical="center"/>
    </xf>
    <xf numFmtId="0" fontId="2" fillId="0" borderId="3" xfId="0" applyFont="1" applyBorder="1" applyAlignment="1">
      <alignment vertical="center"/>
    </xf>
    <xf numFmtId="0" fontId="8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vertical="center"/>
    </xf>
    <xf numFmtId="0" fontId="5" fillId="0" borderId="3" xfId="0" applyFont="1" applyBorder="1" applyAlignment="1">
      <alignment vertical="center"/>
    </xf>
    <xf numFmtId="0" fontId="2" fillId="3" borderId="0" xfId="0" applyFont="1" applyFill="1" applyAlignment="1">
      <alignment vertical="center"/>
    </xf>
    <xf numFmtId="0" fontId="11" fillId="3" borderId="6" xfId="0" applyFont="1" applyFill="1" applyBorder="1" applyAlignment="1">
      <alignment horizontal="left" vertical="center"/>
    </xf>
    <xf numFmtId="0" fontId="2" fillId="3" borderId="7" xfId="0" applyFont="1" applyFill="1" applyBorder="1" applyAlignment="1">
      <alignment vertical="center"/>
    </xf>
    <xf numFmtId="0" fontId="11" fillId="3" borderId="7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left" vertical="center"/>
    </xf>
    <xf numFmtId="0" fontId="2" fillId="0" borderId="4" xfId="0" applyFont="1" applyBorder="1" applyAlignment="1">
      <alignment vertical="center"/>
    </xf>
    <xf numFmtId="0" fontId="5" fillId="0" borderId="5" xfId="0" applyFont="1" applyBorder="1" applyAlignment="1">
      <alignment horizontal="left" vertical="center"/>
    </xf>
    <xf numFmtId="0" fontId="2" fillId="0" borderId="9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3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165" fontId="6" fillId="0" borderId="0" xfId="0" applyNumberFormat="1" applyFont="1" applyAlignment="1">
      <alignment horizontal="left" vertical="center"/>
    </xf>
    <xf numFmtId="0" fontId="2" fillId="0" borderId="12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2" fillId="4" borderId="7" xfId="0" applyFont="1" applyFill="1" applyBorder="1" applyAlignment="1">
      <alignment vertical="center"/>
    </xf>
    <xf numFmtId="0" fontId="14" fillId="4" borderId="0" xfId="0" applyFont="1" applyFill="1" applyAlignment="1">
      <alignment horizontal="center" vertical="center"/>
    </xf>
    <xf numFmtId="0" fontId="15" fillId="0" borderId="16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2" fillId="0" borderId="1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3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4" fontId="16" fillId="0" borderId="0" xfId="0" applyNumberFormat="1" applyFont="1" applyAlignment="1">
      <alignment vertical="center"/>
    </xf>
    <xf numFmtId="0" fontId="11" fillId="0" borderId="0" xfId="0" applyFont="1" applyAlignment="1">
      <alignment horizontal="center" vertical="center"/>
    </xf>
    <xf numFmtId="4" fontId="13" fillId="0" borderId="14" xfId="0" applyNumberFormat="1" applyFont="1" applyBorder="1" applyAlignment="1">
      <alignment vertical="center"/>
    </xf>
    <xf numFmtId="4" fontId="13" fillId="0" borderId="0" xfId="0" applyNumberFormat="1" applyFont="1" applyAlignment="1">
      <alignment vertical="center"/>
    </xf>
    <xf numFmtId="166" fontId="13" fillId="0" borderId="0" xfId="0" applyNumberFormat="1" applyFont="1" applyAlignment="1">
      <alignment vertical="center"/>
    </xf>
    <xf numFmtId="4" fontId="13" fillId="0" borderId="15" xfId="0" applyNumberFormat="1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9" fillId="0" borderId="3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4" fontId="22" fillId="0" borderId="14" xfId="0" applyNumberFormat="1" applyFont="1" applyBorder="1" applyAlignment="1">
      <alignment vertical="center"/>
    </xf>
    <xf numFmtId="4" fontId="22" fillId="0" borderId="0" xfId="0" applyNumberFormat="1" applyFont="1" applyAlignment="1">
      <alignment vertical="center"/>
    </xf>
    <xf numFmtId="166" fontId="22" fillId="0" borderId="0" xfId="0" applyNumberFormat="1" applyFont="1" applyAlignment="1">
      <alignment vertical="center"/>
    </xf>
    <xf numFmtId="4" fontId="22" fillId="0" borderId="15" xfId="0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4" fontId="5" fillId="0" borderId="14" xfId="0" applyNumberFormat="1" applyFont="1" applyBorder="1" applyAlignment="1">
      <alignment vertical="center"/>
    </xf>
    <xf numFmtId="4" fontId="5" fillId="0" borderId="0" xfId="0" applyNumberFormat="1" applyFont="1" applyAlignment="1">
      <alignment vertical="center"/>
    </xf>
    <xf numFmtId="166" fontId="5" fillId="0" borderId="0" xfId="0" applyNumberFormat="1" applyFont="1" applyAlignment="1">
      <alignment vertical="center"/>
    </xf>
    <xf numFmtId="4" fontId="5" fillId="0" borderId="15" xfId="0" applyNumberFormat="1" applyFont="1" applyBorder="1" applyAlignment="1">
      <alignment vertical="center"/>
    </xf>
    <xf numFmtId="4" fontId="5" fillId="0" borderId="19" xfId="0" applyNumberFormat="1" applyFont="1" applyBorder="1" applyAlignment="1">
      <alignment vertical="center"/>
    </xf>
    <xf numFmtId="4" fontId="5" fillId="0" borderId="20" xfId="0" applyNumberFormat="1" applyFont="1" applyBorder="1" applyAlignment="1">
      <alignment vertical="center"/>
    </xf>
    <xf numFmtId="166" fontId="5" fillId="0" borderId="20" xfId="0" applyNumberFormat="1" applyFont="1" applyBorder="1" applyAlignment="1">
      <alignment vertical="center"/>
    </xf>
    <xf numFmtId="4" fontId="5" fillId="0" borderId="21" xfId="0" applyNumberFormat="1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8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164" fontId="5" fillId="0" borderId="0" xfId="0" applyNumberFormat="1" applyFont="1" applyAlignment="1">
      <alignment horizontal="right" vertical="center"/>
    </xf>
    <xf numFmtId="0" fontId="2" fillId="4" borderId="0" xfId="0" applyFont="1" applyFill="1" applyAlignment="1">
      <alignment vertical="center"/>
    </xf>
    <xf numFmtId="0" fontId="11" fillId="4" borderId="6" xfId="0" applyFont="1" applyFill="1" applyBorder="1" applyAlignment="1">
      <alignment horizontal="left" vertical="center"/>
    </xf>
    <xf numFmtId="0" fontId="11" fillId="4" borderId="7" xfId="0" applyFont="1" applyFill="1" applyBorder="1" applyAlignment="1">
      <alignment horizontal="right" vertical="center"/>
    </xf>
    <xf numFmtId="0" fontId="11" fillId="4" borderId="7" xfId="0" applyFont="1" applyFill="1" applyBorder="1" applyAlignment="1">
      <alignment horizontal="center" vertical="center"/>
    </xf>
    <xf numFmtId="4" fontId="11" fillId="4" borderId="7" xfId="0" applyNumberFormat="1" applyFont="1" applyFill="1" applyBorder="1" applyAlignment="1">
      <alignment vertical="center"/>
    </xf>
    <xf numFmtId="0" fontId="2" fillId="4" borderId="8" xfId="0" applyFont="1" applyFill="1" applyBorder="1" applyAlignment="1">
      <alignment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right" vertical="center"/>
    </xf>
    <xf numFmtId="0" fontId="14" fillId="4" borderId="0" xfId="0" applyFont="1" applyFill="1" applyAlignment="1">
      <alignment horizontal="left" vertical="center"/>
    </xf>
    <xf numFmtId="0" fontId="14" fillId="4" borderId="0" xfId="0" applyFont="1" applyFill="1" applyAlignment="1">
      <alignment horizontal="right" vertical="center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vertical="center"/>
    </xf>
    <xf numFmtId="0" fontId="28" fillId="0" borderId="3" xfId="0" applyFont="1" applyBorder="1" applyAlignment="1">
      <alignment vertical="center"/>
    </xf>
    <xf numFmtId="0" fontId="28" fillId="0" borderId="20" xfId="0" applyFont="1" applyBorder="1" applyAlignment="1">
      <alignment horizontal="left" vertical="center"/>
    </xf>
    <xf numFmtId="0" fontId="28" fillId="0" borderId="20" xfId="0" applyFont="1" applyBorder="1" applyAlignment="1">
      <alignment vertical="center"/>
    </xf>
    <xf numFmtId="4" fontId="28" fillId="0" borderId="20" xfId="0" applyNumberFormat="1" applyFont="1" applyBorder="1" applyAlignment="1">
      <alignment vertical="center"/>
    </xf>
    <xf numFmtId="0" fontId="23" fillId="0" borderId="3" xfId="0" applyFont="1" applyBorder="1" applyAlignment="1">
      <alignment vertical="center"/>
    </xf>
    <xf numFmtId="0" fontId="23" fillId="0" borderId="20" xfId="0" applyFont="1" applyBorder="1" applyAlignment="1">
      <alignment horizontal="left" vertical="center"/>
    </xf>
    <xf numFmtId="0" fontId="23" fillId="0" borderId="20" xfId="0" applyFont="1" applyBorder="1" applyAlignment="1">
      <alignment vertical="center"/>
    </xf>
    <xf numFmtId="4" fontId="23" fillId="0" borderId="20" xfId="0" applyNumberFormat="1" applyFont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4" fillId="4" borderId="16" xfId="0" applyFont="1" applyFill="1" applyBorder="1" applyAlignment="1">
      <alignment horizontal="center" vertical="center" wrapText="1"/>
    </xf>
    <xf numFmtId="0" fontId="14" fillId="4" borderId="17" xfId="0" applyFont="1" applyFill="1" applyBorder="1" applyAlignment="1">
      <alignment horizontal="center" vertical="center" wrapText="1"/>
    </xf>
    <xf numFmtId="0" fontId="14" fillId="4" borderId="18" xfId="0" applyFont="1" applyFill="1" applyBorder="1" applyAlignment="1">
      <alignment horizontal="center" vertical="center" wrapText="1"/>
    </xf>
    <xf numFmtId="4" fontId="16" fillId="0" borderId="0" xfId="0" applyNumberFormat="1" applyFont="1"/>
    <xf numFmtId="166" fontId="29" fillId="0" borderId="12" xfId="0" applyNumberFormat="1" applyFont="1" applyBorder="1"/>
    <xf numFmtId="166" fontId="29" fillId="0" borderId="13" xfId="0" applyNumberFormat="1" applyFont="1" applyBorder="1"/>
    <xf numFmtId="4" fontId="30" fillId="0" borderId="0" xfId="0" applyNumberFormat="1" applyFont="1" applyAlignment="1">
      <alignment vertical="center"/>
    </xf>
    <xf numFmtId="0" fontId="31" fillId="0" borderId="0" xfId="0" applyFont="1"/>
    <xf numFmtId="0" fontId="31" fillId="0" borderId="3" xfId="0" applyFont="1" applyBorder="1"/>
    <xf numFmtId="0" fontId="31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4" fontId="28" fillId="0" borderId="0" xfId="0" applyNumberFormat="1" applyFont="1"/>
    <xf numFmtId="0" fontId="31" fillId="0" borderId="14" xfId="0" applyFont="1" applyBorder="1"/>
    <xf numFmtId="166" fontId="31" fillId="0" borderId="0" xfId="0" applyNumberFormat="1" applyFont="1"/>
    <xf numFmtId="166" fontId="31" fillId="0" borderId="15" xfId="0" applyNumberFormat="1" applyFont="1" applyBorder="1"/>
    <xf numFmtId="0" fontId="31" fillId="0" borderId="0" xfId="0" applyFont="1" applyAlignment="1">
      <alignment horizontal="center"/>
    </xf>
    <xf numFmtId="4" fontId="31" fillId="0" borderId="0" xfId="0" applyNumberFormat="1" applyFont="1" applyAlignment="1">
      <alignment vertical="center"/>
    </xf>
    <xf numFmtId="0" fontId="23" fillId="0" borderId="0" xfId="0" applyFont="1" applyAlignment="1">
      <alignment horizontal="left"/>
    </xf>
    <xf numFmtId="4" fontId="23" fillId="0" borderId="0" xfId="0" applyNumberFormat="1" applyFont="1"/>
    <xf numFmtId="0" fontId="14" fillId="0" borderId="22" xfId="0" applyFont="1" applyBorder="1" applyAlignment="1">
      <alignment horizontal="center" vertical="center"/>
    </xf>
    <xf numFmtId="49" fontId="14" fillId="0" borderId="22" xfId="0" applyNumberFormat="1" applyFont="1" applyBorder="1" applyAlignment="1">
      <alignment horizontal="left" vertical="center" wrapText="1"/>
    </xf>
    <xf numFmtId="0" fontId="14" fillId="0" borderId="22" xfId="0" applyFont="1" applyBorder="1" applyAlignment="1">
      <alignment horizontal="left" vertical="center" wrapText="1"/>
    </xf>
    <xf numFmtId="0" fontId="14" fillId="0" borderId="22" xfId="0" applyFont="1" applyBorder="1" applyAlignment="1">
      <alignment horizontal="center" vertical="center" wrapText="1"/>
    </xf>
    <xf numFmtId="167" fontId="14" fillId="0" borderId="22" xfId="0" applyNumberFormat="1" applyFont="1" applyBorder="1" applyAlignment="1">
      <alignment vertical="center"/>
    </xf>
    <xf numFmtId="4" fontId="32" fillId="2" borderId="22" xfId="0" applyNumberFormat="1" applyFont="1" applyFill="1" applyBorder="1" applyAlignment="1">
      <alignment vertical="center"/>
    </xf>
    <xf numFmtId="4" fontId="14" fillId="0" borderId="22" xfId="0" applyNumberFormat="1" applyFont="1" applyBorder="1" applyAlignment="1">
      <alignment vertical="center"/>
    </xf>
    <xf numFmtId="0" fontId="15" fillId="0" borderId="14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166" fontId="15" fillId="0" borderId="0" xfId="0" applyNumberFormat="1" applyFont="1" applyAlignment="1">
      <alignment vertical="center"/>
    </xf>
    <xf numFmtId="166" fontId="15" fillId="0" borderId="15" xfId="0" applyNumberFormat="1" applyFont="1" applyBorder="1" applyAlignment="1">
      <alignment vertical="center"/>
    </xf>
    <xf numFmtId="0" fontId="14" fillId="0" borderId="0" xfId="0" applyFont="1" applyAlignment="1">
      <alignment horizontal="left" vertical="center"/>
    </xf>
    <xf numFmtId="4" fontId="2" fillId="0" borderId="0" xfId="0" applyNumberFormat="1" applyFont="1" applyAlignment="1">
      <alignment vertical="center"/>
    </xf>
    <xf numFmtId="0" fontId="15" fillId="0" borderId="19" xfId="0" applyFont="1" applyBorder="1" applyAlignment="1">
      <alignment horizontal="left" vertical="center"/>
    </xf>
    <xf numFmtId="0" fontId="15" fillId="0" borderId="20" xfId="0" applyFont="1" applyBorder="1" applyAlignment="1">
      <alignment horizontal="center" vertical="center"/>
    </xf>
    <xf numFmtId="166" fontId="15" fillId="0" borderId="20" xfId="0" applyNumberFormat="1" applyFont="1" applyBorder="1" applyAlignment="1">
      <alignment vertical="center"/>
    </xf>
    <xf numFmtId="166" fontId="15" fillId="0" borderId="21" xfId="0" applyNumberFormat="1" applyFont="1" applyBorder="1" applyAlignment="1">
      <alignment vertical="center"/>
    </xf>
    <xf numFmtId="0" fontId="32" fillId="0" borderId="22" xfId="0" applyFont="1" applyBorder="1" applyAlignment="1">
      <alignment horizontal="center" vertical="center"/>
    </xf>
    <xf numFmtId="49" fontId="32" fillId="0" borderId="22" xfId="0" applyNumberFormat="1" applyFont="1" applyBorder="1" applyAlignment="1">
      <alignment horizontal="left" vertical="center" wrapText="1"/>
    </xf>
    <xf numFmtId="0" fontId="32" fillId="0" borderId="22" xfId="0" applyFont="1" applyBorder="1" applyAlignment="1">
      <alignment horizontal="left" vertical="center" wrapText="1"/>
    </xf>
    <xf numFmtId="0" fontId="32" fillId="0" borderId="22" xfId="0" applyFont="1" applyBorder="1" applyAlignment="1">
      <alignment horizontal="center" vertical="center" wrapText="1"/>
    </xf>
    <xf numFmtId="167" fontId="32" fillId="0" borderId="22" xfId="0" applyNumberFormat="1" applyFont="1" applyBorder="1" applyAlignment="1">
      <alignment vertical="center"/>
    </xf>
    <xf numFmtId="4" fontId="32" fillId="0" borderId="22" xfId="0" applyNumberFormat="1" applyFont="1" applyBorder="1" applyAlignment="1">
      <alignment vertical="center"/>
    </xf>
    <xf numFmtId="0" fontId="33" fillId="0" borderId="3" xfId="0" applyFont="1" applyBorder="1" applyAlignment="1">
      <alignment vertical="center"/>
    </xf>
    <xf numFmtId="0" fontId="32" fillId="0" borderId="14" xfId="0" applyFont="1" applyBorder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2" fillId="0" borderId="19" xfId="0" applyFont="1" applyBorder="1" applyAlignment="1">
      <alignment horizontal="left" vertical="center"/>
    </xf>
    <xf numFmtId="0" fontId="32" fillId="0" borderId="20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2" fillId="0" borderId="0" xfId="0" applyFont="1"/>
    <xf numFmtId="0" fontId="5" fillId="0" borderId="0" xfId="0" applyFont="1" applyFill="1" applyAlignment="1">
      <alignment horizontal="left" vertical="center"/>
    </xf>
    <xf numFmtId="0" fontId="2" fillId="0" borderId="0" xfId="0" applyFont="1" applyFill="1" applyAlignment="1">
      <alignment vertical="center"/>
    </xf>
    <xf numFmtId="0" fontId="6" fillId="0" borderId="0" xfId="0" applyFont="1" applyFill="1" applyAlignment="1">
      <alignment horizontal="left" vertical="center"/>
    </xf>
    <xf numFmtId="0" fontId="13" fillId="0" borderId="11" xfId="0" applyFont="1" applyBorder="1" applyAlignment="1">
      <alignment horizontal="center" vertical="center"/>
    </xf>
    <xf numFmtId="0" fontId="9" fillId="0" borderId="12" xfId="0" applyFont="1" applyBorder="1"/>
    <xf numFmtId="0" fontId="9" fillId="0" borderId="14" xfId="0" applyFont="1" applyBorder="1"/>
    <xf numFmtId="0" fontId="0" fillId="0" borderId="0" xfId="0" applyFont="1" applyAlignment="1"/>
    <xf numFmtId="0" fontId="6" fillId="0" borderId="0" xfId="0" applyFont="1" applyAlignment="1">
      <alignment vertical="center" wrapText="1"/>
    </xf>
    <xf numFmtId="164" fontId="5" fillId="0" borderId="0" xfId="0" applyNumberFormat="1" applyFont="1" applyAlignment="1">
      <alignment horizontal="left" vertical="center"/>
    </xf>
    <xf numFmtId="4" fontId="10" fillId="0" borderId="0" xfId="0" applyNumberFormat="1" applyFont="1" applyAlignment="1">
      <alignment vertical="center"/>
    </xf>
    <xf numFmtId="0" fontId="11" fillId="3" borderId="7" xfId="0" applyFont="1" applyFill="1" applyBorder="1" applyAlignment="1">
      <alignment horizontal="left" vertical="center"/>
    </xf>
    <xf numFmtId="0" fontId="9" fillId="0" borderId="7" xfId="0" applyFont="1" applyBorder="1"/>
    <xf numFmtId="0" fontId="7" fillId="0" borderId="0" xfId="0" applyFont="1" applyAlignment="1">
      <alignment horizontal="left" vertical="center" wrapText="1"/>
    </xf>
    <xf numFmtId="0" fontId="5" fillId="0" borderId="0" xfId="0" applyFont="1" applyAlignment="1">
      <alignment horizontal="right" vertical="center"/>
    </xf>
    <xf numFmtId="0" fontId="14" fillId="4" borderId="6" xfId="0" applyFont="1" applyFill="1" applyBorder="1" applyAlignment="1">
      <alignment horizontal="center" vertical="center"/>
    </xf>
    <xf numFmtId="4" fontId="21" fillId="0" borderId="0" xfId="0" applyNumberFormat="1" applyFont="1" applyAlignment="1">
      <alignment vertical="center"/>
    </xf>
    <xf numFmtId="4" fontId="11" fillId="3" borderId="7" xfId="0" applyNumberFormat="1" applyFont="1" applyFill="1" applyBorder="1" applyAlignment="1">
      <alignment vertical="center"/>
    </xf>
    <xf numFmtId="0" fontId="9" fillId="0" borderId="8" xfId="0" applyFont="1" applyBorder="1"/>
    <xf numFmtId="165" fontId="6" fillId="0" borderId="0" xfId="0" applyNumberFormat="1" applyFont="1" applyAlignment="1">
      <alignment horizontal="left" vertical="center"/>
    </xf>
    <xf numFmtId="4" fontId="21" fillId="0" borderId="0" xfId="0" applyNumberFormat="1" applyFont="1" applyAlignment="1">
      <alignment horizontal="right" vertical="center"/>
    </xf>
    <xf numFmtId="0" fontId="2" fillId="2" borderId="0" xfId="0" applyFont="1" applyFill="1" applyAlignment="1"/>
    <xf numFmtId="0" fontId="6" fillId="2" borderId="0" xfId="0" applyFont="1" applyFill="1" applyAlignment="1">
      <alignment horizontal="left" vertical="center"/>
    </xf>
    <xf numFmtId="0" fontId="14" fillId="4" borderId="7" xfId="0" applyFont="1" applyFill="1" applyBorder="1" applyAlignment="1">
      <alignment horizontal="center" vertical="center"/>
    </xf>
    <xf numFmtId="0" fontId="14" fillId="4" borderId="7" xfId="0" applyFont="1" applyFill="1" applyBorder="1" applyAlignment="1">
      <alignment horizontal="right" vertical="center"/>
    </xf>
    <xf numFmtId="4" fontId="16" fillId="0" borderId="0" xfId="0" applyNumberFormat="1" applyFont="1" applyAlignment="1">
      <alignment horizontal="right" vertical="center"/>
    </xf>
    <xf numFmtId="4" fontId="16" fillId="0" borderId="0" xfId="0" applyNumberFormat="1" applyFont="1" applyAlignment="1">
      <alignment vertical="center"/>
    </xf>
    <xf numFmtId="0" fontId="20" fillId="0" borderId="0" xfId="0" applyFont="1" applyAlignment="1">
      <alignment horizontal="left" vertical="center" wrapText="1"/>
    </xf>
    <xf numFmtId="0" fontId="2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center" wrapText="1"/>
    </xf>
    <xf numFmtId="4" fontId="8" fillId="0" borderId="5" xfId="0" applyNumberFormat="1" applyFont="1" applyBorder="1" applyAlignment="1">
      <alignment vertical="center"/>
    </xf>
    <xf numFmtId="0" fontId="9" fillId="0" borderId="5" xfId="0" applyFont="1" applyBorder="1"/>
    <xf numFmtId="0" fontId="2" fillId="0" borderId="0" xfId="0" applyFont="1" applyAlignment="1">
      <alignment horizontal="left"/>
    </xf>
    <xf numFmtId="4" fontId="23" fillId="0" borderId="0" xfId="0" applyNumberFormat="1" applyFont="1" applyAlignment="1">
      <alignment vertical="center"/>
    </xf>
    <xf numFmtId="0" fontId="24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6" fillId="0" borderId="0" xfId="0" applyFont="1" applyFill="1" applyAlignment="1">
      <alignment horizontal="left" vertical="center"/>
    </xf>
    <xf numFmtId="0" fontId="0" fillId="0" borderId="0" xfId="0" applyFont="1" applyFill="1" applyAlignment="1"/>
    <xf numFmtId="0" fontId="2" fillId="0" borderId="0" xfId="0" applyFont="1" applyFill="1" applyAlignment="1">
      <alignment horizontal="left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0" cy="2857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190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190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190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190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190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190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190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190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190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190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190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190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190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M1000"/>
  <sheetViews>
    <sheetView showGridLines="0" tabSelected="1" workbookViewId="0">
      <selection activeCell="D14" sqref="D14:AI14"/>
    </sheetView>
  </sheetViews>
  <sheetFormatPr defaultColWidth="16.83203125" defaultRowHeight="15" customHeight="1"/>
  <cols>
    <col min="1" max="1" width="8.33203125" customWidth="1"/>
    <col min="2" max="2" width="1.6640625" customWidth="1"/>
    <col min="3" max="3" width="4.1640625" customWidth="1"/>
    <col min="4" max="33" width="2.6640625" customWidth="1"/>
    <col min="34" max="34" width="3.33203125" customWidth="1"/>
    <col min="35" max="35" width="31.6640625" customWidth="1"/>
    <col min="36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5.6640625" hidden="1" customWidth="1"/>
    <col min="44" max="44" width="13.6640625" customWidth="1"/>
    <col min="45" max="47" width="25.83203125" hidden="1" customWidth="1"/>
    <col min="48" max="49" width="21.6640625" hidden="1" customWidth="1"/>
    <col min="50" max="51" width="25" hidden="1" customWidth="1"/>
    <col min="52" max="52" width="21.6640625" hidden="1" customWidth="1"/>
    <col min="53" max="53" width="19.1640625" hidden="1" customWidth="1"/>
    <col min="54" max="54" width="25" hidden="1" customWidth="1"/>
    <col min="55" max="55" width="21.6640625" hidden="1" customWidth="1"/>
    <col min="56" max="56" width="19.1640625" hidden="1" customWidth="1"/>
    <col min="57" max="57" width="66.5" customWidth="1"/>
    <col min="71" max="91" width="9.33203125" hidden="1" customWidth="1"/>
  </cols>
  <sheetData>
    <row r="1" spans="1:91" ht="11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1" t="s">
        <v>1</v>
      </c>
      <c r="BA1" s="1" t="s">
        <v>2</v>
      </c>
      <c r="BB1" s="1" t="s">
        <v>3</v>
      </c>
      <c r="BC1" s="2"/>
      <c r="BD1" s="2"/>
      <c r="BE1" s="2"/>
      <c r="BS1" s="2"/>
      <c r="BT1" s="1" t="s">
        <v>4</v>
      </c>
      <c r="BU1" s="1" t="s">
        <v>4</v>
      </c>
      <c r="BV1" s="1" t="s">
        <v>5</v>
      </c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</row>
    <row r="2" spans="1:91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159"/>
      <c r="AJ2" s="159"/>
      <c r="AK2" s="159"/>
      <c r="AL2" s="159"/>
      <c r="AM2" s="159"/>
      <c r="AN2" s="159"/>
      <c r="AO2" s="159"/>
      <c r="AP2" s="2"/>
      <c r="AQ2" s="2"/>
      <c r="AR2" s="187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3" t="s">
        <v>6</v>
      </c>
      <c r="BT2" s="3" t="s">
        <v>7</v>
      </c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</row>
    <row r="3" spans="1:91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6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3" t="s">
        <v>6</v>
      </c>
      <c r="BT3" s="3" t="s">
        <v>8</v>
      </c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</row>
    <row r="4" spans="1:91" ht="24.75" customHeight="1">
      <c r="A4" s="2"/>
      <c r="B4" s="6"/>
      <c r="C4" s="2"/>
      <c r="D4" s="7" t="s">
        <v>9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6"/>
      <c r="AS4" s="8" t="s">
        <v>10</v>
      </c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3" t="s">
        <v>11</v>
      </c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</row>
    <row r="5" spans="1:91" ht="12" customHeight="1">
      <c r="A5" s="2"/>
      <c r="B5" s="6"/>
      <c r="C5" s="2"/>
      <c r="D5" s="9" t="s">
        <v>12</v>
      </c>
      <c r="E5" s="2"/>
      <c r="F5" s="2"/>
      <c r="G5" s="2"/>
      <c r="H5" s="2"/>
      <c r="I5" s="2"/>
      <c r="J5" s="2"/>
      <c r="K5" s="188" t="s">
        <v>13</v>
      </c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166"/>
      <c r="AE5" s="166"/>
      <c r="AF5" s="166"/>
      <c r="AG5" s="166"/>
      <c r="AH5" s="166"/>
      <c r="AI5" s="166"/>
      <c r="AJ5" s="166"/>
      <c r="AK5" s="2"/>
      <c r="AL5" s="2"/>
      <c r="AM5" s="2"/>
      <c r="AN5" s="2"/>
      <c r="AO5" s="2"/>
      <c r="AP5" s="2"/>
      <c r="AQ5" s="2"/>
      <c r="AR5" s="6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3" t="s">
        <v>6</v>
      </c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</row>
    <row r="6" spans="1:91" ht="36.75" customHeight="1">
      <c r="A6" s="2"/>
      <c r="B6" s="6"/>
      <c r="C6" s="2"/>
      <c r="D6" s="11" t="s">
        <v>14</v>
      </c>
      <c r="E6" s="2"/>
      <c r="F6" s="2"/>
      <c r="G6" s="2"/>
      <c r="H6" s="2"/>
      <c r="I6" s="2"/>
      <c r="J6" s="2"/>
      <c r="K6" s="189" t="s">
        <v>948</v>
      </c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2"/>
      <c r="AL6" s="2"/>
      <c r="AM6" s="2"/>
      <c r="AN6" s="2"/>
      <c r="AO6" s="2"/>
      <c r="AP6" s="2"/>
      <c r="AQ6" s="2"/>
      <c r="AR6" s="6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3" t="s">
        <v>6</v>
      </c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</row>
    <row r="7" spans="1:91" ht="12" customHeight="1">
      <c r="A7" s="2"/>
      <c r="B7" s="6"/>
      <c r="C7" s="2"/>
      <c r="D7" s="12" t="s">
        <v>15</v>
      </c>
      <c r="E7" s="2"/>
      <c r="F7" s="2"/>
      <c r="G7" s="2"/>
      <c r="H7" s="2"/>
      <c r="I7" s="2"/>
      <c r="J7" s="2"/>
      <c r="K7" s="10" t="s">
        <v>1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12" t="s">
        <v>16</v>
      </c>
      <c r="AL7" s="2"/>
      <c r="AM7" s="2"/>
      <c r="AN7" s="10" t="s">
        <v>1</v>
      </c>
      <c r="AO7" s="2"/>
      <c r="AP7" s="2"/>
      <c r="AQ7" s="2"/>
      <c r="AR7" s="6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3" t="s">
        <v>6</v>
      </c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</row>
    <row r="8" spans="1:91" ht="12" customHeight="1">
      <c r="A8" s="2"/>
      <c r="B8" s="6"/>
      <c r="C8" s="2"/>
      <c r="D8" s="12" t="s">
        <v>17</v>
      </c>
      <c r="E8" s="2"/>
      <c r="F8" s="2"/>
      <c r="G8" s="2"/>
      <c r="H8" s="2"/>
      <c r="I8" s="2"/>
      <c r="J8" s="2"/>
      <c r="K8" s="10" t="s">
        <v>18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12" t="s">
        <v>19</v>
      </c>
      <c r="AL8" s="2"/>
      <c r="AM8" s="2"/>
      <c r="AN8" s="10"/>
      <c r="AO8" s="2"/>
      <c r="AP8" s="2"/>
      <c r="AQ8" s="2"/>
      <c r="AR8" s="6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3" t="s">
        <v>6</v>
      </c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</row>
    <row r="9" spans="1:91" ht="14.25" customHeight="1">
      <c r="A9" s="2"/>
      <c r="B9" s="6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6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3" t="s">
        <v>6</v>
      </c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</row>
    <row r="10" spans="1:91" ht="12" customHeight="1">
      <c r="A10" s="2"/>
      <c r="B10" s="6"/>
      <c r="C10" s="2"/>
      <c r="D10" s="12" t="s">
        <v>20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12" t="s">
        <v>21</v>
      </c>
      <c r="AL10" s="2"/>
      <c r="AM10" s="193">
        <v>49314785</v>
      </c>
      <c r="AN10" s="193"/>
      <c r="AO10" s="2"/>
      <c r="AP10" s="2"/>
      <c r="AQ10" s="2"/>
      <c r="AR10" s="6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3" t="s">
        <v>6</v>
      </c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</row>
    <row r="11" spans="1:91" ht="18" customHeight="1">
      <c r="A11" s="2"/>
      <c r="B11" s="6"/>
      <c r="C11" s="2"/>
      <c r="D11" s="188" t="s">
        <v>946</v>
      </c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88"/>
      <c r="AH11" s="188"/>
      <c r="AI11" s="188"/>
      <c r="AJ11" s="2"/>
      <c r="AK11" s="12" t="s">
        <v>22</v>
      </c>
      <c r="AL11" s="2"/>
      <c r="AM11" s="193" t="s">
        <v>947</v>
      </c>
      <c r="AN11" s="193"/>
      <c r="AO11" s="2"/>
      <c r="AP11" s="2"/>
      <c r="AQ11" s="2"/>
      <c r="AR11" s="6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3" t="s">
        <v>6</v>
      </c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</row>
    <row r="12" spans="1:91" ht="6.75" customHeight="1">
      <c r="A12" s="2"/>
      <c r="B12" s="6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6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3" t="s">
        <v>6</v>
      </c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</row>
    <row r="13" spans="1:91" ht="12" customHeight="1">
      <c r="A13" s="2"/>
      <c r="B13" s="6"/>
      <c r="C13" s="2"/>
      <c r="D13" s="13" t="s">
        <v>23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12" t="s">
        <v>21</v>
      </c>
      <c r="AL13" s="2"/>
      <c r="AM13" s="181" t="s">
        <v>24</v>
      </c>
      <c r="AN13" s="166"/>
      <c r="AO13" s="166"/>
      <c r="AP13" s="166"/>
      <c r="AQ13" s="2"/>
      <c r="AR13" s="6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3" t="s">
        <v>6</v>
      </c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</row>
    <row r="14" spans="1:91" ht="12.75">
      <c r="A14" s="2"/>
      <c r="B14" s="6"/>
      <c r="C14" s="2"/>
      <c r="D14" s="180" t="s">
        <v>24</v>
      </c>
      <c r="E14" s="166"/>
      <c r="F14" s="166"/>
      <c r="G14" s="166"/>
      <c r="H14" s="166"/>
      <c r="I14" s="166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2"/>
      <c r="AK14" s="12" t="s">
        <v>22</v>
      </c>
      <c r="AL14" s="2"/>
      <c r="AM14" s="181" t="s">
        <v>24</v>
      </c>
      <c r="AN14" s="166"/>
      <c r="AO14" s="166"/>
      <c r="AP14" s="166"/>
      <c r="AQ14" s="2"/>
      <c r="AR14" s="6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S14" s="3" t="s">
        <v>6</v>
      </c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</row>
    <row r="15" spans="1:91" ht="6.75" customHeight="1">
      <c r="A15" s="2"/>
      <c r="B15" s="6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6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3" t="s">
        <v>4</v>
      </c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</row>
    <row r="16" spans="1:91" ht="12" customHeight="1">
      <c r="A16" s="2"/>
      <c r="B16" s="6"/>
      <c r="C16" s="2"/>
      <c r="D16" s="12" t="s">
        <v>25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12" t="s">
        <v>21</v>
      </c>
      <c r="AL16" s="2"/>
      <c r="AM16" s="2"/>
      <c r="AN16" s="10" t="s">
        <v>1</v>
      </c>
      <c r="AO16" s="2"/>
      <c r="AP16" s="2"/>
      <c r="AQ16" s="2"/>
      <c r="AR16" s="6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3" t="s">
        <v>4</v>
      </c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</row>
    <row r="17" spans="1:91" ht="18" customHeight="1">
      <c r="A17" s="2"/>
      <c r="B17" s="6"/>
      <c r="C17" s="2"/>
      <c r="D17" s="2"/>
      <c r="E17" s="10" t="s">
        <v>18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12" t="s">
        <v>22</v>
      </c>
      <c r="AL17" s="2"/>
      <c r="AM17" s="2"/>
      <c r="AN17" s="10" t="s">
        <v>1</v>
      </c>
      <c r="AO17" s="2"/>
      <c r="AP17" s="2"/>
      <c r="AQ17" s="2"/>
      <c r="AR17" s="6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3" t="s">
        <v>26</v>
      </c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</row>
    <row r="18" spans="1:91" ht="6.75" customHeight="1">
      <c r="A18" s="2"/>
      <c r="B18" s="6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6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3" t="s">
        <v>6</v>
      </c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</row>
    <row r="19" spans="1:91" ht="12" customHeight="1">
      <c r="A19" s="2"/>
      <c r="B19" s="6"/>
      <c r="C19" s="2"/>
      <c r="D19" s="12" t="s">
        <v>27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12" t="s">
        <v>21</v>
      </c>
      <c r="AL19" s="2"/>
      <c r="AM19" s="2"/>
      <c r="AN19" s="10" t="s">
        <v>1</v>
      </c>
      <c r="AO19" s="2"/>
      <c r="AP19" s="2"/>
      <c r="AQ19" s="2"/>
      <c r="AR19" s="6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3" t="s">
        <v>6</v>
      </c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</row>
    <row r="20" spans="1:91" ht="18" customHeight="1">
      <c r="A20" s="2"/>
      <c r="B20" s="6"/>
      <c r="C20" s="2"/>
      <c r="D20" s="2"/>
      <c r="E20" s="10" t="s">
        <v>18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12" t="s">
        <v>22</v>
      </c>
      <c r="AL20" s="2"/>
      <c r="AM20" s="2"/>
      <c r="AN20" s="10" t="s">
        <v>1</v>
      </c>
      <c r="AO20" s="2"/>
      <c r="AP20" s="2"/>
      <c r="AQ20" s="2"/>
      <c r="AR20" s="6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3" t="s">
        <v>26</v>
      </c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</row>
    <row r="21" spans="1:91" ht="6.75" customHeight="1">
      <c r="A21" s="2"/>
      <c r="B21" s="6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6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</row>
    <row r="22" spans="1:91" ht="12" customHeight="1">
      <c r="A22" s="2"/>
      <c r="B22" s="6"/>
      <c r="C22" s="2"/>
      <c r="D22" s="12" t="s">
        <v>28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6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</row>
    <row r="23" spans="1:91" ht="23.25" customHeight="1">
      <c r="A23" s="2"/>
      <c r="B23" s="6"/>
      <c r="C23" s="2"/>
      <c r="D23" s="2"/>
      <c r="E23" s="190" t="s">
        <v>29</v>
      </c>
      <c r="F23" s="166"/>
      <c r="G23" s="166"/>
      <c r="H23" s="166"/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2"/>
      <c r="AP23" s="2"/>
      <c r="AQ23" s="2"/>
      <c r="AR23" s="6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</row>
    <row r="24" spans="1:91" ht="6.75" customHeight="1">
      <c r="A24" s="2"/>
      <c r="B24" s="6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6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</row>
    <row r="25" spans="1:91" ht="6.75" customHeight="1">
      <c r="A25" s="2"/>
      <c r="B25" s="6"/>
      <c r="C25" s="2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2"/>
      <c r="AQ25" s="2"/>
      <c r="AR25" s="6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</row>
    <row r="26" spans="1:91" ht="25.5" customHeight="1">
      <c r="A26" s="16"/>
      <c r="B26" s="17"/>
      <c r="C26" s="16"/>
      <c r="D26" s="18" t="s">
        <v>30</v>
      </c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1">
        <f>ROUND(AG94,2)</f>
        <v>0</v>
      </c>
      <c r="AL26" s="192"/>
      <c r="AM26" s="192"/>
      <c r="AN26" s="192"/>
      <c r="AO26" s="192"/>
      <c r="AP26" s="16"/>
      <c r="AQ26" s="16"/>
      <c r="AR26" s="17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</row>
    <row r="27" spans="1:91" ht="6.75" customHeight="1">
      <c r="A27" s="16"/>
      <c r="B27" s="17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7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</row>
    <row r="28" spans="1:91" ht="15.75" customHeight="1">
      <c r="A28" s="16"/>
      <c r="B28" s="17"/>
      <c r="C28" s="16"/>
      <c r="D28" s="16"/>
      <c r="E28" s="16"/>
      <c r="F28" s="16"/>
      <c r="G28" s="16"/>
      <c r="H28" s="16"/>
      <c r="I28" s="16"/>
      <c r="J28" s="16"/>
      <c r="K28" s="16"/>
      <c r="L28" s="173" t="s">
        <v>31</v>
      </c>
      <c r="M28" s="166"/>
      <c r="N28" s="166"/>
      <c r="O28" s="166"/>
      <c r="P28" s="166"/>
      <c r="Q28" s="16"/>
      <c r="R28" s="16"/>
      <c r="S28" s="16"/>
      <c r="T28" s="16"/>
      <c r="U28" s="16"/>
      <c r="V28" s="16"/>
      <c r="W28" s="173" t="s">
        <v>32</v>
      </c>
      <c r="X28" s="166"/>
      <c r="Y28" s="166"/>
      <c r="Z28" s="166"/>
      <c r="AA28" s="166"/>
      <c r="AB28" s="166"/>
      <c r="AC28" s="166"/>
      <c r="AD28" s="166"/>
      <c r="AE28" s="166"/>
      <c r="AF28" s="16"/>
      <c r="AG28" s="16"/>
      <c r="AH28" s="16"/>
      <c r="AI28" s="16"/>
      <c r="AJ28" s="16"/>
      <c r="AK28" s="173" t="s">
        <v>33</v>
      </c>
      <c r="AL28" s="166"/>
      <c r="AM28" s="166"/>
      <c r="AN28" s="166"/>
      <c r="AO28" s="166"/>
      <c r="AP28" s="16"/>
      <c r="AQ28" s="16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</row>
    <row r="29" spans="1:91" ht="14.25" customHeight="1">
      <c r="A29" s="21"/>
      <c r="B29" s="22"/>
      <c r="C29" s="21"/>
      <c r="D29" s="12" t="s">
        <v>34</v>
      </c>
      <c r="E29" s="21"/>
      <c r="F29" s="12" t="s">
        <v>35</v>
      </c>
      <c r="G29" s="21"/>
      <c r="H29" s="21"/>
      <c r="I29" s="21"/>
      <c r="J29" s="21"/>
      <c r="K29" s="21"/>
      <c r="L29" s="168">
        <v>0.21</v>
      </c>
      <c r="M29" s="166"/>
      <c r="N29" s="166"/>
      <c r="O29" s="166"/>
      <c r="P29" s="166"/>
      <c r="Q29" s="21"/>
      <c r="R29" s="21"/>
      <c r="S29" s="21"/>
      <c r="T29" s="21"/>
      <c r="U29" s="21"/>
      <c r="V29" s="21"/>
      <c r="W29" s="169">
        <f>ROUND(AZ94,2)</f>
        <v>0</v>
      </c>
      <c r="X29" s="166"/>
      <c r="Y29" s="166"/>
      <c r="Z29" s="166"/>
      <c r="AA29" s="166"/>
      <c r="AB29" s="166"/>
      <c r="AC29" s="166"/>
      <c r="AD29" s="166"/>
      <c r="AE29" s="166"/>
      <c r="AF29" s="21"/>
      <c r="AG29" s="21"/>
      <c r="AH29" s="21"/>
      <c r="AI29" s="21"/>
      <c r="AJ29" s="21"/>
      <c r="AK29" s="169">
        <f>ROUND(AV94,2)</f>
        <v>0</v>
      </c>
      <c r="AL29" s="166"/>
      <c r="AM29" s="166"/>
      <c r="AN29" s="166"/>
      <c r="AO29" s="166"/>
      <c r="AP29" s="21"/>
      <c r="AQ29" s="21"/>
      <c r="AR29" s="22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</row>
    <row r="30" spans="1:91" ht="14.25" customHeight="1">
      <c r="A30" s="21"/>
      <c r="B30" s="22"/>
      <c r="C30" s="21"/>
      <c r="D30" s="21"/>
      <c r="E30" s="21"/>
      <c r="F30" s="12" t="s">
        <v>36</v>
      </c>
      <c r="G30" s="21"/>
      <c r="H30" s="21"/>
      <c r="I30" s="21"/>
      <c r="J30" s="21"/>
      <c r="K30" s="21"/>
      <c r="L30" s="168">
        <v>0.12</v>
      </c>
      <c r="M30" s="166"/>
      <c r="N30" s="166"/>
      <c r="O30" s="166"/>
      <c r="P30" s="166"/>
      <c r="Q30" s="21"/>
      <c r="R30" s="21"/>
      <c r="S30" s="21"/>
      <c r="T30" s="21"/>
      <c r="U30" s="21"/>
      <c r="V30" s="21"/>
      <c r="W30" s="169">
        <f>ROUND(BA94,2)</f>
        <v>0</v>
      </c>
      <c r="X30" s="166"/>
      <c r="Y30" s="166"/>
      <c r="Z30" s="166"/>
      <c r="AA30" s="166"/>
      <c r="AB30" s="166"/>
      <c r="AC30" s="166"/>
      <c r="AD30" s="166"/>
      <c r="AE30" s="166"/>
      <c r="AF30" s="21"/>
      <c r="AG30" s="21"/>
      <c r="AH30" s="21"/>
      <c r="AI30" s="21"/>
      <c r="AJ30" s="21"/>
      <c r="AK30" s="169">
        <f>ROUND(AW94,2)</f>
        <v>0</v>
      </c>
      <c r="AL30" s="166"/>
      <c r="AM30" s="166"/>
      <c r="AN30" s="166"/>
      <c r="AO30" s="166"/>
      <c r="AP30" s="21"/>
      <c r="AQ30" s="21"/>
      <c r="AR30" s="22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</row>
    <row r="31" spans="1:91" ht="14.25" hidden="1" customHeight="1">
      <c r="A31" s="21"/>
      <c r="B31" s="22"/>
      <c r="C31" s="21"/>
      <c r="D31" s="21"/>
      <c r="E31" s="21"/>
      <c r="F31" s="12" t="s">
        <v>37</v>
      </c>
      <c r="G31" s="21"/>
      <c r="H31" s="21"/>
      <c r="I31" s="21"/>
      <c r="J31" s="21"/>
      <c r="K31" s="21"/>
      <c r="L31" s="168">
        <v>0.21</v>
      </c>
      <c r="M31" s="166"/>
      <c r="N31" s="166"/>
      <c r="O31" s="166"/>
      <c r="P31" s="166"/>
      <c r="Q31" s="21"/>
      <c r="R31" s="21"/>
      <c r="S31" s="21"/>
      <c r="T31" s="21"/>
      <c r="U31" s="21"/>
      <c r="V31" s="21"/>
      <c r="W31" s="169">
        <f>ROUND(BB94,2)</f>
        <v>0</v>
      </c>
      <c r="X31" s="166"/>
      <c r="Y31" s="166"/>
      <c r="Z31" s="166"/>
      <c r="AA31" s="166"/>
      <c r="AB31" s="166"/>
      <c r="AC31" s="166"/>
      <c r="AD31" s="166"/>
      <c r="AE31" s="166"/>
      <c r="AF31" s="21"/>
      <c r="AG31" s="21"/>
      <c r="AH31" s="21"/>
      <c r="AI31" s="21"/>
      <c r="AJ31" s="21"/>
      <c r="AK31" s="169">
        <v>0</v>
      </c>
      <c r="AL31" s="166"/>
      <c r="AM31" s="166"/>
      <c r="AN31" s="166"/>
      <c r="AO31" s="166"/>
      <c r="AP31" s="21"/>
      <c r="AQ31" s="21"/>
      <c r="AR31" s="22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</row>
    <row r="32" spans="1:91" ht="14.25" hidden="1" customHeight="1">
      <c r="A32" s="21"/>
      <c r="B32" s="22"/>
      <c r="C32" s="21"/>
      <c r="D32" s="21"/>
      <c r="E32" s="21"/>
      <c r="F32" s="12" t="s">
        <v>38</v>
      </c>
      <c r="G32" s="21"/>
      <c r="H32" s="21"/>
      <c r="I32" s="21"/>
      <c r="J32" s="21"/>
      <c r="K32" s="21"/>
      <c r="L32" s="168">
        <v>0.12</v>
      </c>
      <c r="M32" s="166"/>
      <c r="N32" s="166"/>
      <c r="O32" s="166"/>
      <c r="P32" s="166"/>
      <c r="Q32" s="21"/>
      <c r="R32" s="21"/>
      <c r="S32" s="21"/>
      <c r="T32" s="21"/>
      <c r="U32" s="21"/>
      <c r="V32" s="21"/>
      <c r="W32" s="169">
        <f>ROUND(BC94,2)</f>
        <v>0</v>
      </c>
      <c r="X32" s="166"/>
      <c r="Y32" s="166"/>
      <c r="Z32" s="166"/>
      <c r="AA32" s="166"/>
      <c r="AB32" s="166"/>
      <c r="AC32" s="166"/>
      <c r="AD32" s="166"/>
      <c r="AE32" s="166"/>
      <c r="AF32" s="21"/>
      <c r="AG32" s="21"/>
      <c r="AH32" s="21"/>
      <c r="AI32" s="21"/>
      <c r="AJ32" s="21"/>
      <c r="AK32" s="169">
        <v>0</v>
      </c>
      <c r="AL32" s="166"/>
      <c r="AM32" s="166"/>
      <c r="AN32" s="166"/>
      <c r="AO32" s="166"/>
      <c r="AP32" s="21"/>
      <c r="AQ32" s="21"/>
      <c r="AR32" s="22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</row>
    <row r="33" spans="1:91" ht="14.25" hidden="1" customHeight="1">
      <c r="A33" s="21"/>
      <c r="B33" s="22"/>
      <c r="C33" s="21"/>
      <c r="D33" s="21"/>
      <c r="E33" s="21"/>
      <c r="F33" s="12" t="s">
        <v>39</v>
      </c>
      <c r="G33" s="21"/>
      <c r="H33" s="21"/>
      <c r="I33" s="21"/>
      <c r="J33" s="21"/>
      <c r="K33" s="21"/>
      <c r="L33" s="168">
        <v>0</v>
      </c>
      <c r="M33" s="166"/>
      <c r="N33" s="166"/>
      <c r="O33" s="166"/>
      <c r="P33" s="166"/>
      <c r="Q33" s="21"/>
      <c r="R33" s="21"/>
      <c r="S33" s="21"/>
      <c r="T33" s="21"/>
      <c r="U33" s="21"/>
      <c r="V33" s="21"/>
      <c r="W33" s="169">
        <f>ROUND(BD94,2)</f>
        <v>0</v>
      </c>
      <c r="X33" s="166"/>
      <c r="Y33" s="166"/>
      <c r="Z33" s="166"/>
      <c r="AA33" s="166"/>
      <c r="AB33" s="166"/>
      <c r="AC33" s="166"/>
      <c r="AD33" s="166"/>
      <c r="AE33" s="166"/>
      <c r="AF33" s="21"/>
      <c r="AG33" s="21"/>
      <c r="AH33" s="21"/>
      <c r="AI33" s="21"/>
      <c r="AJ33" s="21"/>
      <c r="AK33" s="169">
        <v>0</v>
      </c>
      <c r="AL33" s="166"/>
      <c r="AM33" s="166"/>
      <c r="AN33" s="166"/>
      <c r="AO33" s="166"/>
      <c r="AP33" s="21"/>
      <c r="AQ33" s="21"/>
      <c r="AR33" s="22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</row>
    <row r="34" spans="1:91" ht="6.75" customHeight="1">
      <c r="A34" s="16"/>
      <c r="B34" s="17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7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</row>
    <row r="35" spans="1:91" ht="25.5" customHeight="1">
      <c r="A35" s="16"/>
      <c r="B35" s="17"/>
      <c r="C35" s="23"/>
      <c r="D35" s="24" t="s">
        <v>40</v>
      </c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6" t="s">
        <v>41</v>
      </c>
      <c r="U35" s="25"/>
      <c r="V35" s="25"/>
      <c r="W35" s="25"/>
      <c r="X35" s="170" t="s">
        <v>42</v>
      </c>
      <c r="Y35" s="171"/>
      <c r="Z35" s="171"/>
      <c r="AA35" s="171"/>
      <c r="AB35" s="171"/>
      <c r="AC35" s="25"/>
      <c r="AD35" s="25"/>
      <c r="AE35" s="25"/>
      <c r="AF35" s="25"/>
      <c r="AG35" s="25"/>
      <c r="AH35" s="25"/>
      <c r="AI35" s="25"/>
      <c r="AJ35" s="25"/>
      <c r="AK35" s="176">
        <f>SUM(AK26:AK33)</f>
        <v>0</v>
      </c>
      <c r="AL35" s="171"/>
      <c r="AM35" s="171"/>
      <c r="AN35" s="171"/>
      <c r="AO35" s="177"/>
      <c r="AP35" s="23"/>
      <c r="AQ35" s="23"/>
      <c r="AR35" s="17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</row>
    <row r="36" spans="1:91" ht="6.75" customHeight="1">
      <c r="A36" s="16"/>
      <c r="B36" s="17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7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</row>
    <row r="37" spans="1:91" ht="14.25" customHeight="1">
      <c r="A37" s="16"/>
      <c r="B37" s="17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7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</row>
    <row r="38" spans="1:91" ht="14.25" customHeight="1">
      <c r="A38" s="2"/>
      <c r="B38" s="6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6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</row>
    <row r="39" spans="1:91" ht="14.25" customHeight="1">
      <c r="A39" s="2"/>
      <c r="B39" s="6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6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</row>
    <row r="40" spans="1:91" ht="14.25" customHeight="1">
      <c r="A40" s="2"/>
      <c r="B40" s="6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6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</row>
    <row r="41" spans="1:91" ht="14.25" customHeight="1">
      <c r="A41" s="2"/>
      <c r="B41" s="6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6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</row>
    <row r="42" spans="1:91" ht="14.25" customHeight="1">
      <c r="A42" s="2"/>
      <c r="B42" s="6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6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</row>
    <row r="43" spans="1:91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6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</row>
    <row r="44" spans="1:91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6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</row>
    <row r="45" spans="1:91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6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</row>
    <row r="46" spans="1:91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6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</row>
    <row r="47" spans="1:91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6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</row>
    <row r="48" spans="1:91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6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</row>
    <row r="49" spans="1:91" ht="14.25" customHeight="1">
      <c r="A49" s="16"/>
      <c r="B49" s="17"/>
      <c r="C49" s="16"/>
      <c r="D49" s="27" t="s">
        <v>43</v>
      </c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7" t="s">
        <v>44</v>
      </c>
      <c r="AI49" s="28"/>
      <c r="AJ49" s="28"/>
      <c r="AK49" s="28"/>
      <c r="AL49" s="28"/>
      <c r="AM49" s="28"/>
      <c r="AN49" s="28"/>
      <c r="AO49" s="28"/>
      <c r="AP49" s="16"/>
      <c r="AQ49" s="16"/>
      <c r="AR49" s="17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</row>
    <row r="50" spans="1:91" ht="15.75" customHeight="1">
      <c r="A50" s="2"/>
      <c r="B50" s="6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6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</row>
    <row r="51" spans="1:91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6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</row>
    <row r="52" spans="1:91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6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</row>
    <row r="53" spans="1:91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6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</row>
    <row r="54" spans="1:91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6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</row>
    <row r="55" spans="1:91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6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</row>
    <row r="56" spans="1:91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6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</row>
    <row r="57" spans="1:91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6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</row>
    <row r="58" spans="1:91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6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</row>
    <row r="59" spans="1:91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6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</row>
    <row r="60" spans="1:91" ht="15.75" customHeight="1">
      <c r="A60" s="16"/>
      <c r="B60" s="17"/>
      <c r="C60" s="16"/>
      <c r="D60" s="29" t="s">
        <v>45</v>
      </c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29" t="s">
        <v>46</v>
      </c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29" t="s">
        <v>45</v>
      </c>
      <c r="AI60" s="19"/>
      <c r="AJ60" s="19"/>
      <c r="AK60" s="19"/>
      <c r="AL60" s="19"/>
      <c r="AM60" s="29" t="s">
        <v>46</v>
      </c>
      <c r="AN60" s="19"/>
      <c r="AO60" s="19"/>
      <c r="AP60" s="16"/>
      <c r="AQ60" s="16"/>
      <c r="AR60" s="17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</row>
    <row r="61" spans="1:91" ht="15.75" customHeight="1">
      <c r="A61" s="2"/>
      <c r="B61" s="6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6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</row>
    <row r="62" spans="1:91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6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</row>
    <row r="63" spans="1:91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6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</row>
    <row r="64" spans="1:91" ht="15.75" customHeight="1">
      <c r="A64" s="16"/>
      <c r="B64" s="17"/>
      <c r="C64" s="16"/>
      <c r="D64" s="27" t="s">
        <v>47</v>
      </c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7" t="s">
        <v>48</v>
      </c>
      <c r="AI64" s="28"/>
      <c r="AJ64" s="28"/>
      <c r="AK64" s="28"/>
      <c r="AL64" s="28"/>
      <c r="AM64" s="28"/>
      <c r="AN64" s="28"/>
      <c r="AO64" s="28"/>
      <c r="AP64" s="16"/>
      <c r="AQ64" s="16"/>
      <c r="AR64" s="17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</row>
    <row r="65" spans="1:91" ht="15.75" customHeight="1">
      <c r="A65" s="2"/>
      <c r="B65" s="6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6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</row>
    <row r="66" spans="1:91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6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</row>
    <row r="67" spans="1:91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6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</row>
    <row r="68" spans="1:91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6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</row>
    <row r="69" spans="1:91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6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</row>
    <row r="70" spans="1:91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6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</row>
    <row r="71" spans="1:91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6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</row>
    <row r="72" spans="1:91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6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</row>
    <row r="73" spans="1:91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6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</row>
    <row r="74" spans="1:91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6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</row>
    <row r="75" spans="1:91" ht="15.75" customHeight="1">
      <c r="A75" s="16"/>
      <c r="B75" s="17"/>
      <c r="C75" s="16"/>
      <c r="D75" s="29" t="s">
        <v>45</v>
      </c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29" t="s">
        <v>46</v>
      </c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29" t="s">
        <v>45</v>
      </c>
      <c r="AI75" s="19"/>
      <c r="AJ75" s="19"/>
      <c r="AK75" s="19"/>
      <c r="AL75" s="19"/>
      <c r="AM75" s="29" t="s">
        <v>46</v>
      </c>
      <c r="AN75" s="19"/>
      <c r="AO75" s="19"/>
      <c r="AP75" s="16"/>
      <c r="AQ75" s="16"/>
      <c r="AR75" s="17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</row>
    <row r="76" spans="1:91" ht="15.75" customHeight="1">
      <c r="A76" s="16"/>
      <c r="B76" s="17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7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</row>
    <row r="77" spans="1:91" ht="6.75" customHeight="1">
      <c r="A77" s="16"/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17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</row>
    <row r="78" spans="1:91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</row>
    <row r="79" spans="1:91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</row>
    <row r="80" spans="1:91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</row>
    <row r="81" spans="1:91" ht="6.75" customHeight="1">
      <c r="A81" s="16"/>
      <c r="B81" s="32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17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</row>
    <row r="82" spans="1:91" ht="24.75" customHeight="1">
      <c r="A82" s="16"/>
      <c r="B82" s="17"/>
      <c r="C82" s="7" t="s">
        <v>49</v>
      </c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7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</row>
    <row r="83" spans="1:91" ht="6.75" customHeight="1">
      <c r="A83" s="16"/>
      <c r="B83" s="17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7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</row>
    <row r="84" spans="1:91" ht="12" customHeight="1">
      <c r="A84" s="34"/>
      <c r="B84" s="35"/>
      <c r="C84" s="12" t="s">
        <v>12</v>
      </c>
      <c r="D84" s="34"/>
      <c r="E84" s="34"/>
      <c r="F84" s="34"/>
      <c r="G84" s="34"/>
      <c r="H84" s="34"/>
      <c r="I84" s="34"/>
      <c r="J84" s="34"/>
      <c r="K84" s="34"/>
      <c r="L84" s="34" t="str">
        <f t="shared" ref="L84:L85" si="0">K5</f>
        <v>2505</v>
      </c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5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</row>
    <row r="85" spans="1:91" ht="36.75" customHeight="1">
      <c r="A85" s="36"/>
      <c r="B85" s="37"/>
      <c r="C85" s="38" t="s">
        <v>14</v>
      </c>
      <c r="D85" s="36"/>
      <c r="E85" s="36"/>
      <c r="F85" s="36"/>
      <c r="G85" s="36"/>
      <c r="H85" s="36"/>
      <c r="I85" s="36"/>
      <c r="J85" s="36"/>
      <c r="K85" s="36"/>
      <c r="L85" s="172" t="str">
        <f t="shared" si="0"/>
        <v>Laboratoř betonu a mechaniky zemin</v>
      </c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36"/>
      <c r="AL85" s="36"/>
      <c r="AM85" s="36"/>
      <c r="AN85" s="36"/>
      <c r="AO85" s="36"/>
      <c r="AP85" s="36"/>
      <c r="AQ85" s="36"/>
      <c r="AR85" s="37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</row>
    <row r="86" spans="1:91" ht="6.75" customHeight="1">
      <c r="A86" s="16"/>
      <c r="B86" s="17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7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</row>
    <row r="87" spans="1:91" ht="12" customHeight="1">
      <c r="A87" s="16"/>
      <c r="B87" s="17"/>
      <c r="C87" s="12" t="s">
        <v>17</v>
      </c>
      <c r="D87" s="16"/>
      <c r="E87" s="16"/>
      <c r="F87" s="16"/>
      <c r="G87" s="16"/>
      <c r="H87" s="16"/>
      <c r="I87" s="16"/>
      <c r="J87" s="16"/>
      <c r="K87" s="16"/>
      <c r="L87" s="39" t="str">
        <f>IF(K8="","",K8)</f>
        <v xml:space="preserve"> </v>
      </c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2" t="s">
        <v>19</v>
      </c>
      <c r="AJ87" s="16"/>
      <c r="AK87" s="16"/>
      <c r="AL87" s="16"/>
      <c r="AM87" s="178" t="str">
        <f>IF(AN8= "","",AN8)</f>
        <v/>
      </c>
      <c r="AN87" s="166"/>
      <c r="AO87" s="16"/>
      <c r="AP87" s="16"/>
      <c r="AQ87" s="16"/>
      <c r="AR87" s="17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</row>
    <row r="88" spans="1:91" ht="6.75" customHeight="1">
      <c r="A88" s="16"/>
      <c r="B88" s="17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7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</row>
    <row r="89" spans="1:91" ht="15" customHeight="1">
      <c r="A89" s="16"/>
      <c r="B89" s="17"/>
      <c r="C89" s="12" t="s">
        <v>20</v>
      </c>
      <c r="D89" s="16"/>
      <c r="E89" s="16"/>
      <c r="F89" s="16"/>
      <c r="G89" s="16"/>
      <c r="H89" s="16"/>
      <c r="I89" s="16"/>
      <c r="J89" s="16"/>
      <c r="K89" s="16"/>
      <c r="L89" s="34" t="str">
        <f>IF(E11= "","",E11)</f>
        <v/>
      </c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2" t="s">
        <v>25</v>
      </c>
      <c r="AJ89" s="16"/>
      <c r="AK89" s="16"/>
      <c r="AL89" s="16"/>
      <c r="AM89" s="167" t="str">
        <f>IF(E17="","",E17)</f>
        <v xml:space="preserve"> </v>
      </c>
      <c r="AN89" s="166"/>
      <c r="AO89" s="166"/>
      <c r="AP89" s="166"/>
      <c r="AQ89" s="16"/>
      <c r="AR89" s="17"/>
      <c r="AS89" s="163" t="s">
        <v>50</v>
      </c>
      <c r="AT89" s="164"/>
      <c r="AU89" s="41"/>
      <c r="AV89" s="41"/>
      <c r="AW89" s="41"/>
      <c r="AX89" s="41"/>
      <c r="AY89" s="41"/>
      <c r="AZ89" s="41"/>
      <c r="BA89" s="41"/>
      <c r="BB89" s="41"/>
      <c r="BC89" s="41"/>
      <c r="BD89" s="42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</row>
    <row r="90" spans="1:91" ht="15" customHeight="1">
      <c r="A90" s="16"/>
      <c r="B90" s="17"/>
      <c r="C90" s="12" t="s">
        <v>51</v>
      </c>
      <c r="D90" s="16"/>
      <c r="E90" s="16"/>
      <c r="F90" s="16"/>
      <c r="G90" s="16"/>
      <c r="H90" s="16"/>
      <c r="I90" s="16"/>
      <c r="J90" s="16"/>
      <c r="K90" s="16"/>
      <c r="L90" s="34" t="str">
        <f>IF(E14="","",E14)</f>
        <v/>
      </c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2" t="s">
        <v>27</v>
      </c>
      <c r="AJ90" s="16"/>
      <c r="AK90" s="16"/>
      <c r="AL90" s="16"/>
      <c r="AM90" s="167" t="str">
        <f>IF(E20="","",E20)</f>
        <v xml:space="preserve"> </v>
      </c>
      <c r="AN90" s="166"/>
      <c r="AO90" s="166"/>
      <c r="AP90" s="166"/>
      <c r="AQ90" s="16"/>
      <c r="AR90" s="17"/>
      <c r="AS90" s="165"/>
      <c r="AT90" s="166"/>
      <c r="AU90" s="16"/>
      <c r="AV90" s="16"/>
      <c r="AW90" s="16"/>
      <c r="AX90" s="16"/>
      <c r="AY90" s="16"/>
      <c r="AZ90" s="16"/>
      <c r="BA90" s="16"/>
      <c r="BB90" s="16"/>
      <c r="BC90" s="16"/>
      <c r="BD90" s="43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</row>
    <row r="91" spans="1:91" ht="10.5" customHeight="1">
      <c r="A91" s="16"/>
      <c r="B91" s="17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7"/>
      <c r="AS91" s="165"/>
      <c r="AT91" s="166"/>
      <c r="AU91" s="16"/>
      <c r="AV91" s="16"/>
      <c r="AW91" s="16"/>
      <c r="AX91" s="16"/>
      <c r="AY91" s="16"/>
      <c r="AZ91" s="16"/>
      <c r="BA91" s="16"/>
      <c r="BB91" s="16"/>
      <c r="BC91" s="16"/>
      <c r="BD91" s="43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</row>
    <row r="92" spans="1:91" ht="29.25" customHeight="1">
      <c r="A92" s="16"/>
      <c r="B92" s="17"/>
      <c r="C92" s="174" t="s">
        <v>52</v>
      </c>
      <c r="D92" s="171"/>
      <c r="E92" s="171"/>
      <c r="F92" s="171"/>
      <c r="G92" s="171"/>
      <c r="H92" s="44"/>
      <c r="I92" s="182" t="s">
        <v>53</v>
      </c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83" t="s">
        <v>54</v>
      </c>
      <c r="AH92" s="171"/>
      <c r="AI92" s="171"/>
      <c r="AJ92" s="171"/>
      <c r="AK92" s="171"/>
      <c r="AL92" s="171"/>
      <c r="AM92" s="171"/>
      <c r="AN92" s="182" t="s">
        <v>55</v>
      </c>
      <c r="AO92" s="171"/>
      <c r="AP92" s="177"/>
      <c r="AQ92" s="45" t="s">
        <v>56</v>
      </c>
      <c r="AR92" s="17"/>
      <c r="AS92" s="46" t="s">
        <v>57</v>
      </c>
      <c r="AT92" s="47" t="s">
        <v>58</v>
      </c>
      <c r="AU92" s="47" t="s">
        <v>59</v>
      </c>
      <c r="AV92" s="47" t="s">
        <v>60</v>
      </c>
      <c r="AW92" s="47" t="s">
        <v>61</v>
      </c>
      <c r="AX92" s="47" t="s">
        <v>62</v>
      </c>
      <c r="AY92" s="47" t="s">
        <v>63</v>
      </c>
      <c r="AZ92" s="47" t="s">
        <v>64</v>
      </c>
      <c r="BA92" s="47" t="s">
        <v>65</v>
      </c>
      <c r="BB92" s="47" t="s">
        <v>66</v>
      </c>
      <c r="BC92" s="47" t="s">
        <v>67</v>
      </c>
      <c r="BD92" s="48" t="s">
        <v>68</v>
      </c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</row>
    <row r="93" spans="1:91" ht="10.5" customHeight="1">
      <c r="A93" s="16"/>
      <c r="B93" s="17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7"/>
      <c r="AS93" s="49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2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</row>
    <row r="94" spans="1:91" ht="32.25" customHeight="1">
      <c r="A94" s="50"/>
      <c r="B94" s="51"/>
      <c r="C94" s="52" t="s">
        <v>69</v>
      </c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184">
        <f>ROUND(AG95+AG96,2)</f>
        <v>0</v>
      </c>
      <c r="AH94" s="166"/>
      <c r="AI94" s="166"/>
      <c r="AJ94" s="166"/>
      <c r="AK94" s="166"/>
      <c r="AL94" s="166"/>
      <c r="AM94" s="166"/>
      <c r="AN94" s="185">
        <f t="shared" ref="AN94:AN108" si="1">SUM(AG94,AT94)</f>
        <v>0</v>
      </c>
      <c r="AO94" s="166"/>
      <c r="AP94" s="166"/>
      <c r="AQ94" s="55" t="s">
        <v>1</v>
      </c>
      <c r="AR94" s="51"/>
      <c r="AS94" s="56">
        <f>ROUND(AS95+AS96,2)</f>
        <v>0</v>
      </c>
      <c r="AT94" s="57">
        <f t="shared" ref="AT94:AT108" si="2">ROUND(SUM(AV94:AW94),2)</f>
        <v>0</v>
      </c>
      <c r="AU94" s="58">
        <f>ROUND(AU95+AU96,5)</f>
        <v>151.23516000000001</v>
      </c>
      <c r="AV94" s="57">
        <f>ROUND(AZ94*L29,2)</f>
        <v>0</v>
      </c>
      <c r="AW94" s="57">
        <f>ROUND(BA94*L30,2)</f>
        <v>0</v>
      </c>
      <c r="AX94" s="57">
        <f>ROUND(BB94*L29,2)</f>
        <v>0</v>
      </c>
      <c r="AY94" s="57">
        <f>ROUND(BC94*L30,2)</f>
        <v>0</v>
      </c>
      <c r="AZ94" s="57">
        <f t="shared" ref="AZ94:BD94" si="3">ROUND(AZ95+AZ96,2)</f>
        <v>0</v>
      </c>
      <c r="BA94" s="57">
        <f t="shared" si="3"/>
        <v>0</v>
      </c>
      <c r="BB94" s="57">
        <f t="shared" si="3"/>
        <v>0</v>
      </c>
      <c r="BC94" s="57">
        <f t="shared" si="3"/>
        <v>0</v>
      </c>
      <c r="BD94" s="59">
        <f t="shared" si="3"/>
        <v>0</v>
      </c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60" t="s">
        <v>70</v>
      </c>
      <c r="BT94" s="60" t="s">
        <v>71</v>
      </c>
      <c r="BU94" s="61" t="s">
        <v>72</v>
      </c>
      <c r="BV94" s="60" t="s">
        <v>73</v>
      </c>
      <c r="BW94" s="60" t="s">
        <v>5</v>
      </c>
      <c r="BX94" s="60" t="s">
        <v>74</v>
      </c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60" t="s">
        <v>1</v>
      </c>
      <c r="CM94" s="50"/>
    </row>
    <row r="95" spans="1:91" ht="16.5" customHeight="1">
      <c r="A95" s="62" t="s">
        <v>75</v>
      </c>
      <c r="B95" s="63"/>
      <c r="C95" s="64"/>
      <c r="D95" s="186" t="s">
        <v>76</v>
      </c>
      <c r="E95" s="166"/>
      <c r="F95" s="166"/>
      <c r="G95" s="166"/>
      <c r="H95" s="166"/>
      <c r="I95" s="65"/>
      <c r="J95" s="186" t="s">
        <v>77</v>
      </c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75">
        <f>'01 - Stavebně montážní a ...'!J30</f>
        <v>0</v>
      </c>
      <c r="AH95" s="166"/>
      <c r="AI95" s="166"/>
      <c r="AJ95" s="166"/>
      <c r="AK95" s="166"/>
      <c r="AL95" s="166"/>
      <c r="AM95" s="166"/>
      <c r="AN95" s="175">
        <f t="shared" si="1"/>
        <v>0</v>
      </c>
      <c r="AO95" s="166"/>
      <c r="AP95" s="166"/>
      <c r="AQ95" s="66" t="s">
        <v>78</v>
      </c>
      <c r="AR95" s="63"/>
      <c r="AS95" s="67">
        <v>0</v>
      </c>
      <c r="AT95" s="68">
        <f t="shared" si="2"/>
        <v>0</v>
      </c>
      <c r="AU95" s="69">
        <f>'01 - Stavebně montážní a ...'!P134</f>
        <v>151.23515999999998</v>
      </c>
      <c r="AV95" s="68">
        <f>'01 - Stavebně montážní a ...'!J33</f>
        <v>0</v>
      </c>
      <c r="AW95" s="68">
        <f>'01 - Stavebně montážní a ...'!J34</f>
        <v>0</v>
      </c>
      <c r="AX95" s="68">
        <f>'01 - Stavebně montážní a ...'!J35</f>
        <v>0</v>
      </c>
      <c r="AY95" s="68">
        <f>'01 - Stavebně montážní a ...'!J36</f>
        <v>0</v>
      </c>
      <c r="AZ95" s="68">
        <f>'01 - Stavebně montážní a ...'!F33</f>
        <v>0</v>
      </c>
      <c r="BA95" s="68">
        <f>'01 - Stavebně montážní a ...'!F34</f>
        <v>0</v>
      </c>
      <c r="BB95" s="68">
        <f>'01 - Stavebně montážní a ...'!F35</f>
        <v>0</v>
      </c>
      <c r="BC95" s="68">
        <f>'01 - Stavebně montážní a ...'!F36</f>
        <v>0</v>
      </c>
      <c r="BD95" s="70">
        <f>'01 - Stavebně montážní a ...'!F37</f>
        <v>0</v>
      </c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2" t="s">
        <v>79</v>
      </c>
      <c r="BU95" s="71"/>
      <c r="BV95" s="72" t="s">
        <v>73</v>
      </c>
      <c r="BW95" s="72" t="s">
        <v>80</v>
      </c>
      <c r="BX95" s="72" t="s">
        <v>5</v>
      </c>
      <c r="BY95" s="71"/>
      <c r="BZ95" s="71"/>
      <c r="CA95" s="71"/>
      <c r="CB95" s="71"/>
      <c r="CC95" s="71"/>
      <c r="CD95" s="71"/>
      <c r="CE95" s="71"/>
      <c r="CF95" s="71"/>
      <c r="CG95" s="71"/>
      <c r="CH95" s="71"/>
      <c r="CI95" s="71"/>
      <c r="CJ95" s="71"/>
      <c r="CK95" s="71"/>
      <c r="CL95" s="72" t="s">
        <v>1</v>
      </c>
      <c r="CM95" s="72" t="s">
        <v>81</v>
      </c>
    </row>
    <row r="96" spans="1:91" ht="16.5" customHeight="1">
      <c r="A96" s="71"/>
      <c r="B96" s="63"/>
      <c r="C96" s="64"/>
      <c r="D96" s="186" t="s">
        <v>82</v>
      </c>
      <c r="E96" s="166"/>
      <c r="F96" s="166"/>
      <c r="G96" s="166"/>
      <c r="H96" s="166"/>
      <c r="I96" s="65"/>
      <c r="J96" s="186" t="s">
        <v>83</v>
      </c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79">
        <f>ROUND(SUM(AG97:AG108),2)</f>
        <v>0</v>
      </c>
      <c r="AH96" s="166"/>
      <c r="AI96" s="166"/>
      <c r="AJ96" s="166"/>
      <c r="AK96" s="166"/>
      <c r="AL96" s="166"/>
      <c r="AM96" s="166"/>
      <c r="AN96" s="175">
        <f t="shared" si="1"/>
        <v>0</v>
      </c>
      <c r="AO96" s="166"/>
      <c r="AP96" s="166"/>
      <c r="AQ96" s="66" t="s">
        <v>78</v>
      </c>
      <c r="AR96" s="63"/>
      <c r="AS96" s="67">
        <f>ROUND(SUM(AS97:AS108),2)</f>
        <v>0</v>
      </c>
      <c r="AT96" s="68">
        <f t="shared" si="2"/>
        <v>0</v>
      </c>
      <c r="AU96" s="69">
        <f>ROUND(SUM(AU97:AU108),5)</f>
        <v>0</v>
      </c>
      <c r="AV96" s="68">
        <f>ROUND(AZ96*L29,2)</f>
        <v>0</v>
      </c>
      <c r="AW96" s="68">
        <f>ROUND(BA96*L30,2)</f>
        <v>0</v>
      </c>
      <c r="AX96" s="68">
        <f>ROUND(BB96*L29,2)</f>
        <v>0</v>
      </c>
      <c r="AY96" s="68">
        <f>ROUND(BC96*L30,2)</f>
        <v>0</v>
      </c>
      <c r="AZ96" s="68">
        <f t="shared" ref="AZ96:BD96" si="4">ROUND(SUM(AZ97:AZ108),2)</f>
        <v>0</v>
      </c>
      <c r="BA96" s="68">
        <f t="shared" si="4"/>
        <v>0</v>
      </c>
      <c r="BB96" s="68">
        <f t="shared" si="4"/>
        <v>0</v>
      </c>
      <c r="BC96" s="68">
        <f t="shared" si="4"/>
        <v>0</v>
      </c>
      <c r="BD96" s="70">
        <f t="shared" si="4"/>
        <v>0</v>
      </c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1"/>
      <c r="BR96" s="71"/>
      <c r="BS96" s="72" t="s">
        <v>70</v>
      </c>
      <c r="BT96" s="72" t="s">
        <v>79</v>
      </c>
      <c r="BU96" s="72" t="s">
        <v>72</v>
      </c>
      <c r="BV96" s="72" t="s">
        <v>73</v>
      </c>
      <c r="BW96" s="72" t="s">
        <v>84</v>
      </c>
      <c r="BX96" s="72" t="s">
        <v>5</v>
      </c>
      <c r="BY96" s="71"/>
      <c r="BZ96" s="71"/>
      <c r="CA96" s="71"/>
      <c r="CB96" s="71"/>
      <c r="CC96" s="71"/>
      <c r="CD96" s="71"/>
      <c r="CE96" s="71"/>
      <c r="CF96" s="71"/>
      <c r="CG96" s="71"/>
      <c r="CH96" s="71"/>
      <c r="CI96" s="71"/>
      <c r="CJ96" s="71"/>
      <c r="CK96" s="71"/>
      <c r="CL96" s="72" t="s">
        <v>1</v>
      </c>
      <c r="CM96" s="72" t="s">
        <v>81</v>
      </c>
    </row>
    <row r="97" spans="1:91" ht="16.5" customHeight="1">
      <c r="A97" s="62" t="s">
        <v>75</v>
      </c>
      <c r="B97" s="35"/>
      <c r="C97" s="73"/>
      <c r="D97" s="73"/>
      <c r="E97" s="195" t="s">
        <v>85</v>
      </c>
      <c r="F97" s="166"/>
      <c r="G97" s="166"/>
      <c r="H97" s="166"/>
      <c r="I97" s="166"/>
      <c r="J97" s="73"/>
      <c r="K97" s="195" t="s">
        <v>86</v>
      </c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94">
        <f>'02.1 - Elektro materiál'!J32</f>
        <v>0</v>
      </c>
      <c r="AH97" s="166"/>
      <c r="AI97" s="166"/>
      <c r="AJ97" s="166"/>
      <c r="AK97" s="166"/>
      <c r="AL97" s="166"/>
      <c r="AM97" s="166"/>
      <c r="AN97" s="194">
        <f t="shared" si="1"/>
        <v>0</v>
      </c>
      <c r="AO97" s="166"/>
      <c r="AP97" s="166"/>
      <c r="AQ97" s="74" t="s">
        <v>87</v>
      </c>
      <c r="AR97" s="35"/>
      <c r="AS97" s="75">
        <v>0</v>
      </c>
      <c r="AT97" s="76">
        <f t="shared" si="2"/>
        <v>0</v>
      </c>
      <c r="AU97" s="77">
        <f>'02.1 - Elektro materiál'!P124</f>
        <v>0</v>
      </c>
      <c r="AV97" s="76">
        <f>'02.1 - Elektro materiál'!J35</f>
        <v>0</v>
      </c>
      <c r="AW97" s="76">
        <f>'02.1 - Elektro materiál'!J36</f>
        <v>0</v>
      </c>
      <c r="AX97" s="76">
        <f>'02.1 - Elektro materiál'!J37</f>
        <v>0</v>
      </c>
      <c r="AY97" s="76">
        <f>'02.1 - Elektro materiál'!J38</f>
        <v>0</v>
      </c>
      <c r="AZ97" s="76">
        <f>'02.1 - Elektro materiál'!F35</f>
        <v>0</v>
      </c>
      <c r="BA97" s="76">
        <f>'02.1 - Elektro materiál'!F36</f>
        <v>0</v>
      </c>
      <c r="BB97" s="76">
        <f>'02.1 - Elektro materiál'!F37</f>
        <v>0</v>
      </c>
      <c r="BC97" s="76">
        <f>'02.1 - Elektro materiál'!F38</f>
        <v>0</v>
      </c>
      <c r="BD97" s="78">
        <f>'02.1 - Elektro materiál'!F39</f>
        <v>0</v>
      </c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10" t="s">
        <v>81</v>
      </c>
      <c r="BU97" s="34"/>
      <c r="BV97" s="10" t="s">
        <v>73</v>
      </c>
      <c r="BW97" s="10" t="s">
        <v>88</v>
      </c>
      <c r="BX97" s="10" t="s">
        <v>84</v>
      </c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10" t="s">
        <v>1</v>
      </c>
      <c r="CM97" s="34"/>
    </row>
    <row r="98" spans="1:91" ht="16.5" customHeight="1">
      <c r="A98" s="62" t="s">
        <v>75</v>
      </c>
      <c r="B98" s="35"/>
      <c r="C98" s="73"/>
      <c r="D98" s="73"/>
      <c r="E98" s="195" t="s">
        <v>89</v>
      </c>
      <c r="F98" s="166"/>
      <c r="G98" s="166"/>
      <c r="H98" s="166"/>
      <c r="I98" s="166"/>
      <c r="J98" s="73"/>
      <c r="K98" s="195" t="s">
        <v>90</v>
      </c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94">
        <f>'02.2 - Instalatérský mate...'!J32</f>
        <v>0</v>
      </c>
      <c r="AH98" s="166"/>
      <c r="AI98" s="166"/>
      <c r="AJ98" s="166"/>
      <c r="AK98" s="166"/>
      <c r="AL98" s="166"/>
      <c r="AM98" s="166"/>
      <c r="AN98" s="194">
        <f t="shared" si="1"/>
        <v>0</v>
      </c>
      <c r="AO98" s="166"/>
      <c r="AP98" s="166"/>
      <c r="AQ98" s="74" t="s">
        <v>87</v>
      </c>
      <c r="AR98" s="35"/>
      <c r="AS98" s="75">
        <v>0</v>
      </c>
      <c r="AT98" s="76">
        <f t="shared" si="2"/>
        <v>0</v>
      </c>
      <c r="AU98" s="77">
        <f>'02.2 - Instalatérský mate...'!P120</f>
        <v>0</v>
      </c>
      <c r="AV98" s="76">
        <f>'02.2 - Instalatérský mate...'!J35</f>
        <v>0</v>
      </c>
      <c r="AW98" s="76">
        <f>'02.2 - Instalatérský mate...'!J36</f>
        <v>0</v>
      </c>
      <c r="AX98" s="76">
        <f>'02.2 - Instalatérský mate...'!J37</f>
        <v>0</v>
      </c>
      <c r="AY98" s="76">
        <f>'02.2 - Instalatérský mate...'!J38</f>
        <v>0</v>
      </c>
      <c r="AZ98" s="76">
        <f>'02.2 - Instalatérský mate...'!F35</f>
        <v>0</v>
      </c>
      <c r="BA98" s="76">
        <f>'02.2 - Instalatérský mate...'!F36</f>
        <v>0</v>
      </c>
      <c r="BB98" s="76">
        <f>'02.2 - Instalatérský mate...'!F37</f>
        <v>0</v>
      </c>
      <c r="BC98" s="76">
        <f>'02.2 - Instalatérský mate...'!F38</f>
        <v>0</v>
      </c>
      <c r="BD98" s="78">
        <f>'02.2 - Instalatérský mate...'!F39</f>
        <v>0</v>
      </c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10" t="s">
        <v>81</v>
      </c>
      <c r="BU98" s="34"/>
      <c r="BV98" s="10" t="s">
        <v>73</v>
      </c>
      <c r="BW98" s="10" t="s">
        <v>91</v>
      </c>
      <c r="BX98" s="10" t="s">
        <v>84</v>
      </c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10" t="s">
        <v>1</v>
      </c>
      <c r="CM98" s="34"/>
    </row>
    <row r="99" spans="1:91" ht="16.5" customHeight="1">
      <c r="A99" s="62" t="s">
        <v>75</v>
      </c>
      <c r="B99" s="35"/>
      <c r="C99" s="73"/>
      <c r="D99" s="73"/>
      <c r="E99" s="195" t="s">
        <v>92</v>
      </c>
      <c r="F99" s="166"/>
      <c r="G99" s="166"/>
      <c r="H99" s="166"/>
      <c r="I99" s="166"/>
      <c r="J99" s="73"/>
      <c r="K99" s="195" t="s">
        <v>93</v>
      </c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94">
        <f>'02.3 - Vzduchotechnický m...'!J32</f>
        <v>0</v>
      </c>
      <c r="AH99" s="166"/>
      <c r="AI99" s="166"/>
      <c r="AJ99" s="166"/>
      <c r="AK99" s="166"/>
      <c r="AL99" s="166"/>
      <c r="AM99" s="166"/>
      <c r="AN99" s="194">
        <f t="shared" si="1"/>
        <v>0</v>
      </c>
      <c r="AO99" s="166"/>
      <c r="AP99" s="166"/>
      <c r="AQ99" s="74" t="s">
        <v>87</v>
      </c>
      <c r="AR99" s="35"/>
      <c r="AS99" s="75">
        <v>0</v>
      </c>
      <c r="AT99" s="76">
        <f t="shared" si="2"/>
        <v>0</v>
      </c>
      <c r="AU99" s="77">
        <f>'02.3 - Vzduchotechnický m...'!P120</f>
        <v>0</v>
      </c>
      <c r="AV99" s="76">
        <f>'02.3 - Vzduchotechnický m...'!J35</f>
        <v>0</v>
      </c>
      <c r="AW99" s="76">
        <f>'02.3 - Vzduchotechnický m...'!J36</f>
        <v>0</v>
      </c>
      <c r="AX99" s="76">
        <f>'02.3 - Vzduchotechnický m...'!J37</f>
        <v>0</v>
      </c>
      <c r="AY99" s="76">
        <f>'02.3 - Vzduchotechnický m...'!J38</f>
        <v>0</v>
      </c>
      <c r="AZ99" s="76">
        <f>'02.3 - Vzduchotechnický m...'!F35</f>
        <v>0</v>
      </c>
      <c r="BA99" s="76">
        <f>'02.3 - Vzduchotechnický m...'!F36</f>
        <v>0</v>
      </c>
      <c r="BB99" s="76">
        <f>'02.3 - Vzduchotechnický m...'!F37</f>
        <v>0</v>
      </c>
      <c r="BC99" s="76">
        <f>'02.3 - Vzduchotechnický m...'!F38</f>
        <v>0</v>
      </c>
      <c r="BD99" s="78">
        <f>'02.3 - Vzduchotechnický m...'!F39</f>
        <v>0</v>
      </c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10" t="s">
        <v>81</v>
      </c>
      <c r="BU99" s="34"/>
      <c r="BV99" s="10" t="s">
        <v>73</v>
      </c>
      <c r="BW99" s="10" t="s">
        <v>94</v>
      </c>
      <c r="BX99" s="10" t="s">
        <v>84</v>
      </c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10" t="s">
        <v>1</v>
      </c>
      <c r="CM99" s="34"/>
    </row>
    <row r="100" spans="1:91" ht="16.5" customHeight="1">
      <c r="A100" s="62" t="s">
        <v>75</v>
      </c>
      <c r="B100" s="35"/>
      <c r="C100" s="73"/>
      <c r="D100" s="73"/>
      <c r="E100" s="195" t="s">
        <v>95</v>
      </c>
      <c r="F100" s="166"/>
      <c r="G100" s="166"/>
      <c r="H100" s="166"/>
      <c r="I100" s="166"/>
      <c r="J100" s="73"/>
      <c r="K100" s="195" t="s">
        <v>96</v>
      </c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94">
        <f>'02.4 - Obklad Heraklit'!J32</f>
        <v>0</v>
      </c>
      <c r="AH100" s="166"/>
      <c r="AI100" s="166"/>
      <c r="AJ100" s="166"/>
      <c r="AK100" s="166"/>
      <c r="AL100" s="166"/>
      <c r="AM100" s="166"/>
      <c r="AN100" s="194">
        <f t="shared" si="1"/>
        <v>0</v>
      </c>
      <c r="AO100" s="166"/>
      <c r="AP100" s="166"/>
      <c r="AQ100" s="74" t="s">
        <v>87</v>
      </c>
      <c r="AR100" s="35"/>
      <c r="AS100" s="75">
        <v>0</v>
      </c>
      <c r="AT100" s="76">
        <f t="shared" si="2"/>
        <v>0</v>
      </c>
      <c r="AU100" s="77">
        <f>'02.4 - Obklad Heraklit'!P120</f>
        <v>0</v>
      </c>
      <c r="AV100" s="76">
        <f>'02.4 - Obklad Heraklit'!J35</f>
        <v>0</v>
      </c>
      <c r="AW100" s="76">
        <f>'02.4 - Obklad Heraklit'!J36</f>
        <v>0</v>
      </c>
      <c r="AX100" s="76">
        <f>'02.4 - Obklad Heraklit'!J37</f>
        <v>0</v>
      </c>
      <c r="AY100" s="76">
        <f>'02.4 - Obklad Heraklit'!J38</f>
        <v>0</v>
      </c>
      <c r="AZ100" s="76">
        <f>'02.4 - Obklad Heraklit'!F35</f>
        <v>0</v>
      </c>
      <c r="BA100" s="76">
        <f>'02.4 - Obklad Heraklit'!F36</f>
        <v>0</v>
      </c>
      <c r="BB100" s="76">
        <f>'02.4 - Obklad Heraklit'!F37</f>
        <v>0</v>
      </c>
      <c r="BC100" s="76">
        <f>'02.4 - Obklad Heraklit'!F38</f>
        <v>0</v>
      </c>
      <c r="BD100" s="78">
        <f>'02.4 - Obklad Heraklit'!F39</f>
        <v>0</v>
      </c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10" t="s">
        <v>81</v>
      </c>
      <c r="BU100" s="34"/>
      <c r="BV100" s="10" t="s">
        <v>73</v>
      </c>
      <c r="BW100" s="10" t="s">
        <v>97</v>
      </c>
      <c r="BX100" s="10" t="s">
        <v>84</v>
      </c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10" t="s">
        <v>1</v>
      </c>
      <c r="CM100" s="34"/>
    </row>
    <row r="101" spans="1:91" ht="16.5" customHeight="1">
      <c r="A101" s="62" t="s">
        <v>75</v>
      </c>
      <c r="B101" s="35"/>
      <c r="C101" s="73"/>
      <c r="D101" s="73"/>
      <c r="E101" s="195" t="s">
        <v>98</v>
      </c>
      <c r="F101" s="166"/>
      <c r="G101" s="166"/>
      <c r="H101" s="166"/>
      <c r="I101" s="166"/>
      <c r="J101" s="73"/>
      <c r="K101" s="195" t="s">
        <v>99</v>
      </c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94">
        <f>'02.5 - Obklad překlížka'!J32</f>
        <v>0</v>
      </c>
      <c r="AH101" s="166"/>
      <c r="AI101" s="166"/>
      <c r="AJ101" s="166"/>
      <c r="AK101" s="166"/>
      <c r="AL101" s="166"/>
      <c r="AM101" s="166"/>
      <c r="AN101" s="194">
        <f t="shared" si="1"/>
        <v>0</v>
      </c>
      <c r="AO101" s="166"/>
      <c r="AP101" s="166"/>
      <c r="AQ101" s="74" t="s">
        <v>87</v>
      </c>
      <c r="AR101" s="35"/>
      <c r="AS101" s="75">
        <v>0</v>
      </c>
      <c r="AT101" s="76">
        <f t="shared" si="2"/>
        <v>0</v>
      </c>
      <c r="AU101" s="77">
        <f>'02.5 - Obklad překlížka'!P120</f>
        <v>0</v>
      </c>
      <c r="AV101" s="76">
        <f>'02.5 - Obklad překlížka'!J35</f>
        <v>0</v>
      </c>
      <c r="AW101" s="76">
        <f>'02.5 - Obklad překlížka'!J36</f>
        <v>0</v>
      </c>
      <c r="AX101" s="76">
        <f>'02.5 - Obklad překlížka'!J37</f>
        <v>0</v>
      </c>
      <c r="AY101" s="76">
        <f>'02.5 - Obklad překlížka'!J38</f>
        <v>0</v>
      </c>
      <c r="AZ101" s="76">
        <f>'02.5 - Obklad překlížka'!F35</f>
        <v>0</v>
      </c>
      <c r="BA101" s="76">
        <f>'02.5 - Obklad překlížka'!F36</f>
        <v>0</v>
      </c>
      <c r="BB101" s="76">
        <f>'02.5 - Obklad překlížka'!F37</f>
        <v>0</v>
      </c>
      <c r="BC101" s="76">
        <f>'02.5 - Obklad překlížka'!F38</f>
        <v>0</v>
      </c>
      <c r="BD101" s="78">
        <f>'02.5 - Obklad překlížka'!F39</f>
        <v>0</v>
      </c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10" t="s">
        <v>81</v>
      </c>
      <c r="BU101" s="34"/>
      <c r="BV101" s="10" t="s">
        <v>73</v>
      </c>
      <c r="BW101" s="10" t="s">
        <v>100</v>
      </c>
      <c r="BX101" s="10" t="s">
        <v>84</v>
      </c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10" t="s">
        <v>1</v>
      </c>
      <c r="CM101" s="34"/>
    </row>
    <row r="102" spans="1:91" ht="16.5" customHeight="1">
      <c r="A102" s="62" t="s">
        <v>75</v>
      </c>
      <c r="B102" s="35"/>
      <c r="C102" s="73"/>
      <c r="D102" s="73"/>
      <c r="E102" s="195" t="s">
        <v>101</v>
      </c>
      <c r="F102" s="166"/>
      <c r="G102" s="166"/>
      <c r="H102" s="166"/>
      <c r="I102" s="166"/>
      <c r="J102" s="73"/>
      <c r="K102" s="195" t="s">
        <v>102</v>
      </c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166"/>
      <c r="AG102" s="194">
        <f>'02.6 - Materiál Teraco'!J32</f>
        <v>0</v>
      </c>
      <c r="AH102" s="166"/>
      <c r="AI102" s="166"/>
      <c r="AJ102" s="166"/>
      <c r="AK102" s="166"/>
      <c r="AL102" s="166"/>
      <c r="AM102" s="166"/>
      <c r="AN102" s="194">
        <f t="shared" si="1"/>
        <v>0</v>
      </c>
      <c r="AO102" s="166"/>
      <c r="AP102" s="166"/>
      <c r="AQ102" s="74" t="s">
        <v>87</v>
      </c>
      <c r="AR102" s="35"/>
      <c r="AS102" s="75">
        <v>0</v>
      </c>
      <c r="AT102" s="76">
        <f t="shared" si="2"/>
        <v>0</v>
      </c>
      <c r="AU102" s="77">
        <f>'02.6 - Materiál Teraco'!P120</f>
        <v>0</v>
      </c>
      <c r="AV102" s="76">
        <f>'02.6 - Materiál Teraco'!J35</f>
        <v>0</v>
      </c>
      <c r="AW102" s="76">
        <f>'02.6 - Materiál Teraco'!J36</f>
        <v>0</v>
      </c>
      <c r="AX102" s="76">
        <f>'02.6 - Materiál Teraco'!J37</f>
        <v>0</v>
      </c>
      <c r="AY102" s="76">
        <f>'02.6 - Materiál Teraco'!J38</f>
        <v>0</v>
      </c>
      <c r="AZ102" s="76">
        <f>'02.6 - Materiál Teraco'!F35</f>
        <v>0</v>
      </c>
      <c r="BA102" s="76">
        <f>'02.6 - Materiál Teraco'!F36</f>
        <v>0</v>
      </c>
      <c r="BB102" s="76">
        <f>'02.6 - Materiál Teraco'!F37</f>
        <v>0</v>
      </c>
      <c r="BC102" s="76">
        <f>'02.6 - Materiál Teraco'!F38</f>
        <v>0</v>
      </c>
      <c r="BD102" s="78">
        <f>'02.6 - Materiál Teraco'!F39</f>
        <v>0</v>
      </c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10" t="s">
        <v>81</v>
      </c>
      <c r="BU102" s="34"/>
      <c r="BV102" s="10" t="s">
        <v>73</v>
      </c>
      <c r="BW102" s="10" t="s">
        <v>103</v>
      </c>
      <c r="BX102" s="10" t="s">
        <v>84</v>
      </c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10" t="s">
        <v>1</v>
      </c>
      <c r="CM102" s="34"/>
    </row>
    <row r="103" spans="1:91" ht="16.5" customHeight="1">
      <c r="A103" s="62" t="s">
        <v>75</v>
      </c>
      <c r="B103" s="35"/>
      <c r="C103" s="73"/>
      <c r="D103" s="73"/>
      <c r="E103" s="195" t="s">
        <v>104</v>
      </c>
      <c r="F103" s="166"/>
      <c r="G103" s="166"/>
      <c r="H103" s="166"/>
      <c r="I103" s="166"/>
      <c r="J103" s="73"/>
      <c r="K103" s="195" t="s">
        <v>105</v>
      </c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94">
        <f>'02.7 - Materiál podlah PVC'!J32</f>
        <v>0</v>
      </c>
      <c r="AH103" s="166"/>
      <c r="AI103" s="166"/>
      <c r="AJ103" s="166"/>
      <c r="AK103" s="166"/>
      <c r="AL103" s="166"/>
      <c r="AM103" s="166"/>
      <c r="AN103" s="194">
        <f t="shared" si="1"/>
        <v>0</v>
      </c>
      <c r="AO103" s="166"/>
      <c r="AP103" s="166"/>
      <c r="AQ103" s="74" t="s">
        <v>87</v>
      </c>
      <c r="AR103" s="35"/>
      <c r="AS103" s="75">
        <v>0</v>
      </c>
      <c r="AT103" s="76">
        <f t="shared" si="2"/>
        <v>0</v>
      </c>
      <c r="AU103" s="77">
        <f>'02.7 - Materiál podlah PVC'!P120</f>
        <v>0</v>
      </c>
      <c r="AV103" s="76">
        <f>'02.7 - Materiál podlah PVC'!J35</f>
        <v>0</v>
      </c>
      <c r="AW103" s="76">
        <f>'02.7 - Materiál podlah PVC'!J36</f>
        <v>0</v>
      </c>
      <c r="AX103" s="76">
        <f>'02.7 - Materiál podlah PVC'!J37</f>
        <v>0</v>
      </c>
      <c r="AY103" s="76">
        <f>'02.7 - Materiál podlah PVC'!J38</f>
        <v>0</v>
      </c>
      <c r="AZ103" s="76">
        <f>'02.7 - Materiál podlah PVC'!F35</f>
        <v>0</v>
      </c>
      <c r="BA103" s="76">
        <f>'02.7 - Materiál podlah PVC'!F36</f>
        <v>0</v>
      </c>
      <c r="BB103" s="76">
        <f>'02.7 - Materiál podlah PVC'!F37</f>
        <v>0</v>
      </c>
      <c r="BC103" s="76">
        <f>'02.7 - Materiál podlah PVC'!F38</f>
        <v>0</v>
      </c>
      <c r="BD103" s="78">
        <f>'02.7 - Materiál podlah PVC'!F39</f>
        <v>0</v>
      </c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10" t="s">
        <v>81</v>
      </c>
      <c r="BU103" s="34"/>
      <c r="BV103" s="10" t="s">
        <v>73</v>
      </c>
      <c r="BW103" s="10" t="s">
        <v>106</v>
      </c>
      <c r="BX103" s="10" t="s">
        <v>84</v>
      </c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10" t="s">
        <v>1</v>
      </c>
      <c r="CM103" s="34"/>
    </row>
    <row r="104" spans="1:91" ht="16.5" customHeight="1">
      <c r="A104" s="62" t="s">
        <v>75</v>
      </c>
      <c r="B104" s="35"/>
      <c r="C104" s="73"/>
      <c r="D104" s="73"/>
      <c r="E104" s="195" t="s">
        <v>107</v>
      </c>
      <c r="F104" s="166"/>
      <c r="G104" s="166"/>
      <c r="H104" s="166"/>
      <c r="I104" s="166"/>
      <c r="J104" s="73"/>
      <c r="K104" s="195" t="s">
        <v>108</v>
      </c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94">
        <f>'02.8 - Rošt obkladu'!J32</f>
        <v>0</v>
      </c>
      <c r="AH104" s="166"/>
      <c r="AI104" s="166"/>
      <c r="AJ104" s="166"/>
      <c r="AK104" s="166"/>
      <c r="AL104" s="166"/>
      <c r="AM104" s="166"/>
      <c r="AN104" s="194">
        <f t="shared" si="1"/>
        <v>0</v>
      </c>
      <c r="AO104" s="166"/>
      <c r="AP104" s="166"/>
      <c r="AQ104" s="74" t="s">
        <v>87</v>
      </c>
      <c r="AR104" s="35"/>
      <c r="AS104" s="75">
        <v>0</v>
      </c>
      <c r="AT104" s="76">
        <f t="shared" si="2"/>
        <v>0</v>
      </c>
      <c r="AU104" s="77">
        <f>'02.8 - Rošt obkladu'!P120</f>
        <v>0</v>
      </c>
      <c r="AV104" s="76">
        <f>'02.8 - Rošt obkladu'!J35</f>
        <v>0</v>
      </c>
      <c r="AW104" s="76">
        <f>'02.8 - Rošt obkladu'!J36</f>
        <v>0</v>
      </c>
      <c r="AX104" s="76">
        <f>'02.8 - Rošt obkladu'!J37</f>
        <v>0</v>
      </c>
      <c r="AY104" s="76">
        <f>'02.8 - Rošt obkladu'!J38</f>
        <v>0</v>
      </c>
      <c r="AZ104" s="76">
        <f>'02.8 - Rošt obkladu'!F35</f>
        <v>0</v>
      </c>
      <c r="BA104" s="76">
        <f>'02.8 - Rošt obkladu'!F36</f>
        <v>0</v>
      </c>
      <c r="BB104" s="76">
        <f>'02.8 - Rošt obkladu'!F37</f>
        <v>0</v>
      </c>
      <c r="BC104" s="76">
        <f>'02.8 - Rošt obkladu'!F38</f>
        <v>0</v>
      </c>
      <c r="BD104" s="78">
        <f>'02.8 - Rošt obkladu'!F39</f>
        <v>0</v>
      </c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10" t="s">
        <v>81</v>
      </c>
      <c r="BU104" s="34"/>
      <c r="BV104" s="10" t="s">
        <v>73</v>
      </c>
      <c r="BW104" s="10" t="s">
        <v>109</v>
      </c>
      <c r="BX104" s="10" t="s">
        <v>84</v>
      </c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10" t="s">
        <v>1</v>
      </c>
      <c r="CM104" s="34"/>
    </row>
    <row r="105" spans="1:91" ht="16.5" customHeight="1">
      <c r="A105" s="62" t="s">
        <v>75</v>
      </c>
      <c r="B105" s="35"/>
      <c r="C105" s="73"/>
      <c r="D105" s="73"/>
      <c r="E105" s="195" t="s">
        <v>110</v>
      </c>
      <c r="F105" s="166"/>
      <c r="G105" s="166"/>
      <c r="H105" s="166"/>
      <c r="I105" s="166"/>
      <c r="J105" s="73"/>
      <c r="K105" s="195" t="s">
        <v>111</v>
      </c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  <c r="AD105" s="166"/>
      <c r="AE105" s="166"/>
      <c r="AF105" s="166"/>
      <c r="AG105" s="194">
        <f>'02.9 - Výplně otvorů vnit...'!J32</f>
        <v>0</v>
      </c>
      <c r="AH105" s="166"/>
      <c r="AI105" s="166"/>
      <c r="AJ105" s="166"/>
      <c r="AK105" s="166"/>
      <c r="AL105" s="166"/>
      <c r="AM105" s="166"/>
      <c r="AN105" s="194">
        <f t="shared" si="1"/>
        <v>0</v>
      </c>
      <c r="AO105" s="166"/>
      <c r="AP105" s="166"/>
      <c r="AQ105" s="74" t="s">
        <v>87</v>
      </c>
      <c r="AR105" s="35"/>
      <c r="AS105" s="75">
        <v>0</v>
      </c>
      <c r="AT105" s="76">
        <f t="shared" si="2"/>
        <v>0</v>
      </c>
      <c r="AU105" s="77">
        <f>'02.9 - Výplně otvorů vnit...'!P120</f>
        <v>0</v>
      </c>
      <c r="AV105" s="76">
        <f>'02.9 - Výplně otvorů vnit...'!J35</f>
        <v>0</v>
      </c>
      <c r="AW105" s="76">
        <f>'02.9 - Výplně otvorů vnit...'!J36</f>
        <v>0</v>
      </c>
      <c r="AX105" s="76">
        <f>'02.9 - Výplně otvorů vnit...'!J37</f>
        <v>0</v>
      </c>
      <c r="AY105" s="76">
        <f>'02.9 - Výplně otvorů vnit...'!J38</f>
        <v>0</v>
      </c>
      <c r="AZ105" s="76">
        <f>'02.9 - Výplně otvorů vnit...'!F35</f>
        <v>0</v>
      </c>
      <c r="BA105" s="76">
        <f>'02.9 - Výplně otvorů vnit...'!F36</f>
        <v>0</v>
      </c>
      <c r="BB105" s="76">
        <f>'02.9 - Výplně otvorů vnit...'!F37</f>
        <v>0</v>
      </c>
      <c r="BC105" s="76">
        <f>'02.9 - Výplně otvorů vnit...'!F38</f>
        <v>0</v>
      </c>
      <c r="BD105" s="78">
        <f>'02.9 - Výplně otvorů vnit...'!F39</f>
        <v>0</v>
      </c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10" t="s">
        <v>81</v>
      </c>
      <c r="BU105" s="34"/>
      <c r="BV105" s="10" t="s">
        <v>73</v>
      </c>
      <c r="BW105" s="10" t="s">
        <v>112</v>
      </c>
      <c r="BX105" s="10" t="s">
        <v>84</v>
      </c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10" t="s">
        <v>1</v>
      </c>
      <c r="CM105" s="34"/>
    </row>
    <row r="106" spans="1:91" ht="16.5" customHeight="1">
      <c r="A106" s="62" t="s">
        <v>75</v>
      </c>
      <c r="B106" s="35"/>
      <c r="C106" s="73"/>
      <c r="D106" s="73"/>
      <c r="E106" s="195" t="s">
        <v>113</v>
      </c>
      <c r="F106" s="166"/>
      <c r="G106" s="166"/>
      <c r="H106" s="166"/>
      <c r="I106" s="166"/>
      <c r="J106" s="73"/>
      <c r="K106" s="195" t="s">
        <v>114</v>
      </c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  <c r="AC106" s="166"/>
      <c r="AD106" s="166"/>
      <c r="AE106" s="166"/>
      <c r="AF106" s="166"/>
      <c r="AG106" s="194">
        <f>'02.10 - Výplně otvorů obv...'!J32</f>
        <v>0</v>
      </c>
      <c r="AH106" s="166"/>
      <c r="AI106" s="166"/>
      <c r="AJ106" s="166"/>
      <c r="AK106" s="166"/>
      <c r="AL106" s="166"/>
      <c r="AM106" s="166"/>
      <c r="AN106" s="194">
        <f t="shared" si="1"/>
        <v>0</v>
      </c>
      <c r="AO106" s="166"/>
      <c r="AP106" s="166"/>
      <c r="AQ106" s="74" t="s">
        <v>87</v>
      </c>
      <c r="AR106" s="35"/>
      <c r="AS106" s="75">
        <v>0</v>
      </c>
      <c r="AT106" s="76">
        <f t="shared" si="2"/>
        <v>0</v>
      </c>
      <c r="AU106" s="77">
        <f>'02.10 - Výplně otvorů obv...'!P120</f>
        <v>0</v>
      </c>
      <c r="AV106" s="76">
        <f>'02.10 - Výplně otvorů obv...'!J35</f>
        <v>0</v>
      </c>
      <c r="AW106" s="76">
        <f>'02.10 - Výplně otvorů obv...'!J36</f>
        <v>0</v>
      </c>
      <c r="AX106" s="76">
        <f>'02.10 - Výplně otvorů obv...'!J37</f>
        <v>0</v>
      </c>
      <c r="AY106" s="76">
        <f>'02.10 - Výplně otvorů obv...'!J38</f>
        <v>0</v>
      </c>
      <c r="AZ106" s="76">
        <f>'02.10 - Výplně otvorů obv...'!F35</f>
        <v>0</v>
      </c>
      <c r="BA106" s="76">
        <f>'02.10 - Výplně otvorů obv...'!F36</f>
        <v>0</v>
      </c>
      <c r="BB106" s="76">
        <f>'02.10 - Výplně otvorů obv...'!F37</f>
        <v>0</v>
      </c>
      <c r="BC106" s="76">
        <f>'02.10 - Výplně otvorů obv...'!F38</f>
        <v>0</v>
      </c>
      <c r="BD106" s="78">
        <f>'02.10 - Výplně otvorů obv...'!F39</f>
        <v>0</v>
      </c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10" t="s">
        <v>81</v>
      </c>
      <c r="BU106" s="34"/>
      <c r="BV106" s="10" t="s">
        <v>73</v>
      </c>
      <c r="BW106" s="10" t="s">
        <v>115</v>
      </c>
      <c r="BX106" s="10" t="s">
        <v>84</v>
      </c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10" t="s">
        <v>1</v>
      </c>
      <c r="CM106" s="34"/>
    </row>
    <row r="107" spans="1:91" ht="16.5" customHeight="1">
      <c r="A107" s="62" t="s">
        <v>75</v>
      </c>
      <c r="B107" s="35"/>
      <c r="C107" s="73"/>
      <c r="D107" s="73"/>
      <c r="E107" s="195" t="s">
        <v>116</v>
      </c>
      <c r="F107" s="166"/>
      <c r="G107" s="166"/>
      <c r="H107" s="166"/>
      <c r="I107" s="166"/>
      <c r="J107" s="73"/>
      <c r="K107" s="195" t="s">
        <v>117</v>
      </c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  <c r="AF107" s="166"/>
      <c r="AG107" s="194">
        <f>'02.11 - Materiál vnějšího...'!J32</f>
        <v>0</v>
      </c>
      <c r="AH107" s="166"/>
      <c r="AI107" s="166"/>
      <c r="AJ107" s="166"/>
      <c r="AK107" s="166"/>
      <c r="AL107" s="166"/>
      <c r="AM107" s="166"/>
      <c r="AN107" s="194">
        <f t="shared" si="1"/>
        <v>0</v>
      </c>
      <c r="AO107" s="166"/>
      <c r="AP107" s="166"/>
      <c r="AQ107" s="74" t="s">
        <v>87</v>
      </c>
      <c r="AR107" s="35"/>
      <c r="AS107" s="75">
        <v>0</v>
      </c>
      <c r="AT107" s="76">
        <f t="shared" si="2"/>
        <v>0</v>
      </c>
      <c r="AU107" s="77">
        <f>'02.11 - Materiál vnějšího...'!P120</f>
        <v>0</v>
      </c>
      <c r="AV107" s="76">
        <f>'02.11 - Materiál vnějšího...'!J35</f>
        <v>0</v>
      </c>
      <c r="AW107" s="76">
        <f>'02.11 - Materiál vnějšího...'!J36</f>
        <v>0</v>
      </c>
      <c r="AX107" s="76">
        <f>'02.11 - Materiál vnějšího...'!J37</f>
        <v>0</v>
      </c>
      <c r="AY107" s="76">
        <f>'02.11 - Materiál vnějšího...'!J38</f>
        <v>0</v>
      </c>
      <c r="AZ107" s="76">
        <f>'02.11 - Materiál vnějšího...'!F35</f>
        <v>0</v>
      </c>
      <c r="BA107" s="76">
        <f>'02.11 - Materiál vnějšího...'!F36</f>
        <v>0</v>
      </c>
      <c r="BB107" s="76">
        <f>'02.11 - Materiál vnějšího...'!F37</f>
        <v>0</v>
      </c>
      <c r="BC107" s="76">
        <f>'02.11 - Materiál vnějšího...'!F38</f>
        <v>0</v>
      </c>
      <c r="BD107" s="78">
        <f>'02.11 - Materiál vnějšího...'!F39</f>
        <v>0</v>
      </c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10" t="s">
        <v>81</v>
      </c>
      <c r="BU107" s="34"/>
      <c r="BV107" s="10" t="s">
        <v>73</v>
      </c>
      <c r="BW107" s="10" t="s">
        <v>118</v>
      </c>
      <c r="BX107" s="10" t="s">
        <v>84</v>
      </c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10" t="s">
        <v>1</v>
      </c>
      <c r="CM107" s="34"/>
    </row>
    <row r="108" spans="1:91" ht="16.5" customHeight="1">
      <c r="A108" s="62" t="s">
        <v>75</v>
      </c>
      <c r="B108" s="35"/>
      <c r="C108" s="73"/>
      <c r="D108" s="73"/>
      <c r="E108" s="195" t="s">
        <v>119</v>
      </c>
      <c r="F108" s="166"/>
      <c r="G108" s="166"/>
      <c r="H108" s="166"/>
      <c r="I108" s="166"/>
      <c r="J108" s="73"/>
      <c r="K108" s="195" t="s">
        <v>120</v>
      </c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  <c r="AF108" s="166"/>
      <c r="AG108" s="194">
        <f>'02.12 - Fasádní prvky'!J32</f>
        <v>0</v>
      </c>
      <c r="AH108" s="166"/>
      <c r="AI108" s="166"/>
      <c r="AJ108" s="166"/>
      <c r="AK108" s="166"/>
      <c r="AL108" s="166"/>
      <c r="AM108" s="166"/>
      <c r="AN108" s="194">
        <f t="shared" si="1"/>
        <v>0</v>
      </c>
      <c r="AO108" s="166"/>
      <c r="AP108" s="166"/>
      <c r="AQ108" s="74" t="s">
        <v>87</v>
      </c>
      <c r="AR108" s="35"/>
      <c r="AS108" s="79">
        <v>0</v>
      </c>
      <c r="AT108" s="80">
        <f t="shared" si="2"/>
        <v>0</v>
      </c>
      <c r="AU108" s="81">
        <f>'02.12 - Fasádní prvky'!P120</f>
        <v>0</v>
      </c>
      <c r="AV108" s="80">
        <f>'02.12 - Fasádní prvky'!J35</f>
        <v>0</v>
      </c>
      <c r="AW108" s="80">
        <f>'02.12 - Fasádní prvky'!J36</f>
        <v>0</v>
      </c>
      <c r="AX108" s="80">
        <f>'02.12 - Fasádní prvky'!J37</f>
        <v>0</v>
      </c>
      <c r="AY108" s="80">
        <f>'02.12 - Fasádní prvky'!J38</f>
        <v>0</v>
      </c>
      <c r="AZ108" s="80">
        <f>'02.12 - Fasádní prvky'!F35</f>
        <v>0</v>
      </c>
      <c r="BA108" s="80">
        <f>'02.12 - Fasádní prvky'!F36</f>
        <v>0</v>
      </c>
      <c r="BB108" s="80">
        <f>'02.12 - Fasádní prvky'!F37</f>
        <v>0</v>
      </c>
      <c r="BC108" s="80">
        <f>'02.12 - Fasádní prvky'!F38</f>
        <v>0</v>
      </c>
      <c r="BD108" s="82">
        <f>'02.12 - Fasádní prvky'!F39</f>
        <v>0</v>
      </c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10" t="s">
        <v>81</v>
      </c>
      <c r="BU108" s="34"/>
      <c r="BV108" s="10" t="s">
        <v>73</v>
      </c>
      <c r="BW108" s="10" t="s">
        <v>121</v>
      </c>
      <c r="BX108" s="10" t="s">
        <v>84</v>
      </c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10" t="s">
        <v>1</v>
      </c>
      <c r="CM108" s="34"/>
    </row>
    <row r="109" spans="1:91" ht="30" customHeight="1">
      <c r="A109" s="16"/>
      <c r="B109" s="17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7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</row>
    <row r="110" spans="1:91" ht="6.75" customHeight="1">
      <c r="A110" s="16"/>
      <c r="B110" s="30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17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</row>
    <row r="111" spans="1:9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</row>
    <row r="112" spans="1:91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</row>
    <row r="113" spans="1:91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</row>
    <row r="114" spans="1:91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</row>
    <row r="115" spans="1:91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</row>
    <row r="116" spans="1:91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</row>
    <row r="117" spans="1:91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</row>
    <row r="118" spans="1:91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</row>
    <row r="119" spans="1:91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</row>
    <row r="120" spans="1:91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</row>
    <row r="121" spans="1:9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</row>
    <row r="122" spans="1:91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</row>
    <row r="123" spans="1:91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</row>
    <row r="124" spans="1:91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</row>
    <row r="125" spans="1:91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</row>
    <row r="126" spans="1:91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</row>
    <row r="127" spans="1:91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</row>
    <row r="128" spans="1:91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</row>
    <row r="129" spans="1:91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</row>
    <row r="130" spans="1:91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</row>
    <row r="131" spans="1:9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</row>
    <row r="132" spans="1:91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</row>
    <row r="133" spans="1:91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</row>
    <row r="134" spans="1:91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</row>
    <row r="135" spans="1:91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</row>
    <row r="136" spans="1:91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</row>
    <row r="137" spans="1:91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</row>
    <row r="138" spans="1:91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</row>
    <row r="139" spans="1:91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</row>
    <row r="140" spans="1:91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</row>
    <row r="141" spans="1:9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</row>
    <row r="142" spans="1:91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</row>
    <row r="143" spans="1:91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</row>
    <row r="144" spans="1:91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</row>
    <row r="145" spans="1:91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</row>
    <row r="146" spans="1:91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</row>
    <row r="147" spans="1:91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</row>
    <row r="148" spans="1:91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</row>
    <row r="149" spans="1:91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</row>
    <row r="150" spans="1:91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</row>
    <row r="151" spans="1:9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</row>
    <row r="152" spans="1:91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</row>
    <row r="153" spans="1:91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</row>
    <row r="154" spans="1:91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</row>
    <row r="155" spans="1:91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</row>
    <row r="156" spans="1:91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</row>
    <row r="157" spans="1:91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</row>
    <row r="158" spans="1:91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</row>
    <row r="159" spans="1:91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</row>
    <row r="160" spans="1:91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</row>
    <row r="161" spans="1:9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</row>
    <row r="162" spans="1:91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</row>
    <row r="163" spans="1:91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</row>
    <row r="164" spans="1:91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</row>
    <row r="165" spans="1:91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</row>
    <row r="166" spans="1:91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</row>
    <row r="167" spans="1:91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</row>
    <row r="168" spans="1:91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</row>
    <row r="169" spans="1:91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</row>
    <row r="170" spans="1:91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</row>
    <row r="171" spans="1:9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</row>
    <row r="172" spans="1:91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</row>
    <row r="173" spans="1:91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</row>
    <row r="174" spans="1:91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</row>
    <row r="175" spans="1:91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</row>
    <row r="176" spans="1:91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</row>
    <row r="177" spans="1:91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</row>
    <row r="178" spans="1:91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</row>
    <row r="179" spans="1:91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</row>
    <row r="180" spans="1:91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</row>
    <row r="181" spans="1:9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</row>
    <row r="182" spans="1:91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</row>
    <row r="183" spans="1:91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</row>
    <row r="184" spans="1:91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</row>
    <row r="185" spans="1:91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</row>
    <row r="186" spans="1:91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</row>
    <row r="187" spans="1:91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</row>
    <row r="188" spans="1:91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</row>
    <row r="189" spans="1:91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</row>
    <row r="190" spans="1:91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</row>
    <row r="191" spans="1: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</row>
    <row r="192" spans="1:91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</row>
    <row r="193" spans="1:91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</row>
    <row r="194" spans="1:91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</row>
    <row r="195" spans="1:91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</row>
    <row r="196" spans="1:91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</row>
    <row r="197" spans="1:91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</row>
    <row r="198" spans="1:91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</row>
    <row r="199" spans="1:91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</row>
    <row r="200" spans="1:91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</row>
    <row r="201" spans="1:9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</row>
    <row r="202" spans="1:91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</row>
    <row r="203" spans="1:91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</row>
    <row r="204" spans="1:91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</row>
    <row r="205" spans="1:91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</row>
    <row r="206" spans="1:91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</row>
    <row r="207" spans="1:91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</row>
    <row r="208" spans="1:91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</row>
    <row r="209" spans="1:91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</row>
    <row r="210" spans="1:91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</row>
    <row r="211" spans="1:9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</row>
    <row r="212" spans="1:91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</row>
    <row r="213" spans="1:91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</row>
    <row r="214" spans="1:91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</row>
    <row r="215" spans="1:91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</row>
    <row r="216" spans="1:91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</row>
    <row r="217" spans="1:91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</row>
    <row r="218" spans="1:91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</row>
    <row r="219" spans="1:91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</row>
    <row r="220" spans="1:91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</row>
    <row r="221" spans="1:9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</row>
    <row r="222" spans="1:91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</row>
    <row r="223" spans="1:91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</row>
    <row r="224" spans="1:91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</row>
    <row r="225" spans="1:91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</row>
    <row r="226" spans="1:91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</row>
    <row r="227" spans="1:91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</row>
    <row r="228" spans="1:91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</row>
    <row r="229" spans="1:91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</row>
    <row r="230" spans="1:91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</row>
    <row r="231" spans="1:9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</row>
    <row r="232" spans="1:91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</row>
    <row r="233" spans="1:91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</row>
    <row r="234" spans="1:91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</row>
    <row r="235" spans="1:91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</row>
    <row r="236" spans="1:91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</row>
    <row r="237" spans="1:91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</row>
    <row r="238" spans="1:91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</row>
    <row r="239" spans="1:91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</row>
    <row r="240" spans="1:91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</row>
    <row r="241" spans="1:9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</row>
    <row r="242" spans="1:91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</row>
    <row r="243" spans="1:91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</row>
    <row r="244" spans="1:91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</row>
    <row r="245" spans="1:91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</row>
    <row r="246" spans="1:9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</row>
    <row r="247" spans="1:91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</row>
    <row r="248" spans="1:91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</row>
    <row r="249" spans="1:91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</row>
    <row r="250" spans="1:91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</row>
    <row r="251" spans="1:9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</row>
    <row r="252" spans="1:91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</row>
    <row r="253" spans="1:91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</row>
    <row r="254" spans="1:91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</row>
    <row r="255" spans="1:91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</row>
    <row r="256" spans="1:91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</row>
    <row r="257" spans="1:91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</row>
    <row r="258" spans="1:91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</row>
    <row r="259" spans="1:91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</row>
    <row r="260" spans="1:91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</row>
    <row r="261" spans="1:9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</row>
    <row r="262" spans="1:91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</row>
    <row r="263" spans="1:91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</row>
    <row r="264" spans="1:91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</row>
    <row r="265" spans="1:91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</row>
    <row r="266" spans="1:91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</row>
    <row r="267" spans="1:91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</row>
    <row r="268" spans="1:91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</row>
    <row r="269" spans="1:91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</row>
    <row r="270" spans="1:91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</row>
    <row r="271" spans="1:9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</row>
    <row r="272" spans="1:91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</row>
    <row r="273" spans="1:91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</row>
    <row r="274" spans="1:91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</row>
    <row r="275" spans="1:91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</row>
    <row r="276" spans="1:91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</row>
    <row r="277" spans="1:91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</row>
    <row r="278" spans="1:91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</row>
    <row r="279" spans="1:91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</row>
    <row r="280" spans="1:91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</row>
    <row r="281" spans="1:9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</row>
    <row r="282" spans="1:91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</row>
    <row r="283" spans="1:91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</row>
    <row r="284" spans="1:91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</row>
    <row r="285" spans="1:91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</row>
    <row r="286" spans="1:91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</row>
    <row r="287" spans="1:91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</row>
    <row r="288" spans="1:91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</row>
    <row r="289" spans="1:91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</row>
    <row r="290" spans="1:91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</row>
    <row r="291" spans="1: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</row>
    <row r="292" spans="1:91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</row>
    <row r="293" spans="1:91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</row>
    <row r="294" spans="1:91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</row>
    <row r="295" spans="1:91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</row>
    <row r="296" spans="1:91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</row>
    <row r="297" spans="1:91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</row>
    <row r="298" spans="1:91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</row>
    <row r="299" spans="1:91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</row>
    <row r="300" spans="1:91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</row>
    <row r="301" spans="1:9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</row>
    <row r="302" spans="1:91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</row>
    <row r="303" spans="1:91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</row>
    <row r="304" spans="1:91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</row>
    <row r="305" spans="1:91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</row>
    <row r="306" spans="1:91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</row>
    <row r="307" spans="1:91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</row>
    <row r="308" spans="1:91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</row>
    <row r="309" spans="1:91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</row>
    <row r="310" spans="1:91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</row>
    <row r="311" spans="1:9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</row>
    <row r="312" spans="1:91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</row>
    <row r="313" spans="1:91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</row>
    <row r="314" spans="1:91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</row>
    <row r="315" spans="1:91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</row>
    <row r="316" spans="1:91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</row>
    <row r="317" spans="1:91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</row>
    <row r="318" spans="1:91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</row>
    <row r="319" spans="1:91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</row>
    <row r="320" spans="1:91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</row>
    <row r="321" spans="1:9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</row>
    <row r="322" spans="1:91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</row>
    <row r="323" spans="1:91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</row>
    <row r="324" spans="1:91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</row>
    <row r="325" spans="1:91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</row>
    <row r="326" spans="1:91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</row>
    <row r="327" spans="1:91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</row>
    <row r="328" spans="1:91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</row>
    <row r="329" spans="1:91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</row>
    <row r="330" spans="1:91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</row>
    <row r="331" spans="1:9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</row>
    <row r="332" spans="1:91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</row>
    <row r="333" spans="1:91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</row>
    <row r="334" spans="1:91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</row>
    <row r="335" spans="1:91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</row>
    <row r="336" spans="1:91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</row>
    <row r="337" spans="1:91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</row>
    <row r="338" spans="1:91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</row>
    <row r="339" spans="1:91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</row>
    <row r="340" spans="1:91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</row>
    <row r="341" spans="1:9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</row>
    <row r="342" spans="1:91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</row>
    <row r="343" spans="1:91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</row>
    <row r="344" spans="1:91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</row>
    <row r="345" spans="1:91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</row>
    <row r="346" spans="1:91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</row>
    <row r="347" spans="1:91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</row>
    <row r="348" spans="1:91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</row>
    <row r="349" spans="1:91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</row>
    <row r="350" spans="1:91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</row>
    <row r="351" spans="1:9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</row>
    <row r="352" spans="1:91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</row>
    <row r="353" spans="1:91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</row>
    <row r="354" spans="1:91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</row>
    <row r="355" spans="1:91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</row>
    <row r="356" spans="1:91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</row>
    <row r="357" spans="1:91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</row>
    <row r="358" spans="1:91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</row>
    <row r="359" spans="1:91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</row>
    <row r="360" spans="1:91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</row>
    <row r="361" spans="1:9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</row>
    <row r="362" spans="1:91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</row>
    <row r="363" spans="1:91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</row>
    <row r="364" spans="1:91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</row>
    <row r="365" spans="1:91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</row>
    <row r="366" spans="1:91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</row>
    <row r="367" spans="1:91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</row>
    <row r="368" spans="1:91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</row>
    <row r="369" spans="1:91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</row>
    <row r="370" spans="1:91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</row>
    <row r="371" spans="1:9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</row>
    <row r="372" spans="1:91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</row>
    <row r="373" spans="1:91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</row>
    <row r="374" spans="1:91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</row>
    <row r="375" spans="1:91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</row>
    <row r="376" spans="1:91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</row>
    <row r="377" spans="1:91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</row>
    <row r="378" spans="1:91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</row>
    <row r="379" spans="1:91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</row>
    <row r="380" spans="1:91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</row>
    <row r="381" spans="1:9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</row>
    <row r="382" spans="1:91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</row>
    <row r="383" spans="1:91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</row>
    <row r="384" spans="1:91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</row>
    <row r="385" spans="1:91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</row>
    <row r="386" spans="1:91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</row>
    <row r="387" spans="1:91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</row>
    <row r="388" spans="1:91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</row>
    <row r="389" spans="1:91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</row>
    <row r="390" spans="1:91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</row>
    <row r="391" spans="1: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</row>
    <row r="392" spans="1:91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</row>
    <row r="393" spans="1:91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</row>
    <row r="394" spans="1:91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</row>
    <row r="395" spans="1:91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</row>
    <row r="396" spans="1:91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</row>
    <row r="397" spans="1:91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</row>
    <row r="398" spans="1:91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</row>
    <row r="399" spans="1:91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</row>
    <row r="400" spans="1:91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</row>
    <row r="401" spans="1:9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</row>
    <row r="402" spans="1:91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</row>
    <row r="403" spans="1:91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</row>
    <row r="404" spans="1:91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</row>
    <row r="405" spans="1:91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</row>
    <row r="406" spans="1:91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</row>
    <row r="407" spans="1:91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</row>
    <row r="408" spans="1:91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</row>
    <row r="409" spans="1:91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</row>
    <row r="410" spans="1:91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</row>
    <row r="411" spans="1:9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</row>
    <row r="412" spans="1:91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</row>
    <row r="413" spans="1:91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</row>
    <row r="414" spans="1:91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</row>
    <row r="415" spans="1:91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</row>
    <row r="416" spans="1:91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</row>
    <row r="417" spans="1:91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</row>
    <row r="418" spans="1:91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</row>
    <row r="419" spans="1:91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</row>
    <row r="420" spans="1:91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</row>
    <row r="421" spans="1:9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</row>
    <row r="422" spans="1:91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</row>
    <row r="423" spans="1:91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</row>
    <row r="424" spans="1:91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</row>
    <row r="425" spans="1:91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</row>
    <row r="426" spans="1:91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</row>
    <row r="427" spans="1:91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</row>
    <row r="428" spans="1:91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</row>
    <row r="429" spans="1:91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</row>
    <row r="430" spans="1:91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</row>
    <row r="431" spans="1:9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</row>
    <row r="432" spans="1:91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</row>
    <row r="433" spans="1:91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</row>
    <row r="434" spans="1:91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</row>
    <row r="435" spans="1:91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</row>
    <row r="436" spans="1:91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</row>
    <row r="437" spans="1:91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</row>
    <row r="438" spans="1:91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</row>
    <row r="439" spans="1:91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</row>
    <row r="440" spans="1:91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</row>
    <row r="441" spans="1:9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</row>
    <row r="442" spans="1:91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</row>
    <row r="443" spans="1:91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</row>
    <row r="444" spans="1:91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</row>
    <row r="445" spans="1:91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</row>
    <row r="446" spans="1:91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</row>
    <row r="447" spans="1:91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</row>
    <row r="448" spans="1:91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</row>
    <row r="449" spans="1:91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</row>
    <row r="450" spans="1:91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</row>
    <row r="451" spans="1:9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</row>
    <row r="452" spans="1:91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</row>
    <row r="453" spans="1:91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</row>
    <row r="454" spans="1:91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</row>
    <row r="455" spans="1:91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</row>
    <row r="456" spans="1:91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</row>
    <row r="457" spans="1:91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</row>
    <row r="458" spans="1:91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</row>
    <row r="459" spans="1:91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</row>
    <row r="460" spans="1:91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</row>
    <row r="461" spans="1:9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</row>
    <row r="462" spans="1:91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</row>
    <row r="463" spans="1:91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</row>
    <row r="464" spans="1:91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</row>
    <row r="465" spans="1:91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</row>
    <row r="466" spans="1:91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</row>
    <row r="467" spans="1:91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</row>
    <row r="468" spans="1:91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</row>
    <row r="469" spans="1:91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</row>
    <row r="470" spans="1:91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</row>
    <row r="471" spans="1:9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</row>
    <row r="472" spans="1:91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</row>
    <row r="473" spans="1:91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</row>
    <row r="474" spans="1:91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</row>
    <row r="475" spans="1:91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</row>
    <row r="476" spans="1:91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</row>
    <row r="477" spans="1:91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</row>
    <row r="478" spans="1:91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</row>
    <row r="479" spans="1:91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</row>
    <row r="480" spans="1:91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</row>
    <row r="481" spans="1:9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</row>
    <row r="482" spans="1:91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</row>
    <row r="483" spans="1:91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</row>
    <row r="484" spans="1:91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</row>
    <row r="485" spans="1:91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</row>
    <row r="486" spans="1:91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</row>
    <row r="487" spans="1:91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</row>
    <row r="488" spans="1:91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</row>
    <row r="489" spans="1:91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</row>
    <row r="490" spans="1:91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</row>
    <row r="491" spans="1: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</row>
    <row r="492" spans="1:91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</row>
    <row r="493" spans="1:91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</row>
    <row r="494" spans="1:91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</row>
    <row r="495" spans="1:91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</row>
    <row r="496" spans="1:91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</row>
    <row r="497" spans="1:91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</row>
    <row r="498" spans="1:91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</row>
    <row r="499" spans="1:91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</row>
    <row r="500" spans="1:91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</row>
    <row r="501" spans="1:9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</row>
    <row r="502" spans="1:91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</row>
    <row r="503" spans="1:91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</row>
    <row r="504" spans="1:91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</row>
    <row r="505" spans="1:91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</row>
    <row r="506" spans="1:91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</row>
    <row r="507" spans="1:91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</row>
    <row r="508" spans="1:91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</row>
    <row r="509" spans="1:91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</row>
    <row r="510" spans="1:91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</row>
    <row r="511" spans="1:9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</row>
    <row r="512" spans="1:91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</row>
    <row r="513" spans="1:91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</row>
    <row r="514" spans="1:91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</row>
    <row r="515" spans="1:91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</row>
    <row r="516" spans="1:91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</row>
    <row r="517" spans="1:91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</row>
    <row r="518" spans="1:91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</row>
    <row r="519" spans="1:91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</row>
    <row r="520" spans="1:91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</row>
    <row r="521" spans="1:9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</row>
    <row r="522" spans="1:91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</row>
    <row r="523" spans="1:91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</row>
    <row r="524" spans="1:91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</row>
    <row r="525" spans="1:91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</row>
    <row r="526" spans="1:91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</row>
    <row r="527" spans="1:91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</row>
    <row r="528" spans="1:91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</row>
    <row r="529" spans="1:91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</row>
    <row r="530" spans="1:91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</row>
    <row r="531" spans="1:9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</row>
    <row r="532" spans="1:91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</row>
    <row r="533" spans="1:91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</row>
    <row r="534" spans="1:91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</row>
    <row r="535" spans="1:91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</row>
    <row r="536" spans="1:91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</row>
    <row r="537" spans="1:91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</row>
    <row r="538" spans="1:91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</row>
    <row r="539" spans="1:91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</row>
    <row r="540" spans="1:91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</row>
    <row r="541" spans="1:9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</row>
    <row r="542" spans="1:91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</row>
    <row r="543" spans="1:91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</row>
    <row r="544" spans="1:91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</row>
    <row r="545" spans="1:91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</row>
    <row r="546" spans="1:91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</row>
    <row r="547" spans="1:91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</row>
    <row r="548" spans="1:91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</row>
    <row r="549" spans="1:91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</row>
    <row r="550" spans="1:91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</row>
    <row r="551" spans="1:9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</row>
    <row r="552" spans="1:91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</row>
    <row r="553" spans="1:91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</row>
    <row r="554" spans="1:91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</row>
    <row r="555" spans="1:91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</row>
    <row r="556" spans="1:91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</row>
    <row r="557" spans="1:91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</row>
    <row r="558" spans="1:91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</row>
    <row r="559" spans="1:91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</row>
    <row r="560" spans="1:91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</row>
    <row r="561" spans="1:9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</row>
    <row r="562" spans="1:91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</row>
    <row r="563" spans="1:91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</row>
    <row r="564" spans="1:91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</row>
    <row r="565" spans="1:91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</row>
    <row r="566" spans="1:91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</row>
    <row r="567" spans="1:91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</row>
    <row r="568" spans="1:91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</row>
    <row r="569" spans="1:91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</row>
    <row r="570" spans="1:91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</row>
    <row r="571" spans="1:9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</row>
    <row r="572" spans="1:91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</row>
    <row r="573" spans="1:91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</row>
    <row r="574" spans="1:91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</row>
    <row r="575" spans="1:91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</row>
    <row r="576" spans="1:91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</row>
    <row r="577" spans="1:91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</row>
    <row r="578" spans="1:91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</row>
    <row r="579" spans="1:91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</row>
    <row r="580" spans="1:91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</row>
    <row r="581" spans="1:9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</row>
    <row r="582" spans="1:91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</row>
    <row r="583" spans="1:91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</row>
    <row r="584" spans="1:91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</row>
    <row r="585" spans="1:91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</row>
    <row r="586" spans="1:91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</row>
    <row r="587" spans="1:91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</row>
    <row r="588" spans="1:91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</row>
    <row r="589" spans="1:91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</row>
    <row r="590" spans="1:91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</row>
    <row r="591" spans="1: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</row>
    <row r="592" spans="1:91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</row>
    <row r="593" spans="1:91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</row>
    <row r="594" spans="1:91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</row>
    <row r="595" spans="1:91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</row>
    <row r="596" spans="1:91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</row>
    <row r="597" spans="1:91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</row>
    <row r="598" spans="1:91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</row>
    <row r="599" spans="1:91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</row>
    <row r="600" spans="1:91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</row>
    <row r="601" spans="1:9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</row>
    <row r="602" spans="1:91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</row>
    <row r="603" spans="1:91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</row>
    <row r="604" spans="1:91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</row>
    <row r="605" spans="1:91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</row>
    <row r="606" spans="1:91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</row>
    <row r="607" spans="1:91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</row>
    <row r="608" spans="1:91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</row>
    <row r="609" spans="1:91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</row>
    <row r="610" spans="1:91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</row>
    <row r="611" spans="1:9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</row>
    <row r="612" spans="1:91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</row>
    <row r="613" spans="1:91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</row>
    <row r="614" spans="1:91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</row>
    <row r="615" spans="1:91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</row>
    <row r="616" spans="1:91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</row>
    <row r="617" spans="1:91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</row>
    <row r="618" spans="1:91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</row>
    <row r="619" spans="1:91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</row>
    <row r="620" spans="1:91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</row>
    <row r="621" spans="1:9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</row>
    <row r="622" spans="1:91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</row>
    <row r="623" spans="1:91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</row>
    <row r="624" spans="1:91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</row>
    <row r="625" spans="1:91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</row>
    <row r="626" spans="1:91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</row>
    <row r="627" spans="1:91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</row>
    <row r="628" spans="1:91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</row>
    <row r="629" spans="1:91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</row>
    <row r="630" spans="1:91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</row>
    <row r="631" spans="1:9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</row>
    <row r="632" spans="1:91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</row>
    <row r="633" spans="1:91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</row>
    <row r="634" spans="1:91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</row>
    <row r="635" spans="1:91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</row>
    <row r="636" spans="1:91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</row>
    <row r="637" spans="1:91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</row>
    <row r="638" spans="1:91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</row>
    <row r="639" spans="1:91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</row>
    <row r="640" spans="1:91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</row>
    <row r="641" spans="1:9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</row>
    <row r="642" spans="1:91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</row>
    <row r="643" spans="1:91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</row>
    <row r="644" spans="1:91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</row>
    <row r="645" spans="1:91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</row>
    <row r="646" spans="1:91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</row>
    <row r="647" spans="1:91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</row>
    <row r="648" spans="1:91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</row>
    <row r="649" spans="1:91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</row>
    <row r="650" spans="1:91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</row>
    <row r="651" spans="1:9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</row>
    <row r="652" spans="1:91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</row>
    <row r="653" spans="1:91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</row>
    <row r="654" spans="1:91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</row>
    <row r="655" spans="1:91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</row>
    <row r="656" spans="1:91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</row>
    <row r="657" spans="1:91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</row>
    <row r="658" spans="1:91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</row>
    <row r="659" spans="1:91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</row>
    <row r="660" spans="1:91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</row>
    <row r="661" spans="1:9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</row>
    <row r="662" spans="1:91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</row>
    <row r="663" spans="1:91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</row>
    <row r="664" spans="1:91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</row>
    <row r="665" spans="1:91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</row>
    <row r="666" spans="1:91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</row>
    <row r="667" spans="1:91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</row>
    <row r="668" spans="1:91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</row>
    <row r="669" spans="1:91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</row>
    <row r="670" spans="1:91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</row>
    <row r="671" spans="1:9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</row>
    <row r="672" spans="1:91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</row>
    <row r="673" spans="1:91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</row>
    <row r="674" spans="1:91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</row>
    <row r="675" spans="1:91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</row>
    <row r="676" spans="1:91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</row>
    <row r="677" spans="1:91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</row>
    <row r="678" spans="1:91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</row>
    <row r="679" spans="1:91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</row>
    <row r="680" spans="1:91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</row>
    <row r="681" spans="1:9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</row>
    <row r="682" spans="1:91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</row>
    <row r="683" spans="1:91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</row>
    <row r="684" spans="1:91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</row>
    <row r="685" spans="1:91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</row>
    <row r="686" spans="1:91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</row>
    <row r="687" spans="1:91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</row>
    <row r="688" spans="1:91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</row>
    <row r="689" spans="1:91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</row>
    <row r="690" spans="1:91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</row>
    <row r="691" spans="1: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</row>
    <row r="692" spans="1:91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</row>
    <row r="693" spans="1:91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</row>
    <row r="694" spans="1:91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</row>
    <row r="695" spans="1:91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</row>
    <row r="696" spans="1:91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</row>
    <row r="697" spans="1:91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</row>
    <row r="698" spans="1:91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</row>
    <row r="699" spans="1:91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</row>
    <row r="700" spans="1:91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</row>
    <row r="701" spans="1:9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</row>
    <row r="702" spans="1:91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</row>
    <row r="703" spans="1:91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</row>
    <row r="704" spans="1:91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</row>
    <row r="705" spans="1:91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</row>
    <row r="706" spans="1:91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</row>
    <row r="707" spans="1:91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</row>
    <row r="708" spans="1:91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</row>
    <row r="709" spans="1:91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</row>
    <row r="710" spans="1:91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</row>
    <row r="711" spans="1:9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</row>
    <row r="712" spans="1:91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</row>
    <row r="713" spans="1:91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</row>
    <row r="714" spans="1:91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</row>
    <row r="715" spans="1:91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</row>
    <row r="716" spans="1:91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</row>
    <row r="717" spans="1:91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</row>
    <row r="718" spans="1:91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</row>
    <row r="719" spans="1:91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</row>
    <row r="720" spans="1:91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</row>
    <row r="721" spans="1:9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</row>
    <row r="722" spans="1:91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</row>
    <row r="723" spans="1:91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</row>
    <row r="724" spans="1:91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</row>
    <row r="725" spans="1:91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</row>
    <row r="726" spans="1:91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</row>
    <row r="727" spans="1:91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</row>
    <row r="728" spans="1:91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</row>
    <row r="729" spans="1:91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</row>
    <row r="730" spans="1:91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</row>
    <row r="731" spans="1:9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</row>
    <row r="732" spans="1:91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</row>
    <row r="733" spans="1:91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</row>
    <row r="734" spans="1:91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</row>
    <row r="735" spans="1:91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</row>
    <row r="736" spans="1:91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</row>
    <row r="737" spans="1:91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</row>
    <row r="738" spans="1:91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</row>
    <row r="739" spans="1:91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</row>
    <row r="740" spans="1:91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</row>
    <row r="741" spans="1:9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</row>
    <row r="742" spans="1:91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</row>
    <row r="743" spans="1:91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</row>
    <row r="744" spans="1:91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</row>
    <row r="745" spans="1:91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</row>
    <row r="746" spans="1:91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</row>
    <row r="747" spans="1:91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</row>
    <row r="748" spans="1:91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</row>
    <row r="749" spans="1:91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</row>
    <row r="750" spans="1:91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</row>
    <row r="751" spans="1:9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</row>
    <row r="752" spans="1:91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</row>
    <row r="753" spans="1:91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</row>
    <row r="754" spans="1:91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</row>
    <row r="755" spans="1:91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</row>
    <row r="756" spans="1:91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</row>
    <row r="757" spans="1:91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</row>
    <row r="758" spans="1:91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</row>
    <row r="759" spans="1:91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</row>
    <row r="760" spans="1:91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</row>
    <row r="761" spans="1:9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</row>
    <row r="762" spans="1:91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</row>
    <row r="763" spans="1:91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</row>
    <row r="764" spans="1:91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</row>
    <row r="765" spans="1:91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</row>
    <row r="766" spans="1:91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</row>
    <row r="767" spans="1:91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</row>
    <row r="768" spans="1:91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</row>
    <row r="769" spans="1:91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</row>
    <row r="770" spans="1:91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</row>
    <row r="771" spans="1:9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</row>
    <row r="772" spans="1:91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</row>
    <row r="773" spans="1:91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</row>
    <row r="774" spans="1:91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</row>
    <row r="775" spans="1:91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</row>
    <row r="776" spans="1:91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</row>
    <row r="777" spans="1:91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</row>
    <row r="778" spans="1:91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</row>
    <row r="779" spans="1:91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</row>
    <row r="780" spans="1:91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</row>
    <row r="781" spans="1:9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</row>
    <row r="782" spans="1:91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</row>
    <row r="783" spans="1:91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</row>
    <row r="784" spans="1:91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</row>
    <row r="785" spans="1:91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</row>
    <row r="786" spans="1:91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</row>
    <row r="787" spans="1:91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</row>
    <row r="788" spans="1:91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</row>
    <row r="789" spans="1:91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</row>
    <row r="790" spans="1:91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</row>
    <row r="791" spans="1: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</row>
    <row r="792" spans="1:91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</row>
    <row r="793" spans="1:91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</row>
    <row r="794" spans="1:91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</row>
    <row r="795" spans="1:91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</row>
    <row r="796" spans="1:91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</row>
    <row r="797" spans="1:91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</row>
    <row r="798" spans="1:91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</row>
    <row r="799" spans="1:91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</row>
    <row r="800" spans="1:91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</row>
    <row r="801" spans="1:9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</row>
    <row r="802" spans="1:91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</row>
    <row r="803" spans="1:91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</row>
    <row r="804" spans="1:91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</row>
    <row r="805" spans="1:91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</row>
    <row r="806" spans="1:91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</row>
    <row r="807" spans="1:91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</row>
    <row r="808" spans="1:91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</row>
    <row r="809" spans="1:91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</row>
    <row r="810" spans="1:91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</row>
    <row r="811" spans="1:9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</row>
    <row r="812" spans="1:91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</row>
    <row r="813" spans="1:91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</row>
    <row r="814" spans="1:91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</row>
    <row r="815" spans="1:91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</row>
    <row r="816" spans="1:91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</row>
    <row r="817" spans="1:91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</row>
    <row r="818" spans="1:91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</row>
    <row r="819" spans="1:91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</row>
    <row r="820" spans="1:91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</row>
    <row r="821" spans="1:9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</row>
    <row r="822" spans="1:91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</row>
    <row r="823" spans="1:91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</row>
    <row r="824" spans="1:91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</row>
    <row r="825" spans="1:91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</row>
    <row r="826" spans="1:91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</row>
    <row r="827" spans="1:91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</row>
    <row r="828" spans="1:91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</row>
    <row r="829" spans="1:91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</row>
    <row r="830" spans="1:91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</row>
    <row r="831" spans="1:9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</row>
    <row r="832" spans="1:91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</row>
    <row r="833" spans="1:91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</row>
    <row r="834" spans="1:91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</row>
    <row r="835" spans="1:91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</row>
    <row r="836" spans="1:91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</row>
    <row r="837" spans="1:91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</row>
    <row r="838" spans="1:91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</row>
    <row r="839" spans="1:91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</row>
    <row r="840" spans="1:91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</row>
    <row r="841" spans="1:9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</row>
    <row r="842" spans="1:91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</row>
    <row r="843" spans="1:91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</row>
    <row r="844" spans="1:91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</row>
    <row r="845" spans="1:91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</row>
    <row r="846" spans="1:91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</row>
    <row r="847" spans="1:91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</row>
    <row r="848" spans="1:91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</row>
    <row r="849" spans="1:91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</row>
    <row r="850" spans="1:91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</row>
    <row r="851" spans="1:9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</row>
    <row r="852" spans="1:91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</row>
    <row r="853" spans="1:91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</row>
    <row r="854" spans="1:91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</row>
    <row r="855" spans="1:91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</row>
    <row r="856" spans="1:91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</row>
    <row r="857" spans="1:91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</row>
    <row r="858" spans="1:91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</row>
    <row r="859" spans="1:91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</row>
    <row r="860" spans="1:91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</row>
    <row r="861" spans="1:9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</row>
    <row r="862" spans="1:91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</row>
    <row r="863" spans="1:91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</row>
    <row r="864" spans="1:91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</row>
    <row r="865" spans="1:91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</row>
    <row r="866" spans="1:91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</row>
    <row r="867" spans="1:91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</row>
    <row r="868" spans="1:91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</row>
    <row r="869" spans="1:91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</row>
    <row r="870" spans="1:91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</row>
    <row r="871" spans="1:9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</row>
    <row r="872" spans="1:91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</row>
    <row r="873" spans="1:91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</row>
    <row r="874" spans="1:91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</row>
    <row r="875" spans="1:91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</row>
    <row r="876" spans="1:91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</row>
    <row r="877" spans="1:91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</row>
    <row r="878" spans="1:91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</row>
    <row r="879" spans="1:91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</row>
    <row r="880" spans="1:91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</row>
    <row r="881" spans="1:9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</row>
    <row r="882" spans="1:91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</row>
    <row r="883" spans="1:91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</row>
    <row r="884" spans="1:91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</row>
    <row r="885" spans="1:91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</row>
    <row r="886" spans="1:91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</row>
    <row r="887" spans="1:91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</row>
    <row r="888" spans="1:91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</row>
    <row r="889" spans="1:91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</row>
    <row r="890" spans="1:91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</row>
    <row r="891" spans="1: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</row>
    <row r="892" spans="1:91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</row>
    <row r="893" spans="1:91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</row>
    <row r="894" spans="1:91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</row>
    <row r="895" spans="1:91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</row>
    <row r="896" spans="1:91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</row>
    <row r="897" spans="1:91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</row>
    <row r="898" spans="1:91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</row>
    <row r="899" spans="1:91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</row>
    <row r="900" spans="1:91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</row>
    <row r="901" spans="1:9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</row>
    <row r="902" spans="1:91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</row>
    <row r="903" spans="1:91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</row>
    <row r="904" spans="1:91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</row>
    <row r="905" spans="1:91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</row>
    <row r="906" spans="1:91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</row>
    <row r="907" spans="1:91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</row>
    <row r="908" spans="1:91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</row>
    <row r="909" spans="1:91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</row>
    <row r="910" spans="1:91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</row>
    <row r="911" spans="1:9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</row>
    <row r="912" spans="1:91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</row>
    <row r="913" spans="1:91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</row>
    <row r="914" spans="1:91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</row>
    <row r="915" spans="1:91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</row>
    <row r="916" spans="1:91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</row>
    <row r="917" spans="1:91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</row>
    <row r="918" spans="1:91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</row>
    <row r="919" spans="1:91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</row>
    <row r="920" spans="1:91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</row>
    <row r="921" spans="1:9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</row>
    <row r="922" spans="1:91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</row>
    <row r="923" spans="1:91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</row>
    <row r="924" spans="1:91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</row>
    <row r="925" spans="1:91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</row>
    <row r="926" spans="1:91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</row>
    <row r="927" spans="1:91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</row>
    <row r="928" spans="1:91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</row>
    <row r="929" spans="1:91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</row>
    <row r="930" spans="1:91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</row>
    <row r="931" spans="1:9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</row>
    <row r="932" spans="1:91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</row>
    <row r="933" spans="1:91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</row>
    <row r="934" spans="1:91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</row>
    <row r="935" spans="1:91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</row>
    <row r="936" spans="1:91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</row>
    <row r="937" spans="1:91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</row>
    <row r="938" spans="1:91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</row>
    <row r="939" spans="1:91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</row>
    <row r="940" spans="1:91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</row>
    <row r="941" spans="1:9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</row>
    <row r="942" spans="1:91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</row>
    <row r="943" spans="1:91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</row>
    <row r="944" spans="1:91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</row>
    <row r="945" spans="1:91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</row>
    <row r="946" spans="1:91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</row>
    <row r="947" spans="1:91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</row>
    <row r="948" spans="1:91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</row>
    <row r="949" spans="1:91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</row>
    <row r="950" spans="1:91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</row>
    <row r="951" spans="1:9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</row>
    <row r="952" spans="1:91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</row>
    <row r="953" spans="1:91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</row>
    <row r="954" spans="1:91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</row>
    <row r="955" spans="1:91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</row>
    <row r="956" spans="1:91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</row>
    <row r="957" spans="1:91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</row>
    <row r="958" spans="1:91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</row>
    <row r="959" spans="1:91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</row>
    <row r="960" spans="1:91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</row>
    <row r="961" spans="1:9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</row>
    <row r="962" spans="1:91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</row>
    <row r="963" spans="1:91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</row>
    <row r="964" spans="1:91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</row>
    <row r="965" spans="1:91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</row>
    <row r="966" spans="1:91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</row>
    <row r="967" spans="1:91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</row>
    <row r="968" spans="1:91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</row>
    <row r="969" spans="1:91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</row>
    <row r="970" spans="1:91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</row>
    <row r="971" spans="1:9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</row>
    <row r="972" spans="1:91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</row>
    <row r="973" spans="1:91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</row>
    <row r="974" spans="1:91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</row>
    <row r="975" spans="1:91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</row>
    <row r="976" spans="1:91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</row>
    <row r="977" spans="1:91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</row>
    <row r="978" spans="1:91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</row>
    <row r="979" spans="1:91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</row>
    <row r="980" spans="1:91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</row>
    <row r="981" spans="1:9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</row>
    <row r="982" spans="1:91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</row>
    <row r="983" spans="1:91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</row>
    <row r="984" spans="1:91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</row>
    <row r="985" spans="1:91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</row>
    <row r="986" spans="1:91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</row>
    <row r="987" spans="1:91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</row>
    <row r="988" spans="1:91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</row>
    <row r="989" spans="1:91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</row>
    <row r="990" spans="1:91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</row>
    <row r="991" spans="1: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</row>
    <row r="992" spans="1:91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</row>
    <row r="993" spans="1:91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</row>
    <row r="994" spans="1:91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</row>
    <row r="995" spans="1:91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</row>
    <row r="996" spans="1:91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</row>
    <row r="997" spans="1:91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</row>
    <row r="998" spans="1:91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</row>
    <row r="999" spans="1:91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</row>
    <row r="1000" spans="1:91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</row>
  </sheetData>
  <mergeCells count="98">
    <mergeCell ref="AG108:AM108"/>
    <mergeCell ref="AN108:AP108"/>
    <mergeCell ref="K106:AF106"/>
    <mergeCell ref="AG106:AM106"/>
    <mergeCell ref="AN106:AP106"/>
    <mergeCell ref="K107:AF107"/>
    <mergeCell ref="AG107:AM107"/>
    <mergeCell ref="AN107:AP107"/>
    <mergeCell ref="K108:AF108"/>
    <mergeCell ref="E105:I105"/>
    <mergeCell ref="E106:I106"/>
    <mergeCell ref="E107:I107"/>
    <mergeCell ref="E108:I108"/>
    <mergeCell ref="E98:I98"/>
    <mergeCell ref="E99:I99"/>
    <mergeCell ref="E100:I100"/>
    <mergeCell ref="E101:I101"/>
    <mergeCell ref="E102:I102"/>
    <mergeCell ref="E103:I103"/>
    <mergeCell ref="E104:I104"/>
    <mergeCell ref="K101:AF101"/>
    <mergeCell ref="AG101:AM101"/>
    <mergeCell ref="AN101:AP101"/>
    <mergeCell ref="K102:AF102"/>
    <mergeCell ref="AG102:AM102"/>
    <mergeCell ref="AN102:AP102"/>
    <mergeCell ref="K99:AF99"/>
    <mergeCell ref="AG99:AM99"/>
    <mergeCell ref="AN99:AP99"/>
    <mergeCell ref="AG100:AM100"/>
    <mergeCell ref="AN100:AP100"/>
    <mergeCell ref="K100:AF100"/>
    <mergeCell ref="E97:I97"/>
    <mergeCell ref="K97:AF97"/>
    <mergeCell ref="AG97:AM97"/>
    <mergeCell ref="AN97:AP97"/>
    <mergeCell ref="AN98:AP98"/>
    <mergeCell ref="K98:AF98"/>
    <mergeCell ref="AG98:AM98"/>
    <mergeCell ref="AG105:AM105"/>
    <mergeCell ref="AN105:AP105"/>
    <mergeCell ref="K103:AF103"/>
    <mergeCell ref="AG103:AM103"/>
    <mergeCell ref="AN103:AP103"/>
    <mergeCell ref="K104:AF104"/>
    <mergeCell ref="AG104:AM104"/>
    <mergeCell ref="AN104:AP104"/>
    <mergeCell ref="K105:AF105"/>
    <mergeCell ref="AR2:BE2"/>
    <mergeCell ref="K5:AJ5"/>
    <mergeCell ref="K6:AJ6"/>
    <mergeCell ref="E23:AN23"/>
    <mergeCell ref="AK26:AO26"/>
    <mergeCell ref="D11:AI11"/>
    <mergeCell ref="AM10:AN10"/>
    <mergeCell ref="AM11:AN11"/>
    <mergeCell ref="AG96:AM96"/>
    <mergeCell ref="AN96:AP96"/>
    <mergeCell ref="D14:AI14"/>
    <mergeCell ref="AM13:AP13"/>
    <mergeCell ref="AM14:AP14"/>
    <mergeCell ref="W28:AE28"/>
    <mergeCell ref="AK28:AO28"/>
    <mergeCell ref="I92:AF92"/>
    <mergeCell ref="AG92:AM92"/>
    <mergeCell ref="AN92:AP92"/>
    <mergeCell ref="AG94:AM94"/>
    <mergeCell ref="AN94:AP94"/>
    <mergeCell ref="D95:H95"/>
    <mergeCell ref="D96:H96"/>
    <mergeCell ref="J95:AF95"/>
    <mergeCell ref="J96:AF96"/>
    <mergeCell ref="C92:G92"/>
    <mergeCell ref="AG95:AM95"/>
    <mergeCell ref="AN95:AP95"/>
    <mergeCell ref="AK35:AO35"/>
    <mergeCell ref="AM87:AN87"/>
    <mergeCell ref="AM89:AP89"/>
    <mergeCell ref="L28:P28"/>
    <mergeCell ref="L29:P29"/>
    <mergeCell ref="W29:AE29"/>
    <mergeCell ref="AK29:AO29"/>
    <mergeCell ref="L30:P30"/>
    <mergeCell ref="AK30:AO30"/>
    <mergeCell ref="W30:AE30"/>
    <mergeCell ref="AS89:AT91"/>
    <mergeCell ref="AM90:AP90"/>
    <mergeCell ref="L31:P31"/>
    <mergeCell ref="L32:P32"/>
    <mergeCell ref="L33:P33"/>
    <mergeCell ref="AK32:AO32"/>
    <mergeCell ref="AK33:AO33"/>
    <mergeCell ref="AK31:AO31"/>
    <mergeCell ref="W31:AE31"/>
    <mergeCell ref="W32:AE32"/>
    <mergeCell ref="W33:AE33"/>
    <mergeCell ref="X35:AB35"/>
    <mergeCell ref="L85:AJ85"/>
  </mergeCells>
  <hyperlinks>
    <hyperlink ref="A95" location="'01 - Stavebně montážní a ...'!C2" display="/" xr:uid="{00000000-0004-0000-0000-000000000000}"/>
    <hyperlink ref="A97" location="'02.1 - Elektro materiál'!C2" display="/" xr:uid="{00000000-0004-0000-0000-000001000000}"/>
    <hyperlink ref="A98" location="'02.2 - Instalatérský mate...'!C2" display="/" xr:uid="{00000000-0004-0000-0000-000002000000}"/>
    <hyperlink ref="A99" location="'02.3 - Vzduchotechnický m...'!C2" display="/" xr:uid="{00000000-0004-0000-0000-000003000000}"/>
    <hyperlink ref="A100" location="'02.4 - Obklad Heraklit'!C2" display="/" xr:uid="{00000000-0004-0000-0000-000004000000}"/>
    <hyperlink ref="A101" location="'02.5 - Obklad překlížka'!C2" display="/" xr:uid="{00000000-0004-0000-0000-000005000000}"/>
    <hyperlink ref="A102" location="'02.6 - Materiál Teraco'!C2" display="/" xr:uid="{00000000-0004-0000-0000-000006000000}"/>
    <hyperlink ref="A103" location="'02.7 - Materiál podlah PVC'!C2" display="/" xr:uid="{00000000-0004-0000-0000-000007000000}"/>
    <hyperlink ref="A104" location="'02.8 - Rošt obkladu'!C2" display="/" xr:uid="{00000000-0004-0000-0000-000008000000}"/>
    <hyperlink ref="A105" location="'02.9 - Výplně otvorů vnit...'!C2" display="/" xr:uid="{00000000-0004-0000-0000-000009000000}"/>
    <hyperlink ref="A106" location="'02.10 - Výplně otvorů obv...'!C2" display="/" xr:uid="{00000000-0004-0000-0000-00000A000000}"/>
    <hyperlink ref="A107" location="'02.11 - Materiál vnějšího...'!C2" display="/" xr:uid="{00000000-0004-0000-0000-00000B000000}"/>
    <hyperlink ref="A108" location="'02.12 - Fasádní prvky'!C2" display="/" xr:uid="{00000000-0004-0000-0000-00000C000000}"/>
  </hyperlinks>
  <pageMargins left="0.39374999999999999" right="0.39374999999999999" top="0.39374999999999999" bottom="0.39374999999999999" header="0" footer="0"/>
  <pageSetup paperSize="9" orientation="portrait"/>
  <headerFooter>
    <oddFooter>&amp;CStrana &amp;P z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M1000"/>
  <sheetViews>
    <sheetView showGridLines="0" topLeftCell="A82" workbookViewId="0">
      <selection activeCell="I121" sqref="I121"/>
    </sheetView>
  </sheetViews>
  <sheetFormatPr defaultColWidth="16.83203125" defaultRowHeight="15" customHeight="1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 customWidth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 customWidth="1"/>
  </cols>
  <sheetData>
    <row r="1" spans="1:65" ht="11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pans="1:65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187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3" t="s">
        <v>109</v>
      </c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spans="1:65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" t="s">
        <v>81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spans="1:65" ht="24.75" customHeight="1">
      <c r="A4" s="2"/>
      <c r="B4" s="6"/>
      <c r="C4" s="2"/>
      <c r="D4" s="7" t="s">
        <v>122</v>
      </c>
      <c r="E4" s="2"/>
      <c r="F4" s="2"/>
      <c r="G4" s="2"/>
      <c r="H4" s="2"/>
      <c r="I4" s="2"/>
      <c r="J4" s="2"/>
      <c r="K4" s="2"/>
      <c r="L4" s="6"/>
      <c r="M4" s="83" t="s">
        <v>10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3" t="s">
        <v>4</v>
      </c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65" ht="6.75" customHeight="1">
      <c r="A5" s="2"/>
      <c r="B5" s="6"/>
      <c r="C5" s="2"/>
      <c r="D5" s="2"/>
      <c r="E5" s="2"/>
      <c r="F5" s="2"/>
      <c r="G5" s="2"/>
      <c r="H5" s="2"/>
      <c r="I5" s="2"/>
      <c r="J5" s="2"/>
      <c r="K5" s="2"/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65" ht="12" customHeight="1">
      <c r="A6" s="2"/>
      <c r="B6" s="6"/>
      <c r="C6" s="2"/>
      <c r="D6" s="12" t="s">
        <v>14</v>
      </c>
      <c r="E6" s="2"/>
      <c r="F6" s="2"/>
      <c r="G6" s="2"/>
      <c r="H6" s="2"/>
      <c r="I6" s="2"/>
      <c r="J6" s="2"/>
      <c r="K6" s="2"/>
      <c r="L6" s="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65" ht="16.5" customHeight="1">
      <c r="A7" s="2"/>
      <c r="B7" s="6"/>
      <c r="C7" s="2"/>
      <c r="D7" s="2"/>
      <c r="E7" s="196" t="str">
        <f>'Rekapitulace stavby'!K6</f>
        <v>Laboratoř betonu a mechaniky zemin</v>
      </c>
      <c r="F7" s="166"/>
      <c r="G7" s="166"/>
      <c r="H7" s="166"/>
      <c r="I7" s="2"/>
      <c r="J7" s="2"/>
      <c r="K7" s="2"/>
      <c r="L7" s="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65" ht="12" customHeight="1">
      <c r="A8" s="2"/>
      <c r="B8" s="6"/>
      <c r="C8" s="2"/>
      <c r="D8" s="12" t="s">
        <v>123</v>
      </c>
      <c r="E8" s="2"/>
      <c r="F8" s="2"/>
      <c r="G8" s="2"/>
      <c r="H8" s="2"/>
      <c r="I8" s="2"/>
      <c r="J8" s="2"/>
      <c r="K8" s="2"/>
      <c r="L8" s="6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</row>
    <row r="9" spans="1:65" ht="16.5" customHeight="1">
      <c r="A9" s="16"/>
      <c r="B9" s="17"/>
      <c r="C9" s="16"/>
      <c r="D9" s="16"/>
      <c r="E9" s="196" t="s">
        <v>453</v>
      </c>
      <c r="F9" s="166"/>
      <c r="G9" s="166"/>
      <c r="H9" s="166"/>
      <c r="I9" s="16"/>
      <c r="J9" s="16"/>
      <c r="K9" s="16"/>
      <c r="L9" s="17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</row>
    <row r="10" spans="1:65" ht="12" customHeight="1">
      <c r="A10" s="16"/>
      <c r="B10" s="17"/>
      <c r="C10" s="16"/>
      <c r="D10" s="12" t="s">
        <v>454</v>
      </c>
      <c r="E10" s="16"/>
      <c r="F10" s="16"/>
      <c r="G10" s="16"/>
      <c r="H10" s="16"/>
      <c r="I10" s="16"/>
      <c r="J10" s="16"/>
      <c r="K10" s="16"/>
      <c r="L10" s="17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</row>
    <row r="11" spans="1:65" ht="16.5" customHeight="1">
      <c r="A11" s="16"/>
      <c r="B11" s="17"/>
      <c r="C11" s="16"/>
      <c r="D11" s="16"/>
      <c r="E11" s="172" t="s">
        <v>906</v>
      </c>
      <c r="F11" s="166"/>
      <c r="G11" s="166"/>
      <c r="H11" s="166"/>
      <c r="I11" s="16"/>
      <c r="J11" s="16"/>
      <c r="K11" s="16"/>
      <c r="L11" s="17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</row>
    <row r="12" spans="1:65" ht="11.25">
      <c r="A12" s="16"/>
      <c r="B12" s="17"/>
      <c r="C12" s="16"/>
      <c r="D12" s="16"/>
      <c r="E12" s="16"/>
      <c r="F12" s="16"/>
      <c r="G12" s="16"/>
      <c r="H12" s="16"/>
      <c r="I12" s="16"/>
      <c r="J12" s="16"/>
      <c r="K12" s="16"/>
      <c r="L12" s="17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</row>
    <row r="13" spans="1:65" ht="12" customHeight="1">
      <c r="A13" s="16"/>
      <c r="B13" s="17"/>
      <c r="C13" s="16"/>
      <c r="D13" s="12" t="s">
        <v>15</v>
      </c>
      <c r="E13" s="16"/>
      <c r="F13" s="10" t="s">
        <v>1</v>
      </c>
      <c r="G13" s="16"/>
      <c r="H13" s="16"/>
      <c r="I13" s="12" t="s">
        <v>16</v>
      </c>
      <c r="J13" s="10" t="s">
        <v>1</v>
      </c>
      <c r="K13" s="16"/>
      <c r="L13" s="17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</row>
    <row r="14" spans="1:65" ht="12" customHeight="1">
      <c r="A14" s="16"/>
      <c r="B14" s="17"/>
      <c r="C14" s="16"/>
      <c r="D14" s="12" t="s">
        <v>17</v>
      </c>
      <c r="E14" s="16"/>
      <c r="F14" s="10" t="s">
        <v>18</v>
      </c>
      <c r="G14" s="16"/>
      <c r="H14" s="16"/>
      <c r="I14" s="12" t="s">
        <v>19</v>
      </c>
      <c r="J14" s="40"/>
      <c r="K14" s="16"/>
      <c r="L14" s="17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</row>
    <row r="15" spans="1:65" ht="10.5" customHeight="1">
      <c r="A15" s="16"/>
      <c r="B15" s="17"/>
      <c r="C15" s="16"/>
      <c r="D15" s="16"/>
      <c r="E15" s="16"/>
      <c r="F15" s="16"/>
      <c r="G15" s="16"/>
      <c r="H15" s="16"/>
      <c r="I15" s="16"/>
      <c r="J15" s="16"/>
      <c r="K15" s="16"/>
      <c r="L15" s="17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</row>
    <row r="16" spans="1:65" ht="12" customHeight="1">
      <c r="A16" s="16"/>
      <c r="B16" s="17"/>
      <c r="C16" s="16"/>
      <c r="D16" s="13" t="s">
        <v>20</v>
      </c>
      <c r="E16" s="16"/>
      <c r="F16" s="16"/>
      <c r="G16" s="16"/>
      <c r="H16" s="16"/>
      <c r="I16" s="13" t="s">
        <v>21</v>
      </c>
      <c r="J16" s="193">
        <v>49314785</v>
      </c>
      <c r="K16" s="193"/>
      <c r="L16" s="17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</row>
    <row r="17" spans="1:65" ht="18" customHeight="1">
      <c r="A17" s="16"/>
      <c r="B17" s="17"/>
      <c r="C17" s="16"/>
      <c r="D17" s="161"/>
      <c r="E17" s="162" t="s">
        <v>946</v>
      </c>
      <c r="F17" s="161"/>
      <c r="G17" s="161"/>
      <c r="H17" s="161"/>
      <c r="I17" s="160" t="s">
        <v>22</v>
      </c>
      <c r="J17" s="199" t="s">
        <v>947</v>
      </c>
      <c r="K17" s="199"/>
      <c r="L17" s="17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</row>
    <row r="18" spans="1:65" ht="6.75" customHeight="1">
      <c r="A18" s="16"/>
      <c r="B18" s="17"/>
      <c r="C18" s="16"/>
      <c r="D18" s="161"/>
      <c r="E18" s="161"/>
      <c r="F18" s="161"/>
      <c r="G18" s="161"/>
      <c r="H18" s="161"/>
      <c r="I18" s="161"/>
      <c r="J18" s="161"/>
      <c r="K18" s="161"/>
      <c r="L18" s="17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</row>
    <row r="19" spans="1:65" ht="12" customHeight="1">
      <c r="A19" s="16"/>
      <c r="B19" s="17"/>
      <c r="C19" s="16"/>
      <c r="D19" s="160" t="s">
        <v>23</v>
      </c>
      <c r="E19" s="161"/>
      <c r="F19" s="161"/>
      <c r="G19" s="161"/>
      <c r="H19" s="161"/>
      <c r="I19" s="160" t="s">
        <v>21</v>
      </c>
      <c r="J19" s="162" t="str">
        <f>'Rekapitulace stavby'!AM13</f>
        <v>Vyplň</v>
      </c>
      <c r="K19" s="161"/>
      <c r="L19" s="17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</row>
    <row r="20" spans="1:65" ht="18" customHeight="1">
      <c r="A20" s="16"/>
      <c r="B20" s="17"/>
      <c r="C20" s="16"/>
      <c r="D20" s="197" t="str">
        <f>'Rekapitulace stavby'!D14</f>
        <v>Vyplň</v>
      </c>
      <c r="E20" s="198"/>
      <c r="F20" s="198"/>
      <c r="G20" s="198"/>
      <c r="H20" s="198"/>
      <c r="I20" s="160" t="s">
        <v>22</v>
      </c>
      <c r="J20" s="162" t="str">
        <f>'Rekapitulace stavby'!AM14</f>
        <v>Vyplň</v>
      </c>
      <c r="K20" s="161"/>
      <c r="L20" s="17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</row>
    <row r="21" spans="1:65" ht="6.75" customHeight="1">
      <c r="A21" s="16"/>
      <c r="B21" s="17"/>
      <c r="C21" s="16"/>
      <c r="D21" s="16"/>
      <c r="E21" s="16"/>
      <c r="F21" s="16"/>
      <c r="G21" s="16"/>
      <c r="H21" s="16"/>
      <c r="I21" s="16"/>
      <c r="J21" s="16"/>
      <c r="K21" s="16"/>
      <c r="L21" s="17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</row>
    <row r="22" spans="1:65" ht="12" customHeight="1">
      <c r="A22" s="16"/>
      <c r="B22" s="17"/>
      <c r="C22" s="16"/>
      <c r="D22" s="12" t="s">
        <v>25</v>
      </c>
      <c r="E22" s="16"/>
      <c r="F22" s="16"/>
      <c r="G22" s="16"/>
      <c r="H22" s="16"/>
      <c r="I22" s="12" t="s">
        <v>21</v>
      </c>
      <c r="J22" s="10" t="str">
        <f>IF('Rekapitulace stavby'!AN16="","",'Rekapitulace stavby'!AN16)</f>
        <v/>
      </c>
      <c r="K22" s="16"/>
      <c r="L22" s="17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</row>
    <row r="23" spans="1:65" ht="18" customHeight="1">
      <c r="A23" s="16"/>
      <c r="B23" s="17"/>
      <c r="C23" s="16"/>
      <c r="D23" s="16"/>
      <c r="E23" s="10" t="str">
        <f>IF('Rekapitulace stavby'!E17="","",'Rekapitulace stavby'!E17)</f>
        <v xml:space="preserve"> </v>
      </c>
      <c r="F23" s="16"/>
      <c r="G23" s="16"/>
      <c r="H23" s="16"/>
      <c r="I23" s="12" t="s">
        <v>22</v>
      </c>
      <c r="J23" s="10" t="str">
        <f>IF('Rekapitulace stavby'!AN17="","",'Rekapitulace stavby'!AN17)</f>
        <v/>
      </c>
      <c r="K23" s="16"/>
      <c r="L23" s="17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</row>
    <row r="24" spans="1:65" ht="6.75" customHeight="1">
      <c r="A24" s="16"/>
      <c r="B24" s="17"/>
      <c r="C24" s="16"/>
      <c r="D24" s="16"/>
      <c r="E24" s="16"/>
      <c r="F24" s="16"/>
      <c r="G24" s="16"/>
      <c r="H24" s="16"/>
      <c r="I24" s="16"/>
      <c r="J24" s="16"/>
      <c r="K24" s="16"/>
      <c r="L24" s="17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</row>
    <row r="25" spans="1:65" ht="12" customHeight="1">
      <c r="A25" s="16"/>
      <c r="B25" s="17"/>
      <c r="C25" s="16"/>
      <c r="D25" s="12" t="s">
        <v>27</v>
      </c>
      <c r="E25" s="16"/>
      <c r="F25" s="16"/>
      <c r="G25" s="16"/>
      <c r="H25" s="16"/>
      <c r="I25" s="12" t="s">
        <v>21</v>
      </c>
      <c r="J25" s="10" t="str">
        <f>IF('Rekapitulace stavby'!AN19="","",'Rekapitulace stavby'!AN19)</f>
        <v/>
      </c>
      <c r="K25" s="16"/>
      <c r="L25" s="17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</row>
    <row r="26" spans="1:65" ht="18" customHeight="1">
      <c r="A26" s="16"/>
      <c r="B26" s="17"/>
      <c r="C26" s="16"/>
      <c r="D26" s="16"/>
      <c r="E26" s="10" t="str">
        <f>IF('Rekapitulace stavby'!E20="","",'Rekapitulace stavby'!E20)</f>
        <v xml:space="preserve"> </v>
      </c>
      <c r="F26" s="16"/>
      <c r="G26" s="16"/>
      <c r="H26" s="16"/>
      <c r="I26" s="12" t="s">
        <v>22</v>
      </c>
      <c r="J26" s="10" t="str">
        <f>IF('Rekapitulace stavby'!AN20="","",'Rekapitulace stavby'!AN20)</f>
        <v/>
      </c>
      <c r="K26" s="16"/>
      <c r="L26" s="17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</row>
    <row r="27" spans="1:65" ht="6.75" customHeight="1">
      <c r="A27" s="16"/>
      <c r="B27" s="17"/>
      <c r="C27" s="16"/>
      <c r="D27" s="16"/>
      <c r="E27" s="16"/>
      <c r="F27" s="16"/>
      <c r="G27" s="16"/>
      <c r="H27" s="16"/>
      <c r="I27" s="16"/>
      <c r="J27" s="16"/>
      <c r="K27" s="16"/>
      <c r="L27" s="17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</row>
    <row r="28" spans="1:65" ht="12" customHeight="1">
      <c r="A28" s="16"/>
      <c r="B28" s="17"/>
      <c r="C28" s="16"/>
      <c r="D28" s="12" t="s">
        <v>28</v>
      </c>
      <c r="E28" s="16"/>
      <c r="F28" s="16"/>
      <c r="G28" s="16"/>
      <c r="H28" s="16"/>
      <c r="I28" s="16"/>
      <c r="J28" s="16"/>
      <c r="K28" s="16"/>
      <c r="L28" s="17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</row>
    <row r="29" spans="1:65" ht="16.5" customHeight="1">
      <c r="A29" s="84"/>
      <c r="B29" s="85"/>
      <c r="C29" s="84"/>
      <c r="D29" s="84"/>
      <c r="E29" s="190" t="s">
        <v>1</v>
      </c>
      <c r="F29" s="166"/>
      <c r="G29" s="166"/>
      <c r="H29" s="166"/>
      <c r="I29" s="84"/>
      <c r="J29" s="84"/>
      <c r="K29" s="84"/>
      <c r="L29" s="85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</row>
    <row r="30" spans="1:65" ht="6.75" customHeight="1">
      <c r="A30" s="16"/>
      <c r="B30" s="17"/>
      <c r="C30" s="16"/>
      <c r="D30" s="16"/>
      <c r="E30" s="16"/>
      <c r="F30" s="16"/>
      <c r="G30" s="16"/>
      <c r="H30" s="16"/>
      <c r="I30" s="16"/>
      <c r="J30" s="16"/>
      <c r="K30" s="16"/>
      <c r="L30" s="17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</row>
    <row r="31" spans="1:65" ht="6.75" customHeight="1">
      <c r="A31" s="16"/>
      <c r="B31" s="17"/>
      <c r="C31" s="16"/>
      <c r="D31" s="41"/>
      <c r="E31" s="41"/>
      <c r="F31" s="41"/>
      <c r="G31" s="41"/>
      <c r="H31" s="41"/>
      <c r="I31" s="41"/>
      <c r="J31" s="41"/>
      <c r="K31" s="41"/>
      <c r="L31" s="17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</row>
    <row r="32" spans="1:65" ht="24.75" customHeight="1">
      <c r="A32" s="16"/>
      <c r="B32" s="17"/>
      <c r="C32" s="16"/>
      <c r="D32" s="86" t="s">
        <v>30</v>
      </c>
      <c r="E32" s="16"/>
      <c r="F32" s="16"/>
      <c r="G32" s="16"/>
      <c r="H32" s="16"/>
      <c r="I32" s="16"/>
      <c r="J32" s="54">
        <f>ROUND(J120, 2)</f>
        <v>0</v>
      </c>
      <c r="K32" s="16"/>
      <c r="L32" s="17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</row>
    <row r="33" spans="1:65" ht="6.75" customHeight="1">
      <c r="A33" s="16"/>
      <c r="B33" s="17"/>
      <c r="C33" s="16"/>
      <c r="D33" s="41"/>
      <c r="E33" s="41"/>
      <c r="F33" s="41"/>
      <c r="G33" s="41"/>
      <c r="H33" s="41"/>
      <c r="I33" s="41"/>
      <c r="J33" s="41"/>
      <c r="K33" s="41"/>
      <c r="L33" s="17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</row>
    <row r="34" spans="1:65" ht="14.25" customHeight="1">
      <c r="A34" s="16"/>
      <c r="B34" s="17"/>
      <c r="C34" s="16"/>
      <c r="D34" s="16"/>
      <c r="E34" s="16"/>
      <c r="F34" s="20" t="s">
        <v>32</v>
      </c>
      <c r="G34" s="16"/>
      <c r="H34" s="16"/>
      <c r="I34" s="20" t="s">
        <v>31</v>
      </c>
      <c r="J34" s="20" t="s">
        <v>33</v>
      </c>
      <c r="K34" s="16"/>
      <c r="L34" s="17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</row>
    <row r="35" spans="1:65" ht="14.25" customHeight="1">
      <c r="A35" s="16"/>
      <c r="B35" s="17"/>
      <c r="C35" s="16"/>
      <c r="D35" s="87" t="s">
        <v>34</v>
      </c>
      <c r="E35" s="12" t="s">
        <v>35</v>
      </c>
      <c r="F35" s="76">
        <f>ROUND((SUM(BE120:BE121)),  2)</f>
        <v>0</v>
      </c>
      <c r="G35" s="16"/>
      <c r="H35" s="16"/>
      <c r="I35" s="88">
        <v>0.21</v>
      </c>
      <c r="J35" s="76">
        <f>ROUND(((SUM(BE120:BE121))*I35),  2)</f>
        <v>0</v>
      </c>
      <c r="K35" s="16"/>
      <c r="L35" s="17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</row>
    <row r="36" spans="1:65" ht="14.25" customHeight="1">
      <c r="A36" s="16"/>
      <c r="B36" s="17"/>
      <c r="C36" s="16"/>
      <c r="D36" s="16"/>
      <c r="E36" s="12" t="s">
        <v>36</v>
      </c>
      <c r="F36" s="76">
        <f>ROUND((SUM(BF120:BF121)),  2)</f>
        <v>0</v>
      </c>
      <c r="G36" s="16"/>
      <c r="H36" s="16"/>
      <c r="I36" s="88">
        <v>0.12</v>
      </c>
      <c r="J36" s="76">
        <f>ROUND(((SUM(BF120:BF121))*I36),  2)</f>
        <v>0</v>
      </c>
      <c r="K36" s="16"/>
      <c r="L36" s="17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</row>
    <row r="37" spans="1:65" ht="14.25" hidden="1" customHeight="1">
      <c r="A37" s="16"/>
      <c r="B37" s="17"/>
      <c r="C37" s="16"/>
      <c r="D37" s="16"/>
      <c r="E37" s="12" t="s">
        <v>37</v>
      </c>
      <c r="F37" s="76">
        <f>ROUND((SUM(BG120:BG121)),  2)</f>
        <v>0</v>
      </c>
      <c r="G37" s="16"/>
      <c r="H37" s="16"/>
      <c r="I37" s="88">
        <v>0.21</v>
      </c>
      <c r="J37" s="76">
        <f t="shared" ref="J37:J39" si="0">0</f>
        <v>0</v>
      </c>
      <c r="K37" s="16"/>
      <c r="L37" s="17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</row>
    <row r="38" spans="1:65" ht="14.25" hidden="1" customHeight="1">
      <c r="A38" s="16"/>
      <c r="B38" s="17"/>
      <c r="C38" s="16"/>
      <c r="D38" s="16"/>
      <c r="E38" s="12" t="s">
        <v>38</v>
      </c>
      <c r="F38" s="76">
        <f>ROUND((SUM(BH120:BH121)),  2)</f>
        <v>0</v>
      </c>
      <c r="G38" s="16"/>
      <c r="H38" s="16"/>
      <c r="I38" s="88">
        <v>0.12</v>
      </c>
      <c r="J38" s="76">
        <f t="shared" si="0"/>
        <v>0</v>
      </c>
      <c r="K38" s="16"/>
      <c r="L38" s="17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</row>
    <row r="39" spans="1:65" ht="14.25" hidden="1" customHeight="1">
      <c r="A39" s="16"/>
      <c r="B39" s="17"/>
      <c r="C39" s="16"/>
      <c r="D39" s="16"/>
      <c r="E39" s="12" t="s">
        <v>39</v>
      </c>
      <c r="F39" s="76">
        <f>ROUND((SUM(BI120:BI121)),  2)</f>
        <v>0</v>
      </c>
      <c r="G39" s="16"/>
      <c r="H39" s="16"/>
      <c r="I39" s="88">
        <v>0</v>
      </c>
      <c r="J39" s="76">
        <f t="shared" si="0"/>
        <v>0</v>
      </c>
      <c r="K39" s="16"/>
      <c r="L39" s="17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</row>
    <row r="40" spans="1:65" ht="6.75" customHeight="1">
      <c r="A40" s="16"/>
      <c r="B40" s="17"/>
      <c r="C40" s="16"/>
      <c r="D40" s="16"/>
      <c r="E40" s="16"/>
      <c r="F40" s="16"/>
      <c r="G40" s="16"/>
      <c r="H40" s="16"/>
      <c r="I40" s="16"/>
      <c r="J40" s="16"/>
      <c r="K40" s="16"/>
      <c r="L40" s="17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spans="1:65" ht="24.75" customHeight="1">
      <c r="A41" s="16"/>
      <c r="B41" s="17"/>
      <c r="C41" s="89"/>
      <c r="D41" s="90" t="s">
        <v>40</v>
      </c>
      <c r="E41" s="44"/>
      <c r="F41" s="44"/>
      <c r="G41" s="91" t="s">
        <v>41</v>
      </c>
      <c r="H41" s="92" t="s">
        <v>42</v>
      </c>
      <c r="I41" s="44"/>
      <c r="J41" s="93">
        <f>SUM(J32:J39)</f>
        <v>0</v>
      </c>
      <c r="K41" s="94"/>
      <c r="L41" s="17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</row>
    <row r="42" spans="1:65" ht="14.25" customHeight="1">
      <c r="A42" s="16"/>
      <c r="B42" s="17"/>
      <c r="C42" s="16"/>
      <c r="D42" s="16"/>
      <c r="E42" s="16"/>
      <c r="F42" s="16"/>
      <c r="G42" s="16"/>
      <c r="H42" s="16"/>
      <c r="I42" s="16"/>
      <c r="J42" s="16"/>
      <c r="K42" s="16"/>
      <c r="L42" s="17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</row>
    <row r="43" spans="1:65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ht="14.25" customHeight="1">
      <c r="A49" s="2"/>
      <c r="B49" s="6"/>
      <c r="C49" s="2"/>
      <c r="D49" s="2"/>
      <c r="E49" s="2"/>
      <c r="F49" s="2"/>
      <c r="G49" s="2"/>
      <c r="H49" s="2"/>
      <c r="I49" s="2"/>
      <c r="J49" s="2"/>
      <c r="K49" s="2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ht="14.25" customHeight="1">
      <c r="A50" s="16"/>
      <c r="B50" s="17"/>
      <c r="C50" s="16"/>
      <c r="D50" s="27" t="s">
        <v>43</v>
      </c>
      <c r="E50" s="28"/>
      <c r="F50" s="28"/>
      <c r="G50" s="27" t="s">
        <v>44</v>
      </c>
      <c r="H50" s="28"/>
      <c r="I50" s="28"/>
      <c r="J50" s="28"/>
      <c r="K50" s="28"/>
      <c r="L50" s="17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</row>
    <row r="51" spans="1:65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ht="15.75" customHeight="1">
      <c r="A60" s="2"/>
      <c r="B60" s="6"/>
      <c r="C60" s="2"/>
      <c r="D60" s="2"/>
      <c r="E60" s="2"/>
      <c r="F60" s="2"/>
      <c r="G60" s="2"/>
      <c r="H60" s="2"/>
      <c r="I60" s="2"/>
      <c r="J60" s="2"/>
      <c r="K60" s="2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ht="15.75" customHeight="1">
      <c r="A61" s="16"/>
      <c r="B61" s="17"/>
      <c r="C61" s="16"/>
      <c r="D61" s="29" t="s">
        <v>45</v>
      </c>
      <c r="E61" s="19"/>
      <c r="F61" s="95" t="s">
        <v>46</v>
      </c>
      <c r="G61" s="29" t="s">
        <v>45</v>
      </c>
      <c r="H61" s="19"/>
      <c r="I61" s="19"/>
      <c r="J61" s="96" t="s">
        <v>46</v>
      </c>
      <c r="K61" s="19"/>
      <c r="L61" s="17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</row>
    <row r="62" spans="1:65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ht="15.75" customHeight="1">
      <c r="A64" s="2"/>
      <c r="B64" s="6"/>
      <c r="C64" s="2"/>
      <c r="D64" s="2"/>
      <c r="E64" s="2"/>
      <c r="F64" s="2"/>
      <c r="G64" s="2"/>
      <c r="H64" s="2"/>
      <c r="I64" s="2"/>
      <c r="J64" s="2"/>
      <c r="K64" s="2"/>
      <c r="L64" s="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ht="15.75" customHeight="1">
      <c r="A65" s="16"/>
      <c r="B65" s="17"/>
      <c r="C65" s="16"/>
      <c r="D65" s="27" t="s">
        <v>47</v>
      </c>
      <c r="E65" s="28"/>
      <c r="F65" s="28"/>
      <c r="G65" s="27" t="s">
        <v>48</v>
      </c>
      <c r="H65" s="28"/>
      <c r="I65" s="28"/>
      <c r="J65" s="28"/>
      <c r="K65" s="28"/>
      <c r="L65" s="17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</row>
    <row r="66" spans="1:65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ht="15.75" customHeight="1">
      <c r="A75" s="2"/>
      <c r="B75" s="6"/>
      <c r="C75" s="2"/>
      <c r="D75" s="2"/>
      <c r="E75" s="2"/>
      <c r="F75" s="2"/>
      <c r="G75" s="2"/>
      <c r="H75" s="2"/>
      <c r="I75" s="2"/>
      <c r="J75" s="2"/>
      <c r="K75" s="2"/>
      <c r="L75" s="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ht="15.75" customHeight="1">
      <c r="A76" s="16"/>
      <c r="B76" s="17"/>
      <c r="C76" s="16"/>
      <c r="D76" s="29" t="s">
        <v>45</v>
      </c>
      <c r="E76" s="19"/>
      <c r="F76" s="95" t="s">
        <v>46</v>
      </c>
      <c r="G76" s="29" t="s">
        <v>45</v>
      </c>
      <c r="H76" s="19"/>
      <c r="I76" s="19"/>
      <c r="J76" s="96" t="s">
        <v>46</v>
      </c>
      <c r="K76" s="19"/>
      <c r="L76" s="17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</row>
    <row r="77" spans="1:65" ht="14.25" customHeight="1">
      <c r="A77" s="16"/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17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</row>
    <row r="78" spans="1:65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ht="6.75" customHeight="1">
      <c r="A81" s="16"/>
      <c r="B81" s="32"/>
      <c r="C81" s="33"/>
      <c r="D81" s="33"/>
      <c r="E81" s="33"/>
      <c r="F81" s="33"/>
      <c r="G81" s="33"/>
      <c r="H81" s="33"/>
      <c r="I81" s="33"/>
      <c r="J81" s="33"/>
      <c r="K81" s="33"/>
      <c r="L81" s="17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</row>
    <row r="82" spans="1:65" ht="24.75" customHeight="1">
      <c r="A82" s="16"/>
      <c r="B82" s="17"/>
      <c r="C82" s="7" t="s">
        <v>125</v>
      </c>
      <c r="D82" s="16"/>
      <c r="E82" s="16"/>
      <c r="F82" s="16"/>
      <c r="G82" s="16"/>
      <c r="H82" s="16"/>
      <c r="I82" s="16"/>
      <c r="J82" s="16"/>
      <c r="K82" s="16"/>
      <c r="L82" s="17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</row>
    <row r="83" spans="1:65" ht="6.75" customHeight="1">
      <c r="A83" s="16"/>
      <c r="B83" s="17"/>
      <c r="C83" s="16"/>
      <c r="D83" s="16"/>
      <c r="E83" s="16"/>
      <c r="F83" s="16"/>
      <c r="G83" s="16"/>
      <c r="H83" s="16"/>
      <c r="I83" s="16"/>
      <c r="J83" s="16"/>
      <c r="K83" s="16"/>
      <c r="L83" s="17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</row>
    <row r="84" spans="1:65" ht="12" customHeight="1">
      <c r="A84" s="16"/>
      <c r="B84" s="17"/>
      <c r="C84" s="12" t="s">
        <v>14</v>
      </c>
      <c r="D84" s="16"/>
      <c r="E84" s="16"/>
      <c r="F84" s="16"/>
      <c r="G84" s="16"/>
      <c r="H84" s="16"/>
      <c r="I84" s="16"/>
      <c r="J84" s="16"/>
      <c r="K84" s="16"/>
      <c r="L84" s="17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</row>
    <row r="85" spans="1:65" ht="16.5" customHeight="1">
      <c r="A85" s="16"/>
      <c r="B85" s="17"/>
      <c r="C85" s="16"/>
      <c r="D85" s="16"/>
      <c r="E85" s="196" t="str">
        <f>E7</f>
        <v>Laboratoř betonu a mechaniky zemin</v>
      </c>
      <c r="F85" s="166"/>
      <c r="G85" s="166"/>
      <c r="H85" s="166"/>
      <c r="I85" s="16"/>
      <c r="J85" s="16"/>
      <c r="K85" s="16"/>
      <c r="L85" s="17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</row>
    <row r="86" spans="1:65" ht="12" customHeight="1">
      <c r="A86" s="2"/>
      <c r="B86" s="6"/>
      <c r="C86" s="12" t="s">
        <v>123</v>
      </c>
      <c r="D86" s="2"/>
      <c r="E86" s="2"/>
      <c r="F86" s="2"/>
      <c r="G86" s="2"/>
      <c r="H86" s="2"/>
      <c r="I86" s="2"/>
      <c r="J86" s="2"/>
      <c r="K86" s="2"/>
      <c r="L86" s="6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</row>
    <row r="87" spans="1:65" ht="16.5" customHeight="1">
      <c r="A87" s="16"/>
      <c r="B87" s="17"/>
      <c r="C87" s="16"/>
      <c r="D87" s="16"/>
      <c r="E87" s="196" t="s">
        <v>453</v>
      </c>
      <c r="F87" s="166"/>
      <c r="G87" s="166"/>
      <c r="H87" s="166"/>
      <c r="I87" s="16"/>
      <c r="J87" s="16"/>
      <c r="K87" s="16"/>
      <c r="L87" s="17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</row>
    <row r="88" spans="1:65" ht="12" customHeight="1">
      <c r="A88" s="16"/>
      <c r="B88" s="17"/>
      <c r="C88" s="12" t="s">
        <v>454</v>
      </c>
      <c r="D88" s="16"/>
      <c r="E88" s="16"/>
      <c r="F88" s="16"/>
      <c r="G88" s="16"/>
      <c r="H88" s="16"/>
      <c r="I88" s="16"/>
      <c r="J88" s="16"/>
      <c r="K88" s="16"/>
      <c r="L88" s="17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</row>
    <row r="89" spans="1:65" ht="16.5" customHeight="1">
      <c r="A89" s="16"/>
      <c r="B89" s="17"/>
      <c r="C89" s="16"/>
      <c r="D89" s="16"/>
      <c r="E89" s="172" t="str">
        <f>E11</f>
        <v>02.8 - Rošt obkladu</v>
      </c>
      <c r="F89" s="166"/>
      <c r="G89" s="166"/>
      <c r="H89" s="166"/>
      <c r="I89" s="16"/>
      <c r="J89" s="16"/>
      <c r="K89" s="16"/>
      <c r="L89" s="17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</row>
    <row r="90" spans="1:65" ht="6.75" customHeight="1">
      <c r="A90" s="16"/>
      <c r="B90" s="17"/>
      <c r="C90" s="16"/>
      <c r="D90" s="16"/>
      <c r="E90" s="16"/>
      <c r="F90" s="16"/>
      <c r="G90" s="16"/>
      <c r="H90" s="16"/>
      <c r="I90" s="16"/>
      <c r="J90" s="16"/>
      <c r="K90" s="16"/>
      <c r="L90" s="17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</row>
    <row r="91" spans="1:65" ht="12" customHeight="1">
      <c r="A91" s="16"/>
      <c r="B91" s="17"/>
      <c r="C91" s="12" t="s">
        <v>17</v>
      </c>
      <c r="D91" s="16"/>
      <c r="E91" s="16"/>
      <c r="F91" s="10" t="str">
        <f>F14</f>
        <v xml:space="preserve"> </v>
      </c>
      <c r="G91" s="16"/>
      <c r="H91" s="16"/>
      <c r="I91" s="12" t="s">
        <v>19</v>
      </c>
      <c r="J91" s="40" t="str">
        <f>IF(J14="","",J14)</f>
        <v/>
      </c>
      <c r="K91" s="16"/>
      <c r="L91" s="17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</row>
    <row r="92" spans="1:65" ht="6.75" customHeight="1">
      <c r="A92" s="16"/>
      <c r="B92" s="17"/>
      <c r="C92" s="16"/>
      <c r="D92" s="16"/>
      <c r="E92" s="16"/>
      <c r="F92" s="16"/>
      <c r="G92" s="16"/>
      <c r="H92" s="16"/>
      <c r="I92" s="16"/>
      <c r="J92" s="16"/>
      <c r="K92" s="16"/>
      <c r="L92" s="17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</row>
    <row r="93" spans="1:65" ht="15" customHeight="1">
      <c r="A93" s="16"/>
      <c r="B93" s="17"/>
      <c r="C93" s="12" t="s">
        <v>20</v>
      </c>
      <c r="D93" s="16"/>
      <c r="E93" s="16"/>
      <c r="F93" s="10" t="str">
        <f>E17</f>
        <v>SŠS Vysoké Mýto. Komenského 1, 566 01 Vysoké Mýto</v>
      </c>
      <c r="G93" s="16"/>
      <c r="H93" s="16"/>
      <c r="I93" s="12" t="s">
        <v>25</v>
      </c>
      <c r="J93" s="14" t="str">
        <f>E23</f>
        <v xml:space="preserve"> </v>
      </c>
      <c r="K93" s="16"/>
      <c r="L93" s="17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</row>
    <row r="94" spans="1:65" ht="15" customHeight="1">
      <c r="A94" s="16"/>
      <c r="B94" s="17"/>
      <c r="C94" s="12" t="s">
        <v>51</v>
      </c>
      <c r="D94" s="16"/>
      <c r="E94" s="16"/>
      <c r="F94" s="10" t="str">
        <f>IF(E20="","",E20)</f>
        <v/>
      </c>
      <c r="G94" s="16"/>
      <c r="H94" s="16"/>
      <c r="I94" s="12" t="s">
        <v>27</v>
      </c>
      <c r="J94" s="14" t="str">
        <f>E26</f>
        <v xml:space="preserve"> </v>
      </c>
      <c r="K94" s="16"/>
      <c r="L94" s="17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</row>
    <row r="95" spans="1:65" ht="9.75" customHeight="1">
      <c r="A95" s="16"/>
      <c r="B95" s="17"/>
      <c r="C95" s="16"/>
      <c r="D95" s="16"/>
      <c r="E95" s="16"/>
      <c r="F95" s="16"/>
      <c r="G95" s="16"/>
      <c r="H95" s="16"/>
      <c r="I95" s="16"/>
      <c r="J95" s="16"/>
      <c r="K95" s="16"/>
      <c r="L95" s="17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</row>
    <row r="96" spans="1:65" ht="29.25" customHeight="1">
      <c r="A96" s="16"/>
      <c r="B96" s="17"/>
      <c r="C96" s="97" t="s">
        <v>126</v>
      </c>
      <c r="D96" s="89"/>
      <c r="E96" s="89"/>
      <c r="F96" s="89"/>
      <c r="G96" s="89"/>
      <c r="H96" s="89"/>
      <c r="I96" s="89"/>
      <c r="J96" s="98" t="s">
        <v>127</v>
      </c>
      <c r="K96" s="89"/>
      <c r="L96" s="17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</row>
    <row r="97" spans="1:65" ht="9.75" customHeight="1">
      <c r="A97" s="16"/>
      <c r="B97" s="17"/>
      <c r="C97" s="16"/>
      <c r="D97" s="16"/>
      <c r="E97" s="16"/>
      <c r="F97" s="16"/>
      <c r="G97" s="16"/>
      <c r="H97" s="16"/>
      <c r="I97" s="16"/>
      <c r="J97" s="16"/>
      <c r="K97" s="16"/>
      <c r="L97" s="17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</row>
    <row r="98" spans="1:65" ht="22.5" customHeight="1">
      <c r="A98" s="16"/>
      <c r="B98" s="17"/>
      <c r="C98" s="99" t="s">
        <v>128</v>
      </c>
      <c r="D98" s="16"/>
      <c r="E98" s="16"/>
      <c r="F98" s="16"/>
      <c r="G98" s="16"/>
      <c r="H98" s="16"/>
      <c r="I98" s="16"/>
      <c r="J98" s="54">
        <f>J120</f>
        <v>0</v>
      </c>
      <c r="K98" s="16"/>
      <c r="L98" s="17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3" t="s">
        <v>129</v>
      </c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</row>
    <row r="99" spans="1:65" ht="21.75" customHeight="1">
      <c r="A99" s="16"/>
      <c r="B99" s="17"/>
      <c r="C99" s="16"/>
      <c r="D99" s="16"/>
      <c r="E99" s="16"/>
      <c r="F99" s="16"/>
      <c r="G99" s="16"/>
      <c r="H99" s="16"/>
      <c r="I99" s="16"/>
      <c r="J99" s="16"/>
      <c r="K99" s="16"/>
      <c r="L99" s="17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</row>
    <row r="100" spans="1:65" ht="6.75" customHeight="1">
      <c r="A100" s="16"/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17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</row>
    <row r="101" spans="1:65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</row>
    <row r="102" spans="1:65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</row>
    <row r="103" spans="1:65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</row>
    <row r="104" spans="1:65" ht="6.75" customHeight="1">
      <c r="A104" s="16"/>
      <c r="B104" s="32"/>
      <c r="C104" s="33"/>
      <c r="D104" s="33"/>
      <c r="E104" s="33"/>
      <c r="F104" s="33"/>
      <c r="G104" s="33"/>
      <c r="H104" s="33"/>
      <c r="I104" s="33"/>
      <c r="J104" s="33"/>
      <c r="K104" s="33"/>
      <c r="L104" s="17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</row>
    <row r="105" spans="1:65" ht="24.75" customHeight="1">
      <c r="A105" s="16"/>
      <c r="B105" s="17"/>
      <c r="C105" s="7" t="s">
        <v>148</v>
      </c>
      <c r="D105" s="16"/>
      <c r="E105" s="16"/>
      <c r="F105" s="16"/>
      <c r="G105" s="16"/>
      <c r="H105" s="16"/>
      <c r="I105" s="16"/>
      <c r="J105" s="16"/>
      <c r="K105" s="16"/>
      <c r="L105" s="17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</row>
    <row r="106" spans="1:65" ht="6.75" customHeight="1">
      <c r="A106" s="16"/>
      <c r="B106" s="17"/>
      <c r="C106" s="16"/>
      <c r="D106" s="16"/>
      <c r="E106" s="16"/>
      <c r="F106" s="16"/>
      <c r="G106" s="16"/>
      <c r="H106" s="16"/>
      <c r="I106" s="16"/>
      <c r="J106" s="16"/>
      <c r="K106" s="16"/>
      <c r="L106" s="17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</row>
    <row r="107" spans="1:65" ht="12" customHeight="1">
      <c r="A107" s="16"/>
      <c r="B107" s="17"/>
      <c r="C107" s="12" t="s">
        <v>14</v>
      </c>
      <c r="D107" s="16"/>
      <c r="E107" s="16"/>
      <c r="F107" s="16"/>
      <c r="G107" s="16"/>
      <c r="H107" s="16"/>
      <c r="I107" s="16"/>
      <c r="J107" s="16"/>
      <c r="K107" s="16"/>
      <c r="L107" s="17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</row>
    <row r="108" spans="1:65" ht="16.5" customHeight="1">
      <c r="A108" s="16"/>
      <c r="B108" s="17"/>
      <c r="C108" s="16"/>
      <c r="D108" s="16"/>
      <c r="E108" s="196" t="str">
        <f>E7</f>
        <v>Laboratoř betonu a mechaniky zemin</v>
      </c>
      <c r="F108" s="166"/>
      <c r="G108" s="166"/>
      <c r="H108" s="166"/>
      <c r="I108" s="16"/>
      <c r="J108" s="16"/>
      <c r="K108" s="16"/>
      <c r="L108" s="17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</row>
    <row r="109" spans="1:65" ht="12" customHeight="1">
      <c r="A109" s="2"/>
      <c r="B109" s="6"/>
      <c r="C109" s="12" t="s">
        <v>123</v>
      </c>
      <c r="D109" s="2"/>
      <c r="E109" s="2"/>
      <c r="F109" s="2"/>
      <c r="G109" s="2"/>
      <c r="H109" s="2"/>
      <c r="I109" s="2"/>
      <c r="J109" s="2"/>
      <c r="K109" s="2"/>
      <c r="L109" s="6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</row>
    <row r="110" spans="1:65" ht="16.5" customHeight="1">
      <c r="A110" s="16"/>
      <c r="B110" s="17"/>
      <c r="C110" s="16"/>
      <c r="D110" s="16"/>
      <c r="E110" s="196" t="s">
        <v>453</v>
      </c>
      <c r="F110" s="166"/>
      <c r="G110" s="166"/>
      <c r="H110" s="166"/>
      <c r="I110" s="16"/>
      <c r="J110" s="16"/>
      <c r="K110" s="16"/>
      <c r="L110" s="17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</row>
    <row r="111" spans="1:65" ht="12" customHeight="1">
      <c r="A111" s="16"/>
      <c r="B111" s="17"/>
      <c r="C111" s="12" t="s">
        <v>454</v>
      </c>
      <c r="D111" s="16"/>
      <c r="E111" s="16"/>
      <c r="F111" s="16"/>
      <c r="G111" s="16"/>
      <c r="H111" s="16"/>
      <c r="I111" s="16"/>
      <c r="J111" s="16"/>
      <c r="K111" s="16"/>
      <c r="L111" s="17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</row>
    <row r="112" spans="1:65" ht="16.5" customHeight="1">
      <c r="A112" s="16"/>
      <c r="B112" s="17"/>
      <c r="C112" s="16"/>
      <c r="D112" s="16"/>
      <c r="E112" s="172" t="str">
        <f>E11</f>
        <v>02.8 - Rošt obkladu</v>
      </c>
      <c r="F112" s="166"/>
      <c r="G112" s="166"/>
      <c r="H112" s="166"/>
      <c r="I112" s="16"/>
      <c r="J112" s="16"/>
      <c r="K112" s="16"/>
      <c r="L112" s="17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</row>
    <row r="113" spans="1:65" ht="6.75" customHeight="1">
      <c r="A113" s="16"/>
      <c r="B113" s="17"/>
      <c r="C113" s="16"/>
      <c r="D113" s="16"/>
      <c r="E113" s="16"/>
      <c r="F113" s="16"/>
      <c r="G113" s="16"/>
      <c r="H113" s="16"/>
      <c r="I113" s="16"/>
      <c r="J113" s="16"/>
      <c r="K113" s="16"/>
      <c r="L113" s="17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</row>
    <row r="114" spans="1:65" ht="12" customHeight="1">
      <c r="A114" s="16"/>
      <c r="B114" s="17"/>
      <c r="C114" s="12" t="s">
        <v>17</v>
      </c>
      <c r="D114" s="16"/>
      <c r="E114" s="16"/>
      <c r="F114" s="10" t="str">
        <f>F14</f>
        <v xml:space="preserve"> </v>
      </c>
      <c r="G114" s="16"/>
      <c r="H114" s="16"/>
      <c r="I114" s="12" t="s">
        <v>19</v>
      </c>
      <c r="J114" s="40" t="str">
        <f>IF(J14="","",J14)</f>
        <v/>
      </c>
      <c r="K114" s="16"/>
      <c r="L114" s="17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</row>
    <row r="115" spans="1:65" ht="6.75" customHeight="1">
      <c r="A115" s="16"/>
      <c r="B115" s="17"/>
      <c r="C115" s="16"/>
      <c r="D115" s="16"/>
      <c r="E115" s="16"/>
      <c r="F115" s="16"/>
      <c r="G115" s="16"/>
      <c r="H115" s="16"/>
      <c r="I115" s="16"/>
      <c r="J115" s="16"/>
      <c r="K115" s="16"/>
      <c r="L115" s="17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</row>
    <row r="116" spans="1:65" ht="15" customHeight="1">
      <c r="A116" s="16"/>
      <c r="B116" s="17"/>
      <c r="C116" s="12" t="s">
        <v>20</v>
      </c>
      <c r="D116" s="16"/>
      <c r="E116" s="16"/>
      <c r="F116" s="10" t="str">
        <f>E17</f>
        <v>SŠS Vysoké Mýto. Komenského 1, 566 01 Vysoké Mýto</v>
      </c>
      <c r="G116" s="16"/>
      <c r="H116" s="16"/>
      <c r="I116" s="12" t="s">
        <v>25</v>
      </c>
      <c r="J116" s="14" t="str">
        <f>E23</f>
        <v xml:space="preserve"> </v>
      </c>
      <c r="K116" s="16"/>
      <c r="L116" s="17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</row>
    <row r="117" spans="1:65" ht="15" customHeight="1">
      <c r="A117" s="16"/>
      <c r="B117" s="17"/>
      <c r="C117" s="12" t="s">
        <v>51</v>
      </c>
      <c r="D117" s="16"/>
      <c r="E117" s="16"/>
      <c r="F117" s="10" t="str">
        <f>IF(E20="","",E20)</f>
        <v/>
      </c>
      <c r="G117" s="16"/>
      <c r="H117" s="16"/>
      <c r="I117" s="12" t="s">
        <v>27</v>
      </c>
      <c r="J117" s="14" t="str">
        <f>E26</f>
        <v xml:space="preserve"> </v>
      </c>
      <c r="K117" s="16"/>
      <c r="L117" s="17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</row>
    <row r="118" spans="1:65" ht="9.75" customHeight="1">
      <c r="A118" s="16"/>
      <c r="B118" s="17"/>
      <c r="C118" s="16"/>
      <c r="D118" s="16"/>
      <c r="E118" s="16"/>
      <c r="F118" s="16"/>
      <c r="G118" s="16"/>
      <c r="H118" s="16"/>
      <c r="I118" s="16"/>
      <c r="J118" s="16"/>
      <c r="K118" s="16"/>
      <c r="L118" s="17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</row>
    <row r="119" spans="1:65" ht="29.25" customHeight="1">
      <c r="A119" s="109"/>
      <c r="B119" s="110"/>
      <c r="C119" s="111" t="s">
        <v>149</v>
      </c>
      <c r="D119" s="112" t="s">
        <v>56</v>
      </c>
      <c r="E119" s="112" t="s">
        <v>52</v>
      </c>
      <c r="F119" s="112" t="s">
        <v>53</v>
      </c>
      <c r="G119" s="112" t="s">
        <v>150</v>
      </c>
      <c r="H119" s="112" t="s">
        <v>151</v>
      </c>
      <c r="I119" s="112" t="s">
        <v>152</v>
      </c>
      <c r="J119" s="112" t="s">
        <v>127</v>
      </c>
      <c r="K119" s="113" t="s">
        <v>153</v>
      </c>
      <c r="L119" s="110"/>
      <c r="M119" s="46" t="s">
        <v>1</v>
      </c>
      <c r="N119" s="47" t="s">
        <v>34</v>
      </c>
      <c r="O119" s="47" t="s">
        <v>154</v>
      </c>
      <c r="P119" s="47" t="s">
        <v>155</v>
      </c>
      <c r="Q119" s="47" t="s">
        <v>156</v>
      </c>
      <c r="R119" s="47" t="s">
        <v>157</v>
      </c>
      <c r="S119" s="47" t="s">
        <v>158</v>
      </c>
      <c r="T119" s="48" t="s">
        <v>159</v>
      </c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</row>
    <row r="120" spans="1:65" ht="22.5" customHeight="1">
      <c r="A120" s="16"/>
      <c r="B120" s="17"/>
      <c r="C120" s="52" t="s">
        <v>160</v>
      </c>
      <c r="D120" s="16"/>
      <c r="E120" s="16"/>
      <c r="F120" s="16"/>
      <c r="G120" s="16"/>
      <c r="H120" s="16"/>
      <c r="I120" s="16"/>
      <c r="J120" s="114">
        <f>BK120</f>
        <v>0</v>
      </c>
      <c r="K120" s="16"/>
      <c r="L120" s="17"/>
      <c r="M120" s="49"/>
      <c r="N120" s="41"/>
      <c r="O120" s="41"/>
      <c r="P120" s="115">
        <f>P121</f>
        <v>0</v>
      </c>
      <c r="Q120" s="41"/>
      <c r="R120" s="115">
        <f>R121</f>
        <v>0</v>
      </c>
      <c r="S120" s="41"/>
      <c r="T120" s="116">
        <f>T121</f>
        <v>0</v>
      </c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3" t="s">
        <v>70</v>
      </c>
      <c r="AU120" s="3" t="s">
        <v>129</v>
      </c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17">
        <f>BK121</f>
        <v>0</v>
      </c>
      <c r="BL120" s="16"/>
      <c r="BM120" s="16"/>
    </row>
    <row r="121" spans="1:65" ht="24" customHeight="1">
      <c r="A121" s="16"/>
      <c r="B121" s="17"/>
      <c r="C121" s="147" t="s">
        <v>79</v>
      </c>
      <c r="D121" s="147" t="s">
        <v>462</v>
      </c>
      <c r="E121" s="148" t="s">
        <v>907</v>
      </c>
      <c r="F121" s="149" t="s">
        <v>908</v>
      </c>
      <c r="G121" s="150" t="s">
        <v>384</v>
      </c>
      <c r="H121" s="151">
        <v>0.81599999999999995</v>
      </c>
      <c r="I121" s="135"/>
      <c r="J121" s="152">
        <f>ROUND(I121*H121,2)</f>
        <v>0</v>
      </c>
      <c r="K121" s="149" t="s">
        <v>1</v>
      </c>
      <c r="L121" s="153"/>
      <c r="M121" s="156" t="s">
        <v>1</v>
      </c>
      <c r="N121" s="157" t="s">
        <v>35</v>
      </c>
      <c r="O121" s="145">
        <v>0</v>
      </c>
      <c r="P121" s="145">
        <f>O121*H121</f>
        <v>0</v>
      </c>
      <c r="Q121" s="145">
        <v>0</v>
      </c>
      <c r="R121" s="145">
        <f>Q121*H121</f>
        <v>0</v>
      </c>
      <c r="S121" s="145">
        <v>0</v>
      </c>
      <c r="T121" s="146">
        <f>S121*H121</f>
        <v>0</v>
      </c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41" t="s">
        <v>195</v>
      </c>
      <c r="AS121" s="16"/>
      <c r="AT121" s="141" t="s">
        <v>462</v>
      </c>
      <c r="AU121" s="141" t="s">
        <v>71</v>
      </c>
      <c r="AV121" s="16"/>
      <c r="AW121" s="16"/>
      <c r="AX121" s="16"/>
      <c r="AY121" s="3" t="s">
        <v>163</v>
      </c>
      <c r="AZ121" s="16"/>
      <c r="BA121" s="16"/>
      <c r="BB121" s="16"/>
      <c r="BC121" s="16"/>
      <c r="BD121" s="16"/>
      <c r="BE121" s="142">
        <f>IF(N121="základní",J121,0)</f>
        <v>0</v>
      </c>
      <c r="BF121" s="142">
        <f>IF(N121="snížená",J121,0)</f>
        <v>0</v>
      </c>
      <c r="BG121" s="142">
        <f>IF(N121="zákl. přenesená",J121,0)</f>
        <v>0</v>
      </c>
      <c r="BH121" s="142">
        <f>IF(N121="sníž. přenesená",J121,0)</f>
        <v>0</v>
      </c>
      <c r="BI121" s="142">
        <f>IF(N121="nulová",J121,0)</f>
        <v>0</v>
      </c>
      <c r="BJ121" s="3" t="s">
        <v>79</v>
      </c>
      <c r="BK121" s="142">
        <f>ROUND(I121*H121,2)</f>
        <v>0</v>
      </c>
      <c r="BL121" s="3" t="s">
        <v>170</v>
      </c>
      <c r="BM121" s="141" t="s">
        <v>909</v>
      </c>
    </row>
    <row r="122" spans="1:65" ht="6.75" customHeight="1">
      <c r="A122" s="16"/>
      <c r="B122" s="30"/>
      <c r="C122" s="31"/>
      <c r="D122" s="31"/>
      <c r="E122" s="31"/>
      <c r="F122" s="31"/>
      <c r="G122" s="31"/>
      <c r="H122" s="31"/>
      <c r="I122" s="31"/>
      <c r="J122" s="31"/>
      <c r="K122" s="31"/>
      <c r="L122" s="17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</row>
    <row r="123" spans="1:65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</row>
    <row r="124" spans="1:65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</row>
    <row r="125" spans="1:6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</row>
    <row r="126" spans="1:65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</row>
    <row r="127" spans="1:65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</row>
    <row r="128" spans="1:65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</row>
    <row r="129" spans="1:65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</row>
    <row r="130" spans="1:65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</row>
    <row r="131" spans="1:65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</row>
    <row r="132" spans="1:65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</row>
    <row r="133" spans="1:65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</row>
    <row r="134" spans="1:65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</row>
    <row r="135" spans="1:6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</row>
    <row r="136" spans="1:65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</row>
    <row r="137" spans="1:65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</row>
    <row r="138" spans="1:65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</row>
    <row r="139" spans="1:65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</row>
    <row r="140" spans="1:65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</row>
    <row r="141" spans="1:65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</row>
    <row r="142" spans="1:65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</row>
    <row r="143" spans="1:65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</row>
    <row r="144" spans="1:65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</row>
    <row r="145" spans="1:6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</row>
    <row r="146" spans="1:65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</row>
    <row r="147" spans="1:65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</row>
    <row r="148" spans="1:65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</row>
    <row r="149" spans="1:65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</row>
    <row r="150" spans="1:65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</row>
    <row r="151" spans="1:65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</row>
    <row r="152" spans="1:65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</row>
    <row r="153" spans="1:65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</row>
    <row r="154" spans="1:65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</row>
    <row r="155" spans="1:6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</row>
    <row r="156" spans="1:65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</row>
    <row r="157" spans="1:65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</row>
    <row r="158" spans="1:65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</row>
    <row r="159" spans="1:65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</row>
    <row r="160" spans="1:65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</row>
    <row r="161" spans="1:65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</row>
    <row r="162" spans="1:65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</row>
    <row r="163" spans="1:65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</row>
    <row r="164" spans="1:65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</row>
    <row r="165" spans="1: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</row>
    <row r="166" spans="1:65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</row>
    <row r="167" spans="1:65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</row>
    <row r="168" spans="1:65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</row>
    <row r="169" spans="1:65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</row>
    <row r="170" spans="1:65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</row>
    <row r="171" spans="1:65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</row>
    <row r="172" spans="1:65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</row>
    <row r="173" spans="1:65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</row>
    <row r="174" spans="1:65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</row>
    <row r="175" spans="1:6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</row>
    <row r="176" spans="1:65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</row>
    <row r="177" spans="1:65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</row>
    <row r="178" spans="1:65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</row>
    <row r="179" spans="1:65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</row>
    <row r="180" spans="1:65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</row>
    <row r="181" spans="1:65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</row>
    <row r="182" spans="1:65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</row>
    <row r="183" spans="1:65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</row>
    <row r="184" spans="1:65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</row>
    <row r="185" spans="1:6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</row>
    <row r="186" spans="1:65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</row>
    <row r="187" spans="1:65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</row>
    <row r="188" spans="1:65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</row>
    <row r="189" spans="1:65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</row>
    <row r="190" spans="1:65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</row>
    <row r="191" spans="1:65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</row>
    <row r="192" spans="1:65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</row>
    <row r="193" spans="1:65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</row>
    <row r="194" spans="1:65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</row>
    <row r="195" spans="1:6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</row>
    <row r="196" spans="1:65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</row>
    <row r="197" spans="1:65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</row>
    <row r="198" spans="1:65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</row>
    <row r="199" spans="1:65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</row>
    <row r="200" spans="1:65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</row>
    <row r="201" spans="1:65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</row>
    <row r="202" spans="1:65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</row>
    <row r="203" spans="1:65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</row>
    <row r="204" spans="1:65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</row>
    <row r="205" spans="1:6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1:65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</row>
    <row r="207" spans="1:65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</row>
    <row r="208" spans="1:65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</row>
    <row r="209" spans="1:65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</row>
    <row r="210" spans="1:65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</row>
    <row r="211" spans="1:65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</row>
    <row r="212" spans="1:65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</row>
    <row r="213" spans="1:65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</row>
    <row r="214" spans="1:65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</row>
    <row r="215" spans="1:6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</row>
    <row r="216" spans="1:65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</row>
    <row r="217" spans="1:65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</row>
    <row r="218" spans="1:65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</row>
    <row r="219" spans="1:65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</row>
    <row r="220" spans="1:65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</row>
    <row r="221" spans="1:65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</row>
    <row r="222" spans="1:65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</row>
    <row r="223" spans="1:65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</row>
    <row r="224" spans="1:65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</row>
    <row r="225" spans="1:6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</row>
    <row r="226" spans="1:65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</row>
    <row r="227" spans="1:6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</row>
    <row r="228" spans="1:6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</row>
    <row r="229" spans="1:6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</row>
    <row r="230" spans="1:6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</row>
    <row r="231" spans="1:6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</row>
    <row r="232" spans="1:6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</row>
    <row r="233" spans="1:6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</row>
    <row r="234" spans="1:6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</row>
    <row r="235" spans="1:6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</row>
    <row r="236" spans="1:6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</row>
    <row r="237" spans="1:6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</row>
    <row r="238" spans="1:6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</row>
    <row r="239" spans="1:6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</row>
    <row r="240" spans="1:6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</row>
    <row r="241" spans="1:6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</row>
    <row r="242" spans="1:6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</row>
    <row r="243" spans="1:6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</row>
    <row r="244" spans="1:6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</row>
    <row r="245" spans="1:6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spans="1:6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spans="1:6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spans="1:6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spans="1:6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spans="1:6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spans="1:6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</row>
    <row r="252" spans="1:6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</row>
    <row r="253" spans="1:6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spans="1:6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spans="1:6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spans="1:6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spans="1:6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spans="1:6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spans="1:6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spans="1:6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spans="1:6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</row>
    <row r="262" spans="1:6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spans="1:6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spans="1:6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spans="1: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spans="1:6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spans="1:6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spans="1:6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spans="1:6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spans="1:6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spans="1:6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spans="1:6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spans="1:6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spans="1:6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spans="1:6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spans="1:6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spans="1:6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spans="1:6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spans="1:6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spans="1:6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spans="1:6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spans="1:6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spans="1:6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spans="1:6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spans="1:6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spans="1:6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spans="1:6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spans="1:6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spans="1:6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spans="1:6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spans="1:6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spans="1:6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spans="1:6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spans="1:6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spans="1:6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spans="1:6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spans="1:6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spans="1:6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spans="1:6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spans="1:6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spans="1:6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spans="1:6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spans="1:6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spans="1:6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spans="1:6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spans="1:6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spans="1:6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spans="1:6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spans="1:6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spans="1:6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spans="1:6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spans="1:6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spans="1:6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spans="1:6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spans="1:6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spans="1:6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spans="1:6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spans="1:6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spans="1:6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spans="1:6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spans="1:6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spans="1:6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spans="1:6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spans="1:6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spans="1:6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spans="1:6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spans="1:6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spans="1:6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spans="1:6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spans="1:6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spans="1:6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spans="1:6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spans="1:6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spans="1:6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spans="1:6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spans="1:6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spans="1:6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spans="1:6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spans="1:6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spans="1:6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spans="1:6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spans="1:6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spans="1:6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spans="1:6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spans="1:6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spans="1:6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spans="1:6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spans="1:6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spans="1:6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spans="1:6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spans="1:6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spans="1:6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spans="1:6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spans="1:6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spans="1:6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spans="1:6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spans="1:6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spans="1:6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spans="1:6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spans="1:6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spans="1:6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spans="1:6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spans="1:6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spans="1:6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spans="1: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spans="1:6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spans="1:6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spans="1:6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spans="1:6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spans="1:6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spans="1:6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spans="1:6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spans="1:6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spans="1:6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spans="1:6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spans="1:6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spans="1:6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spans="1:6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spans="1:6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spans="1:6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spans="1:6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spans="1:6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spans="1:6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spans="1:6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spans="1:6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spans="1:6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spans="1:6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spans="1:6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spans="1:6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spans="1:6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spans="1:6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spans="1:6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spans="1:6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spans="1:6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spans="1:6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spans="1:6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spans="1:6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spans="1:6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spans="1:6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spans="1:6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spans="1:6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spans="1:6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spans="1:6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spans="1:6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spans="1:6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spans="1:6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spans="1:6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spans="1:6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spans="1:6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spans="1:6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spans="1:6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spans="1:6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spans="1:6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spans="1:6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spans="1:6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spans="1:6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spans="1:6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spans="1:6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spans="1:6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spans="1:6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spans="1:6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spans="1:6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spans="1:6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spans="1:6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spans="1:6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spans="1:6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spans="1:6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spans="1:6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spans="1:6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spans="1:6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spans="1:6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spans="1:6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spans="1:6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spans="1:6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spans="1:6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spans="1:6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spans="1:6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spans="1:6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spans="1:6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spans="1:6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spans="1:6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spans="1:6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spans="1:6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spans="1:6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spans="1:6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spans="1:6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spans="1:6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spans="1:6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spans="1:6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spans="1:6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spans="1:6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spans="1:6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spans="1:6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spans="1:6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spans="1:6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spans="1:6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spans="1:6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spans="1:6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spans="1:6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spans="1:6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spans="1:6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spans="1:6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spans="1:6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spans="1:6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spans="1: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spans="1:6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spans="1:6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spans="1:6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spans="1:6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spans="1:6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spans="1:6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spans="1:6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spans="1:6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spans="1:6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spans="1:6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spans="1:6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spans="1:6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spans="1:6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spans="1:6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spans="1:6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spans="1:6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spans="1:6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spans="1:6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spans="1:6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spans="1:6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spans="1:6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spans="1:6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spans="1:6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spans="1:6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spans="1:6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spans="1:6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spans="1:6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spans="1:6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spans="1:6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spans="1:6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spans="1:6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spans="1:6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spans="1:6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spans="1:6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spans="1:6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spans="1:6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spans="1:6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spans="1:6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spans="1:6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spans="1:6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spans="1:6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spans="1:6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spans="1:6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spans="1:6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spans="1:6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spans="1:6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spans="1:6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spans="1:6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spans="1:6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spans="1:6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spans="1:6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spans="1:6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spans="1:6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spans="1:6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spans="1:6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spans="1:6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spans="1:6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spans="1:6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spans="1:6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spans="1:6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spans="1:6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spans="1:6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spans="1:6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spans="1:6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spans="1:6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spans="1:6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spans="1:6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</row>
    <row r="533" spans="1:6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spans="1:6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spans="1:6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spans="1:6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spans="1:6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spans="1:6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spans="1:6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</row>
    <row r="540" spans="1:6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spans="1:6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spans="1:6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spans="1:6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spans="1:6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spans="1:6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spans="1:6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spans="1:6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spans="1:6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spans="1:6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spans="1:6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spans="1:6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spans="1:6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spans="1:6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spans="1:6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spans="1:6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spans="1:6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spans="1:6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spans="1:6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spans="1:6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spans="1:6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spans="1:6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spans="1:6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spans="1:6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spans="1:6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spans="1: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spans="1:6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spans="1:6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spans="1:6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spans="1:6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spans="1:6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spans="1:6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spans="1:6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spans="1:6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spans="1:6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spans="1:6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spans="1:6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spans="1:6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spans="1:6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spans="1:6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</row>
    <row r="580" spans="1:6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spans="1:6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spans="1:6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spans="1:6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spans="1:6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spans="1:6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spans="1:6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spans="1:6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spans="1:6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spans="1:6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</row>
    <row r="590" spans="1:6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spans="1:6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spans="1:6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spans="1:6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spans="1:6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spans="1:6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spans="1:6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spans="1:6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spans="1:6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spans="1:6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spans="1:6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spans="1:6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spans="1:6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spans="1:6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spans="1:6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spans="1:6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spans="1:6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spans="1:6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spans="1:6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spans="1:6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spans="1:6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</row>
    <row r="611" spans="1:6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spans="1:6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spans="1:6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spans="1:6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spans="1:6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spans="1:6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spans="1:6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spans="1:6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</row>
    <row r="619" spans="1:6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spans="1:6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spans="1:6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spans="1:6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spans="1:6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spans="1:6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spans="1:6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spans="1:6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spans="1:6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spans="1:6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spans="1:6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spans="1:6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spans="1:6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spans="1:6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spans="1:6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spans="1:6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spans="1:6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spans="1:6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spans="1:6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spans="1:6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spans="1:6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spans="1:6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spans="1:6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spans="1:6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spans="1:6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spans="1:6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spans="1:6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spans="1:6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spans="1:6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spans="1:6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spans="1:6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spans="1:6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spans="1:6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spans="1:6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spans="1:6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spans="1:6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spans="1:6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spans="1:6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spans="1:6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spans="1:6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spans="1:6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spans="1:6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spans="1:6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spans="1:6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spans="1:6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</row>
    <row r="664" spans="1:6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</row>
    <row r="665" spans="1: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</row>
    <row r="666" spans="1:6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</row>
    <row r="667" spans="1:6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</row>
    <row r="668" spans="1:6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</row>
    <row r="669" spans="1:6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</row>
    <row r="670" spans="1:6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</row>
    <row r="671" spans="1:6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</row>
    <row r="672" spans="1:6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</row>
    <row r="673" spans="1:6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</row>
    <row r="674" spans="1:6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</row>
    <row r="675" spans="1:6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</row>
    <row r="676" spans="1:6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</row>
    <row r="677" spans="1:6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</row>
    <row r="678" spans="1:6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</row>
    <row r="679" spans="1:6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</row>
    <row r="680" spans="1:6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</row>
    <row r="681" spans="1:6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</row>
    <row r="682" spans="1:6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</row>
    <row r="683" spans="1:6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</row>
    <row r="684" spans="1:6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</row>
    <row r="685" spans="1:6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</row>
    <row r="686" spans="1:6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</row>
    <row r="687" spans="1:6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</row>
    <row r="688" spans="1:6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</row>
    <row r="689" spans="1:6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</row>
    <row r="690" spans="1:6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</row>
    <row r="691" spans="1:6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</row>
    <row r="692" spans="1:6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</row>
    <row r="693" spans="1:6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</row>
    <row r="694" spans="1:6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</row>
    <row r="695" spans="1:6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</row>
    <row r="696" spans="1:6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</row>
    <row r="697" spans="1:6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</row>
    <row r="698" spans="1:6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</row>
    <row r="699" spans="1:6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</row>
    <row r="700" spans="1:6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</row>
    <row r="701" spans="1:6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</row>
    <row r="702" spans="1:6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</row>
    <row r="703" spans="1:6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</row>
    <row r="704" spans="1:6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</row>
    <row r="705" spans="1:6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</row>
    <row r="706" spans="1:6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</row>
    <row r="707" spans="1:6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</row>
    <row r="708" spans="1:6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</row>
    <row r="709" spans="1:6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</row>
    <row r="710" spans="1:6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</row>
    <row r="711" spans="1:6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</row>
    <row r="712" spans="1:6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</row>
    <row r="713" spans="1:6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</row>
    <row r="714" spans="1:6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</row>
    <row r="715" spans="1:6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</row>
    <row r="716" spans="1:6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</row>
    <row r="717" spans="1:6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</row>
    <row r="718" spans="1:6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</row>
    <row r="719" spans="1:6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</row>
    <row r="720" spans="1:6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</row>
    <row r="721" spans="1:6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</row>
    <row r="722" spans="1:6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</row>
    <row r="723" spans="1:6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</row>
    <row r="724" spans="1:6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</row>
    <row r="725" spans="1:6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</row>
    <row r="726" spans="1:6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</row>
    <row r="727" spans="1:6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</row>
    <row r="728" spans="1:6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</row>
    <row r="729" spans="1:6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</row>
    <row r="730" spans="1:6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</row>
    <row r="731" spans="1:6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</row>
    <row r="732" spans="1:6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</row>
    <row r="733" spans="1:6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</row>
    <row r="734" spans="1:6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</row>
    <row r="735" spans="1:6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</row>
    <row r="736" spans="1:6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</row>
    <row r="737" spans="1:6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</row>
    <row r="738" spans="1:6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</row>
    <row r="739" spans="1:6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</row>
    <row r="740" spans="1:6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</row>
    <row r="741" spans="1:6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</row>
    <row r="742" spans="1:6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</row>
    <row r="743" spans="1:6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</row>
    <row r="744" spans="1:6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</row>
    <row r="745" spans="1:6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</row>
    <row r="746" spans="1:6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</row>
    <row r="747" spans="1:6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</row>
    <row r="748" spans="1:6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</row>
    <row r="749" spans="1:6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</row>
    <row r="750" spans="1:6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</row>
    <row r="751" spans="1:6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</row>
    <row r="752" spans="1:6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</row>
    <row r="753" spans="1:6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</row>
    <row r="754" spans="1:6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</row>
    <row r="755" spans="1:6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</row>
    <row r="756" spans="1:6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</row>
    <row r="757" spans="1:6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</row>
    <row r="758" spans="1:6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</row>
    <row r="759" spans="1:6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</row>
    <row r="760" spans="1:6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</row>
    <row r="761" spans="1:6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</row>
    <row r="762" spans="1:6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</row>
    <row r="763" spans="1:6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</row>
    <row r="764" spans="1:6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</row>
    <row r="765" spans="1: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</row>
    <row r="766" spans="1:6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</row>
    <row r="767" spans="1:6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</row>
    <row r="768" spans="1:6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</row>
    <row r="769" spans="1:6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</row>
    <row r="770" spans="1:6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</row>
    <row r="771" spans="1:6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</row>
    <row r="772" spans="1:6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</row>
    <row r="773" spans="1:6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</row>
    <row r="774" spans="1:6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</row>
    <row r="775" spans="1:6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</row>
    <row r="776" spans="1:6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</row>
    <row r="777" spans="1:6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</row>
    <row r="778" spans="1:6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</row>
    <row r="779" spans="1:6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</row>
    <row r="780" spans="1:6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</row>
    <row r="781" spans="1:6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</row>
    <row r="782" spans="1:6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</row>
    <row r="783" spans="1:6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</row>
    <row r="784" spans="1:6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</row>
    <row r="785" spans="1:6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</row>
    <row r="786" spans="1:6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</row>
    <row r="787" spans="1:6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</row>
    <row r="788" spans="1:6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</row>
    <row r="789" spans="1:6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</row>
    <row r="790" spans="1:6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</row>
    <row r="791" spans="1:6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</row>
    <row r="792" spans="1:6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</row>
    <row r="793" spans="1:6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</row>
    <row r="794" spans="1:6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</row>
    <row r="795" spans="1:6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</row>
    <row r="796" spans="1:6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</row>
    <row r="797" spans="1:6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</row>
    <row r="798" spans="1:6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</row>
    <row r="799" spans="1:6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</row>
    <row r="800" spans="1:6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</row>
    <row r="801" spans="1:6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</row>
    <row r="802" spans="1:6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</row>
    <row r="803" spans="1:6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</row>
    <row r="804" spans="1:6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</row>
    <row r="805" spans="1:6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</row>
    <row r="806" spans="1:6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</row>
    <row r="807" spans="1:6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</row>
    <row r="808" spans="1:6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</row>
    <row r="809" spans="1:6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</row>
    <row r="810" spans="1:6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</row>
    <row r="811" spans="1:6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</row>
    <row r="812" spans="1:6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</row>
    <row r="813" spans="1:6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</row>
    <row r="814" spans="1:6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</row>
    <row r="815" spans="1:6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spans="1:6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spans="1:6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</row>
    <row r="818" spans="1:6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spans="1:6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spans="1:6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spans="1:6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spans="1:6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spans="1:6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spans="1:6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spans="1:6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spans="1:6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</row>
    <row r="827" spans="1:6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spans="1:6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</row>
    <row r="829" spans="1:6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spans="1:6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spans="1:6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spans="1:6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</row>
    <row r="833" spans="1:6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spans="1:6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spans="1:6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spans="1:6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spans="1:6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spans="1:6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spans="1:6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spans="1:6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spans="1:6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spans="1:6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spans="1:6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spans="1:6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spans="1:6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spans="1:6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</row>
    <row r="847" spans="1:6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</row>
    <row r="848" spans="1:6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spans="1:6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spans="1:6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spans="1:6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spans="1:6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spans="1:6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spans="1:6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spans="1:6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spans="1:6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spans="1:6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spans="1:6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spans="1:6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spans="1:6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spans="1:6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spans="1:6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spans="1:6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spans="1:6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spans="1: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spans="1:6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spans="1:6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spans="1:6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spans="1:6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spans="1:6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spans="1:6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spans="1:6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spans="1:6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spans="1:6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spans="1:6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spans="1:6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spans="1:6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spans="1:6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spans="1:6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spans="1:6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spans="1:6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spans="1:6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</row>
    <row r="883" spans="1:6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spans="1:6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spans="1:6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spans="1:6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spans="1:6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spans="1:6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spans="1:6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spans="1:6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spans="1:6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spans="1:6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spans="1:6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spans="1:6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spans="1:6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</row>
    <row r="896" spans="1:6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spans="1:6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spans="1:6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spans="1:6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spans="1:6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spans="1:6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spans="1:6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spans="1:6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spans="1:6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spans="1:6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spans="1:6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spans="1:6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spans="1:6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spans="1:6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spans="1:6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</row>
    <row r="911" spans="1:6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spans="1:6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spans="1:6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spans="1:6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</row>
    <row r="915" spans="1:6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</row>
    <row r="916" spans="1:6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spans="1:6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spans="1:6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spans="1:6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spans="1:6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spans="1:6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spans="1:6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</row>
    <row r="923" spans="1:6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spans="1:6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spans="1:6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spans="1:6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spans="1:6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spans="1:6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spans="1:6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spans="1:6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spans="1:6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spans="1:6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spans="1:6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spans="1:6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spans="1:6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spans="1:6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spans="1:6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spans="1:6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spans="1:6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spans="1:6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</row>
    <row r="941" spans="1:6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spans="1:6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spans="1:6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spans="1:6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spans="1:6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spans="1:6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spans="1:6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spans="1:6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</row>
    <row r="949" spans="1:6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</row>
    <row r="950" spans="1:6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spans="1:6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spans="1:6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spans="1:6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spans="1:6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spans="1:6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spans="1:6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spans="1:6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spans="1:6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spans="1:6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spans="1:6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spans="1:6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spans="1:6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spans="1:6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spans="1:6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spans="1: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spans="1:6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spans="1:6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spans="1:6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spans="1:6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spans="1:6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spans="1:6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spans="1:6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spans="1:6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spans="1:6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spans="1:6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spans="1:6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spans="1:6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spans="1:6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spans="1:6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spans="1:6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spans="1:6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</row>
    <row r="982" spans="1:6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spans="1:6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spans="1:6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spans="1:6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spans="1:6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spans="1:6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spans="1:6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spans="1:6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spans="1:6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</row>
    <row r="991" spans="1:6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spans="1:65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spans="1:65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spans="1:65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spans="1:6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spans="1:65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spans="1:65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spans="1:65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spans="1:65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spans="1:65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</sheetData>
  <autoFilter ref="C119:K121" xr:uid="{00000000-0009-0000-0000-000009000000}"/>
  <mergeCells count="14">
    <mergeCell ref="E85:H85"/>
    <mergeCell ref="D20:H20"/>
    <mergeCell ref="L2:V2"/>
    <mergeCell ref="E7:H7"/>
    <mergeCell ref="E9:H9"/>
    <mergeCell ref="E11:H11"/>
    <mergeCell ref="E29:H29"/>
    <mergeCell ref="J16:K16"/>
    <mergeCell ref="J17:K17"/>
    <mergeCell ref="E87:H87"/>
    <mergeCell ref="E89:H89"/>
    <mergeCell ref="E108:H108"/>
    <mergeCell ref="E110:H110"/>
    <mergeCell ref="E112:H112"/>
  </mergeCells>
  <pageMargins left="0.39374999999999999" right="0.39374999999999999" top="0.39374999999999999" bottom="0.39374999999999999" header="0" footer="0"/>
  <pageSetup paperSize="9" orientation="portrait"/>
  <headerFooter>
    <oddFooter>&amp;CStrana &amp;P z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M1000"/>
  <sheetViews>
    <sheetView showGridLines="0" topLeftCell="A98" workbookViewId="0">
      <selection activeCell="I121" sqref="I121"/>
    </sheetView>
  </sheetViews>
  <sheetFormatPr defaultColWidth="16.83203125" defaultRowHeight="15" customHeight="1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 customWidth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 customWidth="1"/>
  </cols>
  <sheetData>
    <row r="1" spans="1:65" ht="11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pans="1:65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187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3" t="s">
        <v>112</v>
      </c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spans="1:65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" t="s">
        <v>81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spans="1:65" ht="24.75" customHeight="1">
      <c r="A4" s="2"/>
      <c r="B4" s="6"/>
      <c r="C4" s="2"/>
      <c r="D4" s="7" t="s">
        <v>122</v>
      </c>
      <c r="E4" s="2"/>
      <c r="F4" s="2"/>
      <c r="G4" s="2"/>
      <c r="H4" s="2"/>
      <c r="I4" s="2"/>
      <c r="J4" s="2"/>
      <c r="K4" s="2"/>
      <c r="L4" s="6"/>
      <c r="M4" s="83" t="s">
        <v>10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3" t="s">
        <v>4</v>
      </c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65" ht="6.75" customHeight="1">
      <c r="A5" s="2"/>
      <c r="B5" s="6"/>
      <c r="C5" s="2"/>
      <c r="D5" s="2"/>
      <c r="E5" s="2"/>
      <c r="F5" s="2"/>
      <c r="G5" s="2"/>
      <c r="H5" s="2"/>
      <c r="I5" s="2"/>
      <c r="J5" s="2"/>
      <c r="K5" s="2"/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65" ht="12" customHeight="1">
      <c r="A6" s="2"/>
      <c r="B6" s="6"/>
      <c r="C6" s="2"/>
      <c r="D6" s="12" t="s">
        <v>14</v>
      </c>
      <c r="E6" s="2"/>
      <c r="F6" s="2"/>
      <c r="G6" s="2"/>
      <c r="H6" s="2"/>
      <c r="I6" s="2"/>
      <c r="J6" s="2"/>
      <c r="K6" s="2"/>
      <c r="L6" s="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65" ht="16.5" customHeight="1">
      <c r="A7" s="2"/>
      <c r="B7" s="6"/>
      <c r="C7" s="2"/>
      <c r="D7" s="2"/>
      <c r="E7" s="196" t="str">
        <f>'Rekapitulace stavby'!K6</f>
        <v>Laboratoř betonu a mechaniky zemin</v>
      </c>
      <c r="F7" s="166"/>
      <c r="G7" s="166"/>
      <c r="H7" s="166"/>
      <c r="I7" s="2"/>
      <c r="J7" s="2"/>
      <c r="K7" s="2"/>
      <c r="L7" s="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65" ht="12" customHeight="1">
      <c r="A8" s="2"/>
      <c r="B8" s="6"/>
      <c r="C8" s="2"/>
      <c r="D8" s="12" t="s">
        <v>123</v>
      </c>
      <c r="E8" s="2"/>
      <c r="F8" s="2"/>
      <c r="G8" s="2"/>
      <c r="H8" s="2"/>
      <c r="I8" s="2"/>
      <c r="J8" s="2"/>
      <c r="K8" s="2"/>
      <c r="L8" s="6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</row>
    <row r="9" spans="1:65" ht="16.5" customHeight="1">
      <c r="A9" s="16"/>
      <c r="B9" s="17"/>
      <c r="C9" s="16"/>
      <c r="D9" s="16"/>
      <c r="E9" s="196" t="s">
        <v>453</v>
      </c>
      <c r="F9" s="166"/>
      <c r="G9" s="166"/>
      <c r="H9" s="166"/>
      <c r="I9" s="16"/>
      <c r="J9" s="16"/>
      <c r="K9" s="16"/>
      <c r="L9" s="17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</row>
    <row r="10" spans="1:65" ht="12" customHeight="1">
      <c r="A10" s="16"/>
      <c r="B10" s="17"/>
      <c r="C10" s="16"/>
      <c r="D10" s="12" t="s">
        <v>454</v>
      </c>
      <c r="E10" s="16"/>
      <c r="F10" s="16"/>
      <c r="G10" s="16"/>
      <c r="H10" s="16"/>
      <c r="I10" s="16"/>
      <c r="J10" s="16"/>
      <c r="K10" s="16"/>
      <c r="L10" s="17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</row>
    <row r="11" spans="1:65" ht="16.5" customHeight="1">
      <c r="A11" s="16"/>
      <c r="B11" s="17"/>
      <c r="C11" s="16"/>
      <c r="D11" s="16"/>
      <c r="E11" s="172" t="s">
        <v>910</v>
      </c>
      <c r="F11" s="166"/>
      <c r="G11" s="166"/>
      <c r="H11" s="166"/>
      <c r="I11" s="16"/>
      <c r="J11" s="16"/>
      <c r="K11" s="16"/>
      <c r="L11" s="17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</row>
    <row r="12" spans="1:65" ht="11.25">
      <c r="A12" s="16"/>
      <c r="B12" s="17"/>
      <c r="C12" s="16"/>
      <c r="D12" s="16"/>
      <c r="E12" s="16"/>
      <c r="F12" s="16"/>
      <c r="G12" s="16"/>
      <c r="H12" s="16"/>
      <c r="I12" s="16"/>
      <c r="J12" s="16"/>
      <c r="K12" s="16"/>
      <c r="L12" s="17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</row>
    <row r="13" spans="1:65" ht="12" customHeight="1">
      <c r="A13" s="16"/>
      <c r="B13" s="17"/>
      <c r="C13" s="16"/>
      <c r="D13" s="12" t="s">
        <v>15</v>
      </c>
      <c r="E13" s="16"/>
      <c r="F13" s="10" t="s">
        <v>1</v>
      </c>
      <c r="G13" s="16"/>
      <c r="H13" s="16"/>
      <c r="I13" s="12" t="s">
        <v>16</v>
      </c>
      <c r="J13" s="10" t="s">
        <v>1</v>
      </c>
      <c r="K13" s="16"/>
      <c r="L13" s="17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</row>
    <row r="14" spans="1:65" ht="12" customHeight="1">
      <c r="A14" s="16"/>
      <c r="B14" s="17"/>
      <c r="C14" s="16"/>
      <c r="D14" s="12" t="s">
        <v>17</v>
      </c>
      <c r="E14" s="16"/>
      <c r="F14" s="10" t="s">
        <v>18</v>
      </c>
      <c r="G14" s="16"/>
      <c r="H14" s="16"/>
      <c r="I14" s="12" t="s">
        <v>19</v>
      </c>
      <c r="J14" s="40"/>
      <c r="K14" s="16"/>
      <c r="L14" s="17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</row>
    <row r="15" spans="1:65" ht="10.5" customHeight="1">
      <c r="A15" s="16"/>
      <c r="B15" s="17"/>
      <c r="C15" s="16"/>
      <c r="D15" s="16"/>
      <c r="E15" s="16"/>
      <c r="F15" s="16"/>
      <c r="G15" s="16"/>
      <c r="H15" s="16"/>
      <c r="I15" s="16"/>
      <c r="J15" s="16"/>
      <c r="K15" s="16"/>
      <c r="L15" s="17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</row>
    <row r="16" spans="1:65" ht="12" customHeight="1">
      <c r="A16" s="16"/>
      <c r="B16" s="17"/>
      <c r="C16" s="16"/>
      <c r="D16" s="13" t="s">
        <v>20</v>
      </c>
      <c r="E16" s="16"/>
      <c r="F16" s="16"/>
      <c r="G16" s="16"/>
      <c r="H16" s="16"/>
      <c r="I16" s="13" t="s">
        <v>21</v>
      </c>
      <c r="J16" s="193">
        <v>49314785</v>
      </c>
      <c r="K16" s="193"/>
      <c r="L16" s="17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</row>
    <row r="17" spans="1:65" ht="18" customHeight="1">
      <c r="A17" s="16"/>
      <c r="B17" s="17"/>
      <c r="C17" s="16"/>
      <c r="D17" s="16"/>
      <c r="E17" s="158" t="s">
        <v>946</v>
      </c>
      <c r="F17" s="16"/>
      <c r="G17" s="16"/>
      <c r="H17" s="16"/>
      <c r="I17" s="13" t="s">
        <v>22</v>
      </c>
      <c r="J17" s="193" t="s">
        <v>947</v>
      </c>
      <c r="K17" s="193"/>
      <c r="L17" s="17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</row>
    <row r="18" spans="1:65" ht="6.75" customHeight="1">
      <c r="A18" s="16"/>
      <c r="B18" s="17"/>
      <c r="C18" s="16"/>
      <c r="D18" s="161"/>
      <c r="E18" s="161"/>
      <c r="F18" s="161"/>
      <c r="G18" s="161"/>
      <c r="H18" s="161"/>
      <c r="I18" s="161"/>
      <c r="J18" s="161"/>
      <c r="K18" s="161"/>
      <c r="L18" s="17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</row>
    <row r="19" spans="1:65" ht="12" customHeight="1">
      <c r="A19" s="16"/>
      <c r="B19" s="17"/>
      <c r="C19" s="16"/>
      <c r="D19" s="160" t="s">
        <v>23</v>
      </c>
      <c r="E19" s="161"/>
      <c r="F19" s="161"/>
      <c r="G19" s="161"/>
      <c r="H19" s="161"/>
      <c r="I19" s="160" t="s">
        <v>21</v>
      </c>
      <c r="J19" s="162" t="str">
        <f>'Rekapitulace stavby'!AM13</f>
        <v>Vyplň</v>
      </c>
      <c r="K19" s="161"/>
      <c r="L19" s="17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</row>
    <row r="20" spans="1:65" ht="18" customHeight="1">
      <c r="A20" s="16"/>
      <c r="B20" s="17"/>
      <c r="C20" s="16"/>
      <c r="D20" s="197" t="str">
        <f>'Rekapitulace stavby'!D14</f>
        <v>Vyplň</v>
      </c>
      <c r="E20" s="198"/>
      <c r="F20" s="198"/>
      <c r="G20" s="198"/>
      <c r="H20" s="198"/>
      <c r="I20" s="160" t="s">
        <v>22</v>
      </c>
      <c r="J20" s="162" t="str">
        <f>'Rekapitulace stavby'!AM14</f>
        <v>Vyplň</v>
      </c>
      <c r="K20" s="161"/>
      <c r="L20" s="17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</row>
    <row r="21" spans="1:65" ht="6.75" customHeight="1">
      <c r="A21" s="16"/>
      <c r="B21" s="17"/>
      <c r="C21" s="16"/>
      <c r="D21" s="16"/>
      <c r="E21" s="16"/>
      <c r="F21" s="16"/>
      <c r="G21" s="16"/>
      <c r="H21" s="16"/>
      <c r="I21" s="16"/>
      <c r="J21" s="16"/>
      <c r="K21" s="16"/>
      <c r="L21" s="17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</row>
    <row r="22" spans="1:65" ht="12" customHeight="1">
      <c r="A22" s="16"/>
      <c r="B22" s="17"/>
      <c r="C22" s="16"/>
      <c r="D22" s="12" t="s">
        <v>25</v>
      </c>
      <c r="E22" s="16"/>
      <c r="F22" s="16"/>
      <c r="G22" s="16"/>
      <c r="H22" s="16"/>
      <c r="I22" s="12" t="s">
        <v>21</v>
      </c>
      <c r="J22" s="10" t="str">
        <f>IF('Rekapitulace stavby'!AN16="","",'Rekapitulace stavby'!AN16)</f>
        <v/>
      </c>
      <c r="K22" s="16"/>
      <c r="L22" s="17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</row>
    <row r="23" spans="1:65" ht="18" customHeight="1">
      <c r="A23" s="16"/>
      <c r="B23" s="17"/>
      <c r="C23" s="16"/>
      <c r="D23" s="16"/>
      <c r="E23" s="10" t="str">
        <f>IF('Rekapitulace stavby'!E17="","",'Rekapitulace stavby'!E17)</f>
        <v xml:space="preserve"> </v>
      </c>
      <c r="F23" s="16"/>
      <c r="G23" s="16"/>
      <c r="H23" s="16"/>
      <c r="I23" s="12" t="s">
        <v>22</v>
      </c>
      <c r="J23" s="10" t="str">
        <f>IF('Rekapitulace stavby'!AN17="","",'Rekapitulace stavby'!AN17)</f>
        <v/>
      </c>
      <c r="K23" s="16"/>
      <c r="L23" s="17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</row>
    <row r="24" spans="1:65" ht="6.75" customHeight="1">
      <c r="A24" s="16"/>
      <c r="B24" s="17"/>
      <c r="C24" s="16"/>
      <c r="D24" s="16"/>
      <c r="E24" s="16"/>
      <c r="F24" s="16"/>
      <c r="G24" s="16"/>
      <c r="H24" s="16"/>
      <c r="I24" s="16"/>
      <c r="J24" s="16"/>
      <c r="K24" s="16"/>
      <c r="L24" s="17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</row>
    <row r="25" spans="1:65" ht="12" customHeight="1">
      <c r="A25" s="16"/>
      <c r="B25" s="17"/>
      <c r="C25" s="16"/>
      <c r="D25" s="12" t="s">
        <v>27</v>
      </c>
      <c r="E25" s="16"/>
      <c r="F25" s="16"/>
      <c r="G25" s="16"/>
      <c r="H25" s="16"/>
      <c r="I25" s="12" t="s">
        <v>21</v>
      </c>
      <c r="J25" s="10" t="str">
        <f>IF('Rekapitulace stavby'!AN19="","",'Rekapitulace stavby'!AN19)</f>
        <v/>
      </c>
      <c r="K25" s="16"/>
      <c r="L25" s="17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</row>
    <row r="26" spans="1:65" ht="18" customHeight="1">
      <c r="A26" s="16"/>
      <c r="B26" s="17"/>
      <c r="C26" s="16"/>
      <c r="D26" s="16"/>
      <c r="E26" s="10" t="str">
        <f>IF('Rekapitulace stavby'!E20="","",'Rekapitulace stavby'!E20)</f>
        <v xml:space="preserve"> </v>
      </c>
      <c r="F26" s="16"/>
      <c r="G26" s="16"/>
      <c r="H26" s="16"/>
      <c r="I26" s="12" t="s">
        <v>22</v>
      </c>
      <c r="J26" s="10" t="str">
        <f>IF('Rekapitulace stavby'!AN20="","",'Rekapitulace stavby'!AN20)</f>
        <v/>
      </c>
      <c r="K26" s="16"/>
      <c r="L26" s="17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</row>
    <row r="27" spans="1:65" ht="6.75" customHeight="1">
      <c r="A27" s="16"/>
      <c r="B27" s="17"/>
      <c r="C27" s="16"/>
      <c r="D27" s="16"/>
      <c r="E27" s="16"/>
      <c r="F27" s="16"/>
      <c r="G27" s="16"/>
      <c r="H27" s="16"/>
      <c r="I27" s="16"/>
      <c r="J27" s="16"/>
      <c r="K27" s="16"/>
      <c r="L27" s="17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</row>
    <row r="28" spans="1:65" ht="12" customHeight="1">
      <c r="A28" s="16"/>
      <c r="B28" s="17"/>
      <c r="C28" s="16"/>
      <c r="D28" s="12" t="s">
        <v>28</v>
      </c>
      <c r="E28" s="16"/>
      <c r="F28" s="16"/>
      <c r="G28" s="16"/>
      <c r="H28" s="16"/>
      <c r="I28" s="16"/>
      <c r="J28" s="16"/>
      <c r="K28" s="16"/>
      <c r="L28" s="17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</row>
    <row r="29" spans="1:65" ht="16.5" customHeight="1">
      <c r="A29" s="84"/>
      <c r="B29" s="85"/>
      <c r="C29" s="84"/>
      <c r="D29" s="84"/>
      <c r="E29" s="190" t="s">
        <v>1</v>
      </c>
      <c r="F29" s="166"/>
      <c r="G29" s="166"/>
      <c r="H29" s="166"/>
      <c r="I29" s="84"/>
      <c r="J29" s="84"/>
      <c r="K29" s="84"/>
      <c r="L29" s="85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</row>
    <row r="30" spans="1:65" ht="6.75" customHeight="1">
      <c r="A30" s="16"/>
      <c r="B30" s="17"/>
      <c r="C30" s="16"/>
      <c r="D30" s="16"/>
      <c r="E30" s="16"/>
      <c r="F30" s="16"/>
      <c r="G30" s="16"/>
      <c r="H30" s="16"/>
      <c r="I30" s="16"/>
      <c r="J30" s="16"/>
      <c r="K30" s="16"/>
      <c r="L30" s="17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</row>
    <row r="31" spans="1:65" ht="6.75" customHeight="1">
      <c r="A31" s="16"/>
      <c r="B31" s="17"/>
      <c r="C31" s="16"/>
      <c r="D31" s="41"/>
      <c r="E31" s="41"/>
      <c r="F31" s="41"/>
      <c r="G31" s="41"/>
      <c r="H31" s="41"/>
      <c r="I31" s="41"/>
      <c r="J31" s="41"/>
      <c r="K31" s="41"/>
      <c r="L31" s="17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</row>
    <row r="32" spans="1:65" ht="24.75" customHeight="1">
      <c r="A32" s="16"/>
      <c r="B32" s="17"/>
      <c r="C32" s="16"/>
      <c r="D32" s="86" t="s">
        <v>30</v>
      </c>
      <c r="E32" s="16"/>
      <c r="F32" s="16"/>
      <c r="G32" s="16"/>
      <c r="H32" s="16"/>
      <c r="I32" s="16"/>
      <c r="J32" s="54">
        <f>ROUND(J120, 2)</f>
        <v>0</v>
      </c>
      <c r="K32" s="16"/>
      <c r="L32" s="17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</row>
    <row r="33" spans="1:65" ht="6.75" customHeight="1">
      <c r="A33" s="16"/>
      <c r="B33" s="17"/>
      <c r="C33" s="16"/>
      <c r="D33" s="41"/>
      <c r="E33" s="41"/>
      <c r="F33" s="41"/>
      <c r="G33" s="41"/>
      <c r="H33" s="41"/>
      <c r="I33" s="41"/>
      <c r="J33" s="41"/>
      <c r="K33" s="41"/>
      <c r="L33" s="17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</row>
    <row r="34" spans="1:65" ht="14.25" customHeight="1">
      <c r="A34" s="16"/>
      <c r="B34" s="17"/>
      <c r="C34" s="16"/>
      <c r="D34" s="16"/>
      <c r="E34" s="16"/>
      <c r="F34" s="20" t="s">
        <v>32</v>
      </c>
      <c r="G34" s="16"/>
      <c r="H34" s="16"/>
      <c r="I34" s="20" t="s">
        <v>31</v>
      </c>
      <c r="J34" s="20" t="s">
        <v>33</v>
      </c>
      <c r="K34" s="16"/>
      <c r="L34" s="17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</row>
    <row r="35" spans="1:65" ht="14.25" customHeight="1">
      <c r="A35" s="16"/>
      <c r="B35" s="17"/>
      <c r="C35" s="16"/>
      <c r="D35" s="87" t="s">
        <v>34</v>
      </c>
      <c r="E35" s="12" t="s">
        <v>35</v>
      </c>
      <c r="F35" s="76">
        <f>ROUND((SUM(BE120:BE122)),  2)</f>
        <v>0</v>
      </c>
      <c r="G35" s="16"/>
      <c r="H35" s="16"/>
      <c r="I35" s="88">
        <v>0.21</v>
      </c>
      <c r="J35" s="76">
        <f>ROUND(((SUM(BE120:BE122))*I35),  2)</f>
        <v>0</v>
      </c>
      <c r="K35" s="16"/>
      <c r="L35" s="17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</row>
    <row r="36" spans="1:65" ht="14.25" customHeight="1">
      <c r="A36" s="16"/>
      <c r="B36" s="17"/>
      <c r="C36" s="16"/>
      <c r="D36" s="16"/>
      <c r="E36" s="12" t="s">
        <v>36</v>
      </c>
      <c r="F36" s="76">
        <f>ROUND((SUM(BF120:BF122)),  2)</f>
        <v>0</v>
      </c>
      <c r="G36" s="16"/>
      <c r="H36" s="16"/>
      <c r="I36" s="88">
        <v>0.12</v>
      </c>
      <c r="J36" s="76">
        <f>ROUND(((SUM(BF120:BF122))*I36),  2)</f>
        <v>0</v>
      </c>
      <c r="K36" s="16"/>
      <c r="L36" s="17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</row>
    <row r="37" spans="1:65" ht="14.25" hidden="1" customHeight="1">
      <c r="A37" s="16"/>
      <c r="B37" s="17"/>
      <c r="C37" s="16"/>
      <c r="D37" s="16"/>
      <c r="E37" s="12" t="s">
        <v>37</v>
      </c>
      <c r="F37" s="76">
        <f>ROUND((SUM(BG120:BG122)),  2)</f>
        <v>0</v>
      </c>
      <c r="G37" s="16"/>
      <c r="H37" s="16"/>
      <c r="I37" s="88">
        <v>0.21</v>
      </c>
      <c r="J37" s="76">
        <f t="shared" ref="J37:J39" si="0">0</f>
        <v>0</v>
      </c>
      <c r="K37" s="16"/>
      <c r="L37" s="17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</row>
    <row r="38" spans="1:65" ht="14.25" hidden="1" customHeight="1">
      <c r="A38" s="16"/>
      <c r="B38" s="17"/>
      <c r="C38" s="16"/>
      <c r="D38" s="16"/>
      <c r="E38" s="12" t="s">
        <v>38</v>
      </c>
      <c r="F38" s="76">
        <f>ROUND((SUM(BH120:BH122)),  2)</f>
        <v>0</v>
      </c>
      <c r="G38" s="16"/>
      <c r="H38" s="16"/>
      <c r="I38" s="88">
        <v>0.12</v>
      </c>
      <c r="J38" s="76">
        <f t="shared" si="0"/>
        <v>0</v>
      </c>
      <c r="K38" s="16"/>
      <c r="L38" s="17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</row>
    <row r="39" spans="1:65" ht="14.25" hidden="1" customHeight="1">
      <c r="A39" s="16"/>
      <c r="B39" s="17"/>
      <c r="C39" s="16"/>
      <c r="D39" s="16"/>
      <c r="E39" s="12" t="s">
        <v>39</v>
      </c>
      <c r="F39" s="76">
        <f>ROUND((SUM(BI120:BI122)),  2)</f>
        <v>0</v>
      </c>
      <c r="G39" s="16"/>
      <c r="H39" s="16"/>
      <c r="I39" s="88">
        <v>0</v>
      </c>
      <c r="J39" s="76">
        <f t="shared" si="0"/>
        <v>0</v>
      </c>
      <c r="K39" s="16"/>
      <c r="L39" s="17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</row>
    <row r="40" spans="1:65" ht="6.75" customHeight="1">
      <c r="A40" s="16"/>
      <c r="B40" s="17"/>
      <c r="C40" s="16"/>
      <c r="D40" s="16"/>
      <c r="E40" s="16"/>
      <c r="F40" s="16"/>
      <c r="G40" s="16"/>
      <c r="H40" s="16"/>
      <c r="I40" s="16"/>
      <c r="J40" s="16"/>
      <c r="K40" s="16"/>
      <c r="L40" s="17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spans="1:65" ht="24.75" customHeight="1">
      <c r="A41" s="16"/>
      <c r="B41" s="17"/>
      <c r="C41" s="89"/>
      <c r="D41" s="90" t="s">
        <v>40</v>
      </c>
      <c r="E41" s="44"/>
      <c r="F41" s="44"/>
      <c r="G41" s="91" t="s">
        <v>41</v>
      </c>
      <c r="H41" s="92" t="s">
        <v>42</v>
      </c>
      <c r="I41" s="44"/>
      <c r="J41" s="93">
        <f>SUM(J32:J39)</f>
        <v>0</v>
      </c>
      <c r="K41" s="94"/>
      <c r="L41" s="17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</row>
    <row r="42" spans="1:65" ht="14.25" customHeight="1">
      <c r="A42" s="16"/>
      <c r="B42" s="17"/>
      <c r="C42" s="16"/>
      <c r="D42" s="16"/>
      <c r="E42" s="16"/>
      <c r="F42" s="16"/>
      <c r="G42" s="16"/>
      <c r="H42" s="16"/>
      <c r="I42" s="16"/>
      <c r="J42" s="16"/>
      <c r="K42" s="16"/>
      <c r="L42" s="17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</row>
    <row r="43" spans="1:65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ht="14.25" customHeight="1">
      <c r="A49" s="2"/>
      <c r="B49" s="6"/>
      <c r="C49" s="2"/>
      <c r="D49" s="2"/>
      <c r="E49" s="2"/>
      <c r="F49" s="2"/>
      <c r="G49" s="2"/>
      <c r="H49" s="2"/>
      <c r="I49" s="2"/>
      <c r="J49" s="2"/>
      <c r="K49" s="2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ht="14.25" customHeight="1">
      <c r="A50" s="16"/>
      <c r="B50" s="17"/>
      <c r="C50" s="16"/>
      <c r="D50" s="27" t="s">
        <v>43</v>
      </c>
      <c r="E50" s="28"/>
      <c r="F50" s="28"/>
      <c r="G50" s="27" t="s">
        <v>44</v>
      </c>
      <c r="H50" s="28"/>
      <c r="I50" s="28"/>
      <c r="J50" s="28"/>
      <c r="K50" s="28"/>
      <c r="L50" s="17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</row>
    <row r="51" spans="1:65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ht="15.75" customHeight="1">
      <c r="A60" s="2"/>
      <c r="B60" s="6"/>
      <c r="C60" s="2"/>
      <c r="D60" s="2"/>
      <c r="E60" s="2"/>
      <c r="F60" s="2"/>
      <c r="G60" s="2"/>
      <c r="H60" s="2"/>
      <c r="I60" s="2"/>
      <c r="J60" s="2"/>
      <c r="K60" s="2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ht="15.75" customHeight="1">
      <c r="A61" s="16"/>
      <c r="B61" s="17"/>
      <c r="C61" s="16"/>
      <c r="D61" s="29" t="s">
        <v>45</v>
      </c>
      <c r="E61" s="19"/>
      <c r="F61" s="95" t="s">
        <v>46</v>
      </c>
      <c r="G61" s="29" t="s">
        <v>45</v>
      </c>
      <c r="H61" s="19"/>
      <c r="I61" s="19"/>
      <c r="J61" s="96" t="s">
        <v>46</v>
      </c>
      <c r="K61" s="19"/>
      <c r="L61" s="17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</row>
    <row r="62" spans="1:65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ht="15.75" customHeight="1">
      <c r="A64" s="2"/>
      <c r="B64" s="6"/>
      <c r="C64" s="2"/>
      <c r="D64" s="2"/>
      <c r="E64" s="2"/>
      <c r="F64" s="2"/>
      <c r="G64" s="2"/>
      <c r="H64" s="2"/>
      <c r="I64" s="2"/>
      <c r="J64" s="2"/>
      <c r="K64" s="2"/>
      <c r="L64" s="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ht="15.75" customHeight="1">
      <c r="A65" s="16"/>
      <c r="B65" s="17"/>
      <c r="C65" s="16"/>
      <c r="D65" s="27" t="s">
        <v>47</v>
      </c>
      <c r="E65" s="28"/>
      <c r="F65" s="28"/>
      <c r="G65" s="27" t="s">
        <v>48</v>
      </c>
      <c r="H65" s="28"/>
      <c r="I65" s="28"/>
      <c r="J65" s="28"/>
      <c r="K65" s="28"/>
      <c r="L65" s="17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</row>
    <row r="66" spans="1:65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ht="15.75" customHeight="1">
      <c r="A75" s="2"/>
      <c r="B75" s="6"/>
      <c r="C75" s="2"/>
      <c r="D75" s="2"/>
      <c r="E75" s="2"/>
      <c r="F75" s="2"/>
      <c r="G75" s="2"/>
      <c r="H75" s="2"/>
      <c r="I75" s="2"/>
      <c r="J75" s="2"/>
      <c r="K75" s="2"/>
      <c r="L75" s="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ht="15.75" customHeight="1">
      <c r="A76" s="16"/>
      <c r="B76" s="17"/>
      <c r="C76" s="16"/>
      <c r="D76" s="29" t="s">
        <v>45</v>
      </c>
      <c r="E76" s="19"/>
      <c r="F76" s="95" t="s">
        <v>46</v>
      </c>
      <c r="G76" s="29" t="s">
        <v>45</v>
      </c>
      <c r="H76" s="19"/>
      <c r="I76" s="19"/>
      <c r="J76" s="96" t="s">
        <v>46</v>
      </c>
      <c r="K76" s="19"/>
      <c r="L76" s="17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</row>
    <row r="77" spans="1:65" ht="14.25" customHeight="1">
      <c r="A77" s="16"/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17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</row>
    <row r="78" spans="1:65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ht="6.75" customHeight="1">
      <c r="A81" s="16"/>
      <c r="B81" s="32"/>
      <c r="C81" s="33"/>
      <c r="D81" s="33"/>
      <c r="E81" s="33"/>
      <c r="F81" s="33"/>
      <c r="G81" s="33"/>
      <c r="H81" s="33"/>
      <c r="I81" s="33"/>
      <c r="J81" s="33"/>
      <c r="K81" s="33"/>
      <c r="L81" s="17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</row>
    <row r="82" spans="1:65" ht="24.75" customHeight="1">
      <c r="A82" s="16"/>
      <c r="B82" s="17"/>
      <c r="C82" s="7" t="s">
        <v>125</v>
      </c>
      <c r="D82" s="16"/>
      <c r="E82" s="16"/>
      <c r="F82" s="16"/>
      <c r="G82" s="16"/>
      <c r="H82" s="16"/>
      <c r="I82" s="16"/>
      <c r="J82" s="16"/>
      <c r="K82" s="16"/>
      <c r="L82" s="17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</row>
    <row r="83" spans="1:65" ht="6.75" customHeight="1">
      <c r="A83" s="16"/>
      <c r="B83" s="17"/>
      <c r="C83" s="16"/>
      <c r="D83" s="16"/>
      <c r="E83" s="16"/>
      <c r="F83" s="16"/>
      <c r="G83" s="16"/>
      <c r="H83" s="16"/>
      <c r="I83" s="16"/>
      <c r="J83" s="16"/>
      <c r="K83" s="16"/>
      <c r="L83" s="17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</row>
    <row r="84" spans="1:65" ht="12" customHeight="1">
      <c r="A84" s="16"/>
      <c r="B84" s="17"/>
      <c r="C84" s="12" t="s">
        <v>14</v>
      </c>
      <c r="D84" s="16"/>
      <c r="E84" s="16"/>
      <c r="F84" s="16"/>
      <c r="G84" s="16"/>
      <c r="H84" s="16"/>
      <c r="I84" s="16"/>
      <c r="J84" s="16"/>
      <c r="K84" s="16"/>
      <c r="L84" s="17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</row>
    <row r="85" spans="1:65" ht="16.5" customHeight="1">
      <c r="A85" s="16"/>
      <c r="B85" s="17"/>
      <c r="C85" s="16"/>
      <c r="D85" s="16"/>
      <c r="E85" s="196" t="str">
        <f>E7</f>
        <v>Laboratoř betonu a mechaniky zemin</v>
      </c>
      <c r="F85" s="166"/>
      <c r="G85" s="166"/>
      <c r="H85" s="166"/>
      <c r="I85" s="16"/>
      <c r="J85" s="16"/>
      <c r="K85" s="16"/>
      <c r="L85" s="17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</row>
    <row r="86" spans="1:65" ht="12" customHeight="1">
      <c r="A86" s="2"/>
      <c r="B86" s="6"/>
      <c r="C86" s="12" t="s">
        <v>123</v>
      </c>
      <c r="D86" s="2"/>
      <c r="E86" s="2"/>
      <c r="F86" s="2"/>
      <c r="G86" s="2"/>
      <c r="H86" s="2"/>
      <c r="I86" s="2"/>
      <c r="J86" s="2"/>
      <c r="K86" s="2"/>
      <c r="L86" s="6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</row>
    <row r="87" spans="1:65" ht="16.5" customHeight="1">
      <c r="A87" s="16"/>
      <c r="B87" s="17"/>
      <c r="C87" s="16"/>
      <c r="D87" s="16"/>
      <c r="E87" s="196" t="s">
        <v>453</v>
      </c>
      <c r="F87" s="166"/>
      <c r="G87" s="166"/>
      <c r="H87" s="166"/>
      <c r="I87" s="16"/>
      <c r="J87" s="16"/>
      <c r="K87" s="16"/>
      <c r="L87" s="17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</row>
    <row r="88" spans="1:65" ht="12" customHeight="1">
      <c r="A88" s="16"/>
      <c r="B88" s="17"/>
      <c r="C88" s="12" t="s">
        <v>454</v>
      </c>
      <c r="D88" s="16"/>
      <c r="E88" s="16"/>
      <c r="F88" s="16"/>
      <c r="G88" s="16"/>
      <c r="H88" s="16"/>
      <c r="I88" s="16"/>
      <c r="J88" s="16"/>
      <c r="K88" s="16"/>
      <c r="L88" s="17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</row>
    <row r="89" spans="1:65" ht="16.5" customHeight="1">
      <c r="A89" s="16"/>
      <c r="B89" s="17"/>
      <c r="C89" s="16"/>
      <c r="D89" s="16"/>
      <c r="E89" s="172" t="str">
        <f>E11</f>
        <v>02.9 - Výplně otvorů vnitřních</v>
      </c>
      <c r="F89" s="166"/>
      <c r="G89" s="166"/>
      <c r="H89" s="166"/>
      <c r="I89" s="16"/>
      <c r="J89" s="16"/>
      <c r="K89" s="16"/>
      <c r="L89" s="17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</row>
    <row r="90" spans="1:65" ht="6.75" customHeight="1">
      <c r="A90" s="16"/>
      <c r="B90" s="17"/>
      <c r="C90" s="16"/>
      <c r="D90" s="16"/>
      <c r="E90" s="16"/>
      <c r="F90" s="16"/>
      <c r="G90" s="16"/>
      <c r="H90" s="16"/>
      <c r="I90" s="16"/>
      <c r="J90" s="16"/>
      <c r="K90" s="16"/>
      <c r="L90" s="17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</row>
    <row r="91" spans="1:65" ht="12" customHeight="1">
      <c r="A91" s="16"/>
      <c r="B91" s="17"/>
      <c r="C91" s="12" t="s">
        <v>17</v>
      </c>
      <c r="D91" s="16"/>
      <c r="E91" s="16"/>
      <c r="F91" s="10" t="str">
        <f>F14</f>
        <v xml:space="preserve"> </v>
      </c>
      <c r="G91" s="16"/>
      <c r="H91" s="16"/>
      <c r="I91" s="12" t="s">
        <v>19</v>
      </c>
      <c r="J91" s="40" t="str">
        <f>IF(J14="","",J14)</f>
        <v/>
      </c>
      <c r="K91" s="16"/>
      <c r="L91" s="17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</row>
    <row r="92" spans="1:65" ht="6.75" customHeight="1">
      <c r="A92" s="16"/>
      <c r="B92" s="17"/>
      <c r="C92" s="16"/>
      <c r="D92" s="16"/>
      <c r="E92" s="16"/>
      <c r="F92" s="16"/>
      <c r="G92" s="16"/>
      <c r="H92" s="16"/>
      <c r="I92" s="16"/>
      <c r="J92" s="16"/>
      <c r="K92" s="16"/>
      <c r="L92" s="17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</row>
    <row r="93" spans="1:65" ht="15" customHeight="1">
      <c r="A93" s="16"/>
      <c r="B93" s="17"/>
      <c r="C93" s="12" t="s">
        <v>20</v>
      </c>
      <c r="D93" s="16"/>
      <c r="E93" s="16"/>
      <c r="F93" s="10" t="str">
        <f>E17</f>
        <v>SŠS Vysoké Mýto. Komenského 1, 566 01 Vysoké Mýto</v>
      </c>
      <c r="G93" s="16"/>
      <c r="H93" s="16"/>
      <c r="I93" s="12" t="s">
        <v>25</v>
      </c>
      <c r="J93" s="14" t="str">
        <f>E23</f>
        <v xml:space="preserve"> </v>
      </c>
      <c r="K93" s="16"/>
      <c r="L93" s="17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</row>
    <row r="94" spans="1:65" ht="15" customHeight="1">
      <c r="A94" s="16"/>
      <c r="B94" s="17"/>
      <c r="C94" s="12" t="s">
        <v>51</v>
      </c>
      <c r="D94" s="16"/>
      <c r="E94" s="16"/>
      <c r="F94" s="10" t="str">
        <f>IF(E20="","",E20)</f>
        <v/>
      </c>
      <c r="G94" s="16"/>
      <c r="H94" s="16"/>
      <c r="I94" s="12" t="s">
        <v>27</v>
      </c>
      <c r="J94" s="14" t="str">
        <f>E26</f>
        <v xml:space="preserve"> </v>
      </c>
      <c r="K94" s="16"/>
      <c r="L94" s="17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</row>
    <row r="95" spans="1:65" ht="9.75" customHeight="1">
      <c r="A95" s="16"/>
      <c r="B95" s="17"/>
      <c r="C95" s="16"/>
      <c r="D95" s="16"/>
      <c r="E95" s="16"/>
      <c r="F95" s="16"/>
      <c r="G95" s="16"/>
      <c r="H95" s="16"/>
      <c r="I95" s="16"/>
      <c r="J95" s="16"/>
      <c r="K95" s="16"/>
      <c r="L95" s="17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</row>
    <row r="96" spans="1:65" ht="29.25" customHeight="1">
      <c r="A96" s="16"/>
      <c r="B96" s="17"/>
      <c r="C96" s="97" t="s">
        <v>126</v>
      </c>
      <c r="D96" s="89"/>
      <c r="E96" s="89"/>
      <c r="F96" s="89"/>
      <c r="G96" s="89"/>
      <c r="H96" s="89"/>
      <c r="I96" s="89"/>
      <c r="J96" s="98" t="s">
        <v>127</v>
      </c>
      <c r="K96" s="89"/>
      <c r="L96" s="17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</row>
    <row r="97" spans="1:65" ht="9.75" customHeight="1">
      <c r="A97" s="16"/>
      <c r="B97" s="17"/>
      <c r="C97" s="16"/>
      <c r="D97" s="16"/>
      <c r="E97" s="16"/>
      <c r="F97" s="16"/>
      <c r="G97" s="16"/>
      <c r="H97" s="16"/>
      <c r="I97" s="16"/>
      <c r="J97" s="16"/>
      <c r="K97" s="16"/>
      <c r="L97" s="17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</row>
    <row r="98" spans="1:65" ht="22.5" customHeight="1">
      <c r="A98" s="16"/>
      <c r="B98" s="17"/>
      <c r="C98" s="99" t="s">
        <v>128</v>
      </c>
      <c r="D98" s="16"/>
      <c r="E98" s="16"/>
      <c r="F98" s="16"/>
      <c r="G98" s="16"/>
      <c r="H98" s="16"/>
      <c r="I98" s="16"/>
      <c r="J98" s="54">
        <f>J120</f>
        <v>0</v>
      </c>
      <c r="K98" s="16"/>
      <c r="L98" s="17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3" t="s">
        <v>129</v>
      </c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</row>
    <row r="99" spans="1:65" ht="21.75" customHeight="1">
      <c r="A99" s="16"/>
      <c r="B99" s="17"/>
      <c r="C99" s="16"/>
      <c r="D99" s="16"/>
      <c r="E99" s="16"/>
      <c r="F99" s="16"/>
      <c r="G99" s="16"/>
      <c r="H99" s="16"/>
      <c r="I99" s="16"/>
      <c r="J99" s="16"/>
      <c r="K99" s="16"/>
      <c r="L99" s="17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</row>
    <row r="100" spans="1:65" ht="6.75" customHeight="1">
      <c r="A100" s="16"/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17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</row>
    <row r="101" spans="1:65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</row>
    <row r="102" spans="1:65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</row>
    <row r="103" spans="1:65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</row>
    <row r="104" spans="1:65" ht="6.75" customHeight="1">
      <c r="A104" s="16"/>
      <c r="B104" s="32"/>
      <c r="C104" s="33"/>
      <c r="D104" s="33"/>
      <c r="E104" s="33"/>
      <c r="F104" s="33"/>
      <c r="G104" s="33"/>
      <c r="H104" s="33"/>
      <c r="I104" s="33"/>
      <c r="J104" s="33"/>
      <c r="K104" s="33"/>
      <c r="L104" s="17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</row>
    <row r="105" spans="1:65" ht="24.75" customHeight="1">
      <c r="A105" s="16"/>
      <c r="B105" s="17"/>
      <c r="C105" s="7" t="s">
        <v>148</v>
      </c>
      <c r="D105" s="16"/>
      <c r="E105" s="16"/>
      <c r="F105" s="16"/>
      <c r="G105" s="16"/>
      <c r="H105" s="16"/>
      <c r="I105" s="16"/>
      <c r="J105" s="16"/>
      <c r="K105" s="16"/>
      <c r="L105" s="17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</row>
    <row r="106" spans="1:65" ht="6.75" customHeight="1">
      <c r="A106" s="16"/>
      <c r="B106" s="17"/>
      <c r="C106" s="16"/>
      <c r="D106" s="16"/>
      <c r="E106" s="16"/>
      <c r="F106" s="16"/>
      <c r="G106" s="16"/>
      <c r="H106" s="16"/>
      <c r="I106" s="16"/>
      <c r="J106" s="16"/>
      <c r="K106" s="16"/>
      <c r="L106" s="17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</row>
    <row r="107" spans="1:65" ht="12" customHeight="1">
      <c r="A107" s="16"/>
      <c r="B107" s="17"/>
      <c r="C107" s="12" t="s">
        <v>14</v>
      </c>
      <c r="D107" s="16"/>
      <c r="E107" s="16"/>
      <c r="F107" s="16"/>
      <c r="G107" s="16"/>
      <c r="H107" s="16"/>
      <c r="I107" s="16"/>
      <c r="J107" s="16"/>
      <c r="K107" s="16"/>
      <c r="L107" s="17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</row>
    <row r="108" spans="1:65" ht="16.5" customHeight="1">
      <c r="A108" s="16"/>
      <c r="B108" s="17"/>
      <c r="C108" s="16"/>
      <c r="D108" s="16"/>
      <c r="E108" s="196" t="str">
        <f>E7</f>
        <v>Laboratoř betonu a mechaniky zemin</v>
      </c>
      <c r="F108" s="166"/>
      <c r="G108" s="166"/>
      <c r="H108" s="166"/>
      <c r="I108" s="16"/>
      <c r="J108" s="16"/>
      <c r="K108" s="16"/>
      <c r="L108" s="17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</row>
    <row r="109" spans="1:65" ht="12" customHeight="1">
      <c r="A109" s="2"/>
      <c r="B109" s="6"/>
      <c r="C109" s="12" t="s">
        <v>123</v>
      </c>
      <c r="D109" s="2"/>
      <c r="E109" s="2"/>
      <c r="F109" s="2"/>
      <c r="G109" s="2"/>
      <c r="H109" s="2"/>
      <c r="I109" s="2"/>
      <c r="J109" s="2"/>
      <c r="K109" s="2"/>
      <c r="L109" s="6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</row>
    <row r="110" spans="1:65" ht="16.5" customHeight="1">
      <c r="A110" s="16"/>
      <c r="B110" s="17"/>
      <c r="C110" s="16"/>
      <c r="D110" s="16"/>
      <c r="E110" s="196" t="s">
        <v>453</v>
      </c>
      <c r="F110" s="166"/>
      <c r="G110" s="166"/>
      <c r="H110" s="166"/>
      <c r="I110" s="16"/>
      <c r="J110" s="16"/>
      <c r="K110" s="16"/>
      <c r="L110" s="17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</row>
    <row r="111" spans="1:65" ht="12" customHeight="1">
      <c r="A111" s="16"/>
      <c r="B111" s="17"/>
      <c r="C111" s="12" t="s">
        <v>454</v>
      </c>
      <c r="D111" s="16"/>
      <c r="E111" s="16"/>
      <c r="F111" s="16"/>
      <c r="G111" s="16"/>
      <c r="H111" s="16"/>
      <c r="I111" s="16"/>
      <c r="J111" s="16"/>
      <c r="K111" s="16"/>
      <c r="L111" s="17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</row>
    <row r="112" spans="1:65" ht="16.5" customHeight="1">
      <c r="A112" s="16"/>
      <c r="B112" s="17"/>
      <c r="C112" s="16"/>
      <c r="D112" s="16"/>
      <c r="E112" s="172" t="str">
        <f>E11</f>
        <v>02.9 - Výplně otvorů vnitřních</v>
      </c>
      <c r="F112" s="166"/>
      <c r="G112" s="166"/>
      <c r="H112" s="166"/>
      <c r="I112" s="16"/>
      <c r="J112" s="16"/>
      <c r="K112" s="16"/>
      <c r="L112" s="17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</row>
    <row r="113" spans="1:65" ht="6.75" customHeight="1">
      <c r="A113" s="16"/>
      <c r="B113" s="17"/>
      <c r="C113" s="16"/>
      <c r="D113" s="16"/>
      <c r="E113" s="16"/>
      <c r="F113" s="16"/>
      <c r="G113" s="16"/>
      <c r="H113" s="16"/>
      <c r="I113" s="16"/>
      <c r="J113" s="16"/>
      <c r="K113" s="16"/>
      <c r="L113" s="17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</row>
    <row r="114" spans="1:65" ht="12" customHeight="1">
      <c r="A114" s="16"/>
      <c r="B114" s="17"/>
      <c r="C114" s="12" t="s">
        <v>17</v>
      </c>
      <c r="D114" s="16"/>
      <c r="E114" s="16"/>
      <c r="F114" s="10" t="str">
        <f>F14</f>
        <v xml:space="preserve"> </v>
      </c>
      <c r="G114" s="16"/>
      <c r="H114" s="16"/>
      <c r="I114" s="12" t="s">
        <v>19</v>
      </c>
      <c r="J114" s="40" t="str">
        <f>IF(J14="","",J14)</f>
        <v/>
      </c>
      <c r="K114" s="16"/>
      <c r="L114" s="17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</row>
    <row r="115" spans="1:65" ht="6.75" customHeight="1">
      <c r="A115" s="16"/>
      <c r="B115" s="17"/>
      <c r="C115" s="16"/>
      <c r="D115" s="16"/>
      <c r="E115" s="16"/>
      <c r="F115" s="16"/>
      <c r="G115" s="16"/>
      <c r="H115" s="16"/>
      <c r="I115" s="16"/>
      <c r="J115" s="16"/>
      <c r="K115" s="16"/>
      <c r="L115" s="17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</row>
    <row r="116" spans="1:65" ht="15" customHeight="1">
      <c r="A116" s="16"/>
      <c r="B116" s="17"/>
      <c r="C116" s="12" t="s">
        <v>20</v>
      </c>
      <c r="D116" s="16"/>
      <c r="E116" s="16"/>
      <c r="F116" s="10" t="str">
        <f>E17</f>
        <v>SŠS Vysoké Mýto. Komenského 1, 566 01 Vysoké Mýto</v>
      </c>
      <c r="G116" s="16"/>
      <c r="H116" s="16"/>
      <c r="I116" s="12" t="s">
        <v>25</v>
      </c>
      <c r="J116" s="14" t="str">
        <f>E23</f>
        <v xml:space="preserve"> </v>
      </c>
      <c r="K116" s="16"/>
      <c r="L116" s="17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</row>
    <row r="117" spans="1:65" ht="15" customHeight="1">
      <c r="A117" s="16"/>
      <c r="B117" s="17"/>
      <c r="C117" s="12" t="s">
        <v>51</v>
      </c>
      <c r="D117" s="16"/>
      <c r="E117" s="16"/>
      <c r="F117" s="10" t="str">
        <f>IF(E20="","",E20)</f>
        <v/>
      </c>
      <c r="G117" s="16"/>
      <c r="H117" s="16"/>
      <c r="I117" s="12" t="s">
        <v>27</v>
      </c>
      <c r="J117" s="14" t="str">
        <f>E26</f>
        <v xml:space="preserve"> </v>
      </c>
      <c r="K117" s="16"/>
      <c r="L117" s="17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</row>
    <row r="118" spans="1:65" ht="9.75" customHeight="1">
      <c r="A118" s="16"/>
      <c r="B118" s="17"/>
      <c r="C118" s="16"/>
      <c r="D118" s="16"/>
      <c r="E118" s="16"/>
      <c r="F118" s="16"/>
      <c r="G118" s="16"/>
      <c r="H118" s="16"/>
      <c r="I118" s="16"/>
      <c r="J118" s="16"/>
      <c r="K118" s="16"/>
      <c r="L118" s="17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</row>
    <row r="119" spans="1:65" ht="29.25" customHeight="1">
      <c r="A119" s="109"/>
      <c r="B119" s="110"/>
      <c r="C119" s="111" t="s">
        <v>149</v>
      </c>
      <c r="D119" s="112" t="s">
        <v>56</v>
      </c>
      <c r="E119" s="112" t="s">
        <v>52</v>
      </c>
      <c r="F119" s="112" t="s">
        <v>53</v>
      </c>
      <c r="G119" s="112" t="s">
        <v>150</v>
      </c>
      <c r="H119" s="112" t="s">
        <v>151</v>
      </c>
      <c r="I119" s="112" t="s">
        <v>152</v>
      </c>
      <c r="J119" s="112" t="s">
        <v>127</v>
      </c>
      <c r="K119" s="113" t="s">
        <v>153</v>
      </c>
      <c r="L119" s="110"/>
      <c r="M119" s="46" t="s">
        <v>1</v>
      </c>
      <c r="N119" s="47" t="s">
        <v>34</v>
      </c>
      <c r="O119" s="47" t="s">
        <v>154</v>
      </c>
      <c r="P119" s="47" t="s">
        <v>155</v>
      </c>
      <c r="Q119" s="47" t="s">
        <v>156</v>
      </c>
      <c r="R119" s="47" t="s">
        <v>157</v>
      </c>
      <c r="S119" s="47" t="s">
        <v>158</v>
      </c>
      <c r="T119" s="48" t="s">
        <v>159</v>
      </c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</row>
    <row r="120" spans="1:65" ht="22.5" customHeight="1">
      <c r="A120" s="16"/>
      <c r="B120" s="17"/>
      <c r="C120" s="52" t="s">
        <v>160</v>
      </c>
      <c r="D120" s="16"/>
      <c r="E120" s="16"/>
      <c r="F120" s="16"/>
      <c r="G120" s="16"/>
      <c r="H120" s="16"/>
      <c r="I120" s="16"/>
      <c r="J120" s="114">
        <f>BK120</f>
        <v>0</v>
      </c>
      <c r="K120" s="16"/>
      <c r="L120" s="17"/>
      <c r="M120" s="49"/>
      <c r="N120" s="41"/>
      <c r="O120" s="41"/>
      <c r="P120" s="115">
        <f>SUM(P121:P122)</f>
        <v>0</v>
      </c>
      <c r="Q120" s="41"/>
      <c r="R120" s="115">
        <f>SUM(R121:R122)</f>
        <v>9.4E-2</v>
      </c>
      <c r="S120" s="41"/>
      <c r="T120" s="116">
        <f>SUM(T121:T122)</f>
        <v>0</v>
      </c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3" t="s">
        <v>70</v>
      </c>
      <c r="AU120" s="3" t="s">
        <v>129</v>
      </c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17">
        <f>SUM(BK121:BK122)</f>
        <v>0</v>
      </c>
      <c r="BL120" s="16"/>
      <c r="BM120" s="16"/>
    </row>
    <row r="121" spans="1:65" ht="24" customHeight="1">
      <c r="A121" s="16"/>
      <c r="B121" s="17"/>
      <c r="C121" s="147" t="s">
        <v>79</v>
      </c>
      <c r="D121" s="147" t="s">
        <v>462</v>
      </c>
      <c r="E121" s="148" t="s">
        <v>911</v>
      </c>
      <c r="F121" s="149" t="s">
        <v>912</v>
      </c>
      <c r="G121" s="150" t="s">
        <v>338</v>
      </c>
      <c r="H121" s="151">
        <v>1</v>
      </c>
      <c r="I121" s="135"/>
      <c r="J121" s="152">
        <f t="shared" ref="J121:J122" si="1">ROUND(I121*H121,2)</f>
        <v>0</v>
      </c>
      <c r="K121" s="149" t="s">
        <v>1</v>
      </c>
      <c r="L121" s="153"/>
      <c r="M121" s="154" t="s">
        <v>1</v>
      </c>
      <c r="N121" s="155" t="s">
        <v>35</v>
      </c>
      <c r="O121" s="139">
        <v>0</v>
      </c>
      <c r="P121" s="139">
        <f t="shared" ref="P121:P122" si="2">O121*H121</f>
        <v>0</v>
      </c>
      <c r="Q121" s="139">
        <v>5.1999999999999998E-2</v>
      </c>
      <c r="R121" s="139">
        <f t="shared" ref="R121:R122" si="3">Q121*H121</f>
        <v>5.1999999999999998E-2</v>
      </c>
      <c r="S121" s="139">
        <v>0</v>
      </c>
      <c r="T121" s="140">
        <f t="shared" ref="T121:T122" si="4">S121*H121</f>
        <v>0</v>
      </c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41" t="s">
        <v>195</v>
      </c>
      <c r="AS121" s="16"/>
      <c r="AT121" s="141" t="s">
        <v>462</v>
      </c>
      <c r="AU121" s="141" t="s">
        <v>71</v>
      </c>
      <c r="AV121" s="16"/>
      <c r="AW121" s="16"/>
      <c r="AX121" s="16"/>
      <c r="AY121" s="3" t="s">
        <v>163</v>
      </c>
      <c r="AZ121" s="16"/>
      <c r="BA121" s="16"/>
      <c r="BB121" s="16"/>
      <c r="BC121" s="16"/>
      <c r="BD121" s="16"/>
      <c r="BE121" s="142">
        <f t="shared" ref="BE121:BE122" si="5">IF(N121="základní",J121,0)</f>
        <v>0</v>
      </c>
      <c r="BF121" s="142">
        <f t="shared" ref="BF121:BF122" si="6">IF(N121="snížená",J121,0)</f>
        <v>0</v>
      </c>
      <c r="BG121" s="142">
        <f t="shared" ref="BG121:BG122" si="7">IF(N121="zákl. přenesená",J121,0)</f>
        <v>0</v>
      </c>
      <c r="BH121" s="142">
        <f t="shared" ref="BH121:BH122" si="8">IF(N121="sníž. přenesená",J121,0)</f>
        <v>0</v>
      </c>
      <c r="BI121" s="142">
        <f t="shared" ref="BI121:BI122" si="9">IF(N121="nulová",J121,0)</f>
        <v>0</v>
      </c>
      <c r="BJ121" s="3" t="s">
        <v>79</v>
      </c>
      <c r="BK121" s="142">
        <f t="shared" ref="BK121:BK122" si="10">ROUND(I121*H121,2)</f>
        <v>0</v>
      </c>
      <c r="BL121" s="3" t="s">
        <v>170</v>
      </c>
      <c r="BM121" s="141" t="s">
        <v>913</v>
      </c>
    </row>
    <row r="122" spans="1:65" ht="24" customHeight="1">
      <c r="A122" s="16"/>
      <c r="B122" s="17"/>
      <c r="C122" s="147" t="s">
        <v>81</v>
      </c>
      <c r="D122" s="147" t="s">
        <v>462</v>
      </c>
      <c r="E122" s="148" t="s">
        <v>914</v>
      </c>
      <c r="F122" s="149" t="s">
        <v>915</v>
      </c>
      <c r="G122" s="150" t="s">
        <v>338</v>
      </c>
      <c r="H122" s="151">
        <v>2</v>
      </c>
      <c r="I122" s="135"/>
      <c r="J122" s="152">
        <f t="shared" si="1"/>
        <v>0</v>
      </c>
      <c r="K122" s="149" t="s">
        <v>1</v>
      </c>
      <c r="L122" s="153"/>
      <c r="M122" s="156" t="s">
        <v>1</v>
      </c>
      <c r="N122" s="157" t="s">
        <v>35</v>
      </c>
      <c r="O122" s="145">
        <v>0</v>
      </c>
      <c r="P122" s="145">
        <f t="shared" si="2"/>
        <v>0</v>
      </c>
      <c r="Q122" s="145">
        <v>2.1000000000000001E-2</v>
      </c>
      <c r="R122" s="145">
        <f t="shared" si="3"/>
        <v>4.2000000000000003E-2</v>
      </c>
      <c r="S122" s="145">
        <v>0</v>
      </c>
      <c r="T122" s="146">
        <f t="shared" si="4"/>
        <v>0</v>
      </c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41" t="s">
        <v>195</v>
      </c>
      <c r="AS122" s="16"/>
      <c r="AT122" s="141" t="s">
        <v>462</v>
      </c>
      <c r="AU122" s="141" t="s">
        <v>71</v>
      </c>
      <c r="AV122" s="16"/>
      <c r="AW122" s="16"/>
      <c r="AX122" s="16"/>
      <c r="AY122" s="3" t="s">
        <v>163</v>
      </c>
      <c r="AZ122" s="16"/>
      <c r="BA122" s="16"/>
      <c r="BB122" s="16"/>
      <c r="BC122" s="16"/>
      <c r="BD122" s="16"/>
      <c r="BE122" s="142">
        <f t="shared" si="5"/>
        <v>0</v>
      </c>
      <c r="BF122" s="142">
        <f t="shared" si="6"/>
        <v>0</v>
      </c>
      <c r="BG122" s="142">
        <f t="shared" si="7"/>
        <v>0</v>
      </c>
      <c r="BH122" s="142">
        <f t="shared" si="8"/>
        <v>0</v>
      </c>
      <c r="BI122" s="142">
        <f t="shared" si="9"/>
        <v>0</v>
      </c>
      <c r="BJ122" s="3" t="s">
        <v>79</v>
      </c>
      <c r="BK122" s="142">
        <f t="shared" si="10"/>
        <v>0</v>
      </c>
      <c r="BL122" s="3" t="s">
        <v>170</v>
      </c>
      <c r="BM122" s="141" t="s">
        <v>916</v>
      </c>
    </row>
    <row r="123" spans="1:65" ht="6.75" customHeight="1">
      <c r="A123" s="16"/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17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</row>
    <row r="124" spans="1:65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</row>
    <row r="125" spans="1:6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</row>
    <row r="126" spans="1:65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</row>
    <row r="127" spans="1:65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</row>
    <row r="128" spans="1:65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</row>
    <row r="129" spans="1:65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</row>
    <row r="130" spans="1:65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</row>
    <row r="131" spans="1:65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</row>
    <row r="132" spans="1:65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</row>
    <row r="133" spans="1:65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</row>
    <row r="134" spans="1:65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</row>
    <row r="135" spans="1:6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</row>
    <row r="136" spans="1:65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</row>
    <row r="137" spans="1:65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</row>
    <row r="138" spans="1:65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</row>
    <row r="139" spans="1:65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</row>
    <row r="140" spans="1:65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</row>
    <row r="141" spans="1:65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</row>
    <row r="142" spans="1:65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</row>
    <row r="143" spans="1:65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</row>
    <row r="144" spans="1:65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</row>
    <row r="145" spans="1:6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</row>
    <row r="146" spans="1:65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</row>
    <row r="147" spans="1:65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</row>
    <row r="148" spans="1:65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</row>
    <row r="149" spans="1:65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</row>
    <row r="150" spans="1:65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</row>
    <row r="151" spans="1:65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</row>
    <row r="152" spans="1:65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</row>
    <row r="153" spans="1:65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</row>
    <row r="154" spans="1:65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</row>
    <row r="155" spans="1:6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</row>
    <row r="156" spans="1:65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</row>
    <row r="157" spans="1:65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</row>
    <row r="158" spans="1:65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</row>
    <row r="159" spans="1:65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</row>
    <row r="160" spans="1:65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</row>
    <row r="161" spans="1:65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</row>
    <row r="162" spans="1:65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</row>
    <row r="163" spans="1:65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</row>
    <row r="164" spans="1:65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</row>
    <row r="165" spans="1: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</row>
    <row r="166" spans="1:65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</row>
    <row r="167" spans="1:65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</row>
    <row r="168" spans="1:65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</row>
    <row r="169" spans="1:65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</row>
    <row r="170" spans="1:65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</row>
    <row r="171" spans="1:65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</row>
    <row r="172" spans="1:65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</row>
    <row r="173" spans="1:65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</row>
    <row r="174" spans="1:65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</row>
    <row r="175" spans="1:6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</row>
    <row r="176" spans="1:65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</row>
    <row r="177" spans="1:65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</row>
    <row r="178" spans="1:65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</row>
    <row r="179" spans="1:65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</row>
    <row r="180" spans="1:65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</row>
    <row r="181" spans="1:65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</row>
    <row r="182" spans="1:65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</row>
    <row r="183" spans="1:65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</row>
    <row r="184" spans="1:65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</row>
    <row r="185" spans="1:6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</row>
    <row r="186" spans="1:65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</row>
    <row r="187" spans="1:65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</row>
    <row r="188" spans="1:65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</row>
    <row r="189" spans="1:65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</row>
    <row r="190" spans="1:65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</row>
    <row r="191" spans="1:65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</row>
    <row r="192" spans="1:65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</row>
    <row r="193" spans="1:65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</row>
    <row r="194" spans="1:65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</row>
    <row r="195" spans="1:6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</row>
    <row r="196" spans="1:65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</row>
    <row r="197" spans="1:65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</row>
    <row r="198" spans="1:65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</row>
    <row r="199" spans="1:65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</row>
    <row r="200" spans="1:65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</row>
    <row r="201" spans="1:65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</row>
    <row r="202" spans="1:65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</row>
    <row r="203" spans="1:65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</row>
    <row r="204" spans="1:65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</row>
    <row r="205" spans="1:6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1:65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</row>
    <row r="207" spans="1:65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</row>
    <row r="208" spans="1:65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</row>
    <row r="209" spans="1:65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</row>
    <row r="210" spans="1:65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</row>
    <row r="211" spans="1:65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</row>
    <row r="212" spans="1:65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</row>
    <row r="213" spans="1:65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</row>
    <row r="214" spans="1:65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</row>
    <row r="215" spans="1:6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</row>
    <row r="216" spans="1:65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</row>
    <row r="217" spans="1:65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</row>
    <row r="218" spans="1:65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</row>
    <row r="219" spans="1:65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</row>
    <row r="220" spans="1:65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</row>
    <row r="221" spans="1:65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</row>
    <row r="222" spans="1:65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</row>
    <row r="223" spans="1:65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</row>
    <row r="224" spans="1:65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</row>
    <row r="225" spans="1:6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</row>
    <row r="226" spans="1:65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</row>
    <row r="227" spans="1:6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</row>
    <row r="228" spans="1:6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</row>
    <row r="229" spans="1:6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</row>
    <row r="230" spans="1:6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</row>
    <row r="231" spans="1:6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</row>
    <row r="232" spans="1:6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</row>
    <row r="233" spans="1:6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</row>
    <row r="234" spans="1:6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</row>
    <row r="235" spans="1:6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</row>
    <row r="236" spans="1:6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</row>
    <row r="237" spans="1:6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</row>
    <row r="238" spans="1:6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</row>
    <row r="239" spans="1:6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</row>
    <row r="240" spans="1:6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</row>
    <row r="241" spans="1:6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</row>
    <row r="242" spans="1:6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</row>
    <row r="243" spans="1:6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</row>
    <row r="244" spans="1:6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</row>
    <row r="245" spans="1:6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spans="1:6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spans="1:6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spans="1:6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spans="1:6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spans="1:6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spans="1:6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</row>
    <row r="252" spans="1:6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</row>
    <row r="253" spans="1:6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spans="1:6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spans="1:6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spans="1:6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spans="1:6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spans="1:6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spans="1:6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spans="1:6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spans="1:6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</row>
    <row r="262" spans="1:6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spans="1:6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spans="1:6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spans="1: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spans="1:6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spans="1:6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spans="1:6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spans="1:6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spans="1:6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spans="1:6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spans="1:6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spans="1:6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spans="1:6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spans="1:6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spans="1:6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spans="1:6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spans="1:6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spans="1:6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spans="1:6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spans="1:6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spans="1:6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spans="1:6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spans="1:6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spans="1:6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spans="1:6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spans="1:6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spans="1:6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spans="1:6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spans="1:6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spans="1:6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spans="1:6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spans="1:6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spans="1:6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spans="1:6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spans="1:6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spans="1:6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spans="1:6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spans="1:6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spans="1:6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spans="1:6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spans="1:6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spans="1:6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spans="1:6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spans="1:6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spans="1:6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spans="1:6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spans="1:6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spans="1:6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spans="1:6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spans="1:6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spans="1:6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spans="1:6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spans="1:6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spans="1:6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spans="1:6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spans="1:6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spans="1:6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spans="1:6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spans="1:6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spans="1:6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spans="1:6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spans="1:6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spans="1:6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spans="1:6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spans="1:6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spans="1:6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spans="1:6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spans="1:6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spans="1:6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spans="1:6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spans="1:6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spans="1:6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spans="1:6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spans="1:6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spans="1:6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spans="1:6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spans="1:6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spans="1:6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spans="1:6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spans="1:6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spans="1:6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spans="1:6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spans="1:6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spans="1:6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spans="1:6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spans="1:6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spans="1:6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spans="1:6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spans="1:6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spans="1:6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spans="1:6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spans="1:6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spans="1:6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spans="1:6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spans="1:6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spans="1:6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spans="1:6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spans="1:6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spans="1:6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spans="1:6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spans="1:6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spans="1:6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spans="1:6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spans="1: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spans="1:6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spans="1:6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spans="1:6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spans="1:6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spans="1:6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spans="1:6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spans="1:6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spans="1:6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spans="1:6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spans="1:6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spans="1:6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spans="1:6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spans="1:6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spans="1:6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spans="1:6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spans="1:6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spans="1:6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spans="1:6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spans="1:6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spans="1:6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spans="1:6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spans="1:6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spans="1:6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spans="1:6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spans="1:6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spans="1:6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spans="1:6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spans="1:6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spans="1:6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spans="1:6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spans="1:6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spans="1:6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spans="1:6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spans="1:6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spans="1:6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spans="1:6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spans="1:6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spans="1:6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spans="1:6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spans="1:6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spans="1:6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spans="1:6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spans="1:6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spans="1:6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spans="1:6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spans="1:6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spans="1:6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spans="1:6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spans="1:6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spans="1:6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spans="1:6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spans="1:6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spans="1:6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spans="1:6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spans="1:6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spans="1:6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spans="1:6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spans="1:6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spans="1:6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spans="1:6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spans="1:6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spans="1:6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spans="1:6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spans="1:6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spans="1:6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spans="1:6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spans="1:6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spans="1:6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spans="1:6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spans="1:6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spans="1:6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spans="1:6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spans="1:6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spans="1:6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spans="1:6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spans="1:6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spans="1:6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spans="1:6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spans="1:6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spans="1:6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spans="1:6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spans="1:6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spans="1:6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spans="1:6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spans="1:6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spans="1:6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spans="1:6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spans="1:6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spans="1:6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spans="1:6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spans="1:6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spans="1:6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spans="1:6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spans="1:6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spans="1:6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spans="1:6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spans="1:6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spans="1:6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spans="1:6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spans="1: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spans="1:6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spans="1:6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spans="1:6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spans="1:6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spans="1:6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spans="1:6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spans="1:6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spans="1:6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spans="1:6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spans="1:6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spans="1:6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spans="1:6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spans="1:6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spans="1:6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spans="1:6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spans="1:6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spans="1:6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spans="1:6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spans="1:6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spans="1:6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spans="1:6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spans="1:6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spans="1:6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spans="1:6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spans="1:6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spans="1:6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spans="1:6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spans="1:6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spans="1:6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spans="1:6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spans="1:6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spans="1:6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spans="1:6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spans="1:6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spans="1:6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spans="1:6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spans="1:6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spans="1:6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spans="1:6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spans="1:6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spans="1:6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spans="1:6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spans="1:6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spans="1:6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spans="1:6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spans="1:6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spans="1:6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spans="1:6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spans="1:6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spans="1:6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spans="1:6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spans="1:6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spans="1:6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spans="1:6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spans="1:6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spans="1:6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spans="1:6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spans="1:6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spans="1:6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spans="1:6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spans="1:6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spans="1:6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spans="1:6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spans="1:6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spans="1:6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spans="1:6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spans="1:6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</row>
    <row r="533" spans="1:6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spans="1:6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spans="1:6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spans="1:6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spans="1:6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spans="1:6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spans="1:6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</row>
    <row r="540" spans="1:6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spans="1:6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spans="1:6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spans="1:6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spans="1:6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spans="1:6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spans="1:6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spans="1:6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spans="1:6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spans="1:6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spans="1:6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spans="1:6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spans="1:6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spans="1:6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spans="1:6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spans="1:6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spans="1:6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spans="1:6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spans="1:6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spans="1:6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spans="1:6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spans="1:6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spans="1:6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spans="1:6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spans="1:6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spans="1: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spans="1:6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spans="1:6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spans="1:6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spans="1:6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spans="1:6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spans="1:6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spans="1:6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spans="1:6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spans="1:6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spans="1:6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spans="1:6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spans="1:6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spans="1:6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spans="1:6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</row>
    <row r="580" spans="1:6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spans="1:6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spans="1:6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spans="1:6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spans="1:6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spans="1:6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spans="1:6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spans="1:6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spans="1:6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spans="1:6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</row>
    <row r="590" spans="1:6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spans="1:6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spans="1:6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spans="1:6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spans="1:6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spans="1:6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spans="1:6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spans="1:6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spans="1:6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spans="1:6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spans="1:6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spans="1:6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spans="1:6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spans="1:6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spans="1:6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spans="1:6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spans="1:6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spans="1:6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spans="1:6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spans="1:6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spans="1:6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</row>
    <row r="611" spans="1:6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spans="1:6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spans="1:6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spans="1:6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spans="1:6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spans="1:6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spans="1:6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spans="1:6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</row>
    <row r="619" spans="1:6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spans="1:6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spans="1:6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spans="1:6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spans="1:6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spans="1:6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spans="1:6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spans="1:6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spans="1:6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spans="1:6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spans="1:6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spans="1:6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spans="1:6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spans="1:6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spans="1:6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spans="1:6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spans="1:6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spans="1:6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spans="1:6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spans="1:6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spans="1:6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spans="1:6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spans="1:6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spans="1:6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spans="1:6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spans="1:6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spans="1:6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spans="1:6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spans="1:6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spans="1:6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spans="1:6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spans="1:6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spans="1:6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spans="1:6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spans="1:6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spans="1:6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spans="1:6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spans="1:6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spans="1:6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spans="1:6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spans="1:6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spans="1:6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spans="1:6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spans="1:6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spans="1:6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</row>
    <row r="664" spans="1:6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</row>
    <row r="665" spans="1: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</row>
    <row r="666" spans="1:6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</row>
    <row r="667" spans="1:6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</row>
    <row r="668" spans="1:6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</row>
    <row r="669" spans="1:6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</row>
    <row r="670" spans="1:6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</row>
    <row r="671" spans="1:6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</row>
    <row r="672" spans="1:6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</row>
    <row r="673" spans="1:6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</row>
    <row r="674" spans="1:6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</row>
    <row r="675" spans="1:6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</row>
    <row r="676" spans="1:6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</row>
    <row r="677" spans="1:6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</row>
    <row r="678" spans="1:6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</row>
    <row r="679" spans="1:6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</row>
    <row r="680" spans="1:6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</row>
    <row r="681" spans="1:6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</row>
    <row r="682" spans="1:6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</row>
    <row r="683" spans="1:6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</row>
    <row r="684" spans="1:6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</row>
    <row r="685" spans="1:6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</row>
    <row r="686" spans="1:6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</row>
    <row r="687" spans="1:6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</row>
    <row r="688" spans="1:6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</row>
    <row r="689" spans="1:6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</row>
    <row r="690" spans="1:6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</row>
    <row r="691" spans="1:6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</row>
    <row r="692" spans="1:6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</row>
    <row r="693" spans="1:6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</row>
    <row r="694" spans="1:6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</row>
    <row r="695" spans="1:6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</row>
    <row r="696" spans="1:6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</row>
    <row r="697" spans="1:6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</row>
    <row r="698" spans="1:6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</row>
    <row r="699" spans="1:6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</row>
    <row r="700" spans="1:6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</row>
    <row r="701" spans="1:6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</row>
    <row r="702" spans="1:6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</row>
    <row r="703" spans="1:6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</row>
    <row r="704" spans="1:6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</row>
    <row r="705" spans="1:6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</row>
    <row r="706" spans="1:6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</row>
    <row r="707" spans="1:6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</row>
    <row r="708" spans="1:6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</row>
    <row r="709" spans="1:6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</row>
    <row r="710" spans="1:6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</row>
    <row r="711" spans="1:6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</row>
    <row r="712" spans="1:6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</row>
    <row r="713" spans="1:6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</row>
    <row r="714" spans="1:6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</row>
    <row r="715" spans="1:6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</row>
    <row r="716" spans="1:6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</row>
    <row r="717" spans="1:6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</row>
    <row r="718" spans="1:6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</row>
    <row r="719" spans="1:6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</row>
    <row r="720" spans="1:6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</row>
    <row r="721" spans="1:6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</row>
    <row r="722" spans="1:6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</row>
    <row r="723" spans="1:6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</row>
    <row r="724" spans="1:6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</row>
    <row r="725" spans="1:6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</row>
    <row r="726" spans="1:6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</row>
    <row r="727" spans="1:6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</row>
    <row r="728" spans="1:6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</row>
    <row r="729" spans="1:6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</row>
    <row r="730" spans="1:6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</row>
    <row r="731" spans="1:6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</row>
    <row r="732" spans="1:6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</row>
    <row r="733" spans="1:6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</row>
    <row r="734" spans="1:6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</row>
    <row r="735" spans="1:6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</row>
    <row r="736" spans="1:6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</row>
    <row r="737" spans="1:6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</row>
    <row r="738" spans="1:6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</row>
    <row r="739" spans="1:6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</row>
    <row r="740" spans="1:6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</row>
    <row r="741" spans="1:6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</row>
    <row r="742" spans="1:6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</row>
    <row r="743" spans="1:6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</row>
    <row r="744" spans="1:6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</row>
    <row r="745" spans="1:6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</row>
    <row r="746" spans="1:6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</row>
    <row r="747" spans="1:6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</row>
    <row r="748" spans="1:6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</row>
    <row r="749" spans="1:6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</row>
    <row r="750" spans="1:6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</row>
    <row r="751" spans="1:6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</row>
    <row r="752" spans="1:6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</row>
    <row r="753" spans="1:6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</row>
    <row r="754" spans="1:6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</row>
    <row r="755" spans="1:6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</row>
    <row r="756" spans="1:6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</row>
    <row r="757" spans="1:6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</row>
    <row r="758" spans="1:6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</row>
    <row r="759" spans="1:6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</row>
    <row r="760" spans="1:6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</row>
    <row r="761" spans="1:6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</row>
    <row r="762" spans="1:6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</row>
    <row r="763" spans="1:6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</row>
    <row r="764" spans="1:6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</row>
    <row r="765" spans="1: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</row>
    <row r="766" spans="1:6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</row>
    <row r="767" spans="1:6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</row>
    <row r="768" spans="1:6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</row>
    <row r="769" spans="1:6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</row>
    <row r="770" spans="1:6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</row>
    <row r="771" spans="1:6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</row>
    <row r="772" spans="1:6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</row>
    <row r="773" spans="1:6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</row>
    <row r="774" spans="1:6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</row>
    <row r="775" spans="1:6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</row>
    <row r="776" spans="1:6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</row>
    <row r="777" spans="1:6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</row>
    <row r="778" spans="1:6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</row>
    <row r="779" spans="1:6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</row>
    <row r="780" spans="1:6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</row>
    <row r="781" spans="1:6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</row>
    <row r="782" spans="1:6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</row>
    <row r="783" spans="1:6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</row>
    <row r="784" spans="1:6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</row>
    <row r="785" spans="1:6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</row>
    <row r="786" spans="1:6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</row>
    <row r="787" spans="1:6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</row>
    <row r="788" spans="1:6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</row>
    <row r="789" spans="1:6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</row>
    <row r="790" spans="1:6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</row>
    <row r="791" spans="1:6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</row>
    <row r="792" spans="1:6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</row>
    <row r="793" spans="1:6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</row>
    <row r="794" spans="1:6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</row>
    <row r="795" spans="1:6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</row>
    <row r="796" spans="1:6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</row>
    <row r="797" spans="1:6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</row>
    <row r="798" spans="1:6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</row>
    <row r="799" spans="1:6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</row>
    <row r="800" spans="1:6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</row>
    <row r="801" spans="1:6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</row>
    <row r="802" spans="1:6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</row>
    <row r="803" spans="1:6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</row>
    <row r="804" spans="1:6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</row>
    <row r="805" spans="1:6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</row>
    <row r="806" spans="1:6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</row>
    <row r="807" spans="1:6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</row>
    <row r="808" spans="1:6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</row>
    <row r="809" spans="1:6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</row>
    <row r="810" spans="1:6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</row>
    <row r="811" spans="1:6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</row>
    <row r="812" spans="1:6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</row>
    <row r="813" spans="1:6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</row>
    <row r="814" spans="1:6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</row>
    <row r="815" spans="1:6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spans="1:6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spans="1:6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</row>
    <row r="818" spans="1:6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spans="1:6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spans="1:6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spans="1:6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spans="1:6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spans="1:6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spans="1:6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spans="1:6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spans="1:6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</row>
    <row r="827" spans="1:6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spans="1:6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</row>
    <row r="829" spans="1:6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spans="1:6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spans="1:6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spans="1:6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</row>
    <row r="833" spans="1:6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spans="1:6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spans="1:6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spans="1:6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spans="1:6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spans="1:6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spans="1:6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spans="1:6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spans="1:6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spans="1:6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spans="1:6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spans="1:6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spans="1:6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spans="1:6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</row>
    <row r="847" spans="1:6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</row>
    <row r="848" spans="1:6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spans="1:6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spans="1:6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spans="1:6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spans="1:6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spans="1:6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spans="1:6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spans="1:6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spans="1:6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spans="1:6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spans="1:6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spans="1:6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spans="1:6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spans="1:6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spans="1:6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spans="1:6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spans="1:6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spans="1: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spans="1:6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spans="1:6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spans="1:6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spans="1:6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spans="1:6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spans="1:6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spans="1:6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spans="1:6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spans="1:6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spans="1:6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spans="1:6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spans="1:6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spans="1:6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spans="1:6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spans="1:6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spans="1:6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spans="1:6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</row>
    <row r="883" spans="1:6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spans="1:6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spans="1:6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spans="1:6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spans="1:6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spans="1:6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spans="1:6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spans="1:6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spans="1:6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spans="1:6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spans="1:6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spans="1:6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spans="1:6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</row>
    <row r="896" spans="1:6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spans="1:6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spans="1:6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spans="1:6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spans="1:6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spans="1:6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spans="1:6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spans="1:6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spans="1:6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spans="1:6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spans="1:6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spans="1:6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spans="1:6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spans="1:6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spans="1:6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</row>
    <row r="911" spans="1:6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spans="1:6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spans="1:6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spans="1:6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</row>
    <row r="915" spans="1:6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</row>
    <row r="916" spans="1:6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spans="1:6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spans="1:6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spans="1:6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spans="1:6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spans="1:6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spans="1:6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</row>
    <row r="923" spans="1:6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spans="1:6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spans="1:6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spans="1:6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spans="1:6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spans="1:6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spans="1:6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spans="1:6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spans="1:6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spans="1:6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spans="1:6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spans="1:6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spans="1:6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spans="1:6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spans="1:6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spans="1:6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spans="1:6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spans="1:6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</row>
    <row r="941" spans="1:6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spans="1:6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spans="1:6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spans="1:6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spans="1:6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spans="1:6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spans="1:6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spans="1:6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</row>
    <row r="949" spans="1:6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</row>
    <row r="950" spans="1:6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spans="1:6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spans="1:6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spans="1:6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spans="1:6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spans="1:6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spans="1:6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spans="1:6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spans="1:6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spans="1:6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spans="1:6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spans="1:6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spans="1:6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spans="1:6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spans="1:6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spans="1: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spans="1:6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spans="1:6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spans="1:6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spans="1:6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spans="1:6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spans="1:6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spans="1:6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spans="1:6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spans="1:6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spans="1:6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spans="1:6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spans="1:6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spans="1:6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spans="1:6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spans="1:6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spans="1:6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</row>
    <row r="982" spans="1:6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spans="1:6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spans="1:6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spans="1:6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spans="1:6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spans="1:6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spans="1:6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spans="1:6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spans="1:6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</row>
    <row r="991" spans="1:6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spans="1:65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spans="1:65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spans="1:65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spans="1:6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spans="1:65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spans="1:65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spans="1:65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spans="1:65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spans="1:65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</sheetData>
  <autoFilter ref="C119:K122" xr:uid="{00000000-0009-0000-0000-00000A000000}"/>
  <mergeCells count="14">
    <mergeCell ref="E85:H85"/>
    <mergeCell ref="D20:H20"/>
    <mergeCell ref="L2:V2"/>
    <mergeCell ref="E7:H7"/>
    <mergeCell ref="E9:H9"/>
    <mergeCell ref="E11:H11"/>
    <mergeCell ref="E29:H29"/>
    <mergeCell ref="J16:K16"/>
    <mergeCell ref="J17:K17"/>
    <mergeCell ref="E87:H87"/>
    <mergeCell ref="E89:H89"/>
    <mergeCell ref="E108:H108"/>
    <mergeCell ref="E110:H110"/>
    <mergeCell ref="E112:H112"/>
  </mergeCells>
  <pageMargins left="0.39374999999999999" right="0.39374999999999999" top="0.39374999999999999" bottom="0.39374999999999999" header="0" footer="0"/>
  <pageSetup paperSize="9" orientation="portrait"/>
  <headerFooter>
    <oddFooter>&amp;CStrana &amp;P z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M1000"/>
  <sheetViews>
    <sheetView showGridLines="0" topLeftCell="A85" workbookViewId="0">
      <selection activeCell="I121" sqref="I121"/>
    </sheetView>
  </sheetViews>
  <sheetFormatPr defaultColWidth="16.83203125" defaultRowHeight="15" customHeight="1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 customWidth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 customWidth="1"/>
  </cols>
  <sheetData>
    <row r="1" spans="1:65" ht="11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pans="1:65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187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3" t="s">
        <v>115</v>
      </c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spans="1:65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" t="s">
        <v>81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spans="1:65" ht="24.75" customHeight="1">
      <c r="A4" s="2"/>
      <c r="B4" s="6"/>
      <c r="C4" s="2"/>
      <c r="D4" s="7" t="s">
        <v>122</v>
      </c>
      <c r="E4" s="2"/>
      <c r="F4" s="2"/>
      <c r="G4" s="2"/>
      <c r="H4" s="2"/>
      <c r="I4" s="2"/>
      <c r="J4" s="2"/>
      <c r="K4" s="2"/>
      <c r="L4" s="6"/>
      <c r="M4" s="83" t="s">
        <v>10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3" t="s">
        <v>4</v>
      </c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65" ht="6.75" customHeight="1">
      <c r="A5" s="2"/>
      <c r="B5" s="6"/>
      <c r="C5" s="2"/>
      <c r="D5" s="2"/>
      <c r="E5" s="2"/>
      <c r="F5" s="2"/>
      <c r="G5" s="2"/>
      <c r="H5" s="2"/>
      <c r="I5" s="2"/>
      <c r="J5" s="2"/>
      <c r="K5" s="2"/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65" ht="12" customHeight="1">
      <c r="A6" s="2"/>
      <c r="B6" s="6"/>
      <c r="C6" s="2"/>
      <c r="D6" s="12" t="s">
        <v>14</v>
      </c>
      <c r="E6" s="2"/>
      <c r="F6" s="2"/>
      <c r="G6" s="2"/>
      <c r="H6" s="2"/>
      <c r="I6" s="2"/>
      <c r="J6" s="2"/>
      <c r="K6" s="2"/>
      <c r="L6" s="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65" ht="16.5" customHeight="1">
      <c r="A7" s="2"/>
      <c r="B7" s="6"/>
      <c r="C7" s="2"/>
      <c r="D7" s="2"/>
      <c r="E7" s="196" t="str">
        <f>'Rekapitulace stavby'!K6</f>
        <v>Laboratoř betonu a mechaniky zemin</v>
      </c>
      <c r="F7" s="166"/>
      <c r="G7" s="166"/>
      <c r="H7" s="166"/>
      <c r="I7" s="2"/>
      <c r="J7" s="2"/>
      <c r="K7" s="2"/>
      <c r="L7" s="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65" ht="12" customHeight="1">
      <c r="A8" s="2"/>
      <c r="B8" s="6"/>
      <c r="C8" s="2"/>
      <c r="D8" s="12" t="s">
        <v>123</v>
      </c>
      <c r="E8" s="2"/>
      <c r="F8" s="2"/>
      <c r="G8" s="2"/>
      <c r="H8" s="2"/>
      <c r="I8" s="2"/>
      <c r="J8" s="2"/>
      <c r="K8" s="2"/>
      <c r="L8" s="6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</row>
    <row r="9" spans="1:65" ht="16.5" customHeight="1">
      <c r="A9" s="16"/>
      <c r="B9" s="17"/>
      <c r="C9" s="16"/>
      <c r="D9" s="16"/>
      <c r="E9" s="196" t="s">
        <v>453</v>
      </c>
      <c r="F9" s="166"/>
      <c r="G9" s="166"/>
      <c r="H9" s="166"/>
      <c r="I9" s="16"/>
      <c r="J9" s="16"/>
      <c r="K9" s="16"/>
      <c r="L9" s="17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</row>
    <row r="10" spans="1:65" ht="12" customHeight="1">
      <c r="A10" s="16"/>
      <c r="B10" s="17"/>
      <c r="C10" s="16"/>
      <c r="D10" s="12" t="s">
        <v>454</v>
      </c>
      <c r="E10" s="16"/>
      <c r="F10" s="16"/>
      <c r="G10" s="16"/>
      <c r="H10" s="16"/>
      <c r="I10" s="16"/>
      <c r="J10" s="16"/>
      <c r="K10" s="16"/>
      <c r="L10" s="17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</row>
    <row r="11" spans="1:65" ht="16.5" customHeight="1">
      <c r="A11" s="16"/>
      <c r="B11" s="17"/>
      <c r="C11" s="16"/>
      <c r="D11" s="16"/>
      <c r="E11" s="172" t="s">
        <v>917</v>
      </c>
      <c r="F11" s="166"/>
      <c r="G11" s="166"/>
      <c r="H11" s="166"/>
      <c r="I11" s="16"/>
      <c r="J11" s="16"/>
      <c r="K11" s="16"/>
      <c r="L11" s="17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</row>
    <row r="12" spans="1:65" ht="11.25">
      <c r="A12" s="16"/>
      <c r="B12" s="17"/>
      <c r="C12" s="16"/>
      <c r="D12" s="16"/>
      <c r="E12" s="16"/>
      <c r="F12" s="16"/>
      <c r="G12" s="16"/>
      <c r="H12" s="16"/>
      <c r="I12" s="16"/>
      <c r="J12" s="16"/>
      <c r="K12" s="16"/>
      <c r="L12" s="17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</row>
    <row r="13" spans="1:65" ht="12" customHeight="1">
      <c r="A13" s="16"/>
      <c r="B13" s="17"/>
      <c r="C13" s="16"/>
      <c r="D13" s="12" t="s">
        <v>15</v>
      </c>
      <c r="E13" s="16"/>
      <c r="F13" s="10" t="s">
        <v>1</v>
      </c>
      <c r="G13" s="16"/>
      <c r="H13" s="16"/>
      <c r="I13" s="12" t="s">
        <v>16</v>
      </c>
      <c r="J13" s="10" t="s">
        <v>1</v>
      </c>
      <c r="K13" s="16"/>
      <c r="L13" s="17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</row>
    <row r="14" spans="1:65" ht="12" customHeight="1">
      <c r="A14" s="16"/>
      <c r="B14" s="17"/>
      <c r="C14" s="16"/>
      <c r="D14" s="12" t="s">
        <v>17</v>
      </c>
      <c r="E14" s="16"/>
      <c r="F14" s="10" t="s">
        <v>18</v>
      </c>
      <c r="G14" s="16"/>
      <c r="H14" s="16"/>
      <c r="I14" s="12" t="s">
        <v>19</v>
      </c>
      <c r="J14" s="40"/>
      <c r="K14" s="16"/>
      <c r="L14" s="17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</row>
    <row r="15" spans="1:65" ht="10.5" customHeight="1">
      <c r="A15" s="16"/>
      <c r="B15" s="17"/>
      <c r="C15" s="16"/>
      <c r="D15" s="16"/>
      <c r="E15" s="16"/>
      <c r="F15" s="16"/>
      <c r="G15" s="16"/>
      <c r="H15" s="16"/>
      <c r="I15" s="16"/>
      <c r="J15" s="16"/>
      <c r="K15" s="16"/>
      <c r="L15" s="17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</row>
    <row r="16" spans="1:65" ht="12" customHeight="1">
      <c r="A16" s="16"/>
      <c r="B16" s="17"/>
      <c r="C16" s="16"/>
      <c r="D16" s="13" t="s">
        <v>20</v>
      </c>
      <c r="E16" s="16"/>
      <c r="F16" s="16"/>
      <c r="G16" s="16"/>
      <c r="H16" s="16"/>
      <c r="I16" s="13" t="s">
        <v>21</v>
      </c>
      <c r="J16" s="193">
        <v>49314785</v>
      </c>
      <c r="K16" s="193"/>
      <c r="L16" s="17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</row>
    <row r="17" spans="1:65" ht="18" customHeight="1">
      <c r="A17" s="16"/>
      <c r="B17" s="17"/>
      <c r="C17" s="16"/>
      <c r="D17" s="16"/>
      <c r="E17" s="158" t="s">
        <v>946</v>
      </c>
      <c r="F17" s="16"/>
      <c r="G17" s="16"/>
      <c r="H17" s="16"/>
      <c r="I17" s="13" t="s">
        <v>22</v>
      </c>
      <c r="J17" s="193" t="s">
        <v>947</v>
      </c>
      <c r="K17" s="193"/>
      <c r="L17" s="17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</row>
    <row r="18" spans="1:65" ht="6.75" customHeight="1">
      <c r="A18" s="16"/>
      <c r="B18" s="17"/>
      <c r="C18" s="16"/>
      <c r="D18" s="16"/>
      <c r="E18" s="16"/>
      <c r="F18" s="16"/>
      <c r="G18" s="16"/>
      <c r="H18" s="16"/>
      <c r="I18" s="16"/>
      <c r="J18" s="16"/>
      <c r="K18" s="16"/>
      <c r="L18" s="17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</row>
    <row r="19" spans="1:65" ht="12" customHeight="1">
      <c r="A19" s="16"/>
      <c r="B19" s="17"/>
      <c r="C19" s="16"/>
      <c r="D19" s="160" t="s">
        <v>23</v>
      </c>
      <c r="E19" s="161"/>
      <c r="F19" s="161"/>
      <c r="G19" s="161"/>
      <c r="H19" s="161"/>
      <c r="I19" s="160" t="s">
        <v>21</v>
      </c>
      <c r="J19" s="162" t="str">
        <f>'Rekapitulace stavby'!AM13</f>
        <v>Vyplň</v>
      </c>
      <c r="K19" s="161"/>
      <c r="L19" s="17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</row>
    <row r="20" spans="1:65" ht="18" customHeight="1">
      <c r="A20" s="16"/>
      <c r="B20" s="17"/>
      <c r="C20" s="16"/>
      <c r="D20" s="197" t="str">
        <f>'Rekapitulace stavby'!D14</f>
        <v>Vyplň</v>
      </c>
      <c r="E20" s="198"/>
      <c r="F20" s="198"/>
      <c r="G20" s="198"/>
      <c r="H20" s="198"/>
      <c r="I20" s="160" t="s">
        <v>22</v>
      </c>
      <c r="J20" s="162" t="str">
        <f>'Rekapitulace stavby'!AM14</f>
        <v>Vyplň</v>
      </c>
      <c r="K20" s="161"/>
      <c r="L20" s="17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</row>
    <row r="21" spans="1:65" ht="6.75" customHeight="1">
      <c r="A21" s="16"/>
      <c r="B21" s="17"/>
      <c r="C21" s="16"/>
      <c r="D21" s="16"/>
      <c r="E21" s="16"/>
      <c r="F21" s="16"/>
      <c r="G21" s="16"/>
      <c r="H21" s="16"/>
      <c r="I21" s="16"/>
      <c r="J21" s="16"/>
      <c r="K21" s="16"/>
      <c r="L21" s="17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</row>
    <row r="22" spans="1:65" ht="12" customHeight="1">
      <c r="A22" s="16"/>
      <c r="B22" s="17"/>
      <c r="C22" s="16"/>
      <c r="D22" s="12" t="s">
        <v>25</v>
      </c>
      <c r="E22" s="16"/>
      <c r="F22" s="16"/>
      <c r="G22" s="16"/>
      <c r="H22" s="16"/>
      <c r="I22" s="12" t="s">
        <v>21</v>
      </c>
      <c r="J22" s="10" t="str">
        <f>IF('Rekapitulace stavby'!AN16="","",'Rekapitulace stavby'!AN16)</f>
        <v/>
      </c>
      <c r="K22" s="16"/>
      <c r="L22" s="17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</row>
    <row r="23" spans="1:65" ht="18" customHeight="1">
      <c r="A23" s="16"/>
      <c r="B23" s="17"/>
      <c r="C23" s="16"/>
      <c r="D23" s="16"/>
      <c r="E23" s="10" t="str">
        <f>IF('Rekapitulace stavby'!E17="","",'Rekapitulace stavby'!E17)</f>
        <v xml:space="preserve"> </v>
      </c>
      <c r="F23" s="16"/>
      <c r="G23" s="16"/>
      <c r="H23" s="16"/>
      <c r="I23" s="12" t="s">
        <v>22</v>
      </c>
      <c r="J23" s="10" t="str">
        <f>IF('Rekapitulace stavby'!AN17="","",'Rekapitulace stavby'!AN17)</f>
        <v/>
      </c>
      <c r="K23" s="16"/>
      <c r="L23" s="17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</row>
    <row r="24" spans="1:65" ht="6.75" customHeight="1">
      <c r="A24" s="16"/>
      <c r="B24" s="17"/>
      <c r="C24" s="16"/>
      <c r="D24" s="16"/>
      <c r="E24" s="16"/>
      <c r="F24" s="16"/>
      <c r="G24" s="16"/>
      <c r="H24" s="16"/>
      <c r="I24" s="16"/>
      <c r="J24" s="16"/>
      <c r="K24" s="16"/>
      <c r="L24" s="17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</row>
    <row r="25" spans="1:65" ht="12" customHeight="1">
      <c r="A25" s="16"/>
      <c r="B25" s="17"/>
      <c r="C25" s="16"/>
      <c r="D25" s="12" t="s">
        <v>27</v>
      </c>
      <c r="E25" s="16"/>
      <c r="F25" s="16"/>
      <c r="G25" s="16"/>
      <c r="H25" s="16"/>
      <c r="I25" s="12" t="s">
        <v>21</v>
      </c>
      <c r="J25" s="10" t="str">
        <f>IF('Rekapitulace stavby'!AN19="","",'Rekapitulace stavby'!AN19)</f>
        <v/>
      </c>
      <c r="K25" s="16"/>
      <c r="L25" s="17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</row>
    <row r="26" spans="1:65" ht="18" customHeight="1">
      <c r="A26" s="16"/>
      <c r="B26" s="17"/>
      <c r="C26" s="16"/>
      <c r="D26" s="16"/>
      <c r="E26" s="10" t="str">
        <f>IF('Rekapitulace stavby'!E20="","",'Rekapitulace stavby'!E20)</f>
        <v xml:space="preserve"> </v>
      </c>
      <c r="F26" s="16"/>
      <c r="G26" s="16"/>
      <c r="H26" s="16"/>
      <c r="I26" s="12" t="s">
        <v>22</v>
      </c>
      <c r="J26" s="10" t="str">
        <f>IF('Rekapitulace stavby'!AN20="","",'Rekapitulace stavby'!AN20)</f>
        <v/>
      </c>
      <c r="K26" s="16"/>
      <c r="L26" s="17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</row>
    <row r="27" spans="1:65" ht="6.75" customHeight="1">
      <c r="A27" s="16"/>
      <c r="B27" s="17"/>
      <c r="C27" s="16"/>
      <c r="D27" s="16"/>
      <c r="E27" s="16"/>
      <c r="F27" s="16"/>
      <c r="G27" s="16"/>
      <c r="H27" s="16"/>
      <c r="I27" s="16"/>
      <c r="J27" s="16"/>
      <c r="K27" s="16"/>
      <c r="L27" s="17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</row>
    <row r="28" spans="1:65" ht="12" customHeight="1">
      <c r="A28" s="16"/>
      <c r="B28" s="17"/>
      <c r="C28" s="16"/>
      <c r="D28" s="12" t="s">
        <v>28</v>
      </c>
      <c r="E28" s="16"/>
      <c r="F28" s="16"/>
      <c r="G28" s="16"/>
      <c r="H28" s="16"/>
      <c r="I28" s="16"/>
      <c r="J28" s="16"/>
      <c r="K28" s="16"/>
      <c r="L28" s="17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</row>
    <row r="29" spans="1:65" ht="16.5" customHeight="1">
      <c r="A29" s="84"/>
      <c r="B29" s="85"/>
      <c r="C29" s="84"/>
      <c r="D29" s="84"/>
      <c r="E29" s="190" t="s">
        <v>1</v>
      </c>
      <c r="F29" s="166"/>
      <c r="G29" s="166"/>
      <c r="H29" s="166"/>
      <c r="I29" s="84"/>
      <c r="J29" s="84"/>
      <c r="K29" s="84"/>
      <c r="L29" s="85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</row>
    <row r="30" spans="1:65" ht="6.75" customHeight="1">
      <c r="A30" s="16"/>
      <c r="B30" s="17"/>
      <c r="C30" s="16"/>
      <c r="D30" s="16"/>
      <c r="E30" s="16"/>
      <c r="F30" s="16"/>
      <c r="G30" s="16"/>
      <c r="H30" s="16"/>
      <c r="I30" s="16"/>
      <c r="J30" s="16"/>
      <c r="K30" s="16"/>
      <c r="L30" s="17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</row>
    <row r="31" spans="1:65" ht="6.75" customHeight="1">
      <c r="A31" s="16"/>
      <c r="B31" s="17"/>
      <c r="C31" s="16"/>
      <c r="D31" s="41"/>
      <c r="E31" s="41"/>
      <c r="F31" s="41"/>
      <c r="G31" s="41"/>
      <c r="H31" s="41"/>
      <c r="I31" s="41"/>
      <c r="J31" s="41"/>
      <c r="K31" s="41"/>
      <c r="L31" s="17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</row>
    <row r="32" spans="1:65" ht="24.75" customHeight="1">
      <c r="A32" s="16"/>
      <c r="B32" s="17"/>
      <c r="C32" s="16"/>
      <c r="D32" s="86" t="s">
        <v>30</v>
      </c>
      <c r="E32" s="16"/>
      <c r="F32" s="16"/>
      <c r="G32" s="16"/>
      <c r="H32" s="16"/>
      <c r="I32" s="16"/>
      <c r="J32" s="54">
        <f>ROUND(J120, 2)</f>
        <v>0</v>
      </c>
      <c r="K32" s="16"/>
      <c r="L32" s="17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</row>
    <row r="33" spans="1:65" ht="6.75" customHeight="1">
      <c r="A33" s="16"/>
      <c r="B33" s="17"/>
      <c r="C33" s="16"/>
      <c r="D33" s="41"/>
      <c r="E33" s="41"/>
      <c r="F33" s="41"/>
      <c r="G33" s="41"/>
      <c r="H33" s="41"/>
      <c r="I33" s="41"/>
      <c r="J33" s="41"/>
      <c r="K33" s="41"/>
      <c r="L33" s="17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</row>
    <row r="34" spans="1:65" ht="14.25" customHeight="1">
      <c r="A34" s="16"/>
      <c r="B34" s="17"/>
      <c r="C34" s="16"/>
      <c r="D34" s="16"/>
      <c r="E34" s="16"/>
      <c r="F34" s="20" t="s">
        <v>32</v>
      </c>
      <c r="G34" s="16"/>
      <c r="H34" s="16"/>
      <c r="I34" s="20" t="s">
        <v>31</v>
      </c>
      <c r="J34" s="20" t="s">
        <v>33</v>
      </c>
      <c r="K34" s="16"/>
      <c r="L34" s="17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</row>
    <row r="35" spans="1:65" ht="14.25" customHeight="1">
      <c r="A35" s="16"/>
      <c r="B35" s="17"/>
      <c r="C35" s="16"/>
      <c r="D35" s="87" t="s">
        <v>34</v>
      </c>
      <c r="E35" s="12" t="s">
        <v>35</v>
      </c>
      <c r="F35" s="76">
        <f>ROUND((SUM(BE120:BE122)),  2)</f>
        <v>0</v>
      </c>
      <c r="G35" s="16"/>
      <c r="H35" s="16"/>
      <c r="I35" s="88">
        <v>0.21</v>
      </c>
      <c r="J35" s="76">
        <f>ROUND(((SUM(BE120:BE122))*I35),  2)</f>
        <v>0</v>
      </c>
      <c r="K35" s="16"/>
      <c r="L35" s="17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</row>
    <row r="36" spans="1:65" ht="14.25" customHeight="1">
      <c r="A36" s="16"/>
      <c r="B36" s="17"/>
      <c r="C36" s="16"/>
      <c r="D36" s="16"/>
      <c r="E36" s="12" t="s">
        <v>36</v>
      </c>
      <c r="F36" s="76">
        <f>ROUND((SUM(BF120:BF122)),  2)</f>
        <v>0</v>
      </c>
      <c r="G36" s="16"/>
      <c r="H36" s="16"/>
      <c r="I36" s="88">
        <v>0.12</v>
      </c>
      <c r="J36" s="76">
        <f>ROUND(((SUM(BF120:BF122))*I36),  2)</f>
        <v>0</v>
      </c>
      <c r="K36" s="16"/>
      <c r="L36" s="17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</row>
    <row r="37" spans="1:65" ht="14.25" hidden="1" customHeight="1">
      <c r="A37" s="16"/>
      <c r="B37" s="17"/>
      <c r="C37" s="16"/>
      <c r="D37" s="16"/>
      <c r="E37" s="12" t="s">
        <v>37</v>
      </c>
      <c r="F37" s="76">
        <f>ROUND((SUM(BG120:BG122)),  2)</f>
        <v>0</v>
      </c>
      <c r="G37" s="16"/>
      <c r="H37" s="16"/>
      <c r="I37" s="88">
        <v>0.21</v>
      </c>
      <c r="J37" s="76">
        <f t="shared" ref="J37:J39" si="0">0</f>
        <v>0</v>
      </c>
      <c r="K37" s="16"/>
      <c r="L37" s="17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</row>
    <row r="38" spans="1:65" ht="14.25" hidden="1" customHeight="1">
      <c r="A38" s="16"/>
      <c r="B38" s="17"/>
      <c r="C38" s="16"/>
      <c r="D38" s="16"/>
      <c r="E38" s="12" t="s">
        <v>38</v>
      </c>
      <c r="F38" s="76">
        <f>ROUND((SUM(BH120:BH122)),  2)</f>
        <v>0</v>
      </c>
      <c r="G38" s="16"/>
      <c r="H38" s="16"/>
      <c r="I38" s="88">
        <v>0.12</v>
      </c>
      <c r="J38" s="76">
        <f t="shared" si="0"/>
        <v>0</v>
      </c>
      <c r="K38" s="16"/>
      <c r="L38" s="17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</row>
    <row r="39" spans="1:65" ht="14.25" hidden="1" customHeight="1">
      <c r="A39" s="16"/>
      <c r="B39" s="17"/>
      <c r="C39" s="16"/>
      <c r="D39" s="16"/>
      <c r="E39" s="12" t="s">
        <v>39</v>
      </c>
      <c r="F39" s="76">
        <f>ROUND((SUM(BI120:BI122)),  2)</f>
        <v>0</v>
      </c>
      <c r="G39" s="16"/>
      <c r="H39" s="16"/>
      <c r="I39" s="88">
        <v>0</v>
      </c>
      <c r="J39" s="76">
        <f t="shared" si="0"/>
        <v>0</v>
      </c>
      <c r="K39" s="16"/>
      <c r="L39" s="17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</row>
    <row r="40" spans="1:65" ht="6.75" customHeight="1">
      <c r="A40" s="16"/>
      <c r="B40" s="17"/>
      <c r="C40" s="16"/>
      <c r="D40" s="16"/>
      <c r="E40" s="16"/>
      <c r="F40" s="16"/>
      <c r="G40" s="16"/>
      <c r="H40" s="16"/>
      <c r="I40" s="16"/>
      <c r="J40" s="16"/>
      <c r="K40" s="16"/>
      <c r="L40" s="17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spans="1:65" ht="24.75" customHeight="1">
      <c r="A41" s="16"/>
      <c r="B41" s="17"/>
      <c r="C41" s="89"/>
      <c r="D41" s="90" t="s">
        <v>40</v>
      </c>
      <c r="E41" s="44"/>
      <c r="F41" s="44"/>
      <c r="G41" s="91" t="s">
        <v>41</v>
      </c>
      <c r="H41" s="92" t="s">
        <v>42</v>
      </c>
      <c r="I41" s="44"/>
      <c r="J41" s="93">
        <f>SUM(J32:J39)</f>
        <v>0</v>
      </c>
      <c r="K41" s="94"/>
      <c r="L41" s="17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</row>
    <row r="42" spans="1:65" ht="14.25" customHeight="1">
      <c r="A42" s="16"/>
      <c r="B42" s="17"/>
      <c r="C42" s="16"/>
      <c r="D42" s="16"/>
      <c r="E42" s="16"/>
      <c r="F42" s="16"/>
      <c r="G42" s="16"/>
      <c r="H42" s="16"/>
      <c r="I42" s="16"/>
      <c r="J42" s="16"/>
      <c r="K42" s="16"/>
      <c r="L42" s="17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</row>
    <row r="43" spans="1:65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ht="14.25" customHeight="1">
      <c r="A49" s="2"/>
      <c r="B49" s="6"/>
      <c r="C49" s="2"/>
      <c r="D49" s="2"/>
      <c r="E49" s="2"/>
      <c r="F49" s="2"/>
      <c r="G49" s="2"/>
      <c r="H49" s="2"/>
      <c r="I49" s="2"/>
      <c r="J49" s="2"/>
      <c r="K49" s="2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ht="14.25" customHeight="1">
      <c r="A50" s="16"/>
      <c r="B50" s="17"/>
      <c r="C50" s="16"/>
      <c r="D50" s="27" t="s">
        <v>43</v>
      </c>
      <c r="E50" s="28"/>
      <c r="F50" s="28"/>
      <c r="G50" s="27" t="s">
        <v>44</v>
      </c>
      <c r="H50" s="28"/>
      <c r="I50" s="28"/>
      <c r="J50" s="28"/>
      <c r="K50" s="28"/>
      <c r="L50" s="17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</row>
    <row r="51" spans="1:65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ht="15.75" customHeight="1">
      <c r="A60" s="2"/>
      <c r="B60" s="6"/>
      <c r="C60" s="2"/>
      <c r="D60" s="2"/>
      <c r="E60" s="2"/>
      <c r="F60" s="2"/>
      <c r="G60" s="2"/>
      <c r="H60" s="2"/>
      <c r="I60" s="2"/>
      <c r="J60" s="2"/>
      <c r="K60" s="2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ht="15.75" customHeight="1">
      <c r="A61" s="16"/>
      <c r="B61" s="17"/>
      <c r="C61" s="16"/>
      <c r="D61" s="29" t="s">
        <v>45</v>
      </c>
      <c r="E61" s="19"/>
      <c r="F61" s="95" t="s">
        <v>46</v>
      </c>
      <c r="G61" s="29" t="s">
        <v>45</v>
      </c>
      <c r="H61" s="19"/>
      <c r="I61" s="19"/>
      <c r="J61" s="96" t="s">
        <v>46</v>
      </c>
      <c r="K61" s="19"/>
      <c r="L61" s="17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</row>
    <row r="62" spans="1:65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ht="15.75" customHeight="1">
      <c r="A64" s="2"/>
      <c r="B64" s="6"/>
      <c r="C64" s="2"/>
      <c r="D64" s="2"/>
      <c r="E64" s="2"/>
      <c r="F64" s="2"/>
      <c r="G64" s="2"/>
      <c r="H64" s="2"/>
      <c r="I64" s="2"/>
      <c r="J64" s="2"/>
      <c r="K64" s="2"/>
      <c r="L64" s="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ht="15.75" customHeight="1">
      <c r="A65" s="16"/>
      <c r="B65" s="17"/>
      <c r="C65" s="16"/>
      <c r="D65" s="27" t="s">
        <v>47</v>
      </c>
      <c r="E65" s="28"/>
      <c r="F65" s="28"/>
      <c r="G65" s="27" t="s">
        <v>48</v>
      </c>
      <c r="H65" s="28"/>
      <c r="I65" s="28"/>
      <c r="J65" s="28"/>
      <c r="K65" s="28"/>
      <c r="L65" s="17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</row>
    <row r="66" spans="1:65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ht="15.75" customHeight="1">
      <c r="A75" s="2"/>
      <c r="B75" s="6"/>
      <c r="C75" s="2"/>
      <c r="D75" s="2"/>
      <c r="E75" s="2"/>
      <c r="F75" s="2"/>
      <c r="G75" s="2"/>
      <c r="H75" s="2"/>
      <c r="I75" s="2"/>
      <c r="J75" s="2"/>
      <c r="K75" s="2"/>
      <c r="L75" s="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ht="15.75" customHeight="1">
      <c r="A76" s="16"/>
      <c r="B76" s="17"/>
      <c r="C76" s="16"/>
      <c r="D76" s="29" t="s">
        <v>45</v>
      </c>
      <c r="E76" s="19"/>
      <c r="F76" s="95" t="s">
        <v>46</v>
      </c>
      <c r="G76" s="29" t="s">
        <v>45</v>
      </c>
      <c r="H76" s="19"/>
      <c r="I76" s="19"/>
      <c r="J76" s="96" t="s">
        <v>46</v>
      </c>
      <c r="K76" s="19"/>
      <c r="L76" s="17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</row>
    <row r="77" spans="1:65" ht="14.25" customHeight="1">
      <c r="A77" s="16"/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17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</row>
    <row r="78" spans="1:65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ht="6.75" customHeight="1">
      <c r="A81" s="16"/>
      <c r="B81" s="32"/>
      <c r="C81" s="33"/>
      <c r="D81" s="33"/>
      <c r="E81" s="33"/>
      <c r="F81" s="33"/>
      <c r="G81" s="33"/>
      <c r="H81" s="33"/>
      <c r="I81" s="33"/>
      <c r="J81" s="33"/>
      <c r="K81" s="33"/>
      <c r="L81" s="17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</row>
    <row r="82" spans="1:65" ht="24.75" customHeight="1">
      <c r="A82" s="16"/>
      <c r="B82" s="17"/>
      <c r="C82" s="7" t="s">
        <v>125</v>
      </c>
      <c r="D82" s="16"/>
      <c r="E82" s="16"/>
      <c r="F82" s="16"/>
      <c r="G82" s="16"/>
      <c r="H82" s="16"/>
      <c r="I82" s="16"/>
      <c r="J82" s="16"/>
      <c r="K82" s="16"/>
      <c r="L82" s="17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</row>
    <row r="83" spans="1:65" ht="6.75" customHeight="1">
      <c r="A83" s="16"/>
      <c r="B83" s="17"/>
      <c r="C83" s="16"/>
      <c r="D83" s="16"/>
      <c r="E83" s="16"/>
      <c r="F83" s="16"/>
      <c r="G83" s="16"/>
      <c r="H83" s="16"/>
      <c r="I83" s="16"/>
      <c r="J83" s="16"/>
      <c r="K83" s="16"/>
      <c r="L83" s="17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</row>
    <row r="84" spans="1:65" ht="12" customHeight="1">
      <c r="A84" s="16"/>
      <c r="B84" s="17"/>
      <c r="C84" s="12" t="s">
        <v>14</v>
      </c>
      <c r="D84" s="16"/>
      <c r="E84" s="16"/>
      <c r="F84" s="16"/>
      <c r="G84" s="16"/>
      <c r="H84" s="16"/>
      <c r="I84" s="16"/>
      <c r="J84" s="16"/>
      <c r="K84" s="16"/>
      <c r="L84" s="17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</row>
    <row r="85" spans="1:65" ht="16.5" customHeight="1">
      <c r="A85" s="16"/>
      <c r="B85" s="17"/>
      <c r="C85" s="16"/>
      <c r="D85" s="16"/>
      <c r="E85" s="196" t="str">
        <f>E7</f>
        <v>Laboratoř betonu a mechaniky zemin</v>
      </c>
      <c r="F85" s="166"/>
      <c r="G85" s="166"/>
      <c r="H85" s="166"/>
      <c r="I85" s="16"/>
      <c r="J85" s="16"/>
      <c r="K85" s="16"/>
      <c r="L85" s="17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</row>
    <row r="86" spans="1:65" ht="12" customHeight="1">
      <c r="A86" s="2"/>
      <c r="B86" s="6"/>
      <c r="C86" s="12" t="s">
        <v>123</v>
      </c>
      <c r="D86" s="2"/>
      <c r="E86" s="2"/>
      <c r="F86" s="2"/>
      <c r="G86" s="2"/>
      <c r="H86" s="2"/>
      <c r="I86" s="2"/>
      <c r="J86" s="2"/>
      <c r="K86" s="2"/>
      <c r="L86" s="6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</row>
    <row r="87" spans="1:65" ht="16.5" customHeight="1">
      <c r="A87" s="16"/>
      <c r="B87" s="17"/>
      <c r="C87" s="16"/>
      <c r="D87" s="16"/>
      <c r="E87" s="196" t="s">
        <v>453</v>
      </c>
      <c r="F87" s="166"/>
      <c r="G87" s="166"/>
      <c r="H87" s="166"/>
      <c r="I87" s="16"/>
      <c r="J87" s="16"/>
      <c r="K87" s="16"/>
      <c r="L87" s="17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</row>
    <row r="88" spans="1:65" ht="12" customHeight="1">
      <c r="A88" s="16"/>
      <c r="B88" s="17"/>
      <c r="C88" s="12" t="s">
        <v>454</v>
      </c>
      <c r="D88" s="16"/>
      <c r="E88" s="16"/>
      <c r="F88" s="16"/>
      <c r="G88" s="16"/>
      <c r="H88" s="16"/>
      <c r="I88" s="16"/>
      <c r="J88" s="16"/>
      <c r="K88" s="16"/>
      <c r="L88" s="17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</row>
    <row r="89" spans="1:65" ht="16.5" customHeight="1">
      <c r="A89" s="16"/>
      <c r="B89" s="17"/>
      <c r="C89" s="16"/>
      <c r="D89" s="16"/>
      <c r="E89" s="172" t="str">
        <f>E11</f>
        <v>02.10 - Výplně otvorů obvodových</v>
      </c>
      <c r="F89" s="166"/>
      <c r="G89" s="166"/>
      <c r="H89" s="166"/>
      <c r="I89" s="16"/>
      <c r="J89" s="16"/>
      <c r="K89" s="16"/>
      <c r="L89" s="17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</row>
    <row r="90" spans="1:65" ht="6.75" customHeight="1">
      <c r="A90" s="16"/>
      <c r="B90" s="17"/>
      <c r="C90" s="16"/>
      <c r="D90" s="16"/>
      <c r="E90" s="16"/>
      <c r="F90" s="16"/>
      <c r="G90" s="16"/>
      <c r="H90" s="16"/>
      <c r="I90" s="16"/>
      <c r="J90" s="16"/>
      <c r="K90" s="16"/>
      <c r="L90" s="17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</row>
    <row r="91" spans="1:65" ht="12" customHeight="1">
      <c r="A91" s="16"/>
      <c r="B91" s="17"/>
      <c r="C91" s="12" t="s">
        <v>17</v>
      </c>
      <c r="D91" s="16"/>
      <c r="E91" s="16"/>
      <c r="F91" s="10" t="str">
        <f>F14</f>
        <v xml:space="preserve"> </v>
      </c>
      <c r="G91" s="16"/>
      <c r="H91" s="16"/>
      <c r="I91" s="12" t="s">
        <v>19</v>
      </c>
      <c r="J91" s="40" t="str">
        <f>IF(J14="","",J14)</f>
        <v/>
      </c>
      <c r="K91" s="16"/>
      <c r="L91" s="17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</row>
    <row r="92" spans="1:65" ht="6.75" customHeight="1">
      <c r="A92" s="16"/>
      <c r="B92" s="17"/>
      <c r="C92" s="16"/>
      <c r="D92" s="16"/>
      <c r="E92" s="16"/>
      <c r="F92" s="16"/>
      <c r="G92" s="16"/>
      <c r="H92" s="16"/>
      <c r="I92" s="16"/>
      <c r="J92" s="16"/>
      <c r="K92" s="16"/>
      <c r="L92" s="17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</row>
    <row r="93" spans="1:65" ht="15" customHeight="1">
      <c r="A93" s="16"/>
      <c r="B93" s="17"/>
      <c r="C93" s="12" t="s">
        <v>20</v>
      </c>
      <c r="D93" s="16"/>
      <c r="E93" s="16"/>
      <c r="F93" s="10" t="str">
        <f>E17</f>
        <v>SŠS Vysoké Mýto. Komenského 1, 566 01 Vysoké Mýto</v>
      </c>
      <c r="G93" s="16"/>
      <c r="H93" s="16"/>
      <c r="I93" s="12" t="s">
        <v>25</v>
      </c>
      <c r="J93" s="14" t="str">
        <f>E23</f>
        <v xml:space="preserve"> </v>
      </c>
      <c r="K93" s="16"/>
      <c r="L93" s="17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</row>
    <row r="94" spans="1:65" ht="15" customHeight="1">
      <c r="A94" s="16"/>
      <c r="B94" s="17"/>
      <c r="C94" s="12" t="s">
        <v>51</v>
      </c>
      <c r="D94" s="16"/>
      <c r="E94" s="16"/>
      <c r="F94" s="10" t="str">
        <f>IF(E20="","",E20)</f>
        <v/>
      </c>
      <c r="G94" s="16"/>
      <c r="H94" s="16"/>
      <c r="I94" s="12" t="s">
        <v>27</v>
      </c>
      <c r="J94" s="14" t="str">
        <f>E26</f>
        <v xml:space="preserve"> </v>
      </c>
      <c r="K94" s="16"/>
      <c r="L94" s="17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</row>
    <row r="95" spans="1:65" ht="9.75" customHeight="1">
      <c r="A95" s="16"/>
      <c r="B95" s="17"/>
      <c r="C95" s="16"/>
      <c r="D95" s="16"/>
      <c r="E95" s="16"/>
      <c r="F95" s="16"/>
      <c r="G95" s="16"/>
      <c r="H95" s="16"/>
      <c r="I95" s="16"/>
      <c r="J95" s="16"/>
      <c r="K95" s="16"/>
      <c r="L95" s="17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</row>
    <row r="96" spans="1:65" ht="29.25" customHeight="1">
      <c r="A96" s="16"/>
      <c r="B96" s="17"/>
      <c r="C96" s="97" t="s">
        <v>126</v>
      </c>
      <c r="D96" s="89"/>
      <c r="E96" s="89"/>
      <c r="F96" s="89"/>
      <c r="G96" s="89"/>
      <c r="H96" s="89"/>
      <c r="I96" s="89"/>
      <c r="J96" s="98" t="s">
        <v>127</v>
      </c>
      <c r="K96" s="89"/>
      <c r="L96" s="17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</row>
    <row r="97" spans="1:65" ht="9.75" customHeight="1">
      <c r="A97" s="16"/>
      <c r="B97" s="17"/>
      <c r="C97" s="16"/>
      <c r="D97" s="16"/>
      <c r="E97" s="16"/>
      <c r="F97" s="16"/>
      <c r="G97" s="16"/>
      <c r="H97" s="16"/>
      <c r="I97" s="16"/>
      <c r="J97" s="16"/>
      <c r="K97" s="16"/>
      <c r="L97" s="17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</row>
    <row r="98" spans="1:65" ht="22.5" customHeight="1">
      <c r="A98" s="16"/>
      <c r="B98" s="17"/>
      <c r="C98" s="99" t="s">
        <v>128</v>
      </c>
      <c r="D98" s="16"/>
      <c r="E98" s="16"/>
      <c r="F98" s="16"/>
      <c r="G98" s="16"/>
      <c r="H98" s="16"/>
      <c r="I98" s="16"/>
      <c r="J98" s="54">
        <f>J120</f>
        <v>0</v>
      </c>
      <c r="K98" s="16"/>
      <c r="L98" s="17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3" t="s">
        <v>129</v>
      </c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</row>
    <row r="99" spans="1:65" ht="21.75" customHeight="1">
      <c r="A99" s="16"/>
      <c r="B99" s="17"/>
      <c r="C99" s="16"/>
      <c r="D99" s="16"/>
      <c r="E99" s="16"/>
      <c r="F99" s="16"/>
      <c r="G99" s="16"/>
      <c r="H99" s="16"/>
      <c r="I99" s="16"/>
      <c r="J99" s="16"/>
      <c r="K99" s="16"/>
      <c r="L99" s="17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</row>
    <row r="100" spans="1:65" ht="6.75" customHeight="1">
      <c r="A100" s="16"/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17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</row>
    <row r="101" spans="1:65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</row>
    <row r="102" spans="1:65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</row>
    <row r="103" spans="1:65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</row>
    <row r="104" spans="1:65" ht="6.75" customHeight="1">
      <c r="A104" s="16"/>
      <c r="B104" s="32"/>
      <c r="C104" s="33"/>
      <c r="D104" s="33"/>
      <c r="E104" s="33"/>
      <c r="F104" s="33"/>
      <c r="G104" s="33"/>
      <c r="H104" s="33"/>
      <c r="I104" s="33"/>
      <c r="J104" s="33"/>
      <c r="K104" s="33"/>
      <c r="L104" s="17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</row>
    <row r="105" spans="1:65" ht="24.75" customHeight="1">
      <c r="A105" s="16"/>
      <c r="B105" s="17"/>
      <c r="C105" s="7" t="s">
        <v>148</v>
      </c>
      <c r="D105" s="16"/>
      <c r="E105" s="16"/>
      <c r="F105" s="16"/>
      <c r="G105" s="16"/>
      <c r="H105" s="16"/>
      <c r="I105" s="16"/>
      <c r="J105" s="16"/>
      <c r="K105" s="16"/>
      <c r="L105" s="17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</row>
    <row r="106" spans="1:65" ht="6.75" customHeight="1">
      <c r="A106" s="16"/>
      <c r="B106" s="17"/>
      <c r="C106" s="16"/>
      <c r="D106" s="16"/>
      <c r="E106" s="16"/>
      <c r="F106" s="16"/>
      <c r="G106" s="16"/>
      <c r="H106" s="16"/>
      <c r="I106" s="16"/>
      <c r="J106" s="16"/>
      <c r="K106" s="16"/>
      <c r="L106" s="17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</row>
    <row r="107" spans="1:65" ht="12" customHeight="1">
      <c r="A107" s="16"/>
      <c r="B107" s="17"/>
      <c r="C107" s="12" t="s">
        <v>14</v>
      </c>
      <c r="D107" s="16"/>
      <c r="E107" s="16"/>
      <c r="F107" s="16"/>
      <c r="G107" s="16"/>
      <c r="H107" s="16"/>
      <c r="I107" s="16"/>
      <c r="J107" s="16"/>
      <c r="K107" s="16"/>
      <c r="L107" s="17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</row>
    <row r="108" spans="1:65" ht="16.5" customHeight="1">
      <c r="A108" s="16"/>
      <c r="B108" s="17"/>
      <c r="C108" s="16"/>
      <c r="D108" s="16"/>
      <c r="E108" s="196" t="str">
        <f>E7</f>
        <v>Laboratoř betonu a mechaniky zemin</v>
      </c>
      <c r="F108" s="166"/>
      <c r="G108" s="166"/>
      <c r="H108" s="166"/>
      <c r="I108" s="16"/>
      <c r="J108" s="16"/>
      <c r="K108" s="16"/>
      <c r="L108" s="17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</row>
    <row r="109" spans="1:65" ht="12" customHeight="1">
      <c r="A109" s="2"/>
      <c r="B109" s="6"/>
      <c r="C109" s="12" t="s">
        <v>123</v>
      </c>
      <c r="D109" s="2"/>
      <c r="E109" s="2"/>
      <c r="F109" s="2"/>
      <c r="G109" s="2"/>
      <c r="H109" s="2"/>
      <c r="I109" s="2"/>
      <c r="J109" s="2"/>
      <c r="K109" s="2"/>
      <c r="L109" s="6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</row>
    <row r="110" spans="1:65" ht="16.5" customHeight="1">
      <c r="A110" s="16"/>
      <c r="B110" s="17"/>
      <c r="C110" s="16"/>
      <c r="D110" s="16"/>
      <c r="E110" s="196" t="s">
        <v>453</v>
      </c>
      <c r="F110" s="166"/>
      <c r="G110" s="166"/>
      <c r="H110" s="166"/>
      <c r="I110" s="16"/>
      <c r="J110" s="16"/>
      <c r="K110" s="16"/>
      <c r="L110" s="17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</row>
    <row r="111" spans="1:65" ht="12" customHeight="1">
      <c r="A111" s="16"/>
      <c r="B111" s="17"/>
      <c r="C111" s="12" t="s">
        <v>454</v>
      </c>
      <c r="D111" s="16"/>
      <c r="E111" s="16"/>
      <c r="F111" s="16"/>
      <c r="G111" s="16"/>
      <c r="H111" s="16"/>
      <c r="I111" s="16"/>
      <c r="J111" s="16"/>
      <c r="K111" s="16"/>
      <c r="L111" s="17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</row>
    <row r="112" spans="1:65" ht="16.5" customHeight="1">
      <c r="A112" s="16"/>
      <c r="B112" s="17"/>
      <c r="C112" s="16"/>
      <c r="D112" s="16"/>
      <c r="E112" s="172" t="str">
        <f>E11</f>
        <v>02.10 - Výplně otvorů obvodových</v>
      </c>
      <c r="F112" s="166"/>
      <c r="G112" s="166"/>
      <c r="H112" s="166"/>
      <c r="I112" s="16"/>
      <c r="J112" s="16"/>
      <c r="K112" s="16"/>
      <c r="L112" s="17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</row>
    <row r="113" spans="1:65" ht="6.75" customHeight="1">
      <c r="A113" s="16"/>
      <c r="B113" s="17"/>
      <c r="C113" s="16"/>
      <c r="D113" s="16"/>
      <c r="E113" s="16"/>
      <c r="F113" s="16"/>
      <c r="G113" s="16"/>
      <c r="H113" s="16"/>
      <c r="I113" s="16"/>
      <c r="J113" s="16"/>
      <c r="K113" s="16"/>
      <c r="L113" s="17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</row>
    <row r="114" spans="1:65" ht="12" customHeight="1">
      <c r="A114" s="16"/>
      <c r="B114" s="17"/>
      <c r="C114" s="12" t="s">
        <v>17</v>
      </c>
      <c r="D114" s="16"/>
      <c r="E114" s="16"/>
      <c r="F114" s="10" t="str">
        <f>F14</f>
        <v xml:space="preserve"> </v>
      </c>
      <c r="G114" s="16"/>
      <c r="H114" s="16"/>
      <c r="I114" s="12" t="s">
        <v>19</v>
      </c>
      <c r="J114" s="40" t="str">
        <f>IF(J14="","",J14)</f>
        <v/>
      </c>
      <c r="K114" s="16"/>
      <c r="L114" s="17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</row>
    <row r="115" spans="1:65" ht="6.75" customHeight="1">
      <c r="A115" s="16"/>
      <c r="B115" s="17"/>
      <c r="C115" s="16"/>
      <c r="D115" s="16"/>
      <c r="E115" s="16"/>
      <c r="F115" s="16"/>
      <c r="G115" s="16"/>
      <c r="H115" s="16"/>
      <c r="I115" s="16"/>
      <c r="J115" s="16"/>
      <c r="K115" s="16"/>
      <c r="L115" s="17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</row>
    <row r="116" spans="1:65" ht="15" customHeight="1">
      <c r="A116" s="16"/>
      <c r="B116" s="17"/>
      <c r="C116" s="12" t="s">
        <v>20</v>
      </c>
      <c r="D116" s="16"/>
      <c r="E116" s="16"/>
      <c r="F116" s="10" t="str">
        <f>E17</f>
        <v>SŠS Vysoké Mýto. Komenského 1, 566 01 Vysoké Mýto</v>
      </c>
      <c r="G116" s="16"/>
      <c r="H116" s="16"/>
      <c r="I116" s="12" t="s">
        <v>25</v>
      </c>
      <c r="J116" s="14" t="str">
        <f>E23</f>
        <v xml:space="preserve"> </v>
      </c>
      <c r="K116" s="16"/>
      <c r="L116" s="17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</row>
    <row r="117" spans="1:65" ht="15" customHeight="1">
      <c r="A117" s="16"/>
      <c r="B117" s="17"/>
      <c r="C117" s="12" t="s">
        <v>51</v>
      </c>
      <c r="D117" s="16"/>
      <c r="E117" s="16"/>
      <c r="F117" s="10" t="str">
        <f>IF(E20="","",E20)</f>
        <v/>
      </c>
      <c r="G117" s="16"/>
      <c r="H117" s="16"/>
      <c r="I117" s="12" t="s">
        <v>27</v>
      </c>
      <c r="J117" s="14" t="str">
        <f>E26</f>
        <v xml:space="preserve"> </v>
      </c>
      <c r="K117" s="16"/>
      <c r="L117" s="17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</row>
    <row r="118" spans="1:65" ht="9.75" customHeight="1">
      <c r="A118" s="16"/>
      <c r="B118" s="17"/>
      <c r="C118" s="16"/>
      <c r="D118" s="16"/>
      <c r="E118" s="16"/>
      <c r="F118" s="16"/>
      <c r="G118" s="16"/>
      <c r="H118" s="16"/>
      <c r="I118" s="16"/>
      <c r="J118" s="16"/>
      <c r="K118" s="16"/>
      <c r="L118" s="17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</row>
    <row r="119" spans="1:65" ht="29.25" customHeight="1">
      <c r="A119" s="109"/>
      <c r="B119" s="110"/>
      <c r="C119" s="111" t="s">
        <v>149</v>
      </c>
      <c r="D119" s="112" t="s">
        <v>56</v>
      </c>
      <c r="E119" s="112" t="s">
        <v>52</v>
      </c>
      <c r="F119" s="112" t="s">
        <v>53</v>
      </c>
      <c r="G119" s="112" t="s">
        <v>150</v>
      </c>
      <c r="H119" s="112" t="s">
        <v>151</v>
      </c>
      <c r="I119" s="112" t="s">
        <v>152</v>
      </c>
      <c r="J119" s="112" t="s">
        <v>127</v>
      </c>
      <c r="K119" s="113" t="s">
        <v>153</v>
      </c>
      <c r="L119" s="110"/>
      <c r="M119" s="46" t="s">
        <v>1</v>
      </c>
      <c r="N119" s="47" t="s">
        <v>34</v>
      </c>
      <c r="O119" s="47" t="s">
        <v>154</v>
      </c>
      <c r="P119" s="47" t="s">
        <v>155</v>
      </c>
      <c r="Q119" s="47" t="s">
        <v>156</v>
      </c>
      <c r="R119" s="47" t="s">
        <v>157</v>
      </c>
      <c r="S119" s="47" t="s">
        <v>158</v>
      </c>
      <c r="T119" s="48" t="s">
        <v>159</v>
      </c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</row>
    <row r="120" spans="1:65" ht="22.5" customHeight="1">
      <c r="A120" s="16"/>
      <c r="B120" s="17"/>
      <c r="C120" s="52" t="s">
        <v>160</v>
      </c>
      <c r="D120" s="16"/>
      <c r="E120" s="16"/>
      <c r="F120" s="16"/>
      <c r="G120" s="16"/>
      <c r="H120" s="16"/>
      <c r="I120" s="16"/>
      <c r="J120" s="114">
        <f>BK120</f>
        <v>0</v>
      </c>
      <c r="K120" s="16"/>
      <c r="L120" s="17"/>
      <c r="M120" s="49"/>
      <c r="N120" s="41"/>
      <c r="O120" s="41"/>
      <c r="P120" s="115">
        <f>SUM(P121:P122)</f>
        <v>0</v>
      </c>
      <c r="Q120" s="41"/>
      <c r="R120" s="115">
        <f>SUM(R121:R122)</f>
        <v>0.63074531</v>
      </c>
      <c r="S120" s="41"/>
      <c r="T120" s="116">
        <f>SUM(T121:T122)</f>
        <v>0</v>
      </c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3" t="s">
        <v>70</v>
      </c>
      <c r="AU120" s="3" t="s">
        <v>129</v>
      </c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17">
        <f>SUM(BK121:BK122)</f>
        <v>0</v>
      </c>
      <c r="BL120" s="16"/>
      <c r="BM120" s="16"/>
    </row>
    <row r="121" spans="1:65" ht="24" customHeight="1">
      <c r="A121" s="16"/>
      <c r="B121" s="17"/>
      <c r="C121" s="147" t="s">
        <v>79</v>
      </c>
      <c r="D121" s="147" t="s">
        <v>462</v>
      </c>
      <c r="E121" s="148" t="s">
        <v>918</v>
      </c>
      <c r="F121" s="149" t="s">
        <v>919</v>
      </c>
      <c r="G121" s="150" t="s">
        <v>304</v>
      </c>
      <c r="H121" s="151">
        <v>11.191000000000001</v>
      </c>
      <c r="I121" s="135"/>
      <c r="J121" s="152">
        <f t="shared" ref="J121:J122" si="1">ROUND(I121*H121,2)</f>
        <v>0</v>
      </c>
      <c r="K121" s="149" t="s">
        <v>339</v>
      </c>
      <c r="L121" s="153"/>
      <c r="M121" s="154" t="s">
        <v>1</v>
      </c>
      <c r="N121" s="155" t="s">
        <v>35</v>
      </c>
      <c r="O121" s="139">
        <v>0</v>
      </c>
      <c r="P121" s="139">
        <f t="shared" ref="P121:P122" si="2">O121*H121</f>
        <v>0</v>
      </c>
      <c r="Q121" s="139">
        <v>2.741E-2</v>
      </c>
      <c r="R121" s="139">
        <f t="shared" ref="R121:R122" si="3">Q121*H121</f>
        <v>0.30674531000000005</v>
      </c>
      <c r="S121" s="139">
        <v>0</v>
      </c>
      <c r="T121" s="140">
        <f t="shared" ref="T121:T122" si="4">S121*H121</f>
        <v>0</v>
      </c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41" t="s">
        <v>195</v>
      </c>
      <c r="AS121" s="16"/>
      <c r="AT121" s="141" t="s">
        <v>462</v>
      </c>
      <c r="AU121" s="141" t="s">
        <v>71</v>
      </c>
      <c r="AV121" s="16"/>
      <c r="AW121" s="16"/>
      <c r="AX121" s="16"/>
      <c r="AY121" s="3" t="s">
        <v>163</v>
      </c>
      <c r="AZ121" s="16"/>
      <c r="BA121" s="16"/>
      <c r="BB121" s="16"/>
      <c r="BC121" s="16"/>
      <c r="BD121" s="16"/>
      <c r="BE121" s="142">
        <f t="shared" ref="BE121:BE122" si="5">IF(N121="základní",J121,0)</f>
        <v>0</v>
      </c>
      <c r="BF121" s="142">
        <f t="shared" ref="BF121:BF122" si="6">IF(N121="snížená",J121,0)</f>
        <v>0</v>
      </c>
      <c r="BG121" s="142">
        <f t="shared" ref="BG121:BG122" si="7">IF(N121="zákl. přenesená",J121,0)</f>
        <v>0</v>
      </c>
      <c r="BH121" s="142">
        <f t="shared" ref="BH121:BH122" si="8">IF(N121="sníž. přenesená",J121,0)</f>
        <v>0</v>
      </c>
      <c r="BI121" s="142">
        <f t="shared" ref="BI121:BI122" si="9">IF(N121="nulová",J121,0)</f>
        <v>0</v>
      </c>
      <c r="BJ121" s="3" t="s">
        <v>79</v>
      </c>
      <c r="BK121" s="142">
        <f t="shared" ref="BK121:BK122" si="10">ROUND(I121*H121,2)</f>
        <v>0</v>
      </c>
      <c r="BL121" s="3" t="s">
        <v>170</v>
      </c>
      <c r="BM121" s="141" t="s">
        <v>920</v>
      </c>
    </row>
    <row r="122" spans="1:65" ht="16.5" customHeight="1">
      <c r="A122" s="16"/>
      <c r="B122" s="17"/>
      <c r="C122" s="147" t="s">
        <v>81</v>
      </c>
      <c r="D122" s="147" t="s">
        <v>462</v>
      </c>
      <c r="E122" s="148" t="s">
        <v>921</v>
      </c>
      <c r="F122" s="149" t="s">
        <v>922</v>
      </c>
      <c r="G122" s="150" t="s">
        <v>338</v>
      </c>
      <c r="H122" s="151">
        <v>4</v>
      </c>
      <c r="I122" s="135"/>
      <c r="J122" s="152">
        <f t="shared" si="1"/>
        <v>0</v>
      </c>
      <c r="K122" s="149" t="s">
        <v>339</v>
      </c>
      <c r="L122" s="153"/>
      <c r="M122" s="156" t="s">
        <v>1</v>
      </c>
      <c r="N122" s="157" t="s">
        <v>35</v>
      </c>
      <c r="O122" s="145">
        <v>0</v>
      </c>
      <c r="P122" s="145">
        <f t="shared" si="2"/>
        <v>0</v>
      </c>
      <c r="Q122" s="145">
        <v>8.1000000000000003E-2</v>
      </c>
      <c r="R122" s="145">
        <f t="shared" si="3"/>
        <v>0.32400000000000001</v>
      </c>
      <c r="S122" s="145">
        <v>0</v>
      </c>
      <c r="T122" s="146">
        <f t="shared" si="4"/>
        <v>0</v>
      </c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41" t="s">
        <v>195</v>
      </c>
      <c r="AS122" s="16"/>
      <c r="AT122" s="141" t="s">
        <v>462</v>
      </c>
      <c r="AU122" s="141" t="s">
        <v>71</v>
      </c>
      <c r="AV122" s="16"/>
      <c r="AW122" s="16"/>
      <c r="AX122" s="16"/>
      <c r="AY122" s="3" t="s">
        <v>163</v>
      </c>
      <c r="AZ122" s="16"/>
      <c r="BA122" s="16"/>
      <c r="BB122" s="16"/>
      <c r="BC122" s="16"/>
      <c r="BD122" s="16"/>
      <c r="BE122" s="142">
        <f t="shared" si="5"/>
        <v>0</v>
      </c>
      <c r="BF122" s="142">
        <f t="shared" si="6"/>
        <v>0</v>
      </c>
      <c r="BG122" s="142">
        <f t="shared" si="7"/>
        <v>0</v>
      </c>
      <c r="BH122" s="142">
        <f t="shared" si="8"/>
        <v>0</v>
      </c>
      <c r="BI122" s="142">
        <f t="shared" si="9"/>
        <v>0</v>
      </c>
      <c r="BJ122" s="3" t="s">
        <v>79</v>
      </c>
      <c r="BK122" s="142">
        <f t="shared" si="10"/>
        <v>0</v>
      </c>
      <c r="BL122" s="3" t="s">
        <v>170</v>
      </c>
      <c r="BM122" s="141" t="s">
        <v>923</v>
      </c>
    </row>
    <row r="123" spans="1:65" ht="6.75" customHeight="1">
      <c r="A123" s="16"/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17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</row>
    <row r="124" spans="1:65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</row>
    <row r="125" spans="1:6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</row>
    <row r="126" spans="1:65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</row>
    <row r="127" spans="1:65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</row>
    <row r="128" spans="1:65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</row>
    <row r="129" spans="1:65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</row>
    <row r="130" spans="1:65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</row>
    <row r="131" spans="1:65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</row>
    <row r="132" spans="1:65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</row>
    <row r="133" spans="1:65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</row>
    <row r="134" spans="1:65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</row>
    <row r="135" spans="1:6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</row>
    <row r="136" spans="1:65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</row>
    <row r="137" spans="1:65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</row>
    <row r="138" spans="1:65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</row>
    <row r="139" spans="1:65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</row>
    <row r="140" spans="1:65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</row>
    <row r="141" spans="1:65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</row>
    <row r="142" spans="1:65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</row>
    <row r="143" spans="1:65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</row>
    <row r="144" spans="1:65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</row>
    <row r="145" spans="1:6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</row>
    <row r="146" spans="1:65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</row>
    <row r="147" spans="1:65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</row>
    <row r="148" spans="1:65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</row>
    <row r="149" spans="1:65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</row>
    <row r="150" spans="1:65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</row>
    <row r="151" spans="1:65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</row>
    <row r="152" spans="1:65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</row>
    <row r="153" spans="1:65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</row>
    <row r="154" spans="1:65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</row>
    <row r="155" spans="1:6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</row>
    <row r="156" spans="1:65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</row>
    <row r="157" spans="1:65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</row>
    <row r="158" spans="1:65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</row>
    <row r="159" spans="1:65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</row>
    <row r="160" spans="1:65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</row>
    <row r="161" spans="1:65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</row>
    <row r="162" spans="1:65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</row>
    <row r="163" spans="1:65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</row>
    <row r="164" spans="1:65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</row>
    <row r="165" spans="1: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</row>
    <row r="166" spans="1:65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</row>
    <row r="167" spans="1:65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</row>
    <row r="168" spans="1:65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</row>
    <row r="169" spans="1:65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</row>
    <row r="170" spans="1:65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</row>
    <row r="171" spans="1:65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</row>
    <row r="172" spans="1:65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</row>
    <row r="173" spans="1:65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</row>
    <row r="174" spans="1:65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</row>
    <row r="175" spans="1:6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</row>
    <row r="176" spans="1:65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</row>
    <row r="177" spans="1:65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</row>
    <row r="178" spans="1:65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</row>
    <row r="179" spans="1:65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</row>
    <row r="180" spans="1:65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</row>
    <row r="181" spans="1:65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</row>
    <row r="182" spans="1:65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</row>
    <row r="183" spans="1:65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</row>
    <row r="184" spans="1:65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</row>
    <row r="185" spans="1:6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</row>
    <row r="186" spans="1:65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</row>
    <row r="187" spans="1:65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</row>
    <row r="188" spans="1:65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</row>
    <row r="189" spans="1:65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</row>
    <row r="190" spans="1:65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</row>
    <row r="191" spans="1:65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</row>
    <row r="192" spans="1:65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</row>
    <row r="193" spans="1:65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</row>
    <row r="194" spans="1:65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</row>
    <row r="195" spans="1:6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</row>
    <row r="196" spans="1:65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</row>
    <row r="197" spans="1:65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</row>
    <row r="198" spans="1:65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</row>
    <row r="199" spans="1:65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</row>
    <row r="200" spans="1:65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</row>
    <row r="201" spans="1:65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</row>
    <row r="202" spans="1:65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</row>
    <row r="203" spans="1:65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</row>
    <row r="204" spans="1:65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</row>
    <row r="205" spans="1:6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1:65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</row>
    <row r="207" spans="1:65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</row>
    <row r="208" spans="1:65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</row>
    <row r="209" spans="1:65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</row>
    <row r="210" spans="1:65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</row>
    <row r="211" spans="1:65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</row>
    <row r="212" spans="1:65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</row>
    <row r="213" spans="1:65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</row>
    <row r="214" spans="1:65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</row>
    <row r="215" spans="1:6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</row>
    <row r="216" spans="1:65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</row>
    <row r="217" spans="1:65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</row>
    <row r="218" spans="1:65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</row>
    <row r="219" spans="1:65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</row>
    <row r="220" spans="1:65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</row>
    <row r="221" spans="1:65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</row>
    <row r="222" spans="1:65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</row>
    <row r="223" spans="1:65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</row>
    <row r="224" spans="1:65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</row>
    <row r="225" spans="1:6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</row>
    <row r="226" spans="1:65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</row>
    <row r="227" spans="1:6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</row>
    <row r="228" spans="1:6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</row>
    <row r="229" spans="1:6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</row>
    <row r="230" spans="1:6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</row>
    <row r="231" spans="1:6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</row>
    <row r="232" spans="1:6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</row>
    <row r="233" spans="1:6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</row>
    <row r="234" spans="1:6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</row>
    <row r="235" spans="1:6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</row>
    <row r="236" spans="1:6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</row>
    <row r="237" spans="1:6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</row>
    <row r="238" spans="1:6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</row>
    <row r="239" spans="1:6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</row>
    <row r="240" spans="1:6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</row>
    <row r="241" spans="1:6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</row>
    <row r="242" spans="1:6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</row>
    <row r="243" spans="1:6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</row>
    <row r="244" spans="1:6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</row>
    <row r="245" spans="1:6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spans="1:6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spans="1:6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spans="1:6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spans="1:6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spans="1:6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spans="1:6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</row>
    <row r="252" spans="1:6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</row>
    <row r="253" spans="1:6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spans="1:6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spans="1:6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spans="1:6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spans="1:6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spans="1:6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spans="1:6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spans="1:6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spans="1:6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</row>
    <row r="262" spans="1:6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spans="1:6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spans="1:6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spans="1: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spans="1:6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spans="1:6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spans="1:6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spans="1:6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spans="1:6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spans="1:6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spans="1:6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spans="1:6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spans="1:6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spans="1:6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spans="1:6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spans="1:6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spans="1:6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spans="1:6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spans="1:6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spans="1:6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spans="1:6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spans="1:6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spans="1:6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spans="1:6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spans="1:6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spans="1:6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spans="1:6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spans="1:6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spans="1:6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spans="1:6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spans="1:6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spans="1:6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spans="1:6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spans="1:6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spans="1:6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spans="1:6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spans="1:6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spans="1:6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spans="1:6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spans="1:6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spans="1:6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spans="1:6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spans="1:6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spans="1:6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spans="1:6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spans="1:6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spans="1:6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spans="1:6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spans="1:6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spans="1:6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spans="1:6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spans="1:6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spans="1:6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spans="1:6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spans="1:6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spans="1:6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spans="1:6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spans="1:6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spans="1:6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spans="1:6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spans="1:6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spans="1:6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spans="1:6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spans="1:6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spans="1:6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spans="1:6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spans="1:6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spans="1:6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spans="1:6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spans="1:6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spans="1:6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spans="1:6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spans="1:6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spans="1:6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spans="1:6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spans="1:6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spans="1:6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spans="1:6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spans="1:6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spans="1:6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spans="1:6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spans="1:6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spans="1:6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spans="1:6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spans="1:6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spans="1:6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spans="1:6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spans="1:6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spans="1:6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spans="1:6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spans="1:6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spans="1:6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spans="1:6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spans="1:6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spans="1:6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spans="1:6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spans="1:6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spans="1:6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spans="1:6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spans="1:6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spans="1:6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spans="1:6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spans="1:6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spans="1: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spans="1:6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spans="1:6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spans="1:6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spans="1:6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spans="1:6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spans="1:6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spans="1:6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spans="1:6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spans="1:6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spans="1:6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spans="1:6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spans="1:6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spans="1:6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spans="1:6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spans="1:6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spans="1:6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spans="1:6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spans="1:6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spans="1:6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spans="1:6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spans="1:6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spans="1:6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spans="1:6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spans="1:6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spans="1:6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spans="1:6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spans="1:6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spans="1:6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spans="1:6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spans="1:6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spans="1:6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spans="1:6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spans="1:6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spans="1:6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spans="1:6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spans="1:6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spans="1:6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spans="1:6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spans="1:6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spans="1:6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spans="1:6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spans="1:6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spans="1:6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spans="1:6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spans="1:6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spans="1:6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spans="1:6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spans="1:6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spans="1:6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spans="1:6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spans="1:6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spans="1:6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spans="1:6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spans="1:6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spans="1:6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spans="1:6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spans="1:6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spans="1:6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spans="1:6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spans="1:6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spans="1:6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spans="1:6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spans="1:6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spans="1:6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spans="1:6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spans="1:6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spans="1:6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spans="1:6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spans="1:6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spans="1:6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spans="1:6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spans="1:6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spans="1:6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spans="1:6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spans="1:6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spans="1:6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spans="1:6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spans="1:6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spans="1:6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spans="1:6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spans="1:6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spans="1:6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spans="1:6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spans="1:6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spans="1:6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spans="1:6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spans="1:6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spans="1:6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spans="1:6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spans="1:6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spans="1:6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spans="1:6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spans="1:6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spans="1:6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spans="1:6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spans="1:6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spans="1:6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spans="1:6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spans="1:6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spans="1: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spans="1:6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spans="1:6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spans="1:6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spans="1:6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spans="1:6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spans="1:6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spans="1:6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spans="1:6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spans="1:6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spans="1:6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spans="1:6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spans="1:6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spans="1:6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spans="1:6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spans="1:6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spans="1:6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spans="1:6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spans="1:6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spans="1:6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spans="1:6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spans="1:6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spans="1:6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spans="1:6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spans="1:6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spans="1:6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spans="1:6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spans="1:6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spans="1:6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spans="1:6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spans="1:6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spans="1:6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spans="1:6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spans="1:6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spans="1:6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spans="1:6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spans="1:6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spans="1:6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spans="1:6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spans="1:6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spans="1:6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spans="1:6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spans="1:6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spans="1:6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spans="1:6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spans="1:6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spans="1:6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spans="1:6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spans="1:6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spans="1:6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spans="1:6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spans="1:6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spans="1:6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spans="1:6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spans="1:6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spans="1:6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spans="1:6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spans="1:6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spans="1:6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spans="1:6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spans="1:6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spans="1:6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spans="1:6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spans="1:6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spans="1:6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spans="1:6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spans="1:6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spans="1:6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</row>
    <row r="533" spans="1:6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spans="1:6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spans="1:6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spans="1:6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spans="1:6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spans="1:6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spans="1:6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</row>
    <row r="540" spans="1:6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spans="1:6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spans="1:6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spans="1:6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spans="1:6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spans="1:6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spans="1:6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spans="1:6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spans="1:6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spans="1:6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spans="1:6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spans="1:6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spans="1:6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spans="1:6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spans="1:6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spans="1:6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spans="1:6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spans="1:6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spans="1:6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spans="1:6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spans="1:6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spans="1:6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spans="1:6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spans="1:6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spans="1:6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spans="1: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spans="1:6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spans="1:6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spans="1:6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spans="1:6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spans="1:6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spans="1:6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spans="1:6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spans="1:6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spans="1:6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spans="1:6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spans="1:6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spans="1:6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spans="1:6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spans="1:6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</row>
    <row r="580" spans="1:6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spans="1:6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spans="1:6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spans="1:6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spans="1:6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spans="1:6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spans="1:6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spans="1:6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spans="1:6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spans="1:6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</row>
    <row r="590" spans="1:6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spans="1:6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spans="1:6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spans="1:6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spans="1:6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spans="1:6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spans="1:6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spans="1:6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spans="1:6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spans="1:6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spans="1:6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spans="1:6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spans="1:6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spans="1:6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spans="1:6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spans="1:6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spans="1:6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spans="1:6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spans="1:6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spans="1:6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spans="1:6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</row>
    <row r="611" spans="1:6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spans="1:6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spans="1:6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spans="1:6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spans="1:6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spans="1:6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spans="1:6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spans="1:6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</row>
    <row r="619" spans="1:6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spans="1:6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spans="1:6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spans="1:6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spans="1:6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spans="1:6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spans="1:6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spans="1:6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spans="1:6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spans="1:6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spans="1:6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spans="1:6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spans="1:6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spans="1:6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spans="1:6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spans="1:6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spans="1:6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spans="1:6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spans="1:6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spans="1:6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spans="1:6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spans="1:6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spans="1:6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spans="1:6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spans="1:6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spans="1:6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spans="1:6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spans="1:6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spans="1:6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spans="1:6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spans="1:6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spans="1:6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spans="1:6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spans="1:6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spans="1:6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spans="1:6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spans="1:6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spans="1:6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spans="1:6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spans="1:6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spans="1:6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spans="1:6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spans="1:6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spans="1:6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spans="1:6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</row>
    <row r="664" spans="1:6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</row>
    <row r="665" spans="1: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</row>
    <row r="666" spans="1:6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</row>
    <row r="667" spans="1:6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</row>
    <row r="668" spans="1:6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</row>
    <row r="669" spans="1:6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</row>
    <row r="670" spans="1:6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</row>
    <row r="671" spans="1:6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</row>
    <row r="672" spans="1:6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</row>
    <row r="673" spans="1:6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</row>
    <row r="674" spans="1:6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</row>
    <row r="675" spans="1:6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</row>
    <row r="676" spans="1:6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</row>
    <row r="677" spans="1:6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</row>
    <row r="678" spans="1:6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</row>
    <row r="679" spans="1:6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</row>
    <row r="680" spans="1:6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</row>
    <row r="681" spans="1:6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</row>
    <row r="682" spans="1:6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</row>
    <row r="683" spans="1:6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</row>
    <row r="684" spans="1:6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</row>
    <row r="685" spans="1:6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</row>
    <row r="686" spans="1:6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</row>
    <row r="687" spans="1:6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</row>
    <row r="688" spans="1:6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</row>
    <row r="689" spans="1:6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</row>
    <row r="690" spans="1:6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</row>
    <row r="691" spans="1:6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</row>
    <row r="692" spans="1:6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</row>
    <row r="693" spans="1:6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</row>
    <row r="694" spans="1:6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</row>
    <row r="695" spans="1:6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</row>
    <row r="696" spans="1:6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</row>
    <row r="697" spans="1:6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</row>
    <row r="698" spans="1:6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</row>
    <row r="699" spans="1:6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</row>
    <row r="700" spans="1:6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</row>
    <row r="701" spans="1:6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</row>
    <row r="702" spans="1:6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</row>
    <row r="703" spans="1:6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</row>
    <row r="704" spans="1:6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</row>
    <row r="705" spans="1:6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</row>
    <row r="706" spans="1:6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</row>
    <row r="707" spans="1:6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</row>
    <row r="708" spans="1:6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</row>
    <row r="709" spans="1:6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</row>
    <row r="710" spans="1:6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</row>
    <row r="711" spans="1:6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</row>
    <row r="712" spans="1:6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</row>
    <row r="713" spans="1:6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</row>
    <row r="714" spans="1:6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</row>
    <row r="715" spans="1:6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</row>
    <row r="716" spans="1:6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</row>
    <row r="717" spans="1:6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</row>
    <row r="718" spans="1:6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</row>
    <row r="719" spans="1:6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</row>
    <row r="720" spans="1:6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</row>
    <row r="721" spans="1:6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</row>
    <row r="722" spans="1:6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</row>
    <row r="723" spans="1:6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</row>
    <row r="724" spans="1:6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</row>
    <row r="725" spans="1:6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</row>
    <row r="726" spans="1:6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</row>
    <row r="727" spans="1:6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</row>
    <row r="728" spans="1:6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</row>
    <row r="729" spans="1:6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</row>
    <row r="730" spans="1:6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</row>
    <row r="731" spans="1:6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</row>
    <row r="732" spans="1:6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</row>
    <row r="733" spans="1:6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</row>
    <row r="734" spans="1:6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</row>
    <row r="735" spans="1:6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</row>
    <row r="736" spans="1:6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</row>
    <row r="737" spans="1:6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</row>
    <row r="738" spans="1:6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</row>
    <row r="739" spans="1:6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</row>
    <row r="740" spans="1:6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</row>
    <row r="741" spans="1:6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</row>
    <row r="742" spans="1:6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</row>
    <row r="743" spans="1:6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</row>
    <row r="744" spans="1:6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</row>
    <row r="745" spans="1:6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</row>
    <row r="746" spans="1:6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</row>
    <row r="747" spans="1:6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</row>
    <row r="748" spans="1:6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</row>
    <row r="749" spans="1:6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</row>
    <row r="750" spans="1:6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</row>
    <row r="751" spans="1:6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</row>
    <row r="752" spans="1:6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</row>
    <row r="753" spans="1:6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</row>
    <row r="754" spans="1:6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</row>
    <row r="755" spans="1:6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</row>
    <row r="756" spans="1:6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</row>
    <row r="757" spans="1:6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</row>
    <row r="758" spans="1:6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</row>
    <row r="759" spans="1:6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</row>
    <row r="760" spans="1:6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</row>
    <row r="761" spans="1:6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</row>
    <row r="762" spans="1:6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</row>
    <row r="763" spans="1:6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</row>
    <row r="764" spans="1:6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</row>
    <row r="765" spans="1: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</row>
    <row r="766" spans="1:6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</row>
    <row r="767" spans="1:6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</row>
    <row r="768" spans="1:6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</row>
    <row r="769" spans="1:6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</row>
    <row r="770" spans="1:6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</row>
    <row r="771" spans="1:6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</row>
    <row r="772" spans="1:6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</row>
    <row r="773" spans="1:6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</row>
    <row r="774" spans="1:6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</row>
    <row r="775" spans="1:6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</row>
    <row r="776" spans="1:6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</row>
    <row r="777" spans="1:6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</row>
    <row r="778" spans="1:6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</row>
    <row r="779" spans="1:6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</row>
    <row r="780" spans="1:6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</row>
    <row r="781" spans="1:6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</row>
    <row r="782" spans="1:6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</row>
    <row r="783" spans="1:6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</row>
    <row r="784" spans="1:6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</row>
    <row r="785" spans="1:6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</row>
    <row r="786" spans="1:6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</row>
    <row r="787" spans="1:6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</row>
    <row r="788" spans="1:6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</row>
    <row r="789" spans="1:6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</row>
    <row r="790" spans="1:6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</row>
    <row r="791" spans="1:6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</row>
    <row r="792" spans="1:6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</row>
    <row r="793" spans="1:6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</row>
    <row r="794" spans="1:6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</row>
    <row r="795" spans="1:6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</row>
    <row r="796" spans="1:6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</row>
    <row r="797" spans="1:6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</row>
    <row r="798" spans="1:6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</row>
    <row r="799" spans="1:6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</row>
    <row r="800" spans="1:6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</row>
    <row r="801" spans="1:6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</row>
    <row r="802" spans="1:6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</row>
    <row r="803" spans="1:6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</row>
    <row r="804" spans="1:6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</row>
    <row r="805" spans="1:6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</row>
    <row r="806" spans="1:6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</row>
    <row r="807" spans="1:6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</row>
    <row r="808" spans="1:6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</row>
    <row r="809" spans="1:6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</row>
    <row r="810" spans="1:6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</row>
    <row r="811" spans="1:6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</row>
    <row r="812" spans="1:6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</row>
    <row r="813" spans="1:6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</row>
    <row r="814" spans="1:6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</row>
    <row r="815" spans="1:6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spans="1:6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spans="1:6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</row>
    <row r="818" spans="1:6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spans="1:6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spans="1:6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spans="1:6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spans="1:6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spans="1:6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spans="1:6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spans="1:6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spans="1:6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</row>
    <row r="827" spans="1:6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spans="1:6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</row>
    <row r="829" spans="1:6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spans="1:6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spans="1:6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spans="1:6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</row>
    <row r="833" spans="1:6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spans="1:6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spans="1:6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spans="1:6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spans="1:6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spans="1:6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spans="1:6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spans="1:6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spans="1:6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spans="1:6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spans="1:6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spans="1:6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spans="1:6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spans="1:6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</row>
    <row r="847" spans="1:6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</row>
    <row r="848" spans="1:6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spans="1:6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spans="1:6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spans="1:6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spans="1:6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spans="1:6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spans="1:6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spans="1:6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spans="1:6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spans="1:6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spans="1:6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spans="1:6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spans="1:6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spans="1:6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spans="1:6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spans="1:6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spans="1:6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spans="1: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spans="1:6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spans="1:6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spans="1:6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spans="1:6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spans="1:6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spans="1:6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spans="1:6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spans="1:6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spans="1:6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spans="1:6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spans="1:6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spans="1:6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spans="1:6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spans="1:6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spans="1:6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spans="1:6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spans="1:6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</row>
    <row r="883" spans="1:6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spans="1:6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spans="1:6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spans="1:6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spans="1:6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spans="1:6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spans="1:6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spans="1:6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spans="1:6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spans="1:6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spans="1:6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spans="1:6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spans="1:6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</row>
    <row r="896" spans="1:6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spans="1:6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spans="1:6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spans="1:6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spans="1:6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spans="1:6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spans="1:6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spans="1:6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spans="1:6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spans="1:6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spans="1:6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spans="1:6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spans="1:6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spans="1:6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spans="1:6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</row>
    <row r="911" spans="1:6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spans="1:6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spans="1:6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spans="1:6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</row>
    <row r="915" spans="1:6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</row>
    <row r="916" spans="1:6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spans="1:6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spans="1:6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spans="1:6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spans="1:6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spans="1:6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spans="1:6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</row>
    <row r="923" spans="1:6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spans="1:6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spans="1:6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spans="1:6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spans="1:6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spans="1:6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spans="1:6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spans="1:6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spans="1:6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spans="1:6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spans="1:6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spans="1:6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spans="1:6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spans="1:6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spans="1:6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spans="1:6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spans="1:6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spans="1:6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</row>
    <row r="941" spans="1:6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spans="1:6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spans="1:6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spans="1:6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spans="1:6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spans="1:6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spans="1:6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spans="1:6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</row>
    <row r="949" spans="1:6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</row>
    <row r="950" spans="1:6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spans="1:6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spans="1:6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spans="1:6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spans="1:6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spans="1:6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spans="1:6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spans="1:6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spans="1:6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spans="1:6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spans="1:6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spans="1:6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spans="1:6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spans="1:6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spans="1:6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spans="1: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spans="1:6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spans="1:6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spans="1:6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spans="1:6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spans="1:6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spans="1:6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spans="1:6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spans="1:6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spans="1:6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spans="1:6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spans="1:6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spans="1:6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spans="1:6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spans="1:6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spans="1:6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spans="1:6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</row>
    <row r="982" spans="1:6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spans="1:6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spans="1:6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spans="1:6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spans="1:6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spans="1:6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spans="1:6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spans="1:6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spans="1:6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</row>
    <row r="991" spans="1:6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spans="1:65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spans="1:65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spans="1:65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spans="1:6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spans="1:65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spans="1:65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spans="1:65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spans="1:65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spans="1:65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</sheetData>
  <autoFilter ref="C119:K122" xr:uid="{00000000-0009-0000-0000-00000B000000}"/>
  <mergeCells count="14">
    <mergeCell ref="E85:H85"/>
    <mergeCell ref="D20:H20"/>
    <mergeCell ref="L2:V2"/>
    <mergeCell ref="E7:H7"/>
    <mergeCell ref="E9:H9"/>
    <mergeCell ref="E11:H11"/>
    <mergeCell ref="E29:H29"/>
    <mergeCell ref="J16:K16"/>
    <mergeCell ref="J17:K17"/>
    <mergeCell ref="E87:H87"/>
    <mergeCell ref="E89:H89"/>
    <mergeCell ref="E108:H108"/>
    <mergeCell ref="E110:H110"/>
    <mergeCell ref="E112:H112"/>
  </mergeCells>
  <pageMargins left="0.39374999999999999" right="0.39374999999999999" top="0.39374999999999999" bottom="0.39374999999999999" header="0" footer="0"/>
  <pageSetup paperSize="9" orientation="portrait"/>
  <headerFooter>
    <oddFooter>&amp;CStrana &amp;P z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M1000"/>
  <sheetViews>
    <sheetView showGridLines="0" topLeftCell="A98" workbookViewId="0">
      <selection activeCell="I121" sqref="I121"/>
    </sheetView>
  </sheetViews>
  <sheetFormatPr defaultColWidth="16.83203125" defaultRowHeight="15" customHeight="1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 customWidth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 customWidth="1"/>
  </cols>
  <sheetData>
    <row r="1" spans="1:65" ht="11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pans="1:65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187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3" t="s">
        <v>118</v>
      </c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spans="1:65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" t="s">
        <v>81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spans="1:65" ht="24.75" customHeight="1">
      <c r="A4" s="2"/>
      <c r="B4" s="6"/>
      <c r="C4" s="2"/>
      <c r="D4" s="7" t="s">
        <v>122</v>
      </c>
      <c r="E4" s="2"/>
      <c r="F4" s="2"/>
      <c r="G4" s="2"/>
      <c r="H4" s="2"/>
      <c r="I4" s="2"/>
      <c r="J4" s="2"/>
      <c r="K4" s="2"/>
      <c r="L4" s="6"/>
      <c r="M4" s="83" t="s">
        <v>10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3" t="s">
        <v>4</v>
      </c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65" ht="6.75" customHeight="1">
      <c r="A5" s="2"/>
      <c r="B5" s="6"/>
      <c r="C5" s="2"/>
      <c r="D5" s="2"/>
      <c r="E5" s="2"/>
      <c r="F5" s="2"/>
      <c r="G5" s="2"/>
      <c r="H5" s="2"/>
      <c r="I5" s="2"/>
      <c r="J5" s="2"/>
      <c r="K5" s="2"/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65" ht="12" customHeight="1">
      <c r="A6" s="2"/>
      <c r="B6" s="6"/>
      <c r="C6" s="2"/>
      <c r="D6" s="12" t="s">
        <v>14</v>
      </c>
      <c r="E6" s="2"/>
      <c r="F6" s="2"/>
      <c r="G6" s="2"/>
      <c r="H6" s="2"/>
      <c r="I6" s="2"/>
      <c r="J6" s="2"/>
      <c r="K6" s="2"/>
      <c r="L6" s="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65" ht="16.5" customHeight="1">
      <c r="A7" s="2"/>
      <c r="B7" s="6"/>
      <c r="C7" s="2"/>
      <c r="D7" s="2"/>
      <c r="E7" s="196" t="str">
        <f>'Rekapitulace stavby'!K6</f>
        <v>Laboratoř betonu a mechaniky zemin</v>
      </c>
      <c r="F7" s="166"/>
      <c r="G7" s="166"/>
      <c r="H7" s="166"/>
      <c r="I7" s="2"/>
      <c r="J7" s="2"/>
      <c r="K7" s="2"/>
      <c r="L7" s="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65" ht="12" customHeight="1">
      <c r="A8" s="2"/>
      <c r="B8" s="6"/>
      <c r="C8" s="2"/>
      <c r="D8" s="12" t="s">
        <v>123</v>
      </c>
      <c r="E8" s="2"/>
      <c r="F8" s="2"/>
      <c r="G8" s="2"/>
      <c r="H8" s="2"/>
      <c r="I8" s="2"/>
      <c r="J8" s="2"/>
      <c r="K8" s="2"/>
      <c r="L8" s="6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</row>
    <row r="9" spans="1:65" ht="16.5" customHeight="1">
      <c r="A9" s="16"/>
      <c r="B9" s="17"/>
      <c r="C9" s="16"/>
      <c r="D9" s="16"/>
      <c r="E9" s="196" t="s">
        <v>453</v>
      </c>
      <c r="F9" s="166"/>
      <c r="G9" s="166"/>
      <c r="H9" s="166"/>
      <c r="I9" s="16"/>
      <c r="J9" s="16"/>
      <c r="K9" s="16"/>
      <c r="L9" s="17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</row>
    <row r="10" spans="1:65" ht="12" customHeight="1">
      <c r="A10" s="16"/>
      <c r="B10" s="17"/>
      <c r="C10" s="16"/>
      <c r="D10" s="12" t="s">
        <v>454</v>
      </c>
      <c r="E10" s="16"/>
      <c r="F10" s="16"/>
      <c r="G10" s="16"/>
      <c r="H10" s="16"/>
      <c r="I10" s="16"/>
      <c r="J10" s="16"/>
      <c r="K10" s="16"/>
      <c r="L10" s="17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</row>
    <row r="11" spans="1:65" ht="16.5" customHeight="1">
      <c r="A11" s="16"/>
      <c r="B11" s="17"/>
      <c r="C11" s="16"/>
      <c r="D11" s="16"/>
      <c r="E11" s="172" t="s">
        <v>924</v>
      </c>
      <c r="F11" s="166"/>
      <c r="G11" s="166"/>
      <c r="H11" s="166"/>
      <c r="I11" s="16"/>
      <c r="J11" s="16"/>
      <c r="K11" s="16"/>
      <c r="L11" s="17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</row>
    <row r="12" spans="1:65" ht="11.25">
      <c r="A12" s="16"/>
      <c r="B12" s="17"/>
      <c r="C12" s="16"/>
      <c r="D12" s="16"/>
      <c r="E12" s="16"/>
      <c r="F12" s="16"/>
      <c r="G12" s="16"/>
      <c r="H12" s="16"/>
      <c r="I12" s="16"/>
      <c r="J12" s="16"/>
      <c r="K12" s="16"/>
      <c r="L12" s="17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</row>
    <row r="13" spans="1:65" ht="12" customHeight="1">
      <c r="A13" s="16"/>
      <c r="B13" s="17"/>
      <c r="C13" s="16"/>
      <c r="D13" s="12" t="s">
        <v>15</v>
      </c>
      <c r="E13" s="16"/>
      <c r="F13" s="10" t="s">
        <v>1</v>
      </c>
      <c r="G13" s="16"/>
      <c r="H13" s="16"/>
      <c r="I13" s="12" t="s">
        <v>16</v>
      </c>
      <c r="J13" s="10" t="s">
        <v>1</v>
      </c>
      <c r="K13" s="16"/>
      <c r="L13" s="17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</row>
    <row r="14" spans="1:65" ht="12" customHeight="1">
      <c r="A14" s="16"/>
      <c r="B14" s="17"/>
      <c r="C14" s="16"/>
      <c r="D14" s="12" t="s">
        <v>17</v>
      </c>
      <c r="E14" s="16"/>
      <c r="F14" s="10" t="s">
        <v>18</v>
      </c>
      <c r="G14" s="16"/>
      <c r="H14" s="16"/>
      <c r="I14" s="12" t="s">
        <v>19</v>
      </c>
      <c r="J14" s="40"/>
      <c r="K14" s="16"/>
      <c r="L14" s="17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</row>
    <row r="15" spans="1:65" ht="10.5" customHeight="1">
      <c r="A15" s="16"/>
      <c r="B15" s="17"/>
      <c r="C15" s="16"/>
      <c r="D15" s="16"/>
      <c r="E15" s="16"/>
      <c r="F15" s="16"/>
      <c r="G15" s="16"/>
      <c r="H15" s="16"/>
      <c r="I15" s="16"/>
      <c r="J15" s="16"/>
      <c r="K15" s="16"/>
      <c r="L15" s="17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</row>
    <row r="16" spans="1:65" ht="12" customHeight="1">
      <c r="A16" s="16"/>
      <c r="B16" s="17"/>
      <c r="C16" s="16"/>
      <c r="D16" s="13" t="s">
        <v>20</v>
      </c>
      <c r="E16" s="16"/>
      <c r="F16" s="16"/>
      <c r="G16" s="16"/>
      <c r="H16" s="16"/>
      <c r="I16" s="13" t="s">
        <v>21</v>
      </c>
      <c r="J16" s="193">
        <v>49314785</v>
      </c>
      <c r="K16" s="193"/>
      <c r="L16" s="17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</row>
    <row r="17" spans="1:65" ht="18" customHeight="1">
      <c r="A17" s="16"/>
      <c r="B17" s="17"/>
      <c r="C17" s="16"/>
      <c r="D17" s="161"/>
      <c r="E17" s="162" t="s">
        <v>946</v>
      </c>
      <c r="F17" s="161"/>
      <c r="G17" s="161"/>
      <c r="H17" s="161"/>
      <c r="I17" s="160" t="s">
        <v>22</v>
      </c>
      <c r="J17" s="199" t="s">
        <v>947</v>
      </c>
      <c r="K17" s="199"/>
      <c r="L17" s="17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</row>
    <row r="18" spans="1:65" ht="6.75" customHeight="1">
      <c r="A18" s="16"/>
      <c r="B18" s="17"/>
      <c r="C18" s="16"/>
      <c r="D18" s="161"/>
      <c r="E18" s="161"/>
      <c r="F18" s="161"/>
      <c r="G18" s="161"/>
      <c r="H18" s="161"/>
      <c r="I18" s="161"/>
      <c r="J18" s="161"/>
      <c r="K18" s="161"/>
      <c r="L18" s="17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</row>
    <row r="19" spans="1:65" ht="12" customHeight="1">
      <c r="A19" s="16"/>
      <c r="B19" s="17"/>
      <c r="C19" s="16"/>
      <c r="D19" s="160" t="s">
        <v>23</v>
      </c>
      <c r="E19" s="161"/>
      <c r="F19" s="161"/>
      <c r="G19" s="161"/>
      <c r="H19" s="161"/>
      <c r="I19" s="160" t="s">
        <v>21</v>
      </c>
      <c r="J19" s="162" t="str">
        <f>'Rekapitulace stavby'!AM13</f>
        <v>Vyplň</v>
      </c>
      <c r="K19" s="161"/>
      <c r="L19" s="17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</row>
    <row r="20" spans="1:65" ht="18" customHeight="1">
      <c r="A20" s="16"/>
      <c r="B20" s="17"/>
      <c r="C20" s="16"/>
      <c r="D20" s="197" t="str">
        <f>'Rekapitulace stavby'!D14</f>
        <v>Vyplň</v>
      </c>
      <c r="E20" s="198"/>
      <c r="F20" s="198"/>
      <c r="G20" s="198"/>
      <c r="H20" s="198"/>
      <c r="I20" s="160" t="s">
        <v>22</v>
      </c>
      <c r="J20" s="162" t="str">
        <f>'Rekapitulace stavby'!AM14</f>
        <v>Vyplň</v>
      </c>
      <c r="K20" s="161"/>
      <c r="L20" s="17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</row>
    <row r="21" spans="1:65" ht="6.75" customHeight="1">
      <c r="A21" s="16"/>
      <c r="B21" s="17"/>
      <c r="C21" s="16"/>
      <c r="D21" s="16"/>
      <c r="E21" s="16"/>
      <c r="F21" s="16"/>
      <c r="G21" s="16"/>
      <c r="H21" s="16"/>
      <c r="I21" s="16"/>
      <c r="J21" s="16"/>
      <c r="K21" s="16"/>
      <c r="L21" s="17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</row>
    <row r="22" spans="1:65" ht="12" customHeight="1">
      <c r="A22" s="16"/>
      <c r="B22" s="17"/>
      <c r="C22" s="16"/>
      <c r="D22" s="12" t="s">
        <v>25</v>
      </c>
      <c r="E22" s="16"/>
      <c r="F22" s="16"/>
      <c r="G22" s="16"/>
      <c r="H22" s="16"/>
      <c r="I22" s="12" t="s">
        <v>21</v>
      </c>
      <c r="J22" s="10" t="str">
        <f>IF('Rekapitulace stavby'!AN16="","",'Rekapitulace stavby'!AN16)</f>
        <v/>
      </c>
      <c r="K22" s="16"/>
      <c r="L22" s="17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</row>
    <row r="23" spans="1:65" ht="18" customHeight="1">
      <c r="A23" s="16"/>
      <c r="B23" s="17"/>
      <c r="C23" s="16"/>
      <c r="D23" s="16"/>
      <c r="E23" s="10" t="str">
        <f>IF('Rekapitulace stavby'!E17="","",'Rekapitulace stavby'!E17)</f>
        <v xml:space="preserve"> </v>
      </c>
      <c r="F23" s="16"/>
      <c r="G23" s="16"/>
      <c r="H23" s="16"/>
      <c r="I23" s="12" t="s">
        <v>22</v>
      </c>
      <c r="J23" s="10" t="str">
        <f>IF('Rekapitulace stavby'!AN17="","",'Rekapitulace stavby'!AN17)</f>
        <v/>
      </c>
      <c r="K23" s="16"/>
      <c r="L23" s="17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</row>
    <row r="24" spans="1:65" ht="6.75" customHeight="1">
      <c r="A24" s="16"/>
      <c r="B24" s="17"/>
      <c r="C24" s="16"/>
      <c r="D24" s="16"/>
      <c r="E24" s="16"/>
      <c r="F24" s="16"/>
      <c r="G24" s="16"/>
      <c r="H24" s="16"/>
      <c r="I24" s="16"/>
      <c r="J24" s="16"/>
      <c r="K24" s="16"/>
      <c r="L24" s="17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</row>
    <row r="25" spans="1:65" ht="12" customHeight="1">
      <c r="A25" s="16"/>
      <c r="B25" s="17"/>
      <c r="C25" s="16"/>
      <c r="D25" s="12" t="s">
        <v>27</v>
      </c>
      <c r="E25" s="16"/>
      <c r="F25" s="16"/>
      <c r="G25" s="16"/>
      <c r="H25" s="16"/>
      <c r="I25" s="12" t="s">
        <v>21</v>
      </c>
      <c r="J25" s="10" t="str">
        <f>IF('Rekapitulace stavby'!AN19="","",'Rekapitulace stavby'!AN19)</f>
        <v/>
      </c>
      <c r="K25" s="16"/>
      <c r="L25" s="17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</row>
    <row r="26" spans="1:65" ht="18" customHeight="1">
      <c r="A26" s="16"/>
      <c r="B26" s="17"/>
      <c r="C26" s="16"/>
      <c r="D26" s="16"/>
      <c r="E26" s="10" t="str">
        <f>IF('Rekapitulace stavby'!E20="","",'Rekapitulace stavby'!E20)</f>
        <v xml:space="preserve"> </v>
      </c>
      <c r="F26" s="16"/>
      <c r="G26" s="16"/>
      <c r="H26" s="16"/>
      <c r="I26" s="12" t="s">
        <v>22</v>
      </c>
      <c r="J26" s="10" t="str">
        <f>IF('Rekapitulace stavby'!AN20="","",'Rekapitulace stavby'!AN20)</f>
        <v/>
      </c>
      <c r="K26" s="16"/>
      <c r="L26" s="17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</row>
    <row r="27" spans="1:65" ht="6.75" customHeight="1">
      <c r="A27" s="16"/>
      <c r="B27" s="17"/>
      <c r="C27" s="16"/>
      <c r="D27" s="16"/>
      <c r="E27" s="16"/>
      <c r="F27" s="16"/>
      <c r="G27" s="16"/>
      <c r="H27" s="16"/>
      <c r="I27" s="16"/>
      <c r="J27" s="16"/>
      <c r="K27" s="16"/>
      <c r="L27" s="17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</row>
    <row r="28" spans="1:65" ht="12" customHeight="1">
      <c r="A28" s="16"/>
      <c r="B28" s="17"/>
      <c r="C28" s="16"/>
      <c r="D28" s="12" t="s">
        <v>28</v>
      </c>
      <c r="E28" s="16"/>
      <c r="F28" s="16"/>
      <c r="G28" s="16"/>
      <c r="H28" s="16"/>
      <c r="I28" s="16"/>
      <c r="J28" s="16"/>
      <c r="K28" s="16"/>
      <c r="L28" s="17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</row>
    <row r="29" spans="1:65" ht="16.5" customHeight="1">
      <c r="A29" s="84"/>
      <c r="B29" s="85"/>
      <c r="C29" s="84"/>
      <c r="D29" s="84"/>
      <c r="E29" s="190" t="s">
        <v>1</v>
      </c>
      <c r="F29" s="166"/>
      <c r="G29" s="166"/>
      <c r="H29" s="166"/>
      <c r="I29" s="84"/>
      <c r="J29" s="84"/>
      <c r="K29" s="84"/>
      <c r="L29" s="85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</row>
    <row r="30" spans="1:65" ht="6.75" customHeight="1">
      <c r="A30" s="16"/>
      <c r="B30" s="17"/>
      <c r="C30" s="16"/>
      <c r="D30" s="16"/>
      <c r="E30" s="16"/>
      <c r="F30" s="16"/>
      <c r="G30" s="16"/>
      <c r="H30" s="16"/>
      <c r="I30" s="16"/>
      <c r="J30" s="16"/>
      <c r="K30" s="16"/>
      <c r="L30" s="17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</row>
    <row r="31" spans="1:65" ht="6.75" customHeight="1">
      <c r="A31" s="16"/>
      <c r="B31" s="17"/>
      <c r="C31" s="16"/>
      <c r="D31" s="41"/>
      <c r="E31" s="41"/>
      <c r="F31" s="41"/>
      <c r="G31" s="41"/>
      <c r="H31" s="41"/>
      <c r="I31" s="41"/>
      <c r="J31" s="41"/>
      <c r="K31" s="41"/>
      <c r="L31" s="17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</row>
    <row r="32" spans="1:65" ht="24.75" customHeight="1">
      <c r="A32" s="16"/>
      <c r="B32" s="17"/>
      <c r="C32" s="16"/>
      <c r="D32" s="86" t="s">
        <v>30</v>
      </c>
      <c r="E32" s="16"/>
      <c r="F32" s="16"/>
      <c r="G32" s="16"/>
      <c r="H32" s="16"/>
      <c r="I32" s="16"/>
      <c r="J32" s="54">
        <f>ROUND(J120, 2)</f>
        <v>0</v>
      </c>
      <c r="K32" s="16"/>
      <c r="L32" s="17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</row>
    <row r="33" spans="1:65" ht="6.75" customHeight="1">
      <c r="A33" s="16"/>
      <c r="B33" s="17"/>
      <c r="C33" s="16"/>
      <c r="D33" s="41"/>
      <c r="E33" s="41"/>
      <c r="F33" s="41"/>
      <c r="G33" s="41"/>
      <c r="H33" s="41"/>
      <c r="I33" s="41"/>
      <c r="J33" s="41"/>
      <c r="K33" s="41"/>
      <c r="L33" s="17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</row>
    <row r="34" spans="1:65" ht="14.25" customHeight="1">
      <c r="A34" s="16"/>
      <c r="B34" s="17"/>
      <c r="C34" s="16"/>
      <c r="D34" s="16"/>
      <c r="E34" s="16"/>
      <c r="F34" s="20" t="s">
        <v>32</v>
      </c>
      <c r="G34" s="16"/>
      <c r="H34" s="16"/>
      <c r="I34" s="20" t="s">
        <v>31</v>
      </c>
      <c r="J34" s="20" t="s">
        <v>33</v>
      </c>
      <c r="K34" s="16"/>
      <c r="L34" s="17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</row>
    <row r="35" spans="1:65" ht="14.25" customHeight="1">
      <c r="A35" s="16"/>
      <c r="B35" s="17"/>
      <c r="C35" s="16"/>
      <c r="D35" s="87" t="s">
        <v>34</v>
      </c>
      <c r="E35" s="12" t="s">
        <v>35</v>
      </c>
      <c r="F35" s="76">
        <f>ROUND((SUM(BE120:BE125)),  2)</f>
        <v>0</v>
      </c>
      <c r="G35" s="16"/>
      <c r="H35" s="16"/>
      <c r="I35" s="88">
        <v>0.21</v>
      </c>
      <c r="J35" s="76">
        <f>ROUND(((SUM(BE120:BE125))*I35),  2)</f>
        <v>0</v>
      </c>
      <c r="K35" s="16"/>
      <c r="L35" s="17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</row>
    <row r="36" spans="1:65" ht="14.25" customHeight="1">
      <c r="A36" s="16"/>
      <c r="B36" s="17"/>
      <c r="C36" s="16"/>
      <c r="D36" s="16"/>
      <c r="E36" s="12" t="s">
        <v>36</v>
      </c>
      <c r="F36" s="76">
        <f>ROUND((SUM(BF120:BF125)),  2)</f>
        <v>0</v>
      </c>
      <c r="G36" s="16"/>
      <c r="H36" s="16"/>
      <c r="I36" s="88">
        <v>0.12</v>
      </c>
      <c r="J36" s="76">
        <f>ROUND(((SUM(BF120:BF125))*I36),  2)</f>
        <v>0</v>
      </c>
      <c r="K36" s="16"/>
      <c r="L36" s="17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</row>
    <row r="37" spans="1:65" ht="14.25" hidden="1" customHeight="1">
      <c r="A37" s="16"/>
      <c r="B37" s="17"/>
      <c r="C37" s="16"/>
      <c r="D37" s="16"/>
      <c r="E37" s="12" t="s">
        <v>37</v>
      </c>
      <c r="F37" s="76">
        <f>ROUND((SUM(BG120:BG125)),  2)</f>
        <v>0</v>
      </c>
      <c r="G37" s="16"/>
      <c r="H37" s="16"/>
      <c r="I37" s="88">
        <v>0.21</v>
      </c>
      <c r="J37" s="76">
        <f t="shared" ref="J37:J39" si="0">0</f>
        <v>0</v>
      </c>
      <c r="K37" s="16"/>
      <c r="L37" s="17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</row>
    <row r="38" spans="1:65" ht="14.25" hidden="1" customHeight="1">
      <c r="A38" s="16"/>
      <c r="B38" s="17"/>
      <c r="C38" s="16"/>
      <c r="D38" s="16"/>
      <c r="E38" s="12" t="s">
        <v>38</v>
      </c>
      <c r="F38" s="76">
        <f>ROUND((SUM(BH120:BH125)),  2)</f>
        <v>0</v>
      </c>
      <c r="G38" s="16"/>
      <c r="H38" s="16"/>
      <c r="I38" s="88">
        <v>0.12</v>
      </c>
      <c r="J38" s="76">
        <f t="shared" si="0"/>
        <v>0</v>
      </c>
      <c r="K38" s="16"/>
      <c r="L38" s="17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</row>
    <row r="39" spans="1:65" ht="14.25" hidden="1" customHeight="1">
      <c r="A39" s="16"/>
      <c r="B39" s="17"/>
      <c r="C39" s="16"/>
      <c r="D39" s="16"/>
      <c r="E39" s="12" t="s">
        <v>39</v>
      </c>
      <c r="F39" s="76">
        <f>ROUND((SUM(BI120:BI125)),  2)</f>
        <v>0</v>
      </c>
      <c r="G39" s="16"/>
      <c r="H39" s="16"/>
      <c r="I39" s="88">
        <v>0</v>
      </c>
      <c r="J39" s="76">
        <f t="shared" si="0"/>
        <v>0</v>
      </c>
      <c r="K39" s="16"/>
      <c r="L39" s="17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</row>
    <row r="40" spans="1:65" ht="6.75" customHeight="1">
      <c r="A40" s="16"/>
      <c r="B40" s="17"/>
      <c r="C40" s="16"/>
      <c r="D40" s="16"/>
      <c r="E40" s="16"/>
      <c r="F40" s="16"/>
      <c r="G40" s="16"/>
      <c r="H40" s="16"/>
      <c r="I40" s="16"/>
      <c r="J40" s="16"/>
      <c r="K40" s="16"/>
      <c r="L40" s="17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spans="1:65" ht="24.75" customHeight="1">
      <c r="A41" s="16"/>
      <c r="B41" s="17"/>
      <c r="C41" s="89"/>
      <c r="D41" s="90" t="s">
        <v>40</v>
      </c>
      <c r="E41" s="44"/>
      <c r="F41" s="44"/>
      <c r="G41" s="91" t="s">
        <v>41</v>
      </c>
      <c r="H41" s="92" t="s">
        <v>42</v>
      </c>
      <c r="I41" s="44"/>
      <c r="J41" s="93">
        <f>SUM(J32:J39)</f>
        <v>0</v>
      </c>
      <c r="K41" s="94"/>
      <c r="L41" s="17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</row>
    <row r="42" spans="1:65" ht="14.25" customHeight="1">
      <c r="A42" s="16"/>
      <c r="B42" s="17"/>
      <c r="C42" s="16"/>
      <c r="D42" s="16"/>
      <c r="E42" s="16"/>
      <c r="F42" s="16"/>
      <c r="G42" s="16"/>
      <c r="H42" s="16"/>
      <c r="I42" s="16"/>
      <c r="J42" s="16"/>
      <c r="K42" s="16"/>
      <c r="L42" s="17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</row>
    <row r="43" spans="1:65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ht="14.25" customHeight="1">
      <c r="A49" s="2"/>
      <c r="B49" s="6"/>
      <c r="C49" s="2"/>
      <c r="D49" s="2"/>
      <c r="E49" s="2"/>
      <c r="F49" s="2"/>
      <c r="G49" s="2"/>
      <c r="H49" s="2"/>
      <c r="I49" s="2"/>
      <c r="J49" s="2"/>
      <c r="K49" s="2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ht="14.25" customHeight="1">
      <c r="A50" s="16"/>
      <c r="B50" s="17"/>
      <c r="C50" s="16"/>
      <c r="D50" s="27" t="s">
        <v>43</v>
      </c>
      <c r="E50" s="28"/>
      <c r="F50" s="28"/>
      <c r="G50" s="27" t="s">
        <v>44</v>
      </c>
      <c r="H50" s="28"/>
      <c r="I50" s="28"/>
      <c r="J50" s="28"/>
      <c r="K50" s="28"/>
      <c r="L50" s="17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</row>
    <row r="51" spans="1:65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ht="15.75" customHeight="1">
      <c r="A60" s="2"/>
      <c r="B60" s="6"/>
      <c r="C60" s="2"/>
      <c r="D60" s="2"/>
      <c r="E60" s="2"/>
      <c r="F60" s="2"/>
      <c r="G60" s="2"/>
      <c r="H60" s="2"/>
      <c r="I60" s="2"/>
      <c r="J60" s="2"/>
      <c r="K60" s="2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ht="15.75" customHeight="1">
      <c r="A61" s="16"/>
      <c r="B61" s="17"/>
      <c r="C61" s="16"/>
      <c r="D61" s="29" t="s">
        <v>45</v>
      </c>
      <c r="E61" s="19"/>
      <c r="F61" s="95" t="s">
        <v>46</v>
      </c>
      <c r="G61" s="29" t="s">
        <v>45</v>
      </c>
      <c r="H61" s="19"/>
      <c r="I61" s="19"/>
      <c r="J61" s="96" t="s">
        <v>46</v>
      </c>
      <c r="K61" s="19"/>
      <c r="L61" s="17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</row>
    <row r="62" spans="1:65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ht="15.75" customHeight="1">
      <c r="A64" s="2"/>
      <c r="B64" s="6"/>
      <c r="C64" s="2"/>
      <c r="D64" s="2"/>
      <c r="E64" s="2"/>
      <c r="F64" s="2"/>
      <c r="G64" s="2"/>
      <c r="H64" s="2"/>
      <c r="I64" s="2"/>
      <c r="J64" s="2"/>
      <c r="K64" s="2"/>
      <c r="L64" s="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ht="15.75" customHeight="1">
      <c r="A65" s="16"/>
      <c r="B65" s="17"/>
      <c r="C65" s="16"/>
      <c r="D65" s="27" t="s">
        <v>47</v>
      </c>
      <c r="E65" s="28"/>
      <c r="F65" s="28"/>
      <c r="G65" s="27" t="s">
        <v>48</v>
      </c>
      <c r="H65" s="28"/>
      <c r="I65" s="28"/>
      <c r="J65" s="28"/>
      <c r="K65" s="28"/>
      <c r="L65" s="17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</row>
    <row r="66" spans="1:65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ht="15.75" customHeight="1">
      <c r="A75" s="2"/>
      <c r="B75" s="6"/>
      <c r="C75" s="2"/>
      <c r="D75" s="2"/>
      <c r="E75" s="2"/>
      <c r="F75" s="2"/>
      <c r="G75" s="2"/>
      <c r="H75" s="2"/>
      <c r="I75" s="2"/>
      <c r="J75" s="2"/>
      <c r="K75" s="2"/>
      <c r="L75" s="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ht="15.75" customHeight="1">
      <c r="A76" s="16"/>
      <c r="B76" s="17"/>
      <c r="C76" s="16"/>
      <c r="D76" s="29" t="s">
        <v>45</v>
      </c>
      <c r="E76" s="19"/>
      <c r="F76" s="95" t="s">
        <v>46</v>
      </c>
      <c r="G76" s="29" t="s">
        <v>45</v>
      </c>
      <c r="H76" s="19"/>
      <c r="I76" s="19"/>
      <c r="J76" s="96" t="s">
        <v>46</v>
      </c>
      <c r="K76" s="19"/>
      <c r="L76" s="17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</row>
    <row r="77" spans="1:65" ht="14.25" customHeight="1">
      <c r="A77" s="16"/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17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</row>
    <row r="78" spans="1:65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ht="6.75" customHeight="1">
      <c r="A81" s="16"/>
      <c r="B81" s="32"/>
      <c r="C81" s="33"/>
      <c r="D81" s="33"/>
      <c r="E81" s="33"/>
      <c r="F81" s="33"/>
      <c r="G81" s="33"/>
      <c r="H81" s="33"/>
      <c r="I81" s="33"/>
      <c r="J81" s="33"/>
      <c r="K81" s="33"/>
      <c r="L81" s="17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</row>
    <row r="82" spans="1:65" ht="24.75" customHeight="1">
      <c r="A82" s="16"/>
      <c r="B82" s="17"/>
      <c r="C82" s="7" t="s">
        <v>125</v>
      </c>
      <c r="D82" s="16"/>
      <c r="E82" s="16"/>
      <c r="F82" s="16"/>
      <c r="G82" s="16"/>
      <c r="H82" s="16"/>
      <c r="I82" s="16"/>
      <c r="J82" s="16"/>
      <c r="K82" s="16"/>
      <c r="L82" s="17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</row>
    <row r="83" spans="1:65" ht="6.75" customHeight="1">
      <c r="A83" s="16"/>
      <c r="B83" s="17"/>
      <c r="C83" s="16"/>
      <c r="D83" s="16"/>
      <c r="E83" s="16"/>
      <c r="F83" s="16"/>
      <c r="G83" s="16"/>
      <c r="H83" s="16"/>
      <c r="I83" s="16"/>
      <c r="J83" s="16"/>
      <c r="K83" s="16"/>
      <c r="L83" s="17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</row>
    <row r="84" spans="1:65" ht="12" customHeight="1">
      <c r="A84" s="16"/>
      <c r="B84" s="17"/>
      <c r="C84" s="12" t="s">
        <v>14</v>
      </c>
      <c r="D84" s="16"/>
      <c r="E84" s="16"/>
      <c r="F84" s="16"/>
      <c r="G84" s="16"/>
      <c r="H84" s="16"/>
      <c r="I84" s="16"/>
      <c r="J84" s="16"/>
      <c r="K84" s="16"/>
      <c r="L84" s="17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</row>
    <row r="85" spans="1:65" ht="16.5" customHeight="1">
      <c r="A85" s="16"/>
      <c r="B85" s="17"/>
      <c r="C85" s="16"/>
      <c r="D85" s="16"/>
      <c r="E85" s="196" t="str">
        <f>E7</f>
        <v>Laboratoř betonu a mechaniky zemin</v>
      </c>
      <c r="F85" s="166"/>
      <c r="G85" s="166"/>
      <c r="H85" s="166"/>
      <c r="I85" s="16"/>
      <c r="J85" s="16"/>
      <c r="K85" s="16"/>
      <c r="L85" s="17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</row>
    <row r="86" spans="1:65" ht="12" customHeight="1">
      <c r="A86" s="2"/>
      <c r="B86" s="6"/>
      <c r="C86" s="12" t="s">
        <v>123</v>
      </c>
      <c r="D86" s="2"/>
      <c r="E86" s="2"/>
      <c r="F86" s="2"/>
      <c r="G86" s="2"/>
      <c r="H86" s="2"/>
      <c r="I86" s="2"/>
      <c r="J86" s="2"/>
      <c r="K86" s="2"/>
      <c r="L86" s="6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</row>
    <row r="87" spans="1:65" ht="16.5" customHeight="1">
      <c r="A87" s="16"/>
      <c r="B87" s="17"/>
      <c r="C87" s="16"/>
      <c r="D87" s="16"/>
      <c r="E87" s="196" t="s">
        <v>453</v>
      </c>
      <c r="F87" s="166"/>
      <c r="G87" s="166"/>
      <c r="H87" s="166"/>
      <c r="I87" s="16"/>
      <c r="J87" s="16"/>
      <c r="K87" s="16"/>
      <c r="L87" s="17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</row>
    <row r="88" spans="1:65" ht="12" customHeight="1">
      <c r="A88" s="16"/>
      <c r="B88" s="17"/>
      <c r="C88" s="12" t="s">
        <v>454</v>
      </c>
      <c r="D88" s="16"/>
      <c r="E88" s="16"/>
      <c r="F88" s="16"/>
      <c r="G88" s="16"/>
      <c r="H88" s="16"/>
      <c r="I88" s="16"/>
      <c r="J88" s="16"/>
      <c r="K88" s="16"/>
      <c r="L88" s="17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</row>
    <row r="89" spans="1:65" ht="16.5" customHeight="1">
      <c r="A89" s="16"/>
      <c r="B89" s="17"/>
      <c r="C89" s="16"/>
      <c r="D89" s="16"/>
      <c r="E89" s="172" t="str">
        <f>E11</f>
        <v>02.11 - Materiál vnějšího oplechování</v>
      </c>
      <c r="F89" s="166"/>
      <c r="G89" s="166"/>
      <c r="H89" s="166"/>
      <c r="I89" s="16"/>
      <c r="J89" s="16"/>
      <c r="K89" s="16"/>
      <c r="L89" s="17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</row>
    <row r="90" spans="1:65" ht="6.75" customHeight="1">
      <c r="A90" s="16"/>
      <c r="B90" s="17"/>
      <c r="C90" s="16"/>
      <c r="D90" s="16"/>
      <c r="E90" s="16"/>
      <c r="F90" s="16"/>
      <c r="G90" s="16"/>
      <c r="H90" s="16"/>
      <c r="I90" s="16"/>
      <c r="J90" s="16"/>
      <c r="K90" s="16"/>
      <c r="L90" s="17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</row>
    <row r="91" spans="1:65" ht="12" customHeight="1">
      <c r="A91" s="16"/>
      <c r="B91" s="17"/>
      <c r="C91" s="12" t="s">
        <v>17</v>
      </c>
      <c r="D91" s="16"/>
      <c r="E91" s="16"/>
      <c r="F91" s="10" t="str">
        <f>F14</f>
        <v xml:space="preserve"> </v>
      </c>
      <c r="G91" s="16"/>
      <c r="H91" s="16"/>
      <c r="I91" s="12" t="s">
        <v>19</v>
      </c>
      <c r="J91" s="40" t="str">
        <f>IF(J14="","",J14)</f>
        <v/>
      </c>
      <c r="K91" s="16"/>
      <c r="L91" s="17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</row>
    <row r="92" spans="1:65" ht="6.75" customHeight="1">
      <c r="A92" s="16"/>
      <c r="B92" s="17"/>
      <c r="C92" s="16"/>
      <c r="D92" s="16"/>
      <c r="E92" s="16"/>
      <c r="F92" s="16"/>
      <c r="G92" s="16"/>
      <c r="H92" s="16"/>
      <c r="I92" s="16"/>
      <c r="J92" s="16"/>
      <c r="K92" s="16"/>
      <c r="L92" s="17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</row>
    <row r="93" spans="1:65" ht="15" customHeight="1">
      <c r="A93" s="16"/>
      <c r="B93" s="17"/>
      <c r="C93" s="12" t="s">
        <v>20</v>
      </c>
      <c r="D93" s="16"/>
      <c r="E93" s="16"/>
      <c r="F93" s="10" t="str">
        <f>E17</f>
        <v>SŠS Vysoké Mýto. Komenského 1, 566 01 Vysoké Mýto</v>
      </c>
      <c r="G93" s="16"/>
      <c r="H93" s="16"/>
      <c r="I93" s="12" t="s">
        <v>25</v>
      </c>
      <c r="J93" s="14" t="str">
        <f>E23</f>
        <v xml:space="preserve"> </v>
      </c>
      <c r="K93" s="16"/>
      <c r="L93" s="17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</row>
    <row r="94" spans="1:65" ht="15" customHeight="1">
      <c r="A94" s="16"/>
      <c r="B94" s="17"/>
      <c r="C94" s="12" t="s">
        <v>51</v>
      </c>
      <c r="D94" s="16"/>
      <c r="E94" s="16"/>
      <c r="F94" s="10" t="str">
        <f>IF(E20="","",E20)</f>
        <v/>
      </c>
      <c r="G94" s="16"/>
      <c r="H94" s="16"/>
      <c r="I94" s="12" t="s">
        <v>27</v>
      </c>
      <c r="J94" s="14" t="str">
        <f>E26</f>
        <v xml:space="preserve"> </v>
      </c>
      <c r="K94" s="16"/>
      <c r="L94" s="17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</row>
    <row r="95" spans="1:65" ht="9.75" customHeight="1">
      <c r="A95" s="16"/>
      <c r="B95" s="17"/>
      <c r="C95" s="16"/>
      <c r="D95" s="16"/>
      <c r="E95" s="16"/>
      <c r="F95" s="16"/>
      <c r="G95" s="16"/>
      <c r="H95" s="16"/>
      <c r="I95" s="16"/>
      <c r="J95" s="16"/>
      <c r="K95" s="16"/>
      <c r="L95" s="17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</row>
    <row r="96" spans="1:65" ht="29.25" customHeight="1">
      <c r="A96" s="16"/>
      <c r="B96" s="17"/>
      <c r="C96" s="97" t="s">
        <v>126</v>
      </c>
      <c r="D96" s="89"/>
      <c r="E96" s="89"/>
      <c r="F96" s="89"/>
      <c r="G96" s="89"/>
      <c r="H96" s="89"/>
      <c r="I96" s="89"/>
      <c r="J96" s="98" t="s">
        <v>127</v>
      </c>
      <c r="K96" s="89"/>
      <c r="L96" s="17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</row>
    <row r="97" spans="1:65" ht="9.75" customHeight="1">
      <c r="A97" s="16"/>
      <c r="B97" s="17"/>
      <c r="C97" s="16"/>
      <c r="D97" s="16"/>
      <c r="E97" s="16"/>
      <c r="F97" s="16"/>
      <c r="G97" s="16"/>
      <c r="H97" s="16"/>
      <c r="I97" s="16"/>
      <c r="J97" s="16"/>
      <c r="K97" s="16"/>
      <c r="L97" s="17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</row>
    <row r="98" spans="1:65" ht="22.5" customHeight="1">
      <c r="A98" s="16"/>
      <c r="B98" s="17"/>
      <c r="C98" s="99" t="s">
        <v>128</v>
      </c>
      <c r="D98" s="16"/>
      <c r="E98" s="16"/>
      <c r="F98" s="16"/>
      <c r="G98" s="16"/>
      <c r="H98" s="16"/>
      <c r="I98" s="16"/>
      <c r="J98" s="54">
        <f>J120</f>
        <v>0</v>
      </c>
      <c r="K98" s="16"/>
      <c r="L98" s="17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3" t="s">
        <v>129</v>
      </c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</row>
    <row r="99" spans="1:65" ht="21.75" customHeight="1">
      <c r="A99" s="16"/>
      <c r="B99" s="17"/>
      <c r="C99" s="16"/>
      <c r="D99" s="16"/>
      <c r="E99" s="16"/>
      <c r="F99" s="16"/>
      <c r="G99" s="16"/>
      <c r="H99" s="16"/>
      <c r="I99" s="16"/>
      <c r="J99" s="16"/>
      <c r="K99" s="16"/>
      <c r="L99" s="17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</row>
    <row r="100" spans="1:65" ht="6.75" customHeight="1">
      <c r="A100" s="16"/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17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</row>
    <row r="101" spans="1:65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</row>
    <row r="102" spans="1:65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</row>
    <row r="103" spans="1:65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</row>
    <row r="104" spans="1:65" ht="6.75" customHeight="1">
      <c r="A104" s="16"/>
      <c r="B104" s="32"/>
      <c r="C104" s="33"/>
      <c r="D104" s="33"/>
      <c r="E104" s="33"/>
      <c r="F104" s="33"/>
      <c r="G104" s="33"/>
      <c r="H104" s="33"/>
      <c r="I104" s="33"/>
      <c r="J104" s="33"/>
      <c r="K104" s="33"/>
      <c r="L104" s="17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</row>
    <row r="105" spans="1:65" ht="24.75" customHeight="1">
      <c r="A105" s="16"/>
      <c r="B105" s="17"/>
      <c r="C105" s="7" t="s">
        <v>148</v>
      </c>
      <c r="D105" s="16"/>
      <c r="E105" s="16"/>
      <c r="F105" s="16"/>
      <c r="G105" s="16"/>
      <c r="H105" s="16"/>
      <c r="I105" s="16"/>
      <c r="J105" s="16"/>
      <c r="K105" s="16"/>
      <c r="L105" s="17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</row>
    <row r="106" spans="1:65" ht="6.75" customHeight="1">
      <c r="A106" s="16"/>
      <c r="B106" s="17"/>
      <c r="C106" s="16"/>
      <c r="D106" s="16"/>
      <c r="E106" s="16"/>
      <c r="F106" s="16"/>
      <c r="G106" s="16"/>
      <c r="H106" s="16"/>
      <c r="I106" s="16"/>
      <c r="J106" s="16"/>
      <c r="K106" s="16"/>
      <c r="L106" s="17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</row>
    <row r="107" spans="1:65" ht="12" customHeight="1">
      <c r="A107" s="16"/>
      <c r="B107" s="17"/>
      <c r="C107" s="12" t="s">
        <v>14</v>
      </c>
      <c r="D107" s="16"/>
      <c r="E107" s="16"/>
      <c r="F107" s="16"/>
      <c r="G107" s="16"/>
      <c r="H107" s="16"/>
      <c r="I107" s="16"/>
      <c r="J107" s="16"/>
      <c r="K107" s="16"/>
      <c r="L107" s="17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</row>
    <row r="108" spans="1:65" ht="16.5" customHeight="1">
      <c r="A108" s="16"/>
      <c r="B108" s="17"/>
      <c r="C108" s="16"/>
      <c r="D108" s="16"/>
      <c r="E108" s="196" t="str">
        <f>E7</f>
        <v>Laboratoř betonu a mechaniky zemin</v>
      </c>
      <c r="F108" s="166"/>
      <c r="G108" s="166"/>
      <c r="H108" s="166"/>
      <c r="I108" s="16"/>
      <c r="J108" s="16"/>
      <c r="K108" s="16"/>
      <c r="L108" s="17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</row>
    <row r="109" spans="1:65" ht="12" customHeight="1">
      <c r="A109" s="2"/>
      <c r="B109" s="6"/>
      <c r="C109" s="12" t="s">
        <v>123</v>
      </c>
      <c r="D109" s="2"/>
      <c r="E109" s="2"/>
      <c r="F109" s="2"/>
      <c r="G109" s="2"/>
      <c r="H109" s="2"/>
      <c r="I109" s="2"/>
      <c r="J109" s="2"/>
      <c r="K109" s="2"/>
      <c r="L109" s="6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</row>
    <row r="110" spans="1:65" ht="16.5" customHeight="1">
      <c r="A110" s="16"/>
      <c r="B110" s="17"/>
      <c r="C110" s="16"/>
      <c r="D110" s="16"/>
      <c r="E110" s="196" t="s">
        <v>453</v>
      </c>
      <c r="F110" s="166"/>
      <c r="G110" s="166"/>
      <c r="H110" s="166"/>
      <c r="I110" s="16"/>
      <c r="J110" s="16"/>
      <c r="K110" s="16"/>
      <c r="L110" s="17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</row>
    <row r="111" spans="1:65" ht="12" customHeight="1">
      <c r="A111" s="16"/>
      <c r="B111" s="17"/>
      <c r="C111" s="12" t="s">
        <v>454</v>
      </c>
      <c r="D111" s="16"/>
      <c r="E111" s="16"/>
      <c r="F111" s="16"/>
      <c r="G111" s="16"/>
      <c r="H111" s="16"/>
      <c r="I111" s="16"/>
      <c r="J111" s="16"/>
      <c r="K111" s="16"/>
      <c r="L111" s="17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</row>
    <row r="112" spans="1:65" ht="16.5" customHeight="1">
      <c r="A112" s="16"/>
      <c r="B112" s="17"/>
      <c r="C112" s="16"/>
      <c r="D112" s="16"/>
      <c r="E112" s="172" t="str">
        <f>E11</f>
        <v>02.11 - Materiál vnějšího oplechování</v>
      </c>
      <c r="F112" s="166"/>
      <c r="G112" s="166"/>
      <c r="H112" s="166"/>
      <c r="I112" s="16"/>
      <c r="J112" s="16"/>
      <c r="K112" s="16"/>
      <c r="L112" s="17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</row>
    <row r="113" spans="1:65" ht="6.75" customHeight="1">
      <c r="A113" s="16"/>
      <c r="B113" s="17"/>
      <c r="C113" s="16"/>
      <c r="D113" s="16"/>
      <c r="E113" s="16"/>
      <c r="F113" s="16"/>
      <c r="G113" s="16"/>
      <c r="H113" s="16"/>
      <c r="I113" s="16"/>
      <c r="J113" s="16"/>
      <c r="K113" s="16"/>
      <c r="L113" s="17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</row>
    <row r="114" spans="1:65" ht="12" customHeight="1">
      <c r="A114" s="16"/>
      <c r="B114" s="17"/>
      <c r="C114" s="12" t="s">
        <v>17</v>
      </c>
      <c r="D114" s="16"/>
      <c r="E114" s="16"/>
      <c r="F114" s="10" t="str">
        <f>F14</f>
        <v xml:space="preserve"> </v>
      </c>
      <c r="G114" s="16"/>
      <c r="H114" s="16"/>
      <c r="I114" s="12" t="s">
        <v>19</v>
      </c>
      <c r="J114" s="40" t="str">
        <f>IF(J14="","",J14)</f>
        <v/>
      </c>
      <c r="K114" s="16"/>
      <c r="L114" s="17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</row>
    <row r="115" spans="1:65" ht="6.75" customHeight="1">
      <c r="A115" s="16"/>
      <c r="B115" s="17"/>
      <c r="C115" s="16"/>
      <c r="D115" s="16"/>
      <c r="E115" s="16"/>
      <c r="F115" s="16"/>
      <c r="G115" s="16"/>
      <c r="H115" s="16"/>
      <c r="I115" s="16"/>
      <c r="J115" s="16"/>
      <c r="K115" s="16"/>
      <c r="L115" s="17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</row>
    <row r="116" spans="1:65" ht="15" customHeight="1">
      <c r="A116" s="16"/>
      <c r="B116" s="17"/>
      <c r="C116" s="12" t="s">
        <v>20</v>
      </c>
      <c r="D116" s="16"/>
      <c r="E116" s="16"/>
      <c r="F116" s="10" t="str">
        <f>E17</f>
        <v>SŠS Vysoké Mýto. Komenského 1, 566 01 Vysoké Mýto</v>
      </c>
      <c r="G116" s="16"/>
      <c r="H116" s="16"/>
      <c r="I116" s="12" t="s">
        <v>25</v>
      </c>
      <c r="J116" s="14" t="str">
        <f>E23</f>
        <v xml:space="preserve"> </v>
      </c>
      <c r="K116" s="16"/>
      <c r="L116" s="17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</row>
    <row r="117" spans="1:65" ht="15" customHeight="1">
      <c r="A117" s="16"/>
      <c r="B117" s="17"/>
      <c r="C117" s="12" t="s">
        <v>51</v>
      </c>
      <c r="D117" s="16"/>
      <c r="E117" s="16"/>
      <c r="F117" s="10" t="str">
        <f>IF(E20="","",E20)</f>
        <v/>
      </c>
      <c r="G117" s="16"/>
      <c r="H117" s="16"/>
      <c r="I117" s="12" t="s">
        <v>27</v>
      </c>
      <c r="J117" s="14" t="str">
        <f>E26</f>
        <v xml:space="preserve"> </v>
      </c>
      <c r="K117" s="16"/>
      <c r="L117" s="17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</row>
    <row r="118" spans="1:65" ht="9.75" customHeight="1">
      <c r="A118" s="16"/>
      <c r="B118" s="17"/>
      <c r="C118" s="16"/>
      <c r="D118" s="16"/>
      <c r="E118" s="16"/>
      <c r="F118" s="16"/>
      <c r="G118" s="16"/>
      <c r="H118" s="16"/>
      <c r="I118" s="16"/>
      <c r="J118" s="16"/>
      <c r="K118" s="16"/>
      <c r="L118" s="17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</row>
    <row r="119" spans="1:65" ht="29.25" customHeight="1">
      <c r="A119" s="109"/>
      <c r="B119" s="110"/>
      <c r="C119" s="111" t="s">
        <v>149</v>
      </c>
      <c r="D119" s="112" t="s">
        <v>56</v>
      </c>
      <c r="E119" s="112" t="s">
        <v>52</v>
      </c>
      <c r="F119" s="112" t="s">
        <v>53</v>
      </c>
      <c r="G119" s="112" t="s">
        <v>150</v>
      </c>
      <c r="H119" s="112" t="s">
        <v>151</v>
      </c>
      <c r="I119" s="112" t="s">
        <v>152</v>
      </c>
      <c r="J119" s="112" t="s">
        <v>127</v>
      </c>
      <c r="K119" s="113" t="s">
        <v>153</v>
      </c>
      <c r="L119" s="110"/>
      <c r="M119" s="46" t="s">
        <v>1</v>
      </c>
      <c r="N119" s="47" t="s">
        <v>34</v>
      </c>
      <c r="O119" s="47" t="s">
        <v>154</v>
      </c>
      <c r="P119" s="47" t="s">
        <v>155</v>
      </c>
      <c r="Q119" s="47" t="s">
        <v>156</v>
      </c>
      <c r="R119" s="47" t="s">
        <v>157</v>
      </c>
      <c r="S119" s="47" t="s">
        <v>158</v>
      </c>
      <c r="T119" s="48" t="s">
        <v>159</v>
      </c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</row>
    <row r="120" spans="1:65" ht="22.5" customHeight="1">
      <c r="A120" s="16"/>
      <c r="B120" s="17"/>
      <c r="C120" s="52" t="s">
        <v>160</v>
      </c>
      <c r="D120" s="16"/>
      <c r="E120" s="16"/>
      <c r="F120" s="16"/>
      <c r="G120" s="16"/>
      <c r="H120" s="16"/>
      <c r="I120" s="16"/>
      <c r="J120" s="114">
        <f>BK120</f>
        <v>0</v>
      </c>
      <c r="K120" s="16"/>
      <c r="L120" s="17"/>
      <c r="M120" s="49"/>
      <c r="N120" s="41"/>
      <c r="O120" s="41"/>
      <c r="P120" s="115">
        <f>SUM(P121:P125)</f>
        <v>0</v>
      </c>
      <c r="Q120" s="41"/>
      <c r="R120" s="115">
        <f>SUM(R121:R125)</f>
        <v>6.8597999999999992E-2</v>
      </c>
      <c r="S120" s="41"/>
      <c r="T120" s="116">
        <f>SUM(T121:T125)</f>
        <v>0</v>
      </c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3" t="s">
        <v>70</v>
      </c>
      <c r="AU120" s="3" t="s">
        <v>129</v>
      </c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17">
        <f>SUM(BK121:BK125)</f>
        <v>0</v>
      </c>
      <c r="BL120" s="16"/>
      <c r="BM120" s="16"/>
    </row>
    <row r="121" spans="1:65" ht="16.5" customHeight="1">
      <c r="A121" s="16"/>
      <c r="B121" s="17"/>
      <c r="C121" s="147" t="s">
        <v>79</v>
      </c>
      <c r="D121" s="147" t="s">
        <v>462</v>
      </c>
      <c r="E121" s="148" t="s">
        <v>79</v>
      </c>
      <c r="F121" s="149" t="s">
        <v>925</v>
      </c>
      <c r="G121" s="150" t="s">
        <v>189</v>
      </c>
      <c r="H121" s="151">
        <v>1</v>
      </c>
      <c r="I121" s="135"/>
      <c r="J121" s="152">
        <f t="shared" ref="J121:J125" si="1">ROUND(I121*H121,2)</f>
        <v>0</v>
      </c>
      <c r="K121" s="149" t="s">
        <v>1</v>
      </c>
      <c r="L121" s="153"/>
      <c r="M121" s="154" t="s">
        <v>1</v>
      </c>
      <c r="N121" s="155" t="s">
        <v>35</v>
      </c>
      <c r="O121" s="139">
        <v>0</v>
      </c>
      <c r="P121" s="139">
        <f t="shared" ref="P121:P125" si="2">O121*H121</f>
        <v>0</v>
      </c>
      <c r="Q121" s="139">
        <v>0</v>
      </c>
      <c r="R121" s="139">
        <f t="shared" ref="R121:R125" si="3">Q121*H121</f>
        <v>0</v>
      </c>
      <c r="S121" s="139">
        <v>0</v>
      </c>
      <c r="T121" s="140">
        <f t="shared" ref="T121:T125" si="4">S121*H121</f>
        <v>0</v>
      </c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41" t="s">
        <v>195</v>
      </c>
      <c r="AS121" s="16"/>
      <c r="AT121" s="141" t="s">
        <v>462</v>
      </c>
      <c r="AU121" s="141" t="s">
        <v>71</v>
      </c>
      <c r="AV121" s="16"/>
      <c r="AW121" s="16"/>
      <c r="AX121" s="16"/>
      <c r="AY121" s="3" t="s">
        <v>163</v>
      </c>
      <c r="AZ121" s="16"/>
      <c r="BA121" s="16"/>
      <c r="BB121" s="16"/>
      <c r="BC121" s="16"/>
      <c r="BD121" s="16"/>
      <c r="BE121" s="142">
        <f t="shared" ref="BE121:BE125" si="5">IF(N121="základní",J121,0)</f>
        <v>0</v>
      </c>
      <c r="BF121" s="142">
        <f t="shared" ref="BF121:BF125" si="6">IF(N121="snížená",J121,0)</f>
        <v>0</v>
      </c>
      <c r="BG121" s="142">
        <f t="shared" ref="BG121:BG125" si="7">IF(N121="zákl. přenesená",J121,0)</f>
        <v>0</v>
      </c>
      <c r="BH121" s="142">
        <f t="shared" ref="BH121:BH125" si="8">IF(N121="sníž. přenesená",J121,0)</f>
        <v>0</v>
      </c>
      <c r="BI121" s="142">
        <f t="shared" ref="BI121:BI125" si="9">IF(N121="nulová",J121,0)</f>
        <v>0</v>
      </c>
      <c r="BJ121" s="3" t="s">
        <v>79</v>
      </c>
      <c r="BK121" s="142">
        <f t="shared" ref="BK121:BK125" si="10">ROUND(I121*H121,2)</f>
        <v>0</v>
      </c>
      <c r="BL121" s="3" t="s">
        <v>170</v>
      </c>
      <c r="BM121" s="141" t="s">
        <v>926</v>
      </c>
    </row>
    <row r="122" spans="1:65" ht="24" customHeight="1">
      <c r="A122" s="16"/>
      <c r="B122" s="17"/>
      <c r="C122" s="147" t="s">
        <v>81</v>
      </c>
      <c r="D122" s="147" t="s">
        <v>462</v>
      </c>
      <c r="E122" s="148" t="s">
        <v>927</v>
      </c>
      <c r="F122" s="149" t="s">
        <v>928</v>
      </c>
      <c r="G122" s="150" t="s">
        <v>266</v>
      </c>
      <c r="H122" s="151">
        <v>8.1999999999999993</v>
      </c>
      <c r="I122" s="135"/>
      <c r="J122" s="152">
        <f t="shared" si="1"/>
        <v>0</v>
      </c>
      <c r="K122" s="149" t="s">
        <v>339</v>
      </c>
      <c r="L122" s="153"/>
      <c r="M122" s="154" t="s">
        <v>1</v>
      </c>
      <c r="N122" s="155" t="s">
        <v>35</v>
      </c>
      <c r="O122" s="139">
        <v>0</v>
      </c>
      <c r="P122" s="139">
        <f t="shared" si="2"/>
        <v>0</v>
      </c>
      <c r="Q122" s="139">
        <v>1.89E-3</v>
      </c>
      <c r="R122" s="139">
        <f t="shared" si="3"/>
        <v>1.5497999999999998E-2</v>
      </c>
      <c r="S122" s="139">
        <v>0</v>
      </c>
      <c r="T122" s="140">
        <f t="shared" si="4"/>
        <v>0</v>
      </c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41" t="s">
        <v>195</v>
      </c>
      <c r="AS122" s="16"/>
      <c r="AT122" s="141" t="s">
        <v>462</v>
      </c>
      <c r="AU122" s="141" t="s">
        <v>71</v>
      </c>
      <c r="AV122" s="16"/>
      <c r="AW122" s="16"/>
      <c r="AX122" s="16"/>
      <c r="AY122" s="3" t="s">
        <v>163</v>
      </c>
      <c r="AZ122" s="16"/>
      <c r="BA122" s="16"/>
      <c r="BB122" s="16"/>
      <c r="BC122" s="16"/>
      <c r="BD122" s="16"/>
      <c r="BE122" s="142">
        <f t="shared" si="5"/>
        <v>0</v>
      </c>
      <c r="BF122" s="142">
        <f t="shared" si="6"/>
        <v>0</v>
      </c>
      <c r="BG122" s="142">
        <f t="shared" si="7"/>
        <v>0</v>
      </c>
      <c r="BH122" s="142">
        <f t="shared" si="8"/>
        <v>0</v>
      </c>
      <c r="BI122" s="142">
        <f t="shared" si="9"/>
        <v>0</v>
      </c>
      <c r="BJ122" s="3" t="s">
        <v>79</v>
      </c>
      <c r="BK122" s="142">
        <f t="shared" si="10"/>
        <v>0</v>
      </c>
      <c r="BL122" s="3" t="s">
        <v>170</v>
      </c>
      <c r="BM122" s="141" t="s">
        <v>929</v>
      </c>
    </row>
    <row r="123" spans="1:65" ht="24" customHeight="1">
      <c r="A123" s="16"/>
      <c r="B123" s="17"/>
      <c r="C123" s="147" t="s">
        <v>175</v>
      </c>
      <c r="D123" s="147" t="s">
        <v>462</v>
      </c>
      <c r="E123" s="148" t="s">
        <v>930</v>
      </c>
      <c r="F123" s="149" t="s">
        <v>931</v>
      </c>
      <c r="G123" s="150" t="s">
        <v>338</v>
      </c>
      <c r="H123" s="151">
        <v>6</v>
      </c>
      <c r="I123" s="135"/>
      <c r="J123" s="152">
        <f t="shared" si="1"/>
        <v>0</v>
      </c>
      <c r="K123" s="149" t="s">
        <v>339</v>
      </c>
      <c r="L123" s="153"/>
      <c r="M123" s="154" t="s">
        <v>1</v>
      </c>
      <c r="N123" s="155" t="s">
        <v>35</v>
      </c>
      <c r="O123" s="139">
        <v>0</v>
      </c>
      <c r="P123" s="139">
        <f t="shared" si="2"/>
        <v>0</v>
      </c>
      <c r="Q123" s="139">
        <v>2.0000000000000001E-4</v>
      </c>
      <c r="R123" s="139">
        <f t="shared" si="3"/>
        <v>1.2000000000000001E-3</v>
      </c>
      <c r="S123" s="139">
        <v>0</v>
      </c>
      <c r="T123" s="140">
        <f t="shared" si="4"/>
        <v>0</v>
      </c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41" t="s">
        <v>195</v>
      </c>
      <c r="AS123" s="16"/>
      <c r="AT123" s="141" t="s">
        <v>462</v>
      </c>
      <c r="AU123" s="141" t="s">
        <v>71</v>
      </c>
      <c r="AV123" s="16"/>
      <c r="AW123" s="16"/>
      <c r="AX123" s="16"/>
      <c r="AY123" s="3" t="s">
        <v>163</v>
      </c>
      <c r="AZ123" s="16"/>
      <c r="BA123" s="16"/>
      <c r="BB123" s="16"/>
      <c r="BC123" s="16"/>
      <c r="BD123" s="16"/>
      <c r="BE123" s="142">
        <f t="shared" si="5"/>
        <v>0</v>
      </c>
      <c r="BF123" s="142">
        <f t="shared" si="6"/>
        <v>0</v>
      </c>
      <c r="BG123" s="142">
        <f t="shared" si="7"/>
        <v>0</v>
      </c>
      <c r="BH123" s="142">
        <f t="shared" si="8"/>
        <v>0</v>
      </c>
      <c r="BI123" s="142">
        <f t="shared" si="9"/>
        <v>0</v>
      </c>
      <c r="BJ123" s="3" t="s">
        <v>79</v>
      </c>
      <c r="BK123" s="142">
        <f t="shared" si="10"/>
        <v>0</v>
      </c>
      <c r="BL123" s="3" t="s">
        <v>170</v>
      </c>
      <c r="BM123" s="141" t="s">
        <v>932</v>
      </c>
    </row>
    <row r="124" spans="1:65" ht="16.5" customHeight="1">
      <c r="A124" s="16"/>
      <c r="B124" s="17"/>
      <c r="C124" s="147" t="s">
        <v>170</v>
      </c>
      <c r="D124" s="147" t="s">
        <v>462</v>
      </c>
      <c r="E124" s="148" t="s">
        <v>933</v>
      </c>
      <c r="F124" s="149" t="s">
        <v>934</v>
      </c>
      <c r="G124" s="150" t="s">
        <v>338</v>
      </c>
      <c r="H124" s="151">
        <v>6</v>
      </c>
      <c r="I124" s="135"/>
      <c r="J124" s="152">
        <f t="shared" si="1"/>
        <v>0</v>
      </c>
      <c r="K124" s="149" t="s">
        <v>339</v>
      </c>
      <c r="L124" s="153"/>
      <c r="M124" s="154" t="s">
        <v>1</v>
      </c>
      <c r="N124" s="155" t="s">
        <v>35</v>
      </c>
      <c r="O124" s="139">
        <v>0</v>
      </c>
      <c r="P124" s="139">
        <f t="shared" si="2"/>
        <v>0</v>
      </c>
      <c r="Q124" s="139">
        <v>1.4999999999999999E-4</v>
      </c>
      <c r="R124" s="139">
        <f t="shared" si="3"/>
        <v>8.9999999999999998E-4</v>
      </c>
      <c r="S124" s="139">
        <v>0</v>
      </c>
      <c r="T124" s="140">
        <f t="shared" si="4"/>
        <v>0</v>
      </c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41" t="s">
        <v>195</v>
      </c>
      <c r="AS124" s="16"/>
      <c r="AT124" s="141" t="s">
        <v>462</v>
      </c>
      <c r="AU124" s="141" t="s">
        <v>71</v>
      </c>
      <c r="AV124" s="16"/>
      <c r="AW124" s="16"/>
      <c r="AX124" s="16"/>
      <c r="AY124" s="3" t="s">
        <v>163</v>
      </c>
      <c r="AZ124" s="16"/>
      <c r="BA124" s="16"/>
      <c r="BB124" s="16"/>
      <c r="BC124" s="16"/>
      <c r="BD124" s="16"/>
      <c r="BE124" s="142">
        <f t="shared" si="5"/>
        <v>0</v>
      </c>
      <c r="BF124" s="142">
        <f t="shared" si="6"/>
        <v>0</v>
      </c>
      <c r="BG124" s="142">
        <f t="shared" si="7"/>
        <v>0</v>
      </c>
      <c r="BH124" s="142">
        <f t="shared" si="8"/>
        <v>0</v>
      </c>
      <c r="BI124" s="142">
        <f t="shared" si="9"/>
        <v>0</v>
      </c>
      <c r="BJ124" s="3" t="s">
        <v>79</v>
      </c>
      <c r="BK124" s="142">
        <f t="shared" si="10"/>
        <v>0</v>
      </c>
      <c r="BL124" s="3" t="s">
        <v>170</v>
      </c>
      <c r="BM124" s="141" t="s">
        <v>935</v>
      </c>
    </row>
    <row r="125" spans="1:65" ht="16.5" customHeight="1">
      <c r="A125" s="16"/>
      <c r="B125" s="17"/>
      <c r="C125" s="147" t="s">
        <v>182</v>
      </c>
      <c r="D125" s="147" t="s">
        <v>462</v>
      </c>
      <c r="E125" s="148" t="s">
        <v>936</v>
      </c>
      <c r="F125" s="149" t="s">
        <v>937</v>
      </c>
      <c r="G125" s="150" t="s">
        <v>338</v>
      </c>
      <c r="H125" s="151">
        <v>2</v>
      </c>
      <c r="I125" s="135"/>
      <c r="J125" s="152">
        <f t="shared" si="1"/>
        <v>0</v>
      </c>
      <c r="K125" s="149" t="s">
        <v>339</v>
      </c>
      <c r="L125" s="153"/>
      <c r="M125" s="156" t="s">
        <v>1</v>
      </c>
      <c r="N125" s="157" t="s">
        <v>35</v>
      </c>
      <c r="O125" s="145">
        <v>0</v>
      </c>
      <c r="P125" s="145">
        <f t="shared" si="2"/>
        <v>0</v>
      </c>
      <c r="Q125" s="145">
        <v>2.5499999999999998E-2</v>
      </c>
      <c r="R125" s="145">
        <f t="shared" si="3"/>
        <v>5.0999999999999997E-2</v>
      </c>
      <c r="S125" s="145">
        <v>0</v>
      </c>
      <c r="T125" s="146">
        <f t="shared" si="4"/>
        <v>0</v>
      </c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41" t="s">
        <v>195</v>
      </c>
      <c r="AS125" s="16"/>
      <c r="AT125" s="141" t="s">
        <v>462</v>
      </c>
      <c r="AU125" s="141" t="s">
        <v>71</v>
      </c>
      <c r="AV125" s="16"/>
      <c r="AW125" s="16"/>
      <c r="AX125" s="16"/>
      <c r="AY125" s="3" t="s">
        <v>163</v>
      </c>
      <c r="AZ125" s="16"/>
      <c r="BA125" s="16"/>
      <c r="BB125" s="16"/>
      <c r="BC125" s="16"/>
      <c r="BD125" s="16"/>
      <c r="BE125" s="142">
        <f t="shared" si="5"/>
        <v>0</v>
      </c>
      <c r="BF125" s="142">
        <f t="shared" si="6"/>
        <v>0</v>
      </c>
      <c r="BG125" s="142">
        <f t="shared" si="7"/>
        <v>0</v>
      </c>
      <c r="BH125" s="142">
        <f t="shared" si="8"/>
        <v>0</v>
      </c>
      <c r="BI125" s="142">
        <f t="shared" si="9"/>
        <v>0</v>
      </c>
      <c r="BJ125" s="3" t="s">
        <v>79</v>
      </c>
      <c r="BK125" s="142">
        <f t="shared" si="10"/>
        <v>0</v>
      </c>
      <c r="BL125" s="3" t="s">
        <v>170</v>
      </c>
      <c r="BM125" s="141" t="s">
        <v>938</v>
      </c>
    </row>
    <row r="126" spans="1:65" ht="6.75" customHeight="1">
      <c r="A126" s="16"/>
      <c r="B126" s="30"/>
      <c r="C126" s="31"/>
      <c r="D126" s="31"/>
      <c r="E126" s="31"/>
      <c r="F126" s="31"/>
      <c r="G126" s="31"/>
      <c r="H126" s="31"/>
      <c r="I126" s="31"/>
      <c r="J126" s="31"/>
      <c r="K126" s="31"/>
      <c r="L126" s="17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</row>
    <row r="127" spans="1:65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</row>
    <row r="128" spans="1:65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</row>
    <row r="129" spans="1:65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</row>
    <row r="130" spans="1:65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</row>
    <row r="131" spans="1:65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</row>
    <row r="132" spans="1:65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</row>
    <row r="133" spans="1:65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</row>
    <row r="134" spans="1:65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</row>
    <row r="135" spans="1:6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</row>
    <row r="136" spans="1:65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</row>
    <row r="137" spans="1:65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</row>
    <row r="138" spans="1:65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</row>
    <row r="139" spans="1:65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</row>
    <row r="140" spans="1:65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</row>
    <row r="141" spans="1:65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</row>
    <row r="142" spans="1:65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</row>
    <row r="143" spans="1:65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</row>
    <row r="144" spans="1:65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</row>
    <row r="145" spans="1:6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</row>
    <row r="146" spans="1:65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</row>
    <row r="147" spans="1:65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</row>
    <row r="148" spans="1:65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</row>
    <row r="149" spans="1:65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</row>
    <row r="150" spans="1:65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</row>
    <row r="151" spans="1:65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</row>
    <row r="152" spans="1:65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</row>
    <row r="153" spans="1:65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</row>
    <row r="154" spans="1:65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</row>
    <row r="155" spans="1:6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</row>
    <row r="156" spans="1:65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</row>
    <row r="157" spans="1:65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</row>
    <row r="158" spans="1:65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</row>
    <row r="159" spans="1:65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</row>
    <row r="160" spans="1:65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</row>
    <row r="161" spans="1:65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</row>
    <row r="162" spans="1:65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</row>
    <row r="163" spans="1:65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</row>
    <row r="164" spans="1:65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</row>
    <row r="165" spans="1: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</row>
    <row r="166" spans="1:65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</row>
    <row r="167" spans="1:65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</row>
    <row r="168" spans="1:65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</row>
    <row r="169" spans="1:65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</row>
    <row r="170" spans="1:65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</row>
    <row r="171" spans="1:65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</row>
    <row r="172" spans="1:65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</row>
    <row r="173" spans="1:65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</row>
    <row r="174" spans="1:65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</row>
    <row r="175" spans="1:6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</row>
    <row r="176" spans="1:65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</row>
    <row r="177" spans="1:65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</row>
    <row r="178" spans="1:65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</row>
    <row r="179" spans="1:65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</row>
    <row r="180" spans="1:65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</row>
    <row r="181" spans="1:65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</row>
    <row r="182" spans="1:65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</row>
    <row r="183" spans="1:65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</row>
    <row r="184" spans="1:65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</row>
    <row r="185" spans="1:6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</row>
    <row r="186" spans="1:65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</row>
    <row r="187" spans="1:65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</row>
    <row r="188" spans="1:65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</row>
    <row r="189" spans="1:65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</row>
    <row r="190" spans="1:65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</row>
    <row r="191" spans="1:65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</row>
    <row r="192" spans="1:65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</row>
    <row r="193" spans="1:65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</row>
    <row r="194" spans="1:65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</row>
    <row r="195" spans="1:6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</row>
    <row r="196" spans="1:65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</row>
    <row r="197" spans="1:65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</row>
    <row r="198" spans="1:65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</row>
    <row r="199" spans="1:65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</row>
    <row r="200" spans="1:65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</row>
    <row r="201" spans="1:65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</row>
    <row r="202" spans="1:65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</row>
    <row r="203" spans="1:65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</row>
    <row r="204" spans="1:65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</row>
    <row r="205" spans="1:6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1:65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</row>
    <row r="207" spans="1:65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</row>
    <row r="208" spans="1:65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</row>
    <row r="209" spans="1:65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</row>
    <row r="210" spans="1:65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</row>
    <row r="211" spans="1:65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</row>
    <row r="212" spans="1:65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</row>
    <row r="213" spans="1:65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</row>
    <row r="214" spans="1:65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</row>
    <row r="215" spans="1:6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</row>
    <row r="216" spans="1:65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</row>
    <row r="217" spans="1:65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</row>
    <row r="218" spans="1:65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</row>
    <row r="219" spans="1:65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</row>
    <row r="220" spans="1:65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</row>
    <row r="221" spans="1:65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</row>
    <row r="222" spans="1:65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</row>
    <row r="223" spans="1:65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</row>
    <row r="224" spans="1:65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</row>
    <row r="225" spans="1:6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</row>
    <row r="226" spans="1:65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</row>
    <row r="227" spans="1:6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</row>
    <row r="228" spans="1:6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</row>
    <row r="229" spans="1:6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</row>
    <row r="230" spans="1:6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</row>
    <row r="231" spans="1:6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</row>
    <row r="232" spans="1:6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</row>
    <row r="233" spans="1:6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</row>
    <row r="234" spans="1:6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</row>
    <row r="235" spans="1:6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</row>
    <row r="236" spans="1:6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</row>
    <row r="237" spans="1:6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</row>
    <row r="238" spans="1:6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</row>
    <row r="239" spans="1:6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</row>
    <row r="240" spans="1:6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</row>
    <row r="241" spans="1:6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</row>
    <row r="242" spans="1:6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</row>
    <row r="243" spans="1:6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</row>
    <row r="244" spans="1:6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</row>
    <row r="245" spans="1:6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spans="1:6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spans="1:6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spans="1:6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spans="1:6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spans="1:6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spans="1:6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</row>
    <row r="252" spans="1:6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</row>
    <row r="253" spans="1:6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spans="1:6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spans="1:6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spans="1:6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spans="1:6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spans="1:6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spans="1:6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spans="1:6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spans="1:6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</row>
    <row r="262" spans="1:6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spans="1:6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spans="1:6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spans="1: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spans="1:6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spans="1:6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spans="1:6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spans="1:6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spans="1:6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spans="1:6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spans="1:6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spans="1:6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spans="1:6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spans="1:6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spans="1:6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spans="1:6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spans="1:6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spans="1:6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spans="1:6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spans="1:6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spans="1:6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spans="1:6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spans="1:6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spans="1:6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spans="1:6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spans="1:6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spans="1:6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spans="1:6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spans="1:6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spans="1:6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spans="1:6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spans="1:6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spans="1:6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spans="1:6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spans="1:6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spans="1:6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spans="1:6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spans="1:6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spans="1:6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spans="1:6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spans="1:6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spans="1:6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spans="1:6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spans="1:6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spans="1:6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spans="1:6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spans="1:6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spans="1:6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spans="1:6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spans="1:6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spans="1:6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spans="1:6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spans="1:6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spans="1:6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spans="1:6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spans="1:6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spans="1:6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spans="1:6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spans="1:6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spans="1:6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spans="1:6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spans="1:6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spans="1:6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spans="1:6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spans="1:6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spans="1:6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spans="1:6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spans="1:6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spans="1:6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spans="1:6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spans="1:6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spans="1:6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spans="1:6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spans="1:6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spans="1:6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spans="1:6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spans="1:6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spans="1:6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spans="1:6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spans="1:6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spans="1:6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spans="1:6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spans="1:6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spans="1:6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spans="1:6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spans="1:6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spans="1:6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spans="1:6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spans="1:6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spans="1:6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spans="1:6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spans="1:6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spans="1:6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spans="1:6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spans="1:6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spans="1:6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spans="1:6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spans="1:6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spans="1:6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spans="1:6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spans="1:6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spans="1:6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spans="1:6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spans="1: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spans="1:6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spans="1:6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spans="1:6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spans="1:6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spans="1:6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spans="1:6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spans="1:6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spans="1:6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spans="1:6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spans="1:6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spans="1:6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spans="1:6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spans="1:6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spans="1:6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spans="1:6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spans="1:6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spans="1:6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spans="1:6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spans="1:6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spans="1:6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spans="1:6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spans="1:6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spans="1:6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spans="1:6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spans="1:6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spans="1:6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spans="1:6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spans="1:6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spans="1:6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spans="1:6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spans="1:6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spans="1:6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spans="1:6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spans="1:6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spans="1:6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spans="1:6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spans="1:6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spans="1:6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spans="1:6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spans="1:6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spans="1:6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spans="1:6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spans="1:6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spans="1:6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spans="1:6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spans="1:6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spans="1:6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spans="1:6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spans="1:6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spans="1:6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spans="1:6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spans="1:6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spans="1:6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spans="1:6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spans="1:6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spans="1:6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spans="1:6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spans="1:6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spans="1:6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spans="1:6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spans="1:6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spans="1:6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spans="1:6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spans="1:6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spans="1:6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spans="1:6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spans="1:6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spans="1:6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spans="1:6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spans="1:6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spans="1:6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spans="1:6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spans="1:6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spans="1:6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spans="1:6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spans="1:6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spans="1:6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spans="1:6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spans="1:6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spans="1:6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spans="1:6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spans="1:6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spans="1:6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spans="1:6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spans="1:6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spans="1:6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spans="1:6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spans="1:6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spans="1:6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spans="1:6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spans="1:6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spans="1:6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spans="1:6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spans="1:6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spans="1:6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spans="1:6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spans="1:6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spans="1:6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spans="1:6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spans="1: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spans="1:6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spans="1:6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spans="1:6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spans="1:6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spans="1:6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spans="1:6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spans="1:6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spans="1:6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spans="1:6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spans="1:6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spans="1:6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spans="1:6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spans="1:6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spans="1:6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spans="1:6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spans="1:6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spans="1:6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spans="1:6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spans="1:6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spans="1:6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spans="1:6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spans="1:6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spans="1:6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spans="1:6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spans="1:6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spans="1:6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spans="1:6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spans="1:6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spans="1:6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spans="1:6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spans="1:6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spans="1:6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spans="1:6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spans="1:6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spans="1:6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spans="1:6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spans="1:6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spans="1:6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spans="1:6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spans="1:6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spans="1:6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spans="1:6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spans="1:6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spans="1:6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spans="1:6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spans="1:6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spans="1:6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spans="1:6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spans="1:6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spans="1:6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spans="1:6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spans="1:6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spans="1:6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spans="1:6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spans="1:6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spans="1:6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spans="1:6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spans="1:6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spans="1:6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spans="1:6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spans="1:6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spans="1:6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spans="1:6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spans="1:6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spans="1:6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spans="1:6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spans="1:6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</row>
    <row r="533" spans="1:6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spans="1:6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spans="1:6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spans="1:6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spans="1:6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spans="1:6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spans="1:6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</row>
    <row r="540" spans="1:6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spans="1:6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spans="1:6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spans="1:6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spans="1:6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spans="1:6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spans="1:6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spans="1:6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spans="1:6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spans="1:6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spans="1:6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spans="1:6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spans="1:6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spans="1:6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spans="1:6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spans="1:6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spans="1:6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spans="1:6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spans="1:6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spans="1:6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spans="1:6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spans="1:6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spans="1:6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spans="1:6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spans="1:6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spans="1: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spans="1:6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spans="1:6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spans="1:6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spans="1:6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spans="1:6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spans="1:6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spans="1:6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spans="1:6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spans="1:6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spans="1:6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spans="1:6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spans="1:6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spans="1:6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spans="1:6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</row>
    <row r="580" spans="1:6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spans="1:6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spans="1:6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spans="1:6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spans="1:6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spans="1:6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spans="1:6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spans="1:6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spans="1:6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spans="1:6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</row>
    <row r="590" spans="1:6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spans="1:6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spans="1:6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spans="1:6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spans="1:6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spans="1:6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spans="1:6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spans="1:6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spans="1:6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spans="1:6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spans="1:6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spans="1:6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spans="1:6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spans="1:6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spans="1:6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spans="1:6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spans="1:6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spans="1:6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spans="1:6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spans="1:6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spans="1:6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</row>
    <row r="611" spans="1:6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spans="1:6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spans="1:6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spans="1:6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spans="1:6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spans="1:6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spans="1:6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spans="1:6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</row>
    <row r="619" spans="1:6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spans="1:6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spans="1:6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spans="1:6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spans="1:6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spans="1:6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spans="1:6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spans="1:6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spans="1:6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spans="1:6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spans="1:6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spans="1:6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spans="1:6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spans="1:6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spans="1:6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spans="1:6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spans="1:6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spans="1:6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spans="1:6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spans="1:6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spans="1:6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spans="1:6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spans="1:6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spans="1:6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spans="1:6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spans="1:6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spans="1:6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spans="1:6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spans="1:6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spans="1:6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spans="1:6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spans="1:6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spans="1:6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spans="1:6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spans="1:6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spans="1:6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spans="1:6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spans="1:6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spans="1:6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spans="1:6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spans="1:6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spans="1:6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spans="1:6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spans="1:6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spans="1:6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</row>
    <row r="664" spans="1:6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</row>
    <row r="665" spans="1: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</row>
    <row r="666" spans="1:6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</row>
    <row r="667" spans="1:6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</row>
    <row r="668" spans="1:6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</row>
    <row r="669" spans="1:6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</row>
    <row r="670" spans="1:6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</row>
    <row r="671" spans="1:6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</row>
    <row r="672" spans="1:6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</row>
    <row r="673" spans="1:6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</row>
    <row r="674" spans="1:6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</row>
    <row r="675" spans="1:6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</row>
    <row r="676" spans="1:6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</row>
    <row r="677" spans="1:6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</row>
    <row r="678" spans="1:6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</row>
    <row r="679" spans="1:6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</row>
    <row r="680" spans="1:6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</row>
    <row r="681" spans="1:6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</row>
    <row r="682" spans="1:6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</row>
    <row r="683" spans="1:6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</row>
    <row r="684" spans="1:6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</row>
    <row r="685" spans="1:6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</row>
    <row r="686" spans="1:6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</row>
    <row r="687" spans="1:6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</row>
    <row r="688" spans="1:6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</row>
    <row r="689" spans="1:6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</row>
    <row r="690" spans="1:6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</row>
    <row r="691" spans="1:6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</row>
    <row r="692" spans="1:6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</row>
    <row r="693" spans="1:6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</row>
    <row r="694" spans="1:6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</row>
    <row r="695" spans="1:6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</row>
    <row r="696" spans="1:6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</row>
    <row r="697" spans="1:6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</row>
    <row r="698" spans="1:6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</row>
    <row r="699" spans="1:6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</row>
    <row r="700" spans="1:6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</row>
    <row r="701" spans="1:6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</row>
    <row r="702" spans="1:6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</row>
    <row r="703" spans="1:6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</row>
    <row r="704" spans="1:6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</row>
    <row r="705" spans="1:6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</row>
    <row r="706" spans="1:6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</row>
    <row r="707" spans="1:6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</row>
    <row r="708" spans="1:6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</row>
    <row r="709" spans="1:6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</row>
    <row r="710" spans="1:6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</row>
    <row r="711" spans="1:6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</row>
    <row r="712" spans="1:6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</row>
    <row r="713" spans="1:6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</row>
    <row r="714" spans="1:6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</row>
    <row r="715" spans="1:6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</row>
    <row r="716" spans="1:6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</row>
    <row r="717" spans="1:6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</row>
    <row r="718" spans="1:6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</row>
    <row r="719" spans="1:6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</row>
    <row r="720" spans="1:6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</row>
    <row r="721" spans="1:6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</row>
    <row r="722" spans="1:6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</row>
    <row r="723" spans="1:6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</row>
    <row r="724" spans="1:6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</row>
    <row r="725" spans="1:6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</row>
    <row r="726" spans="1:6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</row>
    <row r="727" spans="1:6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</row>
    <row r="728" spans="1:6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</row>
    <row r="729" spans="1:6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</row>
    <row r="730" spans="1:6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</row>
    <row r="731" spans="1:6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</row>
    <row r="732" spans="1:6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</row>
    <row r="733" spans="1:6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</row>
    <row r="734" spans="1:6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</row>
    <row r="735" spans="1:6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</row>
    <row r="736" spans="1:6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</row>
    <row r="737" spans="1:6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</row>
    <row r="738" spans="1:6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</row>
    <row r="739" spans="1:6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</row>
    <row r="740" spans="1:6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</row>
    <row r="741" spans="1:6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</row>
    <row r="742" spans="1:6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</row>
    <row r="743" spans="1:6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</row>
    <row r="744" spans="1:6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</row>
    <row r="745" spans="1:6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</row>
    <row r="746" spans="1:6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</row>
    <row r="747" spans="1:6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</row>
    <row r="748" spans="1:6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</row>
    <row r="749" spans="1:6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</row>
    <row r="750" spans="1:6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</row>
    <row r="751" spans="1:6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</row>
    <row r="752" spans="1:6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</row>
    <row r="753" spans="1:6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</row>
    <row r="754" spans="1:6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</row>
    <row r="755" spans="1:6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</row>
    <row r="756" spans="1:6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</row>
    <row r="757" spans="1:6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</row>
    <row r="758" spans="1:6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</row>
    <row r="759" spans="1:6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</row>
    <row r="760" spans="1:6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</row>
    <row r="761" spans="1:6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</row>
    <row r="762" spans="1:6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</row>
    <row r="763" spans="1:6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</row>
    <row r="764" spans="1:6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</row>
    <row r="765" spans="1: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</row>
    <row r="766" spans="1:6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</row>
    <row r="767" spans="1:6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</row>
    <row r="768" spans="1:6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</row>
    <row r="769" spans="1:6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</row>
    <row r="770" spans="1:6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</row>
    <row r="771" spans="1:6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</row>
    <row r="772" spans="1:6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</row>
    <row r="773" spans="1:6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</row>
    <row r="774" spans="1:6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</row>
    <row r="775" spans="1:6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</row>
    <row r="776" spans="1:6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</row>
    <row r="777" spans="1:6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</row>
    <row r="778" spans="1:6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</row>
    <row r="779" spans="1:6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</row>
    <row r="780" spans="1:6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</row>
    <row r="781" spans="1:6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</row>
    <row r="782" spans="1:6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</row>
    <row r="783" spans="1:6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</row>
    <row r="784" spans="1:6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</row>
    <row r="785" spans="1:6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</row>
    <row r="786" spans="1:6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</row>
    <row r="787" spans="1:6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</row>
    <row r="788" spans="1:6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</row>
    <row r="789" spans="1:6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</row>
    <row r="790" spans="1:6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</row>
    <row r="791" spans="1:6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</row>
    <row r="792" spans="1:6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</row>
    <row r="793" spans="1:6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</row>
    <row r="794" spans="1:6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</row>
    <row r="795" spans="1:6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</row>
    <row r="796" spans="1:6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</row>
    <row r="797" spans="1:6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</row>
    <row r="798" spans="1:6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</row>
    <row r="799" spans="1:6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</row>
    <row r="800" spans="1:6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</row>
    <row r="801" spans="1:6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</row>
    <row r="802" spans="1:6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</row>
    <row r="803" spans="1:6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</row>
    <row r="804" spans="1:6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</row>
    <row r="805" spans="1:6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</row>
    <row r="806" spans="1:6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</row>
    <row r="807" spans="1:6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</row>
    <row r="808" spans="1:6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</row>
    <row r="809" spans="1:6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</row>
    <row r="810" spans="1:6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</row>
    <row r="811" spans="1:6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</row>
    <row r="812" spans="1:6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</row>
    <row r="813" spans="1:6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</row>
    <row r="814" spans="1:6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</row>
    <row r="815" spans="1:6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spans="1:6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spans="1:6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</row>
    <row r="818" spans="1:6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spans="1:6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spans="1:6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spans="1:6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spans="1:6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spans="1:6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spans="1:6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spans="1:6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spans="1:6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</row>
    <row r="827" spans="1:6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spans="1:6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</row>
    <row r="829" spans="1:6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spans="1:6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spans="1:6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spans="1:6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</row>
    <row r="833" spans="1:6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spans="1:6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spans="1:6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spans="1:6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spans="1:6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spans="1:6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spans="1:6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spans="1:6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spans="1:6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spans="1:6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spans="1:6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spans="1:6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spans="1:6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spans="1:6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</row>
    <row r="847" spans="1:6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</row>
    <row r="848" spans="1:6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spans="1:6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spans="1:6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spans="1:6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spans="1:6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spans="1:6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spans="1:6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spans="1:6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spans="1:6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spans="1:6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spans="1:6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spans="1:6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spans="1:6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spans="1:6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spans="1:6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spans="1:6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spans="1:6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spans="1: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spans="1:6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spans="1:6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spans="1:6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spans="1:6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spans="1:6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spans="1:6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spans="1:6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spans="1:6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spans="1:6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spans="1:6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spans="1:6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spans="1:6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spans="1:6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spans="1:6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spans="1:6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spans="1:6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spans="1:6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</row>
    <row r="883" spans="1:6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spans="1:6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spans="1:6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spans="1:6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spans="1:6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spans="1:6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spans="1:6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spans="1:6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spans="1:6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spans="1:6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spans="1:6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spans="1:6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spans="1:6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</row>
    <row r="896" spans="1:6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spans="1:6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spans="1:6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spans="1:6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spans="1:6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spans="1:6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spans="1:6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spans="1:6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spans="1:6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spans="1:6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spans="1:6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spans="1:6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spans="1:6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spans="1:6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spans="1:6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</row>
    <row r="911" spans="1:6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spans="1:6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spans="1:6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spans="1:6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</row>
    <row r="915" spans="1:6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</row>
    <row r="916" spans="1:6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spans="1:6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spans="1:6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spans="1:6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spans="1:6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spans="1:6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spans="1:6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</row>
    <row r="923" spans="1:6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spans="1:6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spans="1:6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spans="1:6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spans="1:6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spans="1:6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spans="1:6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spans="1:6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spans="1:6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spans="1:6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spans="1:6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spans="1:6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spans="1:6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spans="1:6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spans="1:6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spans="1:6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spans="1:6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spans="1:6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</row>
    <row r="941" spans="1:6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spans="1:6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spans="1:6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spans="1:6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spans="1:6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spans="1:6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spans="1:6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spans="1:6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</row>
    <row r="949" spans="1:6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</row>
    <row r="950" spans="1:6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spans="1:6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spans="1:6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spans="1:6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spans="1:6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spans="1:6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spans="1:6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spans="1:6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spans="1:6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spans="1:6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spans="1:6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spans="1:6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spans="1:6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spans="1:6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spans="1:6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spans="1: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spans="1:6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spans="1:6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spans="1:6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spans="1:6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spans="1:6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spans="1:6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spans="1:6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spans="1:6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spans="1:6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spans="1:6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spans="1:6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spans="1:6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spans="1:6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spans="1:6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spans="1:6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spans="1:6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</row>
    <row r="982" spans="1:6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spans="1:6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spans="1:6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spans="1:6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spans="1:6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spans="1:6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spans="1:6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spans="1:6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spans="1:6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</row>
    <row r="991" spans="1:6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spans="1:65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spans="1:65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spans="1:65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spans="1:6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spans="1:65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spans="1:65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spans="1:65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spans="1:65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spans="1:65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</sheetData>
  <autoFilter ref="C119:K125" xr:uid="{00000000-0009-0000-0000-00000C000000}"/>
  <mergeCells count="14">
    <mergeCell ref="E85:H85"/>
    <mergeCell ref="D20:H20"/>
    <mergeCell ref="L2:V2"/>
    <mergeCell ref="E7:H7"/>
    <mergeCell ref="E9:H9"/>
    <mergeCell ref="E11:H11"/>
    <mergeCell ref="E29:H29"/>
    <mergeCell ref="J16:K16"/>
    <mergeCell ref="J17:K17"/>
    <mergeCell ref="E87:H87"/>
    <mergeCell ref="E89:H89"/>
    <mergeCell ref="E108:H108"/>
    <mergeCell ref="E110:H110"/>
    <mergeCell ref="E112:H112"/>
  </mergeCells>
  <pageMargins left="0.39374999999999999" right="0.39374999999999999" top="0.39374999999999999" bottom="0.39374999999999999" header="0" footer="0"/>
  <pageSetup paperSize="9" orientation="portrait"/>
  <headerFooter>
    <oddFooter>&amp;CStrana &amp;P z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M1000"/>
  <sheetViews>
    <sheetView showGridLines="0" topLeftCell="A99" zoomScaleNormal="100" workbookViewId="0">
      <selection activeCell="I121" sqref="I121"/>
    </sheetView>
  </sheetViews>
  <sheetFormatPr defaultColWidth="16.83203125" defaultRowHeight="15" customHeight="1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 customWidth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 customWidth="1"/>
  </cols>
  <sheetData>
    <row r="1" spans="1:65" ht="11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pans="1:65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187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3" t="s">
        <v>121</v>
      </c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spans="1:65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" t="s">
        <v>81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spans="1:65" ht="24.75" customHeight="1">
      <c r="A4" s="2"/>
      <c r="B4" s="6"/>
      <c r="C4" s="2"/>
      <c r="D4" s="7" t="s">
        <v>122</v>
      </c>
      <c r="E4" s="2"/>
      <c r="F4" s="2"/>
      <c r="G4" s="2"/>
      <c r="H4" s="2"/>
      <c r="I4" s="2"/>
      <c r="J4" s="2"/>
      <c r="K4" s="2"/>
      <c r="L4" s="6"/>
      <c r="M4" s="83" t="s">
        <v>10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3" t="s">
        <v>4</v>
      </c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65" ht="6.75" customHeight="1">
      <c r="A5" s="2"/>
      <c r="B5" s="6"/>
      <c r="C5" s="2"/>
      <c r="D5" s="2"/>
      <c r="E5" s="2"/>
      <c r="F5" s="2"/>
      <c r="G5" s="2"/>
      <c r="H5" s="2"/>
      <c r="I5" s="2"/>
      <c r="J5" s="2"/>
      <c r="K5" s="2"/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65" ht="12" customHeight="1">
      <c r="A6" s="2"/>
      <c r="B6" s="6"/>
      <c r="C6" s="2"/>
      <c r="D6" s="12" t="s">
        <v>14</v>
      </c>
      <c r="E6" s="2"/>
      <c r="F6" s="2"/>
      <c r="G6" s="2"/>
      <c r="H6" s="2"/>
      <c r="I6" s="2"/>
      <c r="J6" s="2"/>
      <c r="K6" s="2"/>
      <c r="L6" s="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65" ht="16.5" customHeight="1">
      <c r="A7" s="2"/>
      <c r="B7" s="6"/>
      <c r="C7" s="2"/>
      <c r="D7" s="2"/>
      <c r="E7" s="196" t="str">
        <f>'Rekapitulace stavby'!K6</f>
        <v>Laboratoř betonu a mechaniky zemin</v>
      </c>
      <c r="F7" s="166"/>
      <c r="G7" s="166"/>
      <c r="H7" s="166"/>
      <c r="I7" s="2"/>
      <c r="J7" s="2"/>
      <c r="K7" s="2"/>
      <c r="L7" s="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65" ht="12" customHeight="1">
      <c r="A8" s="2"/>
      <c r="B8" s="6"/>
      <c r="C8" s="2"/>
      <c r="D8" s="12" t="s">
        <v>123</v>
      </c>
      <c r="E8" s="2"/>
      <c r="F8" s="2"/>
      <c r="G8" s="2"/>
      <c r="H8" s="2"/>
      <c r="I8" s="2"/>
      <c r="J8" s="2"/>
      <c r="K8" s="2"/>
      <c r="L8" s="6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</row>
    <row r="9" spans="1:65" ht="16.5" customHeight="1">
      <c r="A9" s="16"/>
      <c r="B9" s="17"/>
      <c r="C9" s="16"/>
      <c r="D9" s="16"/>
      <c r="E9" s="196" t="s">
        <v>453</v>
      </c>
      <c r="F9" s="166"/>
      <c r="G9" s="166"/>
      <c r="H9" s="166"/>
      <c r="I9" s="16"/>
      <c r="J9" s="16"/>
      <c r="K9" s="16"/>
      <c r="L9" s="17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</row>
    <row r="10" spans="1:65" ht="12" customHeight="1">
      <c r="A10" s="16"/>
      <c r="B10" s="17"/>
      <c r="C10" s="16"/>
      <c r="D10" s="12" t="s">
        <v>454</v>
      </c>
      <c r="E10" s="16"/>
      <c r="F10" s="16"/>
      <c r="G10" s="16"/>
      <c r="H10" s="16"/>
      <c r="I10" s="16"/>
      <c r="J10" s="16"/>
      <c r="K10" s="16"/>
      <c r="L10" s="17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</row>
    <row r="11" spans="1:65" ht="16.5" customHeight="1">
      <c r="A11" s="16"/>
      <c r="B11" s="17"/>
      <c r="C11" s="16"/>
      <c r="D11" s="16"/>
      <c r="E11" s="172" t="s">
        <v>939</v>
      </c>
      <c r="F11" s="166"/>
      <c r="G11" s="166"/>
      <c r="H11" s="166"/>
      <c r="I11" s="16"/>
      <c r="J11" s="16"/>
      <c r="K11" s="16"/>
      <c r="L11" s="17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</row>
    <row r="12" spans="1:65" ht="11.25">
      <c r="A12" s="16"/>
      <c r="B12" s="17"/>
      <c r="C12" s="16"/>
      <c r="D12" s="16"/>
      <c r="E12" s="16"/>
      <c r="F12" s="16"/>
      <c r="G12" s="16"/>
      <c r="H12" s="16"/>
      <c r="I12" s="16"/>
      <c r="J12" s="16"/>
      <c r="K12" s="16"/>
      <c r="L12" s="17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</row>
    <row r="13" spans="1:65" ht="12" customHeight="1">
      <c r="A13" s="16"/>
      <c r="B13" s="17"/>
      <c r="C13" s="16"/>
      <c r="D13" s="12" t="s">
        <v>15</v>
      </c>
      <c r="E13" s="16"/>
      <c r="F13" s="10" t="s">
        <v>1</v>
      </c>
      <c r="G13" s="16"/>
      <c r="H13" s="16"/>
      <c r="I13" s="12" t="s">
        <v>16</v>
      </c>
      <c r="J13" s="10" t="s">
        <v>1</v>
      </c>
      <c r="K13" s="16"/>
      <c r="L13" s="17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</row>
    <row r="14" spans="1:65" ht="12" customHeight="1">
      <c r="A14" s="16"/>
      <c r="B14" s="17"/>
      <c r="C14" s="16"/>
      <c r="D14" s="12" t="s">
        <v>17</v>
      </c>
      <c r="E14" s="16"/>
      <c r="F14" s="10" t="s">
        <v>18</v>
      </c>
      <c r="G14" s="16"/>
      <c r="H14" s="16"/>
      <c r="I14" s="12" t="s">
        <v>19</v>
      </c>
      <c r="J14" s="40"/>
      <c r="K14" s="16"/>
      <c r="L14" s="17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</row>
    <row r="15" spans="1:65" ht="10.5" customHeight="1">
      <c r="A15" s="16"/>
      <c r="B15" s="17"/>
      <c r="C15" s="16"/>
      <c r="D15" s="16"/>
      <c r="E15" s="16"/>
      <c r="F15" s="16"/>
      <c r="G15" s="16"/>
      <c r="H15" s="16"/>
      <c r="I15" s="16"/>
      <c r="J15" s="16"/>
      <c r="K15" s="16"/>
      <c r="L15" s="17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</row>
    <row r="16" spans="1:65" ht="12" customHeight="1">
      <c r="A16" s="16"/>
      <c r="B16" s="17"/>
      <c r="C16" s="16"/>
      <c r="D16" s="160" t="s">
        <v>20</v>
      </c>
      <c r="E16" s="161"/>
      <c r="F16" s="161"/>
      <c r="G16" s="161"/>
      <c r="H16" s="161"/>
      <c r="I16" s="160" t="s">
        <v>21</v>
      </c>
      <c r="J16" s="199">
        <v>49314785</v>
      </c>
      <c r="K16" s="199"/>
      <c r="L16" s="17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</row>
    <row r="17" spans="1:65" ht="18" customHeight="1">
      <c r="A17" s="16"/>
      <c r="B17" s="17"/>
      <c r="C17" s="16"/>
      <c r="D17" s="161"/>
      <c r="E17" s="162" t="s">
        <v>946</v>
      </c>
      <c r="F17" s="161"/>
      <c r="G17" s="161"/>
      <c r="H17" s="161"/>
      <c r="I17" s="160" t="s">
        <v>22</v>
      </c>
      <c r="J17" s="199" t="s">
        <v>947</v>
      </c>
      <c r="K17" s="199"/>
      <c r="L17" s="17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</row>
    <row r="18" spans="1:65" ht="6.75" customHeight="1">
      <c r="A18" s="16"/>
      <c r="B18" s="17"/>
      <c r="C18" s="16"/>
      <c r="D18" s="161"/>
      <c r="E18" s="161"/>
      <c r="F18" s="161"/>
      <c r="G18" s="161"/>
      <c r="H18" s="161"/>
      <c r="I18" s="161"/>
      <c r="J18" s="161"/>
      <c r="K18" s="161"/>
      <c r="L18" s="17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</row>
    <row r="19" spans="1:65" ht="12" customHeight="1">
      <c r="A19" s="16"/>
      <c r="B19" s="17"/>
      <c r="C19" s="16"/>
      <c r="D19" s="160" t="s">
        <v>23</v>
      </c>
      <c r="E19" s="161"/>
      <c r="F19" s="161"/>
      <c r="G19" s="161"/>
      <c r="H19" s="161"/>
      <c r="I19" s="160" t="s">
        <v>21</v>
      </c>
      <c r="J19" s="162" t="str">
        <f>'Rekapitulace stavby'!AM13</f>
        <v>Vyplň</v>
      </c>
      <c r="K19" s="161"/>
      <c r="L19" s="17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</row>
    <row r="20" spans="1:65" ht="18" customHeight="1">
      <c r="A20" s="16"/>
      <c r="B20" s="17"/>
      <c r="C20" s="16"/>
      <c r="D20" s="197" t="str">
        <f>'Rekapitulace stavby'!D14</f>
        <v>Vyplň</v>
      </c>
      <c r="E20" s="198"/>
      <c r="F20" s="198"/>
      <c r="G20" s="198"/>
      <c r="H20" s="198"/>
      <c r="I20" s="160" t="s">
        <v>22</v>
      </c>
      <c r="J20" s="162" t="str">
        <f>'Rekapitulace stavby'!AM14</f>
        <v>Vyplň</v>
      </c>
      <c r="K20" s="161"/>
      <c r="L20" s="17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</row>
    <row r="21" spans="1:65" ht="6.75" customHeight="1">
      <c r="A21" s="16"/>
      <c r="B21" s="17"/>
      <c r="C21" s="16"/>
      <c r="D21" s="161"/>
      <c r="E21" s="161"/>
      <c r="F21" s="161"/>
      <c r="G21" s="161"/>
      <c r="H21" s="161"/>
      <c r="I21" s="161"/>
      <c r="J21" s="161"/>
      <c r="K21" s="161"/>
      <c r="L21" s="17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</row>
    <row r="22" spans="1:65" ht="12" customHeight="1">
      <c r="A22" s="16"/>
      <c r="B22" s="17"/>
      <c r="C22" s="16"/>
      <c r="D22" s="160" t="s">
        <v>25</v>
      </c>
      <c r="E22" s="161"/>
      <c r="F22" s="161"/>
      <c r="G22" s="161"/>
      <c r="H22" s="161"/>
      <c r="I22" s="160" t="s">
        <v>21</v>
      </c>
      <c r="J22" s="162" t="str">
        <f>IF('Rekapitulace stavby'!AN16="","",'Rekapitulace stavby'!AN16)</f>
        <v/>
      </c>
      <c r="K22" s="161"/>
      <c r="L22" s="17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</row>
    <row r="23" spans="1:65" ht="18" customHeight="1">
      <c r="A23" s="16"/>
      <c r="B23" s="17"/>
      <c r="C23" s="16"/>
      <c r="D23" s="16"/>
      <c r="E23" s="10" t="str">
        <f>IF('Rekapitulace stavby'!E17="","",'Rekapitulace stavby'!E17)</f>
        <v xml:space="preserve"> </v>
      </c>
      <c r="F23" s="16"/>
      <c r="G23" s="16"/>
      <c r="H23" s="16"/>
      <c r="I23" s="12" t="s">
        <v>22</v>
      </c>
      <c r="J23" s="10" t="str">
        <f>IF('Rekapitulace stavby'!AN17="","",'Rekapitulace stavby'!AN17)</f>
        <v/>
      </c>
      <c r="K23" s="16"/>
      <c r="L23" s="17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</row>
    <row r="24" spans="1:65" ht="6.75" customHeight="1">
      <c r="A24" s="16"/>
      <c r="B24" s="17"/>
      <c r="C24" s="16"/>
      <c r="D24" s="16"/>
      <c r="E24" s="16"/>
      <c r="F24" s="16"/>
      <c r="G24" s="16"/>
      <c r="H24" s="16"/>
      <c r="I24" s="16"/>
      <c r="J24" s="16"/>
      <c r="K24" s="16"/>
      <c r="L24" s="17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</row>
    <row r="25" spans="1:65" ht="12" customHeight="1">
      <c r="A25" s="16"/>
      <c r="B25" s="17"/>
      <c r="C25" s="16"/>
      <c r="D25" s="12" t="s">
        <v>27</v>
      </c>
      <c r="E25" s="16"/>
      <c r="F25" s="16"/>
      <c r="G25" s="16"/>
      <c r="H25" s="16"/>
      <c r="I25" s="12" t="s">
        <v>21</v>
      </c>
      <c r="J25" s="10" t="str">
        <f>IF('Rekapitulace stavby'!AN19="","",'Rekapitulace stavby'!AN19)</f>
        <v/>
      </c>
      <c r="K25" s="16"/>
      <c r="L25" s="17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</row>
    <row r="26" spans="1:65" ht="18" customHeight="1">
      <c r="A26" s="16"/>
      <c r="B26" s="17"/>
      <c r="C26" s="16"/>
      <c r="D26" s="16"/>
      <c r="E26" s="10" t="str">
        <f>IF('Rekapitulace stavby'!E20="","",'Rekapitulace stavby'!E20)</f>
        <v xml:space="preserve"> </v>
      </c>
      <c r="F26" s="16"/>
      <c r="G26" s="16"/>
      <c r="H26" s="16"/>
      <c r="I26" s="12" t="s">
        <v>22</v>
      </c>
      <c r="J26" s="10" t="str">
        <f>IF('Rekapitulace stavby'!AN20="","",'Rekapitulace stavby'!AN20)</f>
        <v/>
      </c>
      <c r="K26" s="16"/>
      <c r="L26" s="17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</row>
    <row r="27" spans="1:65" ht="6.75" customHeight="1">
      <c r="A27" s="16"/>
      <c r="B27" s="17"/>
      <c r="C27" s="16"/>
      <c r="D27" s="16"/>
      <c r="E27" s="16"/>
      <c r="F27" s="16"/>
      <c r="G27" s="16"/>
      <c r="H27" s="16"/>
      <c r="I27" s="16"/>
      <c r="J27" s="16"/>
      <c r="K27" s="16"/>
      <c r="L27" s="17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</row>
    <row r="28" spans="1:65" ht="12" customHeight="1">
      <c r="A28" s="16"/>
      <c r="B28" s="17"/>
      <c r="C28" s="16"/>
      <c r="D28" s="12" t="s">
        <v>28</v>
      </c>
      <c r="E28" s="16"/>
      <c r="F28" s="16"/>
      <c r="G28" s="16"/>
      <c r="H28" s="16"/>
      <c r="I28" s="16"/>
      <c r="J28" s="16"/>
      <c r="K28" s="16"/>
      <c r="L28" s="17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</row>
    <row r="29" spans="1:65" ht="16.5" customHeight="1">
      <c r="A29" s="84"/>
      <c r="B29" s="85"/>
      <c r="C29" s="84"/>
      <c r="D29" s="84"/>
      <c r="E29" s="190" t="s">
        <v>1</v>
      </c>
      <c r="F29" s="166"/>
      <c r="G29" s="166"/>
      <c r="H29" s="166"/>
      <c r="I29" s="84"/>
      <c r="J29" s="84"/>
      <c r="K29" s="84"/>
      <c r="L29" s="85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</row>
    <row r="30" spans="1:65" ht="6.75" customHeight="1">
      <c r="A30" s="16"/>
      <c r="B30" s="17"/>
      <c r="C30" s="16"/>
      <c r="D30" s="16"/>
      <c r="E30" s="16"/>
      <c r="F30" s="16"/>
      <c r="G30" s="16"/>
      <c r="H30" s="16"/>
      <c r="I30" s="16"/>
      <c r="J30" s="16"/>
      <c r="K30" s="16"/>
      <c r="L30" s="17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</row>
    <row r="31" spans="1:65" ht="6.75" customHeight="1">
      <c r="A31" s="16"/>
      <c r="B31" s="17"/>
      <c r="C31" s="16"/>
      <c r="D31" s="41"/>
      <c r="E31" s="41"/>
      <c r="F31" s="41"/>
      <c r="G31" s="41"/>
      <c r="H31" s="41"/>
      <c r="I31" s="41"/>
      <c r="J31" s="41"/>
      <c r="K31" s="41"/>
      <c r="L31" s="17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</row>
    <row r="32" spans="1:65" ht="24.75" customHeight="1">
      <c r="A32" s="16"/>
      <c r="B32" s="17"/>
      <c r="C32" s="16"/>
      <c r="D32" s="86" t="s">
        <v>30</v>
      </c>
      <c r="E32" s="16"/>
      <c r="F32" s="16"/>
      <c r="G32" s="16"/>
      <c r="H32" s="16"/>
      <c r="I32" s="16"/>
      <c r="J32" s="54">
        <f>ROUND(J120, 2)</f>
        <v>0</v>
      </c>
      <c r="K32" s="16"/>
      <c r="L32" s="17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</row>
    <row r="33" spans="1:65" ht="6.75" customHeight="1">
      <c r="A33" s="16"/>
      <c r="B33" s="17"/>
      <c r="C33" s="16"/>
      <c r="D33" s="41"/>
      <c r="E33" s="41"/>
      <c r="F33" s="41"/>
      <c r="G33" s="41"/>
      <c r="H33" s="41"/>
      <c r="I33" s="41"/>
      <c r="J33" s="41"/>
      <c r="K33" s="41"/>
      <c r="L33" s="17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</row>
    <row r="34" spans="1:65" ht="14.25" customHeight="1">
      <c r="A34" s="16"/>
      <c r="B34" s="17"/>
      <c r="C34" s="16"/>
      <c r="D34" s="16"/>
      <c r="E34" s="16"/>
      <c r="F34" s="20" t="s">
        <v>32</v>
      </c>
      <c r="G34" s="16"/>
      <c r="H34" s="16"/>
      <c r="I34" s="20" t="s">
        <v>31</v>
      </c>
      <c r="J34" s="20" t="s">
        <v>33</v>
      </c>
      <c r="K34" s="16"/>
      <c r="L34" s="17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</row>
    <row r="35" spans="1:65" ht="14.25" customHeight="1">
      <c r="A35" s="16"/>
      <c r="B35" s="17"/>
      <c r="C35" s="16"/>
      <c r="D35" s="87" t="s">
        <v>34</v>
      </c>
      <c r="E35" s="12" t="s">
        <v>35</v>
      </c>
      <c r="F35" s="76">
        <f>ROUND((SUM(BE120:BE123)),  2)</f>
        <v>0</v>
      </c>
      <c r="G35" s="16"/>
      <c r="H35" s="16"/>
      <c r="I35" s="88">
        <v>0.21</v>
      </c>
      <c r="J35" s="76">
        <f>ROUND(((SUM(BE120:BE123))*I35),  2)</f>
        <v>0</v>
      </c>
      <c r="K35" s="16"/>
      <c r="L35" s="17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</row>
    <row r="36" spans="1:65" ht="14.25" customHeight="1">
      <c r="A36" s="16"/>
      <c r="B36" s="17"/>
      <c r="C36" s="16"/>
      <c r="D36" s="16"/>
      <c r="E36" s="12" t="s">
        <v>36</v>
      </c>
      <c r="F36" s="76">
        <f>ROUND((SUM(BF120:BF123)),  2)</f>
        <v>0</v>
      </c>
      <c r="G36" s="16"/>
      <c r="H36" s="16"/>
      <c r="I36" s="88">
        <v>0.12</v>
      </c>
      <c r="J36" s="76">
        <f>ROUND(((SUM(BF120:BF123))*I36),  2)</f>
        <v>0</v>
      </c>
      <c r="K36" s="16"/>
      <c r="L36" s="17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</row>
    <row r="37" spans="1:65" ht="14.25" hidden="1" customHeight="1">
      <c r="A37" s="16"/>
      <c r="B37" s="17"/>
      <c r="C37" s="16"/>
      <c r="D37" s="16"/>
      <c r="E37" s="12" t="s">
        <v>37</v>
      </c>
      <c r="F37" s="76">
        <f>ROUND((SUM(BG120:BG123)),  2)</f>
        <v>0</v>
      </c>
      <c r="G37" s="16"/>
      <c r="H37" s="16"/>
      <c r="I37" s="88">
        <v>0.21</v>
      </c>
      <c r="J37" s="76">
        <f t="shared" ref="J37:J39" si="0">0</f>
        <v>0</v>
      </c>
      <c r="K37" s="16"/>
      <c r="L37" s="17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</row>
    <row r="38" spans="1:65" ht="14.25" hidden="1" customHeight="1">
      <c r="A38" s="16"/>
      <c r="B38" s="17"/>
      <c r="C38" s="16"/>
      <c r="D38" s="16"/>
      <c r="E38" s="12" t="s">
        <v>38</v>
      </c>
      <c r="F38" s="76">
        <f>ROUND((SUM(BH120:BH123)),  2)</f>
        <v>0</v>
      </c>
      <c r="G38" s="16"/>
      <c r="H38" s="16"/>
      <c r="I38" s="88">
        <v>0.12</v>
      </c>
      <c r="J38" s="76">
        <f t="shared" si="0"/>
        <v>0</v>
      </c>
      <c r="K38" s="16"/>
      <c r="L38" s="17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</row>
    <row r="39" spans="1:65" ht="14.25" hidden="1" customHeight="1">
      <c r="A39" s="16"/>
      <c r="B39" s="17"/>
      <c r="C39" s="16"/>
      <c r="D39" s="16"/>
      <c r="E39" s="12" t="s">
        <v>39</v>
      </c>
      <c r="F39" s="76">
        <f>ROUND((SUM(BI120:BI123)),  2)</f>
        <v>0</v>
      </c>
      <c r="G39" s="16"/>
      <c r="H39" s="16"/>
      <c r="I39" s="88">
        <v>0</v>
      </c>
      <c r="J39" s="76">
        <f t="shared" si="0"/>
        <v>0</v>
      </c>
      <c r="K39" s="16"/>
      <c r="L39" s="17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</row>
    <row r="40" spans="1:65" ht="6.75" customHeight="1">
      <c r="A40" s="16"/>
      <c r="B40" s="17"/>
      <c r="C40" s="16"/>
      <c r="D40" s="16"/>
      <c r="E40" s="16"/>
      <c r="F40" s="16"/>
      <c r="G40" s="16"/>
      <c r="H40" s="16"/>
      <c r="I40" s="16"/>
      <c r="J40" s="16"/>
      <c r="K40" s="16"/>
      <c r="L40" s="17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spans="1:65" ht="24.75" customHeight="1">
      <c r="A41" s="16"/>
      <c r="B41" s="17"/>
      <c r="C41" s="89"/>
      <c r="D41" s="90" t="s">
        <v>40</v>
      </c>
      <c r="E41" s="44"/>
      <c r="F41" s="44"/>
      <c r="G41" s="91" t="s">
        <v>41</v>
      </c>
      <c r="H41" s="92" t="s">
        <v>42</v>
      </c>
      <c r="I41" s="44"/>
      <c r="J41" s="93">
        <f>SUM(J32:J39)</f>
        <v>0</v>
      </c>
      <c r="K41" s="94"/>
      <c r="L41" s="17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</row>
    <row r="42" spans="1:65" ht="14.25" customHeight="1">
      <c r="A42" s="16"/>
      <c r="B42" s="17"/>
      <c r="C42" s="16"/>
      <c r="D42" s="16"/>
      <c r="E42" s="16"/>
      <c r="F42" s="16"/>
      <c r="G42" s="16"/>
      <c r="H42" s="16"/>
      <c r="I42" s="16"/>
      <c r="J42" s="16"/>
      <c r="K42" s="16"/>
      <c r="L42" s="17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</row>
    <row r="43" spans="1:65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ht="14.25" customHeight="1">
      <c r="A49" s="2"/>
      <c r="B49" s="6"/>
      <c r="C49" s="2"/>
      <c r="D49" s="2"/>
      <c r="E49" s="2"/>
      <c r="F49" s="2"/>
      <c r="G49" s="2"/>
      <c r="H49" s="2"/>
      <c r="I49" s="2"/>
      <c r="J49" s="2"/>
      <c r="K49" s="2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ht="14.25" customHeight="1">
      <c r="A50" s="16"/>
      <c r="B50" s="17"/>
      <c r="C50" s="16"/>
      <c r="D50" s="27" t="s">
        <v>43</v>
      </c>
      <c r="E50" s="28"/>
      <c r="F50" s="28"/>
      <c r="G50" s="27" t="s">
        <v>44</v>
      </c>
      <c r="H50" s="28"/>
      <c r="I50" s="28"/>
      <c r="J50" s="28"/>
      <c r="K50" s="28"/>
      <c r="L50" s="17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</row>
    <row r="51" spans="1:65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ht="15.75" customHeight="1">
      <c r="A60" s="2"/>
      <c r="B60" s="6"/>
      <c r="C60" s="2"/>
      <c r="D60" s="2"/>
      <c r="E60" s="2"/>
      <c r="F60" s="2"/>
      <c r="G60" s="2"/>
      <c r="H60" s="2"/>
      <c r="I60" s="2"/>
      <c r="J60" s="2"/>
      <c r="K60" s="2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ht="15.75" customHeight="1">
      <c r="A61" s="16"/>
      <c r="B61" s="17"/>
      <c r="C61" s="16"/>
      <c r="D61" s="29" t="s">
        <v>45</v>
      </c>
      <c r="E61" s="19"/>
      <c r="F61" s="95" t="s">
        <v>46</v>
      </c>
      <c r="G61" s="29" t="s">
        <v>45</v>
      </c>
      <c r="H61" s="19"/>
      <c r="I61" s="19"/>
      <c r="J61" s="96" t="s">
        <v>46</v>
      </c>
      <c r="K61" s="19"/>
      <c r="L61" s="17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</row>
    <row r="62" spans="1:65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ht="15.75" customHeight="1">
      <c r="A64" s="2"/>
      <c r="B64" s="6"/>
      <c r="C64" s="2"/>
      <c r="D64" s="2"/>
      <c r="E64" s="2"/>
      <c r="F64" s="2"/>
      <c r="G64" s="2"/>
      <c r="H64" s="2"/>
      <c r="I64" s="2"/>
      <c r="J64" s="2"/>
      <c r="K64" s="2"/>
      <c r="L64" s="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ht="15.75" customHeight="1">
      <c r="A65" s="16"/>
      <c r="B65" s="17"/>
      <c r="C65" s="16"/>
      <c r="D65" s="27" t="s">
        <v>47</v>
      </c>
      <c r="E65" s="28"/>
      <c r="F65" s="28"/>
      <c r="G65" s="27" t="s">
        <v>48</v>
      </c>
      <c r="H65" s="28"/>
      <c r="I65" s="28"/>
      <c r="J65" s="28"/>
      <c r="K65" s="28"/>
      <c r="L65" s="17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</row>
    <row r="66" spans="1:65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ht="15.75" customHeight="1">
      <c r="A75" s="2"/>
      <c r="B75" s="6"/>
      <c r="C75" s="2"/>
      <c r="D75" s="2"/>
      <c r="E75" s="2"/>
      <c r="F75" s="2"/>
      <c r="G75" s="2"/>
      <c r="H75" s="2"/>
      <c r="I75" s="2"/>
      <c r="J75" s="2"/>
      <c r="K75" s="2"/>
      <c r="L75" s="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ht="15.75" customHeight="1">
      <c r="A76" s="16"/>
      <c r="B76" s="17"/>
      <c r="C76" s="16"/>
      <c r="D76" s="29" t="s">
        <v>45</v>
      </c>
      <c r="E76" s="19"/>
      <c r="F76" s="95" t="s">
        <v>46</v>
      </c>
      <c r="G76" s="29" t="s">
        <v>45</v>
      </c>
      <c r="H76" s="19"/>
      <c r="I76" s="19"/>
      <c r="J76" s="96" t="s">
        <v>46</v>
      </c>
      <c r="K76" s="19"/>
      <c r="L76" s="17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</row>
    <row r="77" spans="1:65" ht="14.25" customHeight="1">
      <c r="A77" s="16"/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17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</row>
    <row r="78" spans="1:65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ht="6.75" customHeight="1">
      <c r="A81" s="16"/>
      <c r="B81" s="32"/>
      <c r="C81" s="33"/>
      <c r="D81" s="33"/>
      <c r="E81" s="33"/>
      <c r="F81" s="33"/>
      <c r="G81" s="33"/>
      <c r="H81" s="33"/>
      <c r="I81" s="33"/>
      <c r="J81" s="33"/>
      <c r="K81" s="33"/>
      <c r="L81" s="17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</row>
    <row r="82" spans="1:65" ht="24.75" customHeight="1">
      <c r="A82" s="16"/>
      <c r="B82" s="17"/>
      <c r="C82" s="7" t="s">
        <v>125</v>
      </c>
      <c r="D82" s="16"/>
      <c r="E82" s="16"/>
      <c r="F82" s="16"/>
      <c r="G82" s="16"/>
      <c r="H82" s="16"/>
      <c r="I82" s="16"/>
      <c r="J82" s="16"/>
      <c r="K82" s="16"/>
      <c r="L82" s="17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</row>
    <row r="83" spans="1:65" ht="6.75" customHeight="1">
      <c r="A83" s="16"/>
      <c r="B83" s="17"/>
      <c r="C83" s="16"/>
      <c r="D83" s="16"/>
      <c r="E83" s="16"/>
      <c r="F83" s="16"/>
      <c r="G83" s="16"/>
      <c r="H83" s="16"/>
      <c r="I83" s="16"/>
      <c r="J83" s="16"/>
      <c r="K83" s="16"/>
      <c r="L83" s="17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</row>
    <row r="84" spans="1:65" ht="12" customHeight="1">
      <c r="A84" s="16"/>
      <c r="B84" s="17"/>
      <c r="C84" s="12" t="s">
        <v>14</v>
      </c>
      <c r="D84" s="16"/>
      <c r="E84" s="16"/>
      <c r="F84" s="16"/>
      <c r="G84" s="16"/>
      <c r="H84" s="16"/>
      <c r="I84" s="16"/>
      <c r="J84" s="16"/>
      <c r="K84" s="16"/>
      <c r="L84" s="17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</row>
    <row r="85" spans="1:65" ht="16.5" customHeight="1">
      <c r="A85" s="16"/>
      <c r="B85" s="17"/>
      <c r="C85" s="16"/>
      <c r="D85" s="16"/>
      <c r="E85" s="196" t="str">
        <f>E7</f>
        <v>Laboratoř betonu a mechaniky zemin</v>
      </c>
      <c r="F85" s="166"/>
      <c r="G85" s="166"/>
      <c r="H85" s="166"/>
      <c r="I85" s="16"/>
      <c r="J85" s="16"/>
      <c r="K85" s="16"/>
      <c r="L85" s="17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</row>
    <row r="86" spans="1:65" ht="12" customHeight="1">
      <c r="A86" s="2"/>
      <c r="B86" s="6"/>
      <c r="C86" s="12" t="s">
        <v>123</v>
      </c>
      <c r="D86" s="2"/>
      <c r="E86" s="2"/>
      <c r="F86" s="2"/>
      <c r="G86" s="2"/>
      <c r="H86" s="2"/>
      <c r="I86" s="2"/>
      <c r="J86" s="2"/>
      <c r="K86" s="2"/>
      <c r="L86" s="6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</row>
    <row r="87" spans="1:65" ht="16.5" customHeight="1">
      <c r="A87" s="16"/>
      <c r="B87" s="17"/>
      <c r="C87" s="16"/>
      <c r="D87" s="16"/>
      <c r="E87" s="196" t="s">
        <v>453</v>
      </c>
      <c r="F87" s="166"/>
      <c r="G87" s="166"/>
      <c r="H87" s="166"/>
      <c r="I87" s="16"/>
      <c r="J87" s="16"/>
      <c r="K87" s="16"/>
      <c r="L87" s="17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</row>
    <row r="88" spans="1:65" ht="12" customHeight="1">
      <c r="A88" s="16"/>
      <c r="B88" s="17"/>
      <c r="C88" s="12" t="s">
        <v>454</v>
      </c>
      <c r="D88" s="16"/>
      <c r="E88" s="16"/>
      <c r="F88" s="16"/>
      <c r="G88" s="16"/>
      <c r="H88" s="16"/>
      <c r="I88" s="16"/>
      <c r="J88" s="16"/>
      <c r="K88" s="16"/>
      <c r="L88" s="17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</row>
    <row r="89" spans="1:65" ht="16.5" customHeight="1">
      <c r="A89" s="16"/>
      <c r="B89" s="17"/>
      <c r="C89" s="16"/>
      <c r="D89" s="16"/>
      <c r="E89" s="172" t="str">
        <f>E11</f>
        <v>02.12 - Fasádní prvky</v>
      </c>
      <c r="F89" s="166"/>
      <c r="G89" s="166"/>
      <c r="H89" s="166"/>
      <c r="I89" s="16"/>
      <c r="J89" s="16"/>
      <c r="K89" s="16"/>
      <c r="L89" s="17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</row>
    <row r="90" spans="1:65" ht="6.75" customHeight="1">
      <c r="A90" s="16"/>
      <c r="B90" s="17"/>
      <c r="C90" s="16"/>
      <c r="D90" s="16"/>
      <c r="E90" s="16"/>
      <c r="F90" s="16"/>
      <c r="G90" s="16"/>
      <c r="H90" s="16"/>
      <c r="I90" s="16"/>
      <c r="J90" s="16"/>
      <c r="K90" s="16"/>
      <c r="L90" s="17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</row>
    <row r="91" spans="1:65" ht="12" customHeight="1">
      <c r="A91" s="16"/>
      <c r="B91" s="17"/>
      <c r="C91" s="12" t="s">
        <v>17</v>
      </c>
      <c r="D91" s="16"/>
      <c r="E91" s="16"/>
      <c r="F91" s="10" t="str">
        <f>F14</f>
        <v xml:space="preserve"> </v>
      </c>
      <c r="G91" s="16"/>
      <c r="H91" s="16"/>
      <c r="I91" s="12" t="s">
        <v>19</v>
      </c>
      <c r="J91" s="40" t="str">
        <f>IF(J14="","",J14)</f>
        <v/>
      </c>
      <c r="K91" s="16"/>
      <c r="L91" s="17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</row>
    <row r="92" spans="1:65" ht="6.75" customHeight="1">
      <c r="A92" s="16"/>
      <c r="B92" s="17"/>
      <c r="C92" s="16"/>
      <c r="D92" s="16"/>
      <c r="E92" s="16"/>
      <c r="F92" s="16"/>
      <c r="G92" s="16"/>
      <c r="H92" s="16"/>
      <c r="I92" s="16"/>
      <c r="J92" s="16"/>
      <c r="K92" s="16"/>
      <c r="L92" s="17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</row>
    <row r="93" spans="1:65" ht="15" customHeight="1">
      <c r="A93" s="16"/>
      <c r="B93" s="17"/>
      <c r="C93" s="12" t="s">
        <v>20</v>
      </c>
      <c r="D93" s="16"/>
      <c r="E93" s="16"/>
      <c r="F93" s="10" t="str">
        <f>E17</f>
        <v>SŠS Vysoké Mýto. Komenského 1, 566 01 Vysoké Mýto</v>
      </c>
      <c r="G93" s="16"/>
      <c r="H93" s="16"/>
      <c r="I93" s="12" t="s">
        <v>25</v>
      </c>
      <c r="J93" s="14" t="str">
        <f>E23</f>
        <v xml:space="preserve"> </v>
      </c>
      <c r="K93" s="16"/>
      <c r="L93" s="17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</row>
    <row r="94" spans="1:65" ht="15" customHeight="1">
      <c r="A94" s="16"/>
      <c r="B94" s="17"/>
      <c r="C94" s="12" t="s">
        <v>51</v>
      </c>
      <c r="D94" s="16"/>
      <c r="E94" s="16"/>
      <c r="F94" s="10" t="str">
        <f>IF(E20="","",E20)</f>
        <v/>
      </c>
      <c r="G94" s="16"/>
      <c r="H94" s="16"/>
      <c r="I94" s="12" t="s">
        <v>27</v>
      </c>
      <c r="J94" s="14" t="str">
        <f>E26</f>
        <v xml:space="preserve"> </v>
      </c>
      <c r="K94" s="16"/>
      <c r="L94" s="17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</row>
    <row r="95" spans="1:65" ht="9.75" customHeight="1">
      <c r="A95" s="16"/>
      <c r="B95" s="17"/>
      <c r="C95" s="16"/>
      <c r="D95" s="16"/>
      <c r="E95" s="16"/>
      <c r="F95" s="16"/>
      <c r="G95" s="16"/>
      <c r="H95" s="16"/>
      <c r="I95" s="16"/>
      <c r="J95" s="16"/>
      <c r="K95" s="16"/>
      <c r="L95" s="17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</row>
    <row r="96" spans="1:65" ht="29.25" customHeight="1">
      <c r="A96" s="16"/>
      <c r="B96" s="17"/>
      <c r="C96" s="97" t="s">
        <v>126</v>
      </c>
      <c r="D96" s="89"/>
      <c r="E96" s="89"/>
      <c r="F96" s="89"/>
      <c r="G96" s="89"/>
      <c r="H96" s="89"/>
      <c r="I96" s="89"/>
      <c r="J96" s="98" t="s">
        <v>127</v>
      </c>
      <c r="K96" s="89"/>
      <c r="L96" s="17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</row>
    <row r="97" spans="1:65" ht="9.75" customHeight="1">
      <c r="A97" s="16"/>
      <c r="B97" s="17"/>
      <c r="C97" s="16"/>
      <c r="D97" s="16"/>
      <c r="E97" s="16"/>
      <c r="F97" s="16"/>
      <c r="G97" s="16"/>
      <c r="H97" s="16"/>
      <c r="I97" s="16"/>
      <c r="J97" s="16"/>
      <c r="K97" s="16"/>
      <c r="L97" s="17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</row>
    <row r="98" spans="1:65" ht="22.5" customHeight="1">
      <c r="A98" s="16"/>
      <c r="B98" s="17"/>
      <c r="C98" s="99" t="s">
        <v>128</v>
      </c>
      <c r="D98" s="16"/>
      <c r="E98" s="16"/>
      <c r="F98" s="16"/>
      <c r="G98" s="16"/>
      <c r="H98" s="16"/>
      <c r="I98" s="16"/>
      <c r="J98" s="54">
        <f>J120</f>
        <v>0</v>
      </c>
      <c r="K98" s="16"/>
      <c r="L98" s="17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3" t="s">
        <v>129</v>
      </c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</row>
    <row r="99" spans="1:65" ht="21.75" customHeight="1">
      <c r="A99" s="16"/>
      <c r="B99" s="17"/>
      <c r="C99" s="16"/>
      <c r="D99" s="16"/>
      <c r="E99" s="16"/>
      <c r="F99" s="16"/>
      <c r="G99" s="16"/>
      <c r="H99" s="16"/>
      <c r="I99" s="16"/>
      <c r="J99" s="16"/>
      <c r="K99" s="16"/>
      <c r="L99" s="17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</row>
    <row r="100" spans="1:65" ht="6.75" customHeight="1">
      <c r="A100" s="16"/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17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</row>
    <row r="101" spans="1:65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</row>
    <row r="102" spans="1:65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</row>
    <row r="103" spans="1:65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</row>
    <row r="104" spans="1:65" ht="6.75" customHeight="1">
      <c r="A104" s="16"/>
      <c r="B104" s="32"/>
      <c r="C104" s="33"/>
      <c r="D104" s="33"/>
      <c r="E104" s="33"/>
      <c r="F104" s="33"/>
      <c r="G104" s="33"/>
      <c r="H104" s="33"/>
      <c r="I104" s="33"/>
      <c r="J104" s="33"/>
      <c r="K104" s="33"/>
      <c r="L104" s="17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</row>
    <row r="105" spans="1:65" ht="24.75" customHeight="1">
      <c r="A105" s="16"/>
      <c r="B105" s="17"/>
      <c r="C105" s="7" t="s">
        <v>148</v>
      </c>
      <c r="D105" s="16"/>
      <c r="E105" s="16"/>
      <c r="F105" s="16"/>
      <c r="G105" s="16"/>
      <c r="H105" s="16"/>
      <c r="I105" s="16"/>
      <c r="J105" s="16"/>
      <c r="K105" s="16"/>
      <c r="L105" s="17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</row>
    <row r="106" spans="1:65" ht="6.75" customHeight="1">
      <c r="A106" s="16"/>
      <c r="B106" s="17"/>
      <c r="C106" s="16"/>
      <c r="D106" s="16"/>
      <c r="E106" s="16"/>
      <c r="F106" s="16"/>
      <c r="G106" s="16"/>
      <c r="H106" s="16"/>
      <c r="I106" s="16"/>
      <c r="J106" s="16"/>
      <c r="K106" s="16"/>
      <c r="L106" s="17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</row>
    <row r="107" spans="1:65" ht="12" customHeight="1">
      <c r="A107" s="16"/>
      <c r="B107" s="17"/>
      <c r="C107" s="12" t="s">
        <v>14</v>
      </c>
      <c r="D107" s="16"/>
      <c r="E107" s="16"/>
      <c r="F107" s="16"/>
      <c r="G107" s="16"/>
      <c r="H107" s="16"/>
      <c r="I107" s="16"/>
      <c r="J107" s="16"/>
      <c r="K107" s="16"/>
      <c r="L107" s="17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</row>
    <row r="108" spans="1:65" ht="16.5" customHeight="1">
      <c r="A108" s="16"/>
      <c r="B108" s="17"/>
      <c r="C108" s="16"/>
      <c r="D108" s="16"/>
      <c r="E108" s="196" t="str">
        <f>E7</f>
        <v>Laboratoř betonu a mechaniky zemin</v>
      </c>
      <c r="F108" s="166"/>
      <c r="G108" s="166"/>
      <c r="H108" s="166"/>
      <c r="I108" s="16"/>
      <c r="J108" s="16"/>
      <c r="K108" s="16"/>
      <c r="L108" s="17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</row>
    <row r="109" spans="1:65" ht="12" customHeight="1">
      <c r="A109" s="2"/>
      <c r="B109" s="6"/>
      <c r="C109" s="12" t="s">
        <v>123</v>
      </c>
      <c r="D109" s="2"/>
      <c r="E109" s="2"/>
      <c r="F109" s="2"/>
      <c r="G109" s="2"/>
      <c r="H109" s="2"/>
      <c r="I109" s="2"/>
      <c r="J109" s="2"/>
      <c r="K109" s="2"/>
      <c r="L109" s="6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</row>
    <row r="110" spans="1:65" ht="16.5" customHeight="1">
      <c r="A110" s="16"/>
      <c r="B110" s="17"/>
      <c r="C110" s="16"/>
      <c r="D110" s="16"/>
      <c r="E110" s="196" t="s">
        <v>453</v>
      </c>
      <c r="F110" s="166"/>
      <c r="G110" s="166"/>
      <c r="H110" s="166"/>
      <c r="I110" s="16"/>
      <c r="J110" s="16"/>
      <c r="K110" s="16"/>
      <c r="L110" s="17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</row>
    <row r="111" spans="1:65" ht="12" customHeight="1">
      <c r="A111" s="16"/>
      <c r="B111" s="17"/>
      <c r="C111" s="12" t="s">
        <v>454</v>
      </c>
      <c r="D111" s="16"/>
      <c r="E111" s="16"/>
      <c r="F111" s="16"/>
      <c r="G111" s="16"/>
      <c r="H111" s="16"/>
      <c r="I111" s="16"/>
      <c r="J111" s="16"/>
      <c r="K111" s="16"/>
      <c r="L111" s="17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</row>
    <row r="112" spans="1:65" ht="16.5" customHeight="1">
      <c r="A112" s="16"/>
      <c r="B112" s="17"/>
      <c r="C112" s="16"/>
      <c r="D112" s="16"/>
      <c r="E112" s="172" t="str">
        <f>E11</f>
        <v>02.12 - Fasádní prvky</v>
      </c>
      <c r="F112" s="166"/>
      <c r="G112" s="166"/>
      <c r="H112" s="166"/>
      <c r="I112" s="16"/>
      <c r="J112" s="16"/>
      <c r="K112" s="16"/>
      <c r="L112" s="17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</row>
    <row r="113" spans="1:65" ht="6.75" customHeight="1">
      <c r="A113" s="16"/>
      <c r="B113" s="17"/>
      <c r="C113" s="16"/>
      <c r="D113" s="16"/>
      <c r="E113" s="16"/>
      <c r="F113" s="16"/>
      <c r="G113" s="16"/>
      <c r="H113" s="16"/>
      <c r="I113" s="16"/>
      <c r="J113" s="16"/>
      <c r="K113" s="16"/>
      <c r="L113" s="17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</row>
    <row r="114" spans="1:65" ht="12" customHeight="1">
      <c r="A114" s="16"/>
      <c r="B114" s="17"/>
      <c r="C114" s="12" t="s">
        <v>17</v>
      </c>
      <c r="D114" s="16"/>
      <c r="E114" s="16"/>
      <c r="F114" s="10" t="str">
        <f>F14</f>
        <v xml:space="preserve"> </v>
      </c>
      <c r="G114" s="16"/>
      <c r="H114" s="16"/>
      <c r="I114" s="12" t="s">
        <v>19</v>
      </c>
      <c r="J114" s="40" t="str">
        <f>IF(J14="","",J14)</f>
        <v/>
      </c>
      <c r="K114" s="16"/>
      <c r="L114" s="17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</row>
    <row r="115" spans="1:65" ht="6.75" customHeight="1">
      <c r="A115" s="16"/>
      <c r="B115" s="17"/>
      <c r="C115" s="16"/>
      <c r="D115" s="16"/>
      <c r="E115" s="16"/>
      <c r="F115" s="16"/>
      <c r="G115" s="16"/>
      <c r="H115" s="16"/>
      <c r="I115" s="16"/>
      <c r="J115" s="16"/>
      <c r="K115" s="16"/>
      <c r="L115" s="17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</row>
    <row r="116" spans="1:65" ht="15" customHeight="1">
      <c r="A116" s="16"/>
      <c r="B116" s="17"/>
      <c r="C116" s="12" t="s">
        <v>20</v>
      </c>
      <c r="D116" s="16"/>
      <c r="E116" s="16"/>
      <c r="F116" s="10" t="str">
        <f>E17</f>
        <v>SŠS Vysoké Mýto. Komenského 1, 566 01 Vysoké Mýto</v>
      </c>
      <c r="G116" s="16"/>
      <c r="H116" s="16"/>
      <c r="I116" s="12" t="s">
        <v>25</v>
      </c>
      <c r="J116" s="14" t="str">
        <f>E23</f>
        <v xml:space="preserve"> </v>
      </c>
      <c r="K116" s="16"/>
      <c r="L116" s="17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</row>
    <row r="117" spans="1:65" ht="15" customHeight="1">
      <c r="A117" s="16"/>
      <c r="B117" s="17"/>
      <c r="C117" s="12" t="s">
        <v>51</v>
      </c>
      <c r="D117" s="16"/>
      <c r="E117" s="16"/>
      <c r="F117" s="10" t="str">
        <f>IF(E20="","",E20)</f>
        <v/>
      </c>
      <c r="G117" s="16"/>
      <c r="H117" s="16"/>
      <c r="I117" s="12" t="s">
        <v>27</v>
      </c>
      <c r="J117" s="14" t="str">
        <f>E26</f>
        <v xml:space="preserve"> </v>
      </c>
      <c r="K117" s="16"/>
      <c r="L117" s="17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</row>
    <row r="118" spans="1:65" ht="9.75" customHeight="1">
      <c r="A118" s="16"/>
      <c r="B118" s="17"/>
      <c r="C118" s="16"/>
      <c r="D118" s="16"/>
      <c r="E118" s="16"/>
      <c r="F118" s="16"/>
      <c r="G118" s="16"/>
      <c r="H118" s="16"/>
      <c r="I118" s="16"/>
      <c r="J118" s="16"/>
      <c r="K118" s="16"/>
      <c r="L118" s="17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</row>
    <row r="119" spans="1:65" ht="29.25" customHeight="1">
      <c r="A119" s="109"/>
      <c r="B119" s="110"/>
      <c r="C119" s="111" t="s">
        <v>149</v>
      </c>
      <c r="D119" s="112" t="s">
        <v>56</v>
      </c>
      <c r="E119" s="112" t="s">
        <v>52</v>
      </c>
      <c r="F119" s="112" t="s">
        <v>53</v>
      </c>
      <c r="G119" s="112" t="s">
        <v>150</v>
      </c>
      <c r="H119" s="112" t="s">
        <v>151</v>
      </c>
      <c r="I119" s="112" t="s">
        <v>152</v>
      </c>
      <c r="J119" s="112" t="s">
        <v>127</v>
      </c>
      <c r="K119" s="113" t="s">
        <v>153</v>
      </c>
      <c r="L119" s="110"/>
      <c r="M119" s="46" t="s">
        <v>1</v>
      </c>
      <c r="N119" s="47" t="s">
        <v>34</v>
      </c>
      <c r="O119" s="47" t="s">
        <v>154</v>
      </c>
      <c r="P119" s="47" t="s">
        <v>155</v>
      </c>
      <c r="Q119" s="47" t="s">
        <v>156</v>
      </c>
      <c r="R119" s="47" t="s">
        <v>157</v>
      </c>
      <c r="S119" s="47" t="s">
        <v>158</v>
      </c>
      <c r="T119" s="48" t="s">
        <v>159</v>
      </c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</row>
    <row r="120" spans="1:65" ht="22.5" customHeight="1">
      <c r="A120" s="16"/>
      <c r="B120" s="17"/>
      <c r="C120" s="52" t="s">
        <v>160</v>
      </c>
      <c r="D120" s="16"/>
      <c r="E120" s="16"/>
      <c r="F120" s="16"/>
      <c r="G120" s="16"/>
      <c r="H120" s="16"/>
      <c r="I120" s="16"/>
      <c r="J120" s="114">
        <f>BK120</f>
        <v>0</v>
      </c>
      <c r="K120" s="16"/>
      <c r="L120" s="17"/>
      <c r="M120" s="49"/>
      <c r="N120" s="41"/>
      <c r="O120" s="41"/>
      <c r="P120" s="115">
        <f>SUM(P121:P123)</f>
        <v>0</v>
      </c>
      <c r="Q120" s="41"/>
      <c r="R120" s="115">
        <f>SUM(R121:R123)</f>
        <v>0</v>
      </c>
      <c r="S120" s="41"/>
      <c r="T120" s="116">
        <f>SUM(T121:T123)</f>
        <v>0</v>
      </c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3" t="s">
        <v>70</v>
      </c>
      <c r="AU120" s="3" t="s">
        <v>129</v>
      </c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17">
        <f>SUM(BK121:BK123)</f>
        <v>0</v>
      </c>
      <c r="BL120" s="16"/>
      <c r="BM120" s="16"/>
    </row>
    <row r="121" spans="1:65" ht="16.5" customHeight="1">
      <c r="A121" s="16"/>
      <c r="B121" s="17"/>
      <c r="C121" s="147" t="s">
        <v>79</v>
      </c>
      <c r="D121" s="147" t="s">
        <v>462</v>
      </c>
      <c r="E121" s="148" t="s">
        <v>79</v>
      </c>
      <c r="F121" s="149" t="s">
        <v>940</v>
      </c>
      <c r="G121" s="150" t="s">
        <v>304</v>
      </c>
      <c r="H121" s="151">
        <v>23.48</v>
      </c>
      <c r="I121" s="135"/>
      <c r="J121" s="152">
        <f t="shared" ref="J121:J123" si="1">ROUND(I121*H121,2)</f>
        <v>0</v>
      </c>
      <c r="K121" s="149" t="s">
        <v>1</v>
      </c>
      <c r="L121" s="153"/>
      <c r="M121" s="154" t="s">
        <v>1</v>
      </c>
      <c r="N121" s="155" t="s">
        <v>35</v>
      </c>
      <c r="O121" s="139">
        <v>0</v>
      </c>
      <c r="P121" s="139">
        <f t="shared" ref="P121:P123" si="2">O121*H121</f>
        <v>0</v>
      </c>
      <c r="Q121" s="139">
        <v>0</v>
      </c>
      <c r="R121" s="139">
        <f t="shared" ref="R121:R123" si="3">Q121*H121</f>
        <v>0</v>
      </c>
      <c r="S121" s="139">
        <v>0</v>
      </c>
      <c r="T121" s="140">
        <f t="shared" ref="T121:T123" si="4">S121*H121</f>
        <v>0</v>
      </c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41" t="s">
        <v>195</v>
      </c>
      <c r="AS121" s="16"/>
      <c r="AT121" s="141" t="s">
        <v>462</v>
      </c>
      <c r="AU121" s="141" t="s">
        <v>71</v>
      </c>
      <c r="AV121" s="16"/>
      <c r="AW121" s="16"/>
      <c r="AX121" s="16"/>
      <c r="AY121" s="3" t="s">
        <v>163</v>
      </c>
      <c r="AZ121" s="16"/>
      <c r="BA121" s="16"/>
      <c r="BB121" s="16"/>
      <c r="BC121" s="16"/>
      <c r="BD121" s="16"/>
      <c r="BE121" s="142">
        <f t="shared" ref="BE121:BE123" si="5">IF(N121="základní",J121,0)</f>
        <v>0</v>
      </c>
      <c r="BF121" s="142">
        <f t="shared" ref="BF121:BF123" si="6">IF(N121="snížená",J121,0)</f>
        <v>0</v>
      </c>
      <c r="BG121" s="142">
        <f t="shared" ref="BG121:BG123" si="7">IF(N121="zákl. přenesená",J121,0)</f>
        <v>0</v>
      </c>
      <c r="BH121" s="142">
        <f t="shared" ref="BH121:BH123" si="8">IF(N121="sníž. přenesená",J121,0)</f>
        <v>0</v>
      </c>
      <c r="BI121" s="142">
        <f t="shared" ref="BI121:BI123" si="9">IF(N121="nulová",J121,0)</f>
        <v>0</v>
      </c>
      <c r="BJ121" s="3" t="s">
        <v>79</v>
      </c>
      <c r="BK121" s="142">
        <f t="shared" ref="BK121:BK123" si="10">ROUND(I121*H121,2)</f>
        <v>0</v>
      </c>
      <c r="BL121" s="3" t="s">
        <v>170</v>
      </c>
      <c r="BM121" s="141" t="s">
        <v>941</v>
      </c>
    </row>
    <row r="122" spans="1:65" ht="16.5" customHeight="1">
      <c r="A122" s="16"/>
      <c r="B122" s="17"/>
      <c r="C122" s="147" t="s">
        <v>81</v>
      </c>
      <c r="D122" s="147" t="s">
        <v>462</v>
      </c>
      <c r="E122" s="148" t="s">
        <v>81</v>
      </c>
      <c r="F122" s="149" t="s">
        <v>942</v>
      </c>
      <c r="G122" s="150" t="s">
        <v>304</v>
      </c>
      <c r="H122" s="151">
        <v>23.48</v>
      </c>
      <c r="I122" s="135"/>
      <c r="J122" s="152">
        <f t="shared" si="1"/>
        <v>0</v>
      </c>
      <c r="K122" s="149" t="s">
        <v>1</v>
      </c>
      <c r="L122" s="153"/>
      <c r="M122" s="154" t="s">
        <v>1</v>
      </c>
      <c r="N122" s="155" t="s">
        <v>35</v>
      </c>
      <c r="O122" s="139">
        <v>0</v>
      </c>
      <c r="P122" s="139">
        <f t="shared" si="2"/>
        <v>0</v>
      </c>
      <c r="Q122" s="139">
        <v>0</v>
      </c>
      <c r="R122" s="139">
        <f t="shared" si="3"/>
        <v>0</v>
      </c>
      <c r="S122" s="139">
        <v>0</v>
      </c>
      <c r="T122" s="140">
        <f t="shared" si="4"/>
        <v>0</v>
      </c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41" t="s">
        <v>195</v>
      </c>
      <c r="AS122" s="16"/>
      <c r="AT122" s="141" t="s">
        <v>462</v>
      </c>
      <c r="AU122" s="141" t="s">
        <v>71</v>
      </c>
      <c r="AV122" s="16"/>
      <c r="AW122" s="16"/>
      <c r="AX122" s="16"/>
      <c r="AY122" s="3" t="s">
        <v>163</v>
      </c>
      <c r="AZ122" s="16"/>
      <c r="BA122" s="16"/>
      <c r="BB122" s="16"/>
      <c r="BC122" s="16"/>
      <c r="BD122" s="16"/>
      <c r="BE122" s="142">
        <f t="shared" si="5"/>
        <v>0</v>
      </c>
      <c r="BF122" s="142">
        <f t="shared" si="6"/>
        <v>0</v>
      </c>
      <c r="BG122" s="142">
        <f t="shared" si="7"/>
        <v>0</v>
      </c>
      <c r="BH122" s="142">
        <f t="shared" si="8"/>
        <v>0</v>
      </c>
      <c r="BI122" s="142">
        <f t="shared" si="9"/>
        <v>0</v>
      </c>
      <c r="BJ122" s="3" t="s">
        <v>79</v>
      </c>
      <c r="BK122" s="142">
        <f t="shared" si="10"/>
        <v>0</v>
      </c>
      <c r="BL122" s="3" t="s">
        <v>170</v>
      </c>
      <c r="BM122" s="141" t="s">
        <v>943</v>
      </c>
    </row>
    <row r="123" spans="1:65" ht="21.75" customHeight="1">
      <c r="A123" s="16"/>
      <c r="B123" s="17"/>
      <c r="C123" s="130" t="s">
        <v>175</v>
      </c>
      <c r="D123" s="130" t="s">
        <v>166</v>
      </c>
      <c r="E123" s="131" t="s">
        <v>175</v>
      </c>
      <c r="F123" s="132" t="s">
        <v>944</v>
      </c>
      <c r="G123" s="133" t="s">
        <v>304</v>
      </c>
      <c r="H123" s="134">
        <v>23.48</v>
      </c>
      <c r="I123" s="135"/>
      <c r="J123" s="136">
        <f t="shared" si="1"/>
        <v>0</v>
      </c>
      <c r="K123" s="132" t="s">
        <v>1</v>
      </c>
      <c r="L123" s="17"/>
      <c r="M123" s="143" t="s">
        <v>1</v>
      </c>
      <c r="N123" s="144" t="s">
        <v>35</v>
      </c>
      <c r="O123" s="145">
        <v>0</v>
      </c>
      <c r="P123" s="145">
        <f t="shared" si="2"/>
        <v>0</v>
      </c>
      <c r="Q123" s="145">
        <v>0</v>
      </c>
      <c r="R123" s="145">
        <f t="shared" si="3"/>
        <v>0</v>
      </c>
      <c r="S123" s="145">
        <v>0</v>
      </c>
      <c r="T123" s="146">
        <f t="shared" si="4"/>
        <v>0</v>
      </c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41" t="s">
        <v>170</v>
      </c>
      <c r="AS123" s="16"/>
      <c r="AT123" s="141" t="s">
        <v>166</v>
      </c>
      <c r="AU123" s="141" t="s">
        <v>71</v>
      </c>
      <c r="AV123" s="16"/>
      <c r="AW123" s="16"/>
      <c r="AX123" s="16"/>
      <c r="AY123" s="3" t="s">
        <v>163</v>
      </c>
      <c r="AZ123" s="16"/>
      <c r="BA123" s="16"/>
      <c r="BB123" s="16"/>
      <c r="BC123" s="16"/>
      <c r="BD123" s="16"/>
      <c r="BE123" s="142">
        <f t="shared" si="5"/>
        <v>0</v>
      </c>
      <c r="BF123" s="142">
        <f t="shared" si="6"/>
        <v>0</v>
      </c>
      <c r="BG123" s="142">
        <f t="shared" si="7"/>
        <v>0</v>
      </c>
      <c r="BH123" s="142">
        <f t="shared" si="8"/>
        <v>0</v>
      </c>
      <c r="BI123" s="142">
        <f t="shared" si="9"/>
        <v>0</v>
      </c>
      <c r="BJ123" s="3" t="s">
        <v>79</v>
      </c>
      <c r="BK123" s="142">
        <f t="shared" si="10"/>
        <v>0</v>
      </c>
      <c r="BL123" s="3" t="s">
        <v>170</v>
      </c>
      <c r="BM123" s="141" t="s">
        <v>945</v>
      </c>
    </row>
    <row r="124" spans="1:65" ht="6.75" customHeight="1">
      <c r="A124" s="16"/>
      <c r="B124" s="30"/>
      <c r="C124" s="31"/>
      <c r="D124" s="31"/>
      <c r="E124" s="31"/>
      <c r="F124" s="31"/>
      <c r="G124" s="31"/>
      <c r="H124" s="31"/>
      <c r="I124" s="31"/>
      <c r="J124" s="31"/>
      <c r="K124" s="31"/>
      <c r="L124" s="17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</row>
    <row r="125" spans="1:6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</row>
    <row r="126" spans="1:65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</row>
    <row r="127" spans="1:65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</row>
    <row r="128" spans="1:65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</row>
    <row r="129" spans="1:65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</row>
    <row r="130" spans="1:65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</row>
    <row r="131" spans="1:65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</row>
    <row r="132" spans="1:65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</row>
    <row r="133" spans="1:65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</row>
    <row r="134" spans="1:65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</row>
    <row r="135" spans="1:6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</row>
    <row r="136" spans="1:65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</row>
    <row r="137" spans="1:65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</row>
    <row r="138" spans="1:65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</row>
    <row r="139" spans="1:65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</row>
    <row r="140" spans="1:65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</row>
    <row r="141" spans="1:65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</row>
    <row r="142" spans="1:65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</row>
    <row r="143" spans="1:65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</row>
    <row r="144" spans="1:65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</row>
    <row r="145" spans="1:6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</row>
    <row r="146" spans="1:65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</row>
    <row r="147" spans="1:65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</row>
    <row r="148" spans="1:65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</row>
    <row r="149" spans="1:65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</row>
    <row r="150" spans="1:65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</row>
    <row r="151" spans="1:65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</row>
    <row r="152" spans="1:65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</row>
    <row r="153" spans="1:65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</row>
    <row r="154" spans="1:65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</row>
    <row r="155" spans="1:6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</row>
    <row r="156" spans="1:65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</row>
    <row r="157" spans="1:65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</row>
    <row r="158" spans="1:65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</row>
    <row r="159" spans="1:65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</row>
    <row r="160" spans="1:65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</row>
    <row r="161" spans="1:65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</row>
    <row r="162" spans="1:65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</row>
    <row r="163" spans="1:65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</row>
    <row r="164" spans="1:65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</row>
    <row r="165" spans="1: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</row>
    <row r="166" spans="1:65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</row>
    <row r="167" spans="1:65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</row>
    <row r="168" spans="1:65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</row>
    <row r="169" spans="1:65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</row>
    <row r="170" spans="1:65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</row>
    <row r="171" spans="1:65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</row>
    <row r="172" spans="1:65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</row>
    <row r="173" spans="1:65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</row>
    <row r="174" spans="1:65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</row>
    <row r="175" spans="1:6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</row>
    <row r="176" spans="1:65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</row>
    <row r="177" spans="1:65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</row>
    <row r="178" spans="1:65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</row>
    <row r="179" spans="1:65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</row>
    <row r="180" spans="1:65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</row>
    <row r="181" spans="1:65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</row>
    <row r="182" spans="1:65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</row>
    <row r="183" spans="1:65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</row>
    <row r="184" spans="1:65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</row>
    <row r="185" spans="1:6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</row>
    <row r="186" spans="1:65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</row>
    <row r="187" spans="1:65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</row>
    <row r="188" spans="1:65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</row>
    <row r="189" spans="1:65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</row>
    <row r="190" spans="1:65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</row>
    <row r="191" spans="1:65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</row>
    <row r="192" spans="1:65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</row>
    <row r="193" spans="1:65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</row>
    <row r="194" spans="1:65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</row>
    <row r="195" spans="1:6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</row>
    <row r="196" spans="1:65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</row>
    <row r="197" spans="1:65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</row>
    <row r="198" spans="1:65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</row>
    <row r="199" spans="1:65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</row>
    <row r="200" spans="1:65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</row>
    <row r="201" spans="1:65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</row>
    <row r="202" spans="1:65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</row>
    <row r="203" spans="1:65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</row>
    <row r="204" spans="1:65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</row>
    <row r="205" spans="1:6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1:65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</row>
    <row r="207" spans="1:65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</row>
    <row r="208" spans="1:65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</row>
    <row r="209" spans="1:65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</row>
    <row r="210" spans="1:65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</row>
    <row r="211" spans="1:65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</row>
    <row r="212" spans="1:65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</row>
    <row r="213" spans="1:65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</row>
    <row r="214" spans="1:65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</row>
    <row r="215" spans="1:6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</row>
    <row r="216" spans="1:65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</row>
    <row r="217" spans="1:65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</row>
    <row r="218" spans="1:65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</row>
    <row r="219" spans="1:65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</row>
    <row r="220" spans="1:65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</row>
    <row r="221" spans="1:65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</row>
    <row r="222" spans="1:65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</row>
    <row r="223" spans="1:65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</row>
    <row r="224" spans="1:65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</row>
    <row r="225" spans="1:6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</row>
    <row r="226" spans="1:65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</row>
    <row r="227" spans="1:6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</row>
    <row r="228" spans="1:6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</row>
    <row r="229" spans="1:6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</row>
    <row r="230" spans="1:6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</row>
    <row r="231" spans="1:6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</row>
    <row r="232" spans="1:6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</row>
    <row r="233" spans="1:6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</row>
    <row r="234" spans="1:6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</row>
    <row r="235" spans="1:6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</row>
    <row r="236" spans="1:6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</row>
    <row r="237" spans="1:6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</row>
    <row r="238" spans="1:6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</row>
    <row r="239" spans="1:6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</row>
    <row r="240" spans="1:6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</row>
    <row r="241" spans="1:6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</row>
    <row r="242" spans="1:6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</row>
    <row r="243" spans="1:6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</row>
    <row r="244" spans="1:6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</row>
    <row r="245" spans="1:6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spans="1:6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spans="1:6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spans="1:6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spans="1:6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spans="1:6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spans="1:6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</row>
    <row r="252" spans="1:6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</row>
    <row r="253" spans="1:6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spans="1:6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spans="1:6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spans="1:6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spans="1:6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spans="1:6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spans="1:6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spans="1:6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spans="1:6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</row>
    <row r="262" spans="1:6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spans="1:6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spans="1:6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spans="1: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spans="1:6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spans="1:6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spans="1:6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spans="1:6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spans="1:6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spans="1:6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spans="1:6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spans="1:6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spans="1:6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spans="1:6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spans="1:6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spans="1:6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spans="1:6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spans="1:6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spans="1:6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spans="1:6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spans="1:6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spans="1:6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spans="1:6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spans="1:6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spans="1:6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spans="1:6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spans="1:6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spans="1:6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spans="1:6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spans="1:6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spans="1:6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spans="1:6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spans="1:6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spans="1:6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spans="1:6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spans="1:6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spans="1:6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spans="1:6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spans="1:6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spans="1:6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spans="1:6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spans="1:6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spans="1:6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spans="1:6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spans="1:6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spans="1:6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spans="1:6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spans="1:6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spans="1:6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spans="1:6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spans="1:6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spans="1:6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spans="1:6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spans="1:6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spans="1:6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spans="1:6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spans="1:6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spans="1:6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spans="1:6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spans="1:6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spans="1:6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spans="1:6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spans="1:6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spans="1:6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spans="1:6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spans="1:6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spans="1:6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spans="1:6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spans="1:6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spans="1:6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spans="1:6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spans="1:6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spans="1:6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spans="1:6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spans="1:6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spans="1:6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spans="1:6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spans="1:6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spans="1:6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spans="1:6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spans="1:6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spans="1:6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spans="1:6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spans="1:6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spans="1:6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spans="1:6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spans="1:6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spans="1:6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spans="1:6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spans="1:6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spans="1:6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spans="1:6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spans="1:6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spans="1:6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spans="1:6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spans="1:6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spans="1:6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spans="1:6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spans="1:6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spans="1:6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spans="1:6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spans="1:6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spans="1:6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spans="1: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spans="1:6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spans="1:6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spans="1:6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spans="1:6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spans="1:6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spans="1:6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spans="1:6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spans="1:6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spans="1:6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spans="1:6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spans="1:6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spans="1:6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spans="1:6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spans="1:6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spans="1:6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spans="1:6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spans="1:6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spans="1:6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spans="1:6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spans="1:6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spans="1:6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spans="1:6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spans="1:6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spans="1:6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spans="1:6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spans="1:6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spans="1:6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spans="1:6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spans="1:6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spans="1:6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spans="1:6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spans="1:6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spans="1:6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spans="1:6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spans="1:6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spans="1:6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spans="1:6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spans="1:6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spans="1:6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spans="1:6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spans="1:6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spans="1:6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spans="1:6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spans="1:6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spans="1:6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spans="1:6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spans="1:6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spans="1:6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spans="1:6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spans="1:6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spans="1:6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spans="1:6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spans="1:6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spans="1:6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spans="1:6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spans="1:6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spans="1:6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spans="1:6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spans="1:6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spans="1:6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spans="1:6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spans="1:6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spans="1:6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spans="1:6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spans="1:6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spans="1:6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spans="1:6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spans="1:6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spans="1:6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spans="1:6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spans="1:6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spans="1:6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spans="1:6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spans="1:6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spans="1:6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spans="1:6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spans="1:6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spans="1:6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spans="1:6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spans="1:6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spans="1:6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spans="1:6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spans="1:6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spans="1:6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spans="1:6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spans="1:6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spans="1:6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spans="1:6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spans="1:6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spans="1:6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spans="1:6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spans="1:6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spans="1:6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spans="1:6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spans="1:6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spans="1:6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spans="1:6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spans="1:6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spans="1:6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spans="1: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spans="1:6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spans="1:6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spans="1:6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spans="1:6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spans="1:6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spans="1:6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spans="1:6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spans="1:6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spans="1:6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spans="1:6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spans="1:6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spans="1:6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spans="1:6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spans="1:6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spans="1:6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spans="1:6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spans="1:6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spans="1:6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spans="1:6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spans="1:6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spans="1:6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spans="1:6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spans="1:6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spans="1:6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spans="1:6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spans="1:6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spans="1:6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spans="1:6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spans="1:6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spans="1:6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spans="1:6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spans="1:6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spans="1:6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spans="1:6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spans="1:6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spans="1:6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spans="1:6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spans="1:6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spans="1:6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spans="1:6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spans="1:6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spans="1:6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spans="1:6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spans="1:6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spans="1:6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spans="1:6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spans="1:6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spans="1:6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spans="1:6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spans="1:6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spans="1:6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spans="1:6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spans="1:6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spans="1:6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spans="1:6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spans="1:6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spans="1:6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spans="1:6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spans="1:6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spans="1:6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spans="1:6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spans="1:6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spans="1:6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spans="1:6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spans="1:6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spans="1:6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spans="1:6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</row>
    <row r="533" spans="1:6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spans="1:6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spans="1:6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spans="1:6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spans="1:6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spans="1:6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spans="1:6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</row>
    <row r="540" spans="1:6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spans="1:6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spans="1:6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spans="1:6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spans="1:6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spans="1:6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spans="1:6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spans="1:6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spans="1:6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spans="1:6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spans="1:6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spans="1:6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spans="1:6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spans="1:6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spans="1:6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spans="1:6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spans="1:6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spans="1:6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spans="1:6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spans="1:6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spans="1:6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spans="1:6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spans="1:6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spans="1:6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spans="1:6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spans="1: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spans="1:6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spans="1:6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spans="1:6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spans="1:6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spans="1:6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spans="1:6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spans="1:6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spans="1:6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spans="1:6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spans="1:6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spans="1:6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spans="1:6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spans="1:6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spans="1:6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</row>
    <row r="580" spans="1:6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spans="1:6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spans="1:6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spans="1:6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spans="1:6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spans="1:6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spans="1:6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spans="1:6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spans="1:6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spans="1:6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</row>
    <row r="590" spans="1:6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spans="1:6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spans="1:6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spans="1:6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spans="1:6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spans="1:6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spans="1:6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spans="1:6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spans="1:6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spans="1:6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spans="1:6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spans="1:6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spans="1:6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spans="1:6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spans="1:6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spans="1:6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spans="1:6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spans="1:6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spans="1:6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spans="1:6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spans="1:6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</row>
    <row r="611" spans="1:6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spans="1:6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spans="1:6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spans="1:6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spans="1:6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spans="1:6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spans="1:6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spans="1:6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</row>
    <row r="619" spans="1:6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spans="1:6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spans="1:6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spans="1:6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spans="1:6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spans="1:6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spans="1:6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spans="1:6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spans="1:6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spans="1:6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spans="1:6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spans="1:6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spans="1:6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spans="1:6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spans="1:6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spans="1:6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spans="1:6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spans="1:6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spans="1:6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spans="1:6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spans="1:6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spans="1:6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spans="1:6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spans="1:6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spans="1:6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spans="1:6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spans="1:6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spans="1:6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spans="1:6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spans="1:6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spans="1:6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spans="1:6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spans="1:6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spans="1:6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spans="1:6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spans="1:6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spans="1:6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spans="1:6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spans="1:6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spans="1:6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spans="1:6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spans="1:6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spans="1:6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spans="1:6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spans="1:6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</row>
    <row r="664" spans="1:6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</row>
    <row r="665" spans="1: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</row>
    <row r="666" spans="1:6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</row>
    <row r="667" spans="1:6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</row>
    <row r="668" spans="1:6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</row>
    <row r="669" spans="1:6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</row>
    <row r="670" spans="1:6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</row>
    <row r="671" spans="1:6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</row>
    <row r="672" spans="1:6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</row>
    <row r="673" spans="1:6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</row>
    <row r="674" spans="1:6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</row>
    <row r="675" spans="1:6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</row>
    <row r="676" spans="1:6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</row>
    <row r="677" spans="1:6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</row>
    <row r="678" spans="1:6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</row>
    <row r="679" spans="1:6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</row>
    <row r="680" spans="1:6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</row>
    <row r="681" spans="1:6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</row>
    <row r="682" spans="1:6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</row>
    <row r="683" spans="1:6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</row>
    <row r="684" spans="1:6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</row>
    <row r="685" spans="1:6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</row>
    <row r="686" spans="1:6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</row>
    <row r="687" spans="1:6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</row>
    <row r="688" spans="1:6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</row>
    <row r="689" spans="1:6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</row>
    <row r="690" spans="1:6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</row>
    <row r="691" spans="1:6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</row>
    <row r="692" spans="1:6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</row>
    <row r="693" spans="1:6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</row>
    <row r="694" spans="1:6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</row>
    <row r="695" spans="1:6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</row>
    <row r="696" spans="1:6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</row>
    <row r="697" spans="1:6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</row>
    <row r="698" spans="1:6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</row>
    <row r="699" spans="1:6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</row>
    <row r="700" spans="1:6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</row>
    <row r="701" spans="1:6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</row>
    <row r="702" spans="1:6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</row>
    <row r="703" spans="1:6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</row>
    <row r="704" spans="1:6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</row>
    <row r="705" spans="1:6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</row>
    <row r="706" spans="1:6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</row>
    <row r="707" spans="1:6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</row>
    <row r="708" spans="1:6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</row>
    <row r="709" spans="1:6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</row>
    <row r="710" spans="1:6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</row>
    <row r="711" spans="1:6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</row>
    <row r="712" spans="1:6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</row>
    <row r="713" spans="1:6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</row>
    <row r="714" spans="1:6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</row>
    <row r="715" spans="1:6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</row>
    <row r="716" spans="1:6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</row>
    <row r="717" spans="1:6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</row>
    <row r="718" spans="1:6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</row>
    <row r="719" spans="1:6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</row>
    <row r="720" spans="1:6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</row>
    <row r="721" spans="1:6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</row>
    <row r="722" spans="1:6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</row>
    <row r="723" spans="1:6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</row>
    <row r="724" spans="1:6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</row>
    <row r="725" spans="1:6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</row>
    <row r="726" spans="1:6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</row>
    <row r="727" spans="1:6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</row>
    <row r="728" spans="1:6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</row>
    <row r="729" spans="1:6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</row>
    <row r="730" spans="1:6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</row>
    <row r="731" spans="1:6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</row>
    <row r="732" spans="1:6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</row>
    <row r="733" spans="1:6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</row>
    <row r="734" spans="1:6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</row>
    <row r="735" spans="1:6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</row>
    <row r="736" spans="1:6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</row>
    <row r="737" spans="1:6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</row>
    <row r="738" spans="1:6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</row>
    <row r="739" spans="1:6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</row>
    <row r="740" spans="1:6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</row>
    <row r="741" spans="1:6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</row>
    <row r="742" spans="1:6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</row>
    <row r="743" spans="1:6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</row>
    <row r="744" spans="1:6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</row>
    <row r="745" spans="1:6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</row>
    <row r="746" spans="1:6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</row>
    <row r="747" spans="1:6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</row>
    <row r="748" spans="1:6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</row>
    <row r="749" spans="1:6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</row>
    <row r="750" spans="1:6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</row>
    <row r="751" spans="1:6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</row>
    <row r="752" spans="1:6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</row>
    <row r="753" spans="1:6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</row>
    <row r="754" spans="1:6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</row>
    <row r="755" spans="1:6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</row>
    <row r="756" spans="1:6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</row>
    <row r="757" spans="1:6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</row>
    <row r="758" spans="1:6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</row>
    <row r="759" spans="1:6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</row>
    <row r="760" spans="1:6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</row>
    <row r="761" spans="1:6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</row>
    <row r="762" spans="1:6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</row>
    <row r="763" spans="1:6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</row>
    <row r="764" spans="1:6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</row>
    <row r="765" spans="1: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</row>
    <row r="766" spans="1:6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</row>
    <row r="767" spans="1:6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</row>
    <row r="768" spans="1:6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</row>
    <row r="769" spans="1:6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</row>
    <row r="770" spans="1:6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</row>
    <row r="771" spans="1:6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</row>
    <row r="772" spans="1:6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</row>
    <row r="773" spans="1:6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</row>
    <row r="774" spans="1:6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</row>
    <row r="775" spans="1:6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</row>
    <row r="776" spans="1:6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</row>
    <row r="777" spans="1:6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</row>
    <row r="778" spans="1:6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</row>
    <row r="779" spans="1:6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</row>
    <row r="780" spans="1:6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</row>
    <row r="781" spans="1:6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</row>
    <row r="782" spans="1:6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</row>
    <row r="783" spans="1:6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</row>
    <row r="784" spans="1:6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</row>
    <row r="785" spans="1:6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</row>
    <row r="786" spans="1:6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</row>
    <row r="787" spans="1:6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</row>
    <row r="788" spans="1:6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</row>
    <row r="789" spans="1:6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</row>
    <row r="790" spans="1:6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</row>
    <row r="791" spans="1:6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</row>
    <row r="792" spans="1:6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</row>
    <row r="793" spans="1:6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</row>
    <row r="794" spans="1:6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</row>
    <row r="795" spans="1:6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</row>
    <row r="796" spans="1:6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</row>
    <row r="797" spans="1:6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</row>
    <row r="798" spans="1:6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</row>
    <row r="799" spans="1:6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</row>
    <row r="800" spans="1:6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</row>
    <row r="801" spans="1:6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</row>
    <row r="802" spans="1:6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</row>
    <row r="803" spans="1:6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</row>
    <row r="804" spans="1:6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</row>
    <row r="805" spans="1:6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</row>
    <row r="806" spans="1:6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</row>
    <row r="807" spans="1:6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</row>
    <row r="808" spans="1:6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</row>
    <row r="809" spans="1:6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</row>
    <row r="810" spans="1:6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</row>
    <row r="811" spans="1:6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</row>
    <row r="812" spans="1:6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</row>
    <row r="813" spans="1:6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</row>
    <row r="814" spans="1:6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</row>
    <row r="815" spans="1:6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spans="1:6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spans="1:6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</row>
    <row r="818" spans="1:6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spans="1:6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spans="1:6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spans="1:6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spans="1:6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spans="1:6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spans="1:6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spans="1:6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spans="1:6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</row>
    <row r="827" spans="1:6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spans="1:6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</row>
    <row r="829" spans="1:6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spans="1:6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spans="1:6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spans="1:6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</row>
    <row r="833" spans="1:6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spans="1:6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spans="1:6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spans="1:6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spans="1:6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spans="1:6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spans="1:6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spans="1:6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spans="1:6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spans="1:6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spans="1:6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spans="1:6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spans="1:6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spans="1:6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</row>
    <row r="847" spans="1:6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</row>
    <row r="848" spans="1:6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spans="1:6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spans="1:6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spans="1:6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spans="1:6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spans="1:6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spans="1:6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spans="1:6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spans="1:6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spans="1:6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spans="1:6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spans="1:6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spans="1:6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spans="1:6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spans="1:6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spans="1:6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spans="1:6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spans="1: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spans="1:6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spans="1:6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spans="1:6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spans="1:6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spans="1:6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spans="1:6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spans="1:6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spans="1:6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spans="1:6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spans="1:6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spans="1:6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spans="1:6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spans="1:6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spans="1:6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spans="1:6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spans="1:6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spans="1:6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</row>
    <row r="883" spans="1:6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spans="1:6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spans="1:6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spans="1:6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spans="1:6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spans="1:6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spans="1:6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spans="1:6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spans="1:6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spans="1:6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spans="1:6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spans="1:6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spans="1:6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</row>
    <row r="896" spans="1:6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spans="1:6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spans="1:6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spans="1:6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spans="1:6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spans="1:6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spans="1:6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spans="1:6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spans="1:6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spans="1:6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spans="1:6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spans="1:6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spans="1:6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spans="1:6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spans="1:6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</row>
    <row r="911" spans="1:6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spans="1:6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spans="1:6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spans="1:6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</row>
    <row r="915" spans="1:6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</row>
    <row r="916" spans="1:6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spans="1:6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spans="1:6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spans="1:6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spans="1:6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spans="1:6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spans="1:6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</row>
    <row r="923" spans="1:6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spans="1:6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spans="1:6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spans="1:6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spans="1:6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spans="1:6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spans="1:6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spans="1:6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spans="1:6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spans="1:6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spans="1:6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spans="1:6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spans="1:6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spans="1:6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spans="1:6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spans="1:6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spans="1:6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spans="1:6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</row>
    <row r="941" spans="1:6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spans="1:6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spans="1:6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spans="1:6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spans="1:6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spans="1:6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spans="1:6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spans="1:6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</row>
    <row r="949" spans="1:6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</row>
    <row r="950" spans="1:6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spans="1:6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spans="1:6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spans="1:6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spans="1:6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spans="1:6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spans="1:6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spans="1:6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spans="1:6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spans="1:6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spans="1:6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spans="1:6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spans="1:6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spans="1:6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spans="1:6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spans="1: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spans="1:6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spans="1:6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spans="1:6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spans="1:6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spans="1:6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spans="1:6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spans="1:6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spans="1:6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spans="1:6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spans="1:6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spans="1:6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spans="1:6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spans="1:6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spans="1:6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spans="1:6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spans="1:6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</row>
    <row r="982" spans="1:6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spans="1:6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spans="1:6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spans="1:6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spans="1:6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spans="1:6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spans="1:6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spans="1:6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spans="1:6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</row>
    <row r="991" spans="1:6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spans="1:65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spans="1:65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spans="1:65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spans="1:6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spans="1:65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spans="1:65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spans="1:65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spans="1:65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spans="1:65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</sheetData>
  <autoFilter ref="C119:K123" xr:uid="{00000000-0009-0000-0000-00000D000000}"/>
  <mergeCells count="14">
    <mergeCell ref="E85:H85"/>
    <mergeCell ref="D20:H20"/>
    <mergeCell ref="L2:V2"/>
    <mergeCell ref="E7:H7"/>
    <mergeCell ref="E9:H9"/>
    <mergeCell ref="E11:H11"/>
    <mergeCell ref="E29:H29"/>
    <mergeCell ref="J16:K16"/>
    <mergeCell ref="J17:K17"/>
    <mergeCell ref="E87:H87"/>
    <mergeCell ref="E89:H89"/>
    <mergeCell ref="E108:H108"/>
    <mergeCell ref="E110:H110"/>
    <mergeCell ref="E112:H112"/>
  </mergeCells>
  <pageMargins left="0.39374999999999999" right="0.39374999999999999" top="0.39374999999999999" bottom="0.39374999999999999" header="0" footer="0"/>
  <pageSetup paperSize="9" orientation="portrait"/>
  <headerFooter>
    <oddFooter>&amp;CStrana &amp;P z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M1000"/>
  <sheetViews>
    <sheetView showGridLines="0" topLeftCell="A84" workbookViewId="0">
      <selection activeCell="I137" sqref="I137"/>
    </sheetView>
  </sheetViews>
  <sheetFormatPr defaultColWidth="16.83203125" defaultRowHeight="15" customHeight="1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 customWidth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 customWidth="1"/>
  </cols>
  <sheetData>
    <row r="1" spans="1:65" ht="11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pans="1:65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187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3" t="s">
        <v>80</v>
      </c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spans="1:65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" t="s">
        <v>81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spans="1:65" ht="24.75" customHeight="1">
      <c r="A4" s="2"/>
      <c r="B4" s="6"/>
      <c r="C4" s="2"/>
      <c r="D4" s="7" t="s">
        <v>122</v>
      </c>
      <c r="E4" s="2"/>
      <c r="F4" s="2"/>
      <c r="G4" s="2"/>
      <c r="H4" s="2"/>
      <c r="I4" s="2"/>
      <c r="J4" s="2"/>
      <c r="K4" s="2"/>
      <c r="L4" s="6"/>
      <c r="M4" s="83" t="s">
        <v>10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3" t="s">
        <v>4</v>
      </c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65" ht="6.75" customHeight="1">
      <c r="A5" s="2"/>
      <c r="B5" s="6"/>
      <c r="C5" s="2"/>
      <c r="D5" s="2"/>
      <c r="E5" s="2"/>
      <c r="F5" s="2"/>
      <c r="G5" s="2"/>
      <c r="H5" s="2"/>
      <c r="I5" s="2"/>
      <c r="J5" s="2"/>
      <c r="K5" s="2"/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65" ht="12" customHeight="1">
      <c r="A6" s="2"/>
      <c r="B6" s="6"/>
      <c r="C6" s="2"/>
      <c r="D6" s="12" t="s">
        <v>14</v>
      </c>
      <c r="E6" s="2"/>
      <c r="F6" s="2"/>
      <c r="G6" s="2"/>
      <c r="H6" s="2"/>
      <c r="I6" s="2"/>
      <c r="J6" s="2"/>
      <c r="K6" s="2"/>
      <c r="L6" s="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65" ht="16.5" customHeight="1">
      <c r="A7" s="2"/>
      <c r="B7" s="6"/>
      <c r="C7" s="2"/>
      <c r="D7" s="2"/>
      <c r="E7" s="196" t="str">
        <f>'Rekapitulace stavby'!K6</f>
        <v>Laboratoř betonu a mechaniky zemin</v>
      </c>
      <c r="F7" s="166"/>
      <c r="G7" s="166"/>
      <c r="H7" s="166"/>
      <c r="I7" s="2"/>
      <c r="J7" s="2"/>
      <c r="K7" s="2"/>
      <c r="L7" s="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65" ht="12" customHeight="1">
      <c r="A8" s="16"/>
      <c r="B8" s="17"/>
      <c r="C8" s="16"/>
      <c r="D8" s="12" t="s">
        <v>123</v>
      </c>
      <c r="E8" s="16"/>
      <c r="F8" s="16"/>
      <c r="G8" s="16"/>
      <c r="H8" s="16"/>
      <c r="I8" s="16"/>
      <c r="J8" s="16"/>
      <c r="K8" s="16"/>
      <c r="L8" s="17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</row>
    <row r="9" spans="1:65" ht="16.5" customHeight="1">
      <c r="A9" s="16"/>
      <c r="B9" s="17"/>
      <c r="C9" s="16"/>
      <c r="D9" s="16"/>
      <c r="E9" s="172" t="s">
        <v>124</v>
      </c>
      <c r="F9" s="166"/>
      <c r="G9" s="166"/>
      <c r="H9" s="166"/>
      <c r="I9" s="16"/>
      <c r="J9" s="16"/>
      <c r="K9" s="16"/>
      <c r="L9" s="17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</row>
    <row r="10" spans="1:65" ht="11.25">
      <c r="A10" s="16"/>
      <c r="B10" s="17"/>
      <c r="C10" s="16"/>
      <c r="D10" s="16"/>
      <c r="E10" s="16"/>
      <c r="F10" s="16"/>
      <c r="G10" s="16"/>
      <c r="H10" s="16"/>
      <c r="I10" s="16"/>
      <c r="J10" s="16"/>
      <c r="K10" s="16"/>
      <c r="L10" s="17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</row>
    <row r="11" spans="1:65" ht="12" customHeight="1">
      <c r="A11" s="16"/>
      <c r="B11" s="17"/>
      <c r="C11" s="16"/>
      <c r="D11" s="12" t="s">
        <v>15</v>
      </c>
      <c r="E11" s="16"/>
      <c r="F11" s="10" t="s">
        <v>1</v>
      </c>
      <c r="G11" s="16"/>
      <c r="H11" s="16"/>
      <c r="I11" s="12" t="s">
        <v>16</v>
      </c>
      <c r="J11" s="10" t="s">
        <v>1</v>
      </c>
      <c r="K11" s="16"/>
      <c r="L11" s="17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</row>
    <row r="12" spans="1:65" ht="12" customHeight="1">
      <c r="A12" s="16"/>
      <c r="B12" s="17"/>
      <c r="C12" s="16"/>
      <c r="D12" s="12" t="s">
        <v>17</v>
      </c>
      <c r="E12" s="16"/>
      <c r="F12" s="10" t="s">
        <v>18</v>
      </c>
      <c r="G12" s="16"/>
      <c r="H12" s="16"/>
      <c r="I12" s="12" t="s">
        <v>19</v>
      </c>
      <c r="J12" s="40"/>
      <c r="K12" s="16"/>
      <c r="L12" s="17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</row>
    <row r="13" spans="1:65" ht="10.5" customHeight="1">
      <c r="A13" s="16"/>
      <c r="B13" s="17"/>
      <c r="C13" s="16"/>
      <c r="D13" s="16"/>
      <c r="E13" s="16"/>
      <c r="F13" s="16"/>
      <c r="G13" s="16"/>
      <c r="H13" s="16"/>
      <c r="I13" s="16"/>
      <c r="J13" s="16"/>
      <c r="K13" s="16"/>
      <c r="L13" s="17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</row>
    <row r="14" spans="1:65" ht="12" customHeight="1">
      <c r="A14" s="16"/>
      <c r="B14" s="17"/>
      <c r="C14" s="16"/>
      <c r="D14" s="12" t="s">
        <v>20</v>
      </c>
      <c r="E14" s="16"/>
      <c r="F14" s="16"/>
      <c r="G14" s="16"/>
      <c r="H14" s="16"/>
      <c r="I14" s="12" t="s">
        <v>21</v>
      </c>
      <c r="J14" s="193">
        <v>49314785</v>
      </c>
      <c r="K14" s="193"/>
      <c r="L14" s="17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</row>
    <row r="15" spans="1:65" ht="18" customHeight="1">
      <c r="A15" s="16"/>
      <c r="B15" s="17"/>
      <c r="C15" s="16"/>
      <c r="D15" s="16"/>
      <c r="E15" s="158" t="s">
        <v>946</v>
      </c>
      <c r="F15" s="16"/>
      <c r="G15" s="16"/>
      <c r="H15" s="16"/>
      <c r="I15" s="12" t="s">
        <v>22</v>
      </c>
      <c r="J15" s="193" t="s">
        <v>947</v>
      </c>
      <c r="K15" s="193"/>
      <c r="L15" s="17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</row>
    <row r="16" spans="1:65" ht="6.75" customHeight="1">
      <c r="A16" s="16"/>
      <c r="B16" s="17"/>
      <c r="C16" s="16"/>
      <c r="D16" s="16"/>
      <c r="E16" s="16"/>
      <c r="F16" s="16"/>
      <c r="G16" s="16"/>
      <c r="H16" s="16"/>
      <c r="I16" s="16"/>
      <c r="J16" s="16"/>
      <c r="K16" s="16"/>
      <c r="L16" s="17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</row>
    <row r="17" spans="1:65" ht="12" customHeight="1">
      <c r="A17" s="16"/>
      <c r="B17" s="17"/>
      <c r="C17" s="16"/>
      <c r="D17" s="160" t="s">
        <v>23</v>
      </c>
      <c r="E17" s="161"/>
      <c r="F17" s="161"/>
      <c r="G17" s="161"/>
      <c r="H17" s="161"/>
      <c r="I17" s="160" t="s">
        <v>21</v>
      </c>
      <c r="J17" s="162" t="str">
        <f>'Rekapitulace stavby'!AM13</f>
        <v>Vyplň</v>
      </c>
      <c r="K17" s="16"/>
      <c r="L17" s="17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</row>
    <row r="18" spans="1:65" ht="18" customHeight="1">
      <c r="A18" s="16"/>
      <c r="B18" s="17"/>
      <c r="C18" s="16"/>
      <c r="D18" s="197" t="s">
        <v>949</v>
      </c>
      <c r="E18" s="198"/>
      <c r="F18" s="198"/>
      <c r="G18" s="198"/>
      <c r="H18" s="198"/>
      <c r="I18" s="160" t="s">
        <v>22</v>
      </c>
      <c r="J18" s="162" t="str">
        <f>'Rekapitulace stavby'!AM14</f>
        <v>Vyplň</v>
      </c>
      <c r="K18" s="16"/>
      <c r="L18" s="17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</row>
    <row r="19" spans="1:65" ht="6.75" customHeight="1">
      <c r="A19" s="16"/>
      <c r="B19" s="17"/>
      <c r="C19" s="16"/>
      <c r="D19" s="16"/>
      <c r="E19" s="16"/>
      <c r="F19" s="16"/>
      <c r="G19" s="16"/>
      <c r="H19" s="16"/>
      <c r="I19" s="16"/>
      <c r="J19" s="16"/>
      <c r="K19" s="16"/>
      <c r="L19" s="17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</row>
    <row r="20" spans="1:65" ht="12" customHeight="1">
      <c r="A20" s="16"/>
      <c r="B20" s="17"/>
      <c r="C20" s="16"/>
      <c r="D20" s="12" t="s">
        <v>25</v>
      </c>
      <c r="E20" s="16"/>
      <c r="F20" s="16"/>
      <c r="G20" s="16"/>
      <c r="H20" s="16"/>
      <c r="I20" s="12" t="s">
        <v>21</v>
      </c>
      <c r="J20" s="10" t="str">
        <f>IF('Rekapitulace stavby'!AN16="","",'Rekapitulace stavby'!AN16)</f>
        <v/>
      </c>
      <c r="K20" s="16"/>
      <c r="L20" s="17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</row>
    <row r="21" spans="1:65" ht="18" customHeight="1">
      <c r="A21" s="16"/>
      <c r="B21" s="17"/>
      <c r="C21" s="16"/>
      <c r="D21" s="16"/>
      <c r="E21" s="10" t="str">
        <f>IF('Rekapitulace stavby'!E17="","",'Rekapitulace stavby'!E17)</f>
        <v xml:space="preserve"> </v>
      </c>
      <c r="F21" s="16"/>
      <c r="G21" s="16"/>
      <c r="H21" s="16"/>
      <c r="I21" s="12" t="s">
        <v>22</v>
      </c>
      <c r="J21" s="10" t="str">
        <f>IF('Rekapitulace stavby'!AN17="","",'Rekapitulace stavby'!AN17)</f>
        <v/>
      </c>
      <c r="K21" s="16"/>
      <c r="L21" s="17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</row>
    <row r="22" spans="1:65" ht="6.75" customHeight="1">
      <c r="A22" s="16"/>
      <c r="B22" s="17"/>
      <c r="C22" s="16"/>
      <c r="D22" s="16"/>
      <c r="E22" s="16"/>
      <c r="F22" s="16"/>
      <c r="G22" s="16"/>
      <c r="H22" s="16"/>
      <c r="I22" s="16"/>
      <c r="J22" s="16"/>
      <c r="K22" s="16"/>
      <c r="L22" s="17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</row>
    <row r="23" spans="1:65" ht="12" customHeight="1">
      <c r="A23" s="16"/>
      <c r="B23" s="17"/>
      <c r="C23" s="16"/>
      <c r="D23" s="12" t="s">
        <v>27</v>
      </c>
      <c r="E23" s="16"/>
      <c r="F23" s="16"/>
      <c r="G23" s="16"/>
      <c r="H23" s="16"/>
      <c r="I23" s="12" t="s">
        <v>21</v>
      </c>
      <c r="J23" s="10" t="str">
        <f>IF('Rekapitulace stavby'!AN19="","",'Rekapitulace stavby'!AN19)</f>
        <v/>
      </c>
      <c r="K23" s="16"/>
      <c r="L23" s="17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</row>
    <row r="24" spans="1:65" ht="18" customHeight="1">
      <c r="A24" s="16"/>
      <c r="B24" s="17"/>
      <c r="C24" s="16"/>
      <c r="D24" s="16"/>
      <c r="E24" s="10" t="str">
        <f>IF('Rekapitulace stavby'!E20="","",'Rekapitulace stavby'!E20)</f>
        <v xml:space="preserve"> </v>
      </c>
      <c r="F24" s="16"/>
      <c r="G24" s="16"/>
      <c r="H24" s="16"/>
      <c r="I24" s="12" t="s">
        <v>22</v>
      </c>
      <c r="J24" s="10" t="str">
        <f>IF('Rekapitulace stavby'!AN20="","",'Rekapitulace stavby'!AN20)</f>
        <v/>
      </c>
      <c r="K24" s="16"/>
      <c r="L24" s="17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</row>
    <row r="25" spans="1:65" ht="6.75" customHeight="1">
      <c r="A25" s="16"/>
      <c r="B25" s="17"/>
      <c r="C25" s="16"/>
      <c r="D25" s="16"/>
      <c r="E25" s="16"/>
      <c r="F25" s="16"/>
      <c r="G25" s="16"/>
      <c r="H25" s="16"/>
      <c r="I25" s="16"/>
      <c r="J25" s="16"/>
      <c r="K25" s="16"/>
      <c r="L25" s="17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</row>
    <row r="26" spans="1:65" ht="12" customHeight="1">
      <c r="A26" s="16"/>
      <c r="B26" s="17"/>
      <c r="C26" s="16"/>
      <c r="D26" s="12" t="s">
        <v>28</v>
      </c>
      <c r="E26" s="16"/>
      <c r="F26" s="16"/>
      <c r="G26" s="16"/>
      <c r="H26" s="16"/>
      <c r="I26" s="16"/>
      <c r="J26" s="16"/>
      <c r="K26" s="16"/>
      <c r="L26" s="17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</row>
    <row r="27" spans="1:65" ht="16.5" customHeight="1">
      <c r="A27" s="84"/>
      <c r="B27" s="85"/>
      <c r="C27" s="84"/>
      <c r="D27" s="84"/>
      <c r="E27" s="190" t="s">
        <v>1</v>
      </c>
      <c r="F27" s="166"/>
      <c r="G27" s="166"/>
      <c r="H27" s="166"/>
      <c r="I27" s="84"/>
      <c r="J27" s="84"/>
      <c r="K27" s="84"/>
      <c r="L27" s="85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</row>
    <row r="28" spans="1:65" ht="6.75" customHeight="1">
      <c r="A28" s="16"/>
      <c r="B28" s="17"/>
      <c r="C28" s="16"/>
      <c r="D28" s="16"/>
      <c r="E28" s="16"/>
      <c r="F28" s="16"/>
      <c r="G28" s="16"/>
      <c r="H28" s="16"/>
      <c r="I28" s="16"/>
      <c r="J28" s="16"/>
      <c r="K28" s="16"/>
      <c r="L28" s="17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</row>
    <row r="29" spans="1:65" ht="6.75" customHeight="1">
      <c r="A29" s="16"/>
      <c r="B29" s="17"/>
      <c r="C29" s="16"/>
      <c r="D29" s="41"/>
      <c r="E29" s="41"/>
      <c r="F29" s="41"/>
      <c r="G29" s="41"/>
      <c r="H29" s="41"/>
      <c r="I29" s="41"/>
      <c r="J29" s="41"/>
      <c r="K29" s="41"/>
      <c r="L29" s="17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</row>
    <row r="30" spans="1:65" ht="24.75" customHeight="1">
      <c r="A30" s="16"/>
      <c r="B30" s="17"/>
      <c r="C30" s="16"/>
      <c r="D30" s="86" t="s">
        <v>30</v>
      </c>
      <c r="E30" s="16"/>
      <c r="F30" s="16"/>
      <c r="G30" s="16"/>
      <c r="H30" s="16"/>
      <c r="I30" s="16"/>
      <c r="J30" s="54">
        <f>ROUND(J134, 2)</f>
        <v>0</v>
      </c>
      <c r="K30" s="16"/>
      <c r="L30" s="17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</row>
    <row r="31" spans="1:65" ht="6.75" customHeight="1">
      <c r="A31" s="16"/>
      <c r="B31" s="17"/>
      <c r="C31" s="16"/>
      <c r="D31" s="41"/>
      <c r="E31" s="41"/>
      <c r="F31" s="41"/>
      <c r="G31" s="41"/>
      <c r="H31" s="41"/>
      <c r="I31" s="41"/>
      <c r="J31" s="41"/>
      <c r="K31" s="41"/>
      <c r="L31" s="17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</row>
    <row r="32" spans="1:65" ht="14.25" customHeight="1">
      <c r="A32" s="16"/>
      <c r="B32" s="17"/>
      <c r="C32" s="16"/>
      <c r="D32" s="16"/>
      <c r="E32" s="16"/>
      <c r="F32" s="20" t="s">
        <v>32</v>
      </c>
      <c r="G32" s="16"/>
      <c r="H32" s="16"/>
      <c r="I32" s="20" t="s">
        <v>31</v>
      </c>
      <c r="J32" s="20" t="s">
        <v>33</v>
      </c>
      <c r="K32" s="16"/>
      <c r="L32" s="17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</row>
    <row r="33" spans="1:65" ht="14.25" customHeight="1">
      <c r="A33" s="16"/>
      <c r="B33" s="17"/>
      <c r="C33" s="16"/>
      <c r="D33" s="87" t="s">
        <v>34</v>
      </c>
      <c r="E33" s="12" t="s">
        <v>35</v>
      </c>
      <c r="F33" s="76">
        <f>ROUND((SUM(BE134:BE215)),  2)</f>
        <v>0</v>
      </c>
      <c r="G33" s="16"/>
      <c r="H33" s="16"/>
      <c r="I33" s="88">
        <v>0.21</v>
      </c>
      <c r="J33" s="76">
        <f>ROUND(((SUM(BE134:BE215))*I33),  2)</f>
        <v>0</v>
      </c>
      <c r="K33" s="16"/>
      <c r="L33" s="17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</row>
    <row r="34" spans="1:65" ht="14.25" customHeight="1">
      <c r="A34" s="16"/>
      <c r="B34" s="17"/>
      <c r="C34" s="16"/>
      <c r="D34" s="16"/>
      <c r="E34" s="12" t="s">
        <v>36</v>
      </c>
      <c r="F34" s="76">
        <f>ROUND((SUM(BF134:BF215)),  2)</f>
        <v>0</v>
      </c>
      <c r="G34" s="16"/>
      <c r="H34" s="16"/>
      <c r="I34" s="88">
        <v>0.12</v>
      </c>
      <c r="J34" s="76">
        <f>ROUND(((SUM(BF134:BF215))*I34),  2)</f>
        <v>0</v>
      </c>
      <c r="K34" s="16"/>
      <c r="L34" s="17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</row>
    <row r="35" spans="1:65" ht="14.25" hidden="1" customHeight="1">
      <c r="A35" s="16"/>
      <c r="B35" s="17"/>
      <c r="C35" s="16"/>
      <c r="D35" s="16"/>
      <c r="E35" s="12" t="s">
        <v>37</v>
      </c>
      <c r="F35" s="76">
        <f>ROUND((SUM(BG134:BG215)),  2)</f>
        <v>0</v>
      </c>
      <c r="G35" s="16"/>
      <c r="H35" s="16"/>
      <c r="I35" s="88">
        <v>0.21</v>
      </c>
      <c r="J35" s="76">
        <f t="shared" ref="J35:J37" si="0">0</f>
        <v>0</v>
      </c>
      <c r="K35" s="16"/>
      <c r="L35" s="17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</row>
    <row r="36" spans="1:65" ht="14.25" hidden="1" customHeight="1">
      <c r="A36" s="16"/>
      <c r="B36" s="17"/>
      <c r="C36" s="16"/>
      <c r="D36" s="16"/>
      <c r="E36" s="12" t="s">
        <v>38</v>
      </c>
      <c r="F36" s="76">
        <f>ROUND((SUM(BH134:BH215)),  2)</f>
        <v>0</v>
      </c>
      <c r="G36" s="16"/>
      <c r="H36" s="16"/>
      <c r="I36" s="88">
        <v>0.12</v>
      </c>
      <c r="J36" s="76">
        <f t="shared" si="0"/>
        <v>0</v>
      </c>
      <c r="K36" s="16"/>
      <c r="L36" s="17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</row>
    <row r="37" spans="1:65" ht="14.25" hidden="1" customHeight="1">
      <c r="A37" s="16"/>
      <c r="B37" s="17"/>
      <c r="C37" s="16"/>
      <c r="D37" s="16"/>
      <c r="E37" s="12" t="s">
        <v>39</v>
      </c>
      <c r="F37" s="76">
        <f>ROUND((SUM(BI134:BI215)),  2)</f>
        <v>0</v>
      </c>
      <c r="G37" s="16"/>
      <c r="H37" s="16"/>
      <c r="I37" s="88">
        <v>0</v>
      </c>
      <c r="J37" s="76">
        <f t="shared" si="0"/>
        <v>0</v>
      </c>
      <c r="K37" s="16"/>
      <c r="L37" s="17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</row>
    <row r="38" spans="1:65" ht="6.75" customHeight="1">
      <c r="A38" s="16"/>
      <c r="B38" s="17"/>
      <c r="C38" s="16"/>
      <c r="D38" s="16"/>
      <c r="E38" s="16"/>
      <c r="F38" s="16"/>
      <c r="G38" s="16"/>
      <c r="H38" s="16"/>
      <c r="I38" s="16"/>
      <c r="J38" s="16"/>
      <c r="K38" s="16"/>
      <c r="L38" s="17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</row>
    <row r="39" spans="1:65" ht="24.75" customHeight="1">
      <c r="A39" s="16"/>
      <c r="B39" s="17"/>
      <c r="C39" s="89"/>
      <c r="D39" s="90" t="s">
        <v>40</v>
      </c>
      <c r="E39" s="44"/>
      <c r="F39" s="44"/>
      <c r="G39" s="91" t="s">
        <v>41</v>
      </c>
      <c r="H39" s="92" t="s">
        <v>42</v>
      </c>
      <c r="I39" s="44"/>
      <c r="J39" s="93">
        <f>SUM(J30:J37)</f>
        <v>0</v>
      </c>
      <c r="K39" s="94"/>
      <c r="L39" s="17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</row>
    <row r="40" spans="1:65" ht="14.25" customHeight="1">
      <c r="A40" s="16"/>
      <c r="B40" s="17"/>
      <c r="C40" s="16"/>
      <c r="D40" s="16"/>
      <c r="E40" s="16"/>
      <c r="F40" s="16"/>
      <c r="G40" s="16"/>
      <c r="H40" s="16"/>
      <c r="I40" s="16"/>
      <c r="J40" s="16"/>
      <c r="K40" s="16"/>
      <c r="L40" s="17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spans="1:65" ht="14.25" customHeight="1">
      <c r="A41" s="2"/>
      <c r="B41" s="6"/>
      <c r="C41" s="2"/>
      <c r="D41" s="2"/>
      <c r="E41" s="2"/>
      <c r="F41" s="2"/>
      <c r="G41" s="2"/>
      <c r="H41" s="2"/>
      <c r="I41" s="2"/>
      <c r="J41" s="2"/>
      <c r="K41" s="2"/>
      <c r="L41" s="6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</row>
    <row r="42" spans="1:65" ht="14.25" customHeight="1">
      <c r="A42" s="2"/>
      <c r="B42" s="6"/>
      <c r="C42" s="2"/>
      <c r="D42" s="2"/>
      <c r="E42" s="2"/>
      <c r="F42" s="2"/>
      <c r="G42" s="2"/>
      <c r="H42" s="2"/>
      <c r="I42" s="2"/>
      <c r="J42" s="2"/>
      <c r="K42" s="2"/>
      <c r="L42" s="6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</row>
    <row r="43" spans="1:65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ht="14.25" customHeight="1">
      <c r="A49" s="2"/>
      <c r="B49" s="6"/>
      <c r="C49" s="2"/>
      <c r="D49" s="2"/>
      <c r="E49" s="2"/>
      <c r="F49" s="2"/>
      <c r="G49" s="2"/>
      <c r="H49" s="2"/>
      <c r="I49" s="2"/>
      <c r="J49" s="2"/>
      <c r="K49" s="2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ht="14.25" customHeight="1">
      <c r="A50" s="16"/>
      <c r="B50" s="17"/>
      <c r="C50" s="16"/>
      <c r="D50" s="27" t="s">
        <v>43</v>
      </c>
      <c r="E50" s="28"/>
      <c r="F50" s="28"/>
      <c r="G50" s="27" t="s">
        <v>44</v>
      </c>
      <c r="H50" s="28"/>
      <c r="I50" s="28"/>
      <c r="J50" s="28"/>
      <c r="K50" s="28"/>
      <c r="L50" s="17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</row>
    <row r="51" spans="1:65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ht="15.75" customHeight="1">
      <c r="A60" s="2"/>
      <c r="B60" s="6"/>
      <c r="C60" s="2"/>
      <c r="D60" s="2"/>
      <c r="E60" s="2"/>
      <c r="F60" s="2"/>
      <c r="G60" s="2"/>
      <c r="H60" s="2"/>
      <c r="I60" s="2"/>
      <c r="J60" s="2"/>
      <c r="K60" s="2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ht="15.75" customHeight="1">
      <c r="A61" s="16"/>
      <c r="B61" s="17"/>
      <c r="C61" s="16"/>
      <c r="D61" s="29" t="s">
        <v>45</v>
      </c>
      <c r="E61" s="19"/>
      <c r="F61" s="95" t="s">
        <v>46</v>
      </c>
      <c r="G61" s="29" t="s">
        <v>45</v>
      </c>
      <c r="H61" s="19"/>
      <c r="I61" s="19"/>
      <c r="J61" s="96" t="s">
        <v>46</v>
      </c>
      <c r="K61" s="19"/>
      <c r="L61" s="17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</row>
    <row r="62" spans="1:65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ht="15.75" customHeight="1">
      <c r="A64" s="2"/>
      <c r="B64" s="6"/>
      <c r="C64" s="2"/>
      <c r="D64" s="2"/>
      <c r="E64" s="2"/>
      <c r="F64" s="2"/>
      <c r="G64" s="2"/>
      <c r="H64" s="2"/>
      <c r="I64" s="2"/>
      <c r="J64" s="2"/>
      <c r="K64" s="2"/>
      <c r="L64" s="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ht="15.75" customHeight="1">
      <c r="A65" s="16"/>
      <c r="B65" s="17"/>
      <c r="C65" s="16"/>
      <c r="D65" s="27" t="s">
        <v>47</v>
      </c>
      <c r="E65" s="28"/>
      <c r="F65" s="28"/>
      <c r="G65" s="27" t="s">
        <v>48</v>
      </c>
      <c r="H65" s="28"/>
      <c r="I65" s="28"/>
      <c r="J65" s="28"/>
      <c r="K65" s="28"/>
      <c r="L65" s="17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</row>
    <row r="66" spans="1:65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ht="15.75" customHeight="1">
      <c r="A75" s="2"/>
      <c r="B75" s="6"/>
      <c r="C75" s="2"/>
      <c r="D75" s="2"/>
      <c r="E75" s="2"/>
      <c r="F75" s="2"/>
      <c r="G75" s="2"/>
      <c r="H75" s="2"/>
      <c r="I75" s="2"/>
      <c r="J75" s="2"/>
      <c r="K75" s="2"/>
      <c r="L75" s="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ht="15.75" customHeight="1">
      <c r="A76" s="16"/>
      <c r="B76" s="17"/>
      <c r="C76" s="16"/>
      <c r="D76" s="29" t="s">
        <v>45</v>
      </c>
      <c r="E76" s="19"/>
      <c r="F76" s="95" t="s">
        <v>46</v>
      </c>
      <c r="G76" s="29" t="s">
        <v>45</v>
      </c>
      <c r="H76" s="19"/>
      <c r="I76" s="19"/>
      <c r="J76" s="96" t="s">
        <v>46</v>
      </c>
      <c r="K76" s="19"/>
      <c r="L76" s="17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</row>
    <row r="77" spans="1:65" ht="14.25" customHeight="1">
      <c r="A77" s="16"/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17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</row>
    <row r="78" spans="1:65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ht="6.75" customHeight="1">
      <c r="A81" s="16"/>
      <c r="B81" s="32"/>
      <c r="C81" s="33"/>
      <c r="D81" s="33"/>
      <c r="E81" s="33"/>
      <c r="F81" s="33"/>
      <c r="G81" s="33"/>
      <c r="H81" s="33"/>
      <c r="I81" s="33"/>
      <c r="J81" s="33"/>
      <c r="K81" s="33"/>
      <c r="L81" s="17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</row>
    <row r="82" spans="1:65" ht="24.75" customHeight="1">
      <c r="A82" s="16"/>
      <c r="B82" s="17"/>
      <c r="C82" s="7" t="s">
        <v>125</v>
      </c>
      <c r="D82" s="16"/>
      <c r="E82" s="16"/>
      <c r="F82" s="16"/>
      <c r="G82" s="16"/>
      <c r="H82" s="16"/>
      <c r="I82" s="16"/>
      <c r="J82" s="16"/>
      <c r="K82" s="16"/>
      <c r="L82" s="17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</row>
    <row r="83" spans="1:65" ht="6.75" customHeight="1">
      <c r="A83" s="16"/>
      <c r="B83" s="17"/>
      <c r="C83" s="16"/>
      <c r="D83" s="16"/>
      <c r="E83" s="16"/>
      <c r="F83" s="16"/>
      <c r="G83" s="16"/>
      <c r="H83" s="16"/>
      <c r="I83" s="16"/>
      <c r="J83" s="16"/>
      <c r="K83" s="16"/>
      <c r="L83" s="17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</row>
    <row r="84" spans="1:65" ht="12" customHeight="1">
      <c r="A84" s="16"/>
      <c r="B84" s="17"/>
      <c r="C84" s="12" t="s">
        <v>14</v>
      </c>
      <c r="D84" s="16"/>
      <c r="E84" s="16"/>
      <c r="F84" s="16"/>
      <c r="G84" s="16"/>
      <c r="H84" s="16"/>
      <c r="I84" s="16"/>
      <c r="J84" s="16"/>
      <c r="K84" s="16"/>
      <c r="L84" s="17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</row>
    <row r="85" spans="1:65" ht="16.5" customHeight="1">
      <c r="A85" s="16"/>
      <c r="B85" s="17"/>
      <c r="C85" s="16"/>
      <c r="D85" s="16"/>
      <c r="E85" s="196" t="str">
        <f>E7</f>
        <v>Laboratoř betonu a mechaniky zemin</v>
      </c>
      <c r="F85" s="166"/>
      <c r="G85" s="166"/>
      <c r="H85" s="166"/>
      <c r="I85" s="16"/>
      <c r="J85" s="16"/>
      <c r="K85" s="16"/>
      <c r="L85" s="17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</row>
    <row r="86" spans="1:65" ht="12" customHeight="1">
      <c r="A86" s="16"/>
      <c r="B86" s="17"/>
      <c r="C86" s="12" t="s">
        <v>123</v>
      </c>
      <c r="D86" s="16"/>
      <c r="E86" s="16"/>
      <c r="F86" s="16"/>
      <c r="G86" s="16"/>
      <c r="H86" s="16"/>
      <c r="I86" s="16"/>
      <c r="J86" s="16"/>
      <c r="K86" s="16"/>
      <c r="L86" s="17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</row>
    <row r="87" spans="1:65" ht="16.5" customHeight="1">
      <c r="A87" s="16"/>
      <c r="B87" s="17"/>
      <c r="C87" s="16"/>
      <c r="D87" s="16"/>
      <c r="E87" s="172" t="str">
        <f>E9</f>
        <v>01 - Stavebně montážní a demoliční práce</v>
      </c>
      <c r="F87" s="166"/>
      <c r="G87" s="166"/>
      <c r="H87" s="166"/>
      <c r="I87" s="16"/>
      <c r="J87" s="16"/>
      <c r="K87" s="16"/>
      <c r="L87" s="17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</row>
    <row r="88" spans="1:65" ht="6.75" customHeight="1">
      <c r="A88" s="16"/>
      <c r="B88" s="17"/>
      <c r="C88" s="16"/>
      <c r="D88" s="16"/>
      <c r="E88" s="16"/>
      <c r="F88" s="16"/>
      <c r="G88" s="16"/>
      <c r="H88" s="16"/>
      <c r="I88" s="16"/>
      <c r="J88" s="16"/>
      <c r="K88" s="16"/>
      <c r="L88" s="17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</row>
    <row r="89" spans="1:65" ht="12" customHeight="1">
      <c r="A89" s="16"/>
      <c r="B89" s="17"/>
      <c r="C89" s="12" t="s">
        <v>17</v>
      </c>
      <c r="D89" s="16"/>
      <c r="E89" s="16"/>
      <c r="F89" s="10" t="str">
        <f>F12</f>
        <v xml:space="preserve"> </v>
      </c>
      <c r="G89" s="16"/>
      <c r="H89" s="16"/>
      <c r="I89" s="12" t="s">
        <v>19</v>
      </c>
      <c r="J89" s="40" t="str">
        <f>IF(J12="","",J12)</f>
        <v/>
      </c>
      <c r="K89" s="16"/>
      <c r="L89" s="17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</row>
    <row r="90" spans="1:65" ht="6.75" customHeight="1">
      <c r="A90" s="16"/>
      <c r="B90" s="17"/>
      <c r="C90" s="16"/>
      <c r="D90" s="16"/>
      <c r="E90" s="16"/>
      <c r="F90" s="16"/>
      <c r="G90" s="16"/>
      <c r="H90" s="16"/>
      <c r="I90" s="16"/>
      <c r="J90" s="16"/>
      <c r="K90" s="16"/>
      <c r="L90" s="17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</row>
    <row r="91" spans="1:65" ht="15" customHeight="1">
      <c r="A91" s="16"/>
      <c r="B91" s="17"/>
      <c r="C91" s="12" t="s">
        <v>20</v>
      </c>
      <c r="D91" s="16"/>
      <c r="E91" s="16"/>
      <c r="F91" s="10" t="str">
        <f>E15</f>
        <v>SŠS Vysoké Mýto. Komenského 1, 566 01 Vysoké Mýto</v>
      </c>
      <c r="G91" s="16"/>
      <c r="H91" s="16"/>
      <c r="I91" s="12" t="s">
        <v>25</v>
      </c>
      <c r="J91" s="14" t="str">
        <f>E21</f>
        <v xml:space="preserve"> </v>
      </c>
      <c r="K91" s="16"/>
      <c r="L91" s="17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</row>
    <row r="92" spans="1:65" ht="15" customHeight="1">
      <c r="A92" s="16"/>
      <c r="B92" s="17"/>
      <c r="C92" s="12" t="s">
        <v>51</v>
      </c>
      <c r="D92" s="16"/>
      <c r="E92" s="16"/>
      <c r="F92" s="10" t="str">
        <f>IF(E18="","",E18)</f>
        <v/>
      </c>
      <c r="G92" s="16"/>
      <c r="H92" s="16"/>
      <c r="I92" s="12" t="s">
        <v>27</v>
      </c>
      <c r="J92" s="14" t="str">
        <f>E24</f>
        <v xml:space="preserve"> </v>
      </c>
      <c r="K92" s="16"/>
      <c r="L92" s="17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</row>
    <row r="93" spans="1:65" ht="9.75" customHeight="1">
      <c r="A93" s="16"/>
      <c r="B93" s="17"/>
      <c r="C93" s="16"/>
      <c r="D93" s="16"/>
      <c r="E93" s="16"/>
      <c r="F93" s="16"/>
      <c r="G93" s="16"/>
      <c r="H93" s="16"/>
      <c r="I93" s="16"/>
      <c r="J93" s="16"/>
      <c r="K93" s="16"/>
      <c r="L93" s="17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</row>
    <row r="94" spans="1:65" ht="29.25" customHeight="1">
      <c r="A94" s="16"/>
      <c r="B94" s="17"/>
      <c r="C94" s="97" t="s">
        <v>126</v>
      </c>
      <c r="D94" s="89"/>
      <c r="E94" s="89"/>
      <c r="F94" s="89"/>
      <c r="G94" s="89"/>
      <c r="H94" s="89"/>
      <c r="I94" s="89"/>
      <c r="J94" s="98" t="s">
        <v>127</v>
      </c>
      <c r="K94" s="89"/>
      <c r="L94" s="17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</row>
    <row r="95" spans="1:65" ht="9.75" customHeight="1">
      <c r="A95" s="16"/>
      <c r="B95" s="17"/>
      <c r="C95" s="16"/>
      <c r="D95" s="16"/>
      <c r="E95" s="16"/>
      <c r="F95" s="16"/>
      <c r="G95" s="16"/>
      <c r="H95" s="16"/>
      <c r="I95" s="16"/>
      <c r="J95" s="16"/>
      <c r="K95" s="16"/>
      <c r="L95" s="17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</row>
    <row r="96" spans="1:65" ht="22.5" customHeight="1">
      <c r="A96" s="16"/>
      <c r="B96" s="17"/>
      <c r="C96" s="99" t="s">
        <v>128</v>
      </c>
      <c r="D96" s="16"/>
      <c r="E96" s="16"/>
      <c r="F96" s="16"/>
      <c r="G96" s="16"/>
      <c r="H96" s="16"/>
      <c r="I96" s="16"/>
      <c r="J96" s="54">
        <f t="shared" ref="J96:J98" si="1">J134</f>
        <v>0</v>
      </c>
      <c r="K96" s="16"/>
      <c r="L96" s="17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3" t="s">
        <v>129</v>
      </c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</row>
    <row r="97" spans="1:65" ht="24.75" customHeight="1">
      <c r="A97" s="100"/>
      <c r="B97" s="101"/>
      <c r="C97" s="100"/>
      <c r="D97" s="102" t="s">
        <v>130</v>
      </c>
      <c r="E97" s="103"/>
      <c r="F97" s="103"/>
      <c r="G97" s="103"/>
      <c r="H97" s="103"/>
      <c r="I97" s="103"/>
      <c r="J97" s="104">
        <f t="shared" si="1"/>
        <v>0</v>
      </c>
      <c r="K97" s="100"/>
      <c r="L97" s="101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100"/>
      <c r="AU97" s="100"/>
      <c r="AV97" s="100"/>
      <c r="AW97" s="100"/>
      <c r="AX97" s="100"/>
      <c r="AY97" s="100"/>
      <c r="AZ97" s="100"/>
      <c r="BA97" s="100"/>
      <c r="BB97" s="100"/>
      <c r="BC97" s="100"/>
      <c r="BD97" s="100"/>
      <c r="BE97" s="100"/>
      <c r="BF97" s="100"/>
      <c r="BG97" s="100"/>
      <c r="BH97" s="100"/>
      <c r="BI97" s="100"/>
      <c r="BJ97" s="100"/>
      <c r="BK97" s="100"/>
      <c r="BL97" s="100"/>
      <c r="BM97" s="100"/>
    </row>
    <row r="98" spans="1:65" ht="19.5" customHeight="1">
      <c r="A98" s="73"/>
      <c r="B98" s="105"/>
      <c r="C98" s="73"/>
      <c r="D98" s="106" t="s">
        <v>131</v>
      </c>
      <c r="E98" s="107"/>
      <c r="F98" s="107"/>
      <c r="G98" s="107"/>
      <c r="H98" s="107"/>
      <c r="I98" s="107"/>
      <c r="J98" s="108">
        <f t="shared" si="1"/>
        <v>0</v>
      </c>
      <c r="K98" s="73"/>
      <c r="L98" s="105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</row>
    <row r="99" spans="1:65" ht="19.5" customHeight="1">
      <c r="A99" s="73"/>
      <c r="B99" s="105"/>
      <c r="C99" s="73"/>
      <c r="D99" s="106" t="s">
        <v>132</v>
      </c>
      <c r="E99" s="107"/>
      <c r="F99" s="107"/>
      <c r="G99" s="107"/>
      <c r="H99" s="107"/>
      <c r="I99" s="107"/>
      <c r="J99" s="108">
        <f>J145</f>
        <v>0</v>
      </c>
      <c r="K99" s="73"/>
      <c r="L99" s="105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</row>
    <row r="100" spans="1:65" ht="19.5" customHeight="1">
      <c r="A100" s="73"/>
      <c r="B100" s="105"/>
      <c r="C100" s="73"/>
      <c r="D100" s="106" t="s">
        <v>133</v>
      </c>
      <c r="E100" s="107"/>
      <c r="F100" s="107"/>
      <c r="G100" s="107"/>
      <c r="H100" s="107"/>
      <c r="I100" s="107"/>
      <c r="J100" s="108">
        <f>J156</f>
        <v>0</v>
      </c>
      <c r="K100" s="73"/>
      <c r="L100" s="105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</row>
    <row r="101" spans="1:65" ht="19.5" customHeight="1">
      <c r="A101" s="73"/>
      <c r="B101" s="105"/>
      <c r="C101" s="73"/>
      <c r="D101" s="106" t="s">
        <v>134</v>
      </c>
      <c r="E101" s="107"/>
      <c r="F101" s="107"/>
      <c r="G101" s="107"/>
      <c r="H101" s="107"/>
      <c r="I101" s="107"/>
      <c r="J101" s="108">
        <f>J171</f>
        <v>0</v>
      </c>
      <c r="K101" s="73"/>
      <c r="L101" s="105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</row>
    <row r="102" spans="1:65" ht="19.5" customHeight="1">
      <c r="A102" s="73"/>
      <c r="B102" s="105"/>
      <c r="C102" s="73"/>
      <c r="D102" s="106" t="s">
        <v>135</v>
      </c>
      <c r="E102" s="107"/>
      <c r="F102" s="107"/>
      <c r="G102" s="107"/>
      <c r="H102" s="107"/>
      <c r="I102" s="107"/>
      <c r="J102" s="108">
        <f>J177</f>
        <v>0</v>
      </c>
      <c r="K102" s="73"/>
      <c r="L102" s="105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</row>
    <row r="103" spans="1:65" ht="19.5" customHeight="1">
      <c r="A103" s="73"/>
      <c r="B103" s="105"/>
      <c r="C103" s="73"/>
      <c r="D103" s="106" t="s">
        <v>136</v>
      </c>
      <c r="E103" s="107"/>
      <c r="F103" s="107"/>
      <c r="G103" s="107"/>
      <c r="H103" s="107"/>
      <c r="I103" s="107"/>
      <c r="J103" s="108">
        <f>J179</f>
        <v>0</v>
      </c>
      <c r="K103" s="73"/>
      <c r="L103" s="105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</row>
    <row r="104" spans="1:65" ht="19.5" customHeight="1">
      <c r="A104" s="73"/>
      <c r="B104" s="105"/>
      <c r="C104" s="73"/>
      <c r="D104" s="106" t="s">
        <v>137</v>
      </c>
      <c r="E104" s="107"/>
      <c r="F104" s="107"/>
      <c r="G104" s="107"/>
      <c r="H104" s="107"/>
      <c r="I104" s="107"/>
      <c r="J104" s="108">
        <f>J181</f>
        <v>0</v>
      </c>
      <c r="K104" s="73"/>
      <c r="L104" s="105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</row>
    <row r="105" spans="1:65" ht="19.5" customHeight="1">
      <c r="A105" s="73"/>
      <c r="B105" s="105"/>
      <c r="C105" s="73"/>
      <c r="D105" s="106" t="s">
        <v>138</v>
      </c>
      <c r="E105" s="107"/>
      <c r="F105" s="107"/>
      <c r="G105" s="107"/>
      <c r="H105" s="107"/>
      <c r="I105" s="107"/>
      <c r="J105" s="108">
        <f>J183</f>
        <v>0</v>
      </c>
      <c r="K105" s="73"/>
      <c r="L105" s="105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</row>
    <row r="106" spans="1:65" ht="19.5" customHeight="1">
      <c r="A106" s="73"/>
      <c r="B106" s="105"/>
      <c r="C106" s="73"/>
      <c r="D106" s="106" t="s">
        <v>139</v>
      </c>
      <c r="E106" s="107"/>
      <c r="F106" s="107"/>
      <c r="G106" s="107"/>
      <c r="H106" s="107"/>
      <c r="I106" s="107"/>
      <c r="J106" s="108">
        <f>J187</f>
        <v>0</v>
      </c>
      <c r="K106" s="73"/>
      <c r="L106" s="105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</row>
    <row r="107" spans="1:65" ht="19.5" customHeight="1">
      <c r="A107" s="73"/>
      <c r="B107" s="105"/>
      <c r="C107" s="73"/>
      <c r="D107" s="106" t="s">
        <v>140</v>
      </c>
      <c r="E107" s="107"/>
      <c r="F107" s="107"/>
      <c r="G107" s="107"/>
      <c r="H107" s="107"/>
      <c r="I107" s="107"/>
      <c r="J107" s="108">
        <f>J192</f>
        <v>0</v>
      </c>
      <c r="K107" s="73"/>
      <c r="L107" s="105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</row>
    <row r="108" spans="1:65" ht="19.5" customHeight="1">
      <c r="A108" s="73"/>
      <c r="B108" s="105"/>
      <c r="C108" s="73"/>
      <c r="D108" s="106" t="s">
        <v>141</v>
      </c>
      <c r="E108" s="107"/>
      <c r="F108" s="107"/>
      <c r="G108" s="107"/>
      <c r="H108" s="107"/>
      <c r="I108" s="107"/>
      <c r="J108" s="108">
        <f>J200</f>
        <v>0</v>
      </c>
      <c r="K108" s="73"/>
      <c r="L108" s="105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</row>
    <row r="109" spans="1:65" ht="24.75" customHeight="1">
      <c r="A109" s="100"/>
      <c r="B109" s="101"/>
      <c r="C109" s="100"/>
      <c r="D109" s="102" t="s">
        <v>142</v>
      </c>
      <c r="E109" s="103"/>
      <c r="F109" s="103"/>
      <c r="G109" s="103"/>
      <c r="H109" s="103"/>
      <c r="I109" s="103"/>
      <c r="J109" s="104">
        <f t="shared" ref="J109:J110" si="2">J204</f>
        <v>0</v>
      </c>
      <c r="K109" s="100"/>
      <c r="L109" s="101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</row>
    <row r="110" spans="1:65" ht="19.5" customHeight="1">
      <c r="A110" s="73"/>
      <c r="B110" s="105"/>
      <c r="C110" s="73"/>
      <c r="D110" s="106" t="s">
        <v>143</v>
      </c>
      <c r="E110" s="107"/>
      <c r="F110" s="107"/>
      <c r="G110" s="107"/>
      <c r="H110" s="107"/>
      <c r="I110" s="107"/>
      <c r="J110" s="108">
        <f t="shared" si="2"/>
        <v>0</v>
      </c>
      <c r="K110" s="73"/>
      <c r="L110" s="105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</row>
    <row r="111" spans="1:65" ht="19.5" customHeight="1">
      <c r="A111" s="73"/>
      <c r="B111" s="105"/>
      <c r="C111" s="73"/>
      <c r="D111" s="106" t="s">
        <v>144</v>
      </c>
      <c r="E111" s="107"/>
      <c r="F111" s="107"/>
      <c r="G111" s="107"/>
      <c r="H111" s="107"/>
      <c r="I111" s="107"/>
      <c r="J111" s="108">
        <f>J207</f>
        <v>0</v>
      </c>
      <c r="K111" s="73"/>
      <c r="L111" s="105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</row>
    <row r="112" spans="1:65" ht="19.5" customHeight="1">
      <c r="A112" s="73"/>
      <c r="B112" s="105"/>
      <c r="C112" s="73"/>
      <c r="D112" s="106" t="s">
        <v>145</v>
      </c>
      <c r="E112" s="107"/>
      <c r="F112" s="107"/>
      <c r="G112" s="107"/>
      <c r="H112" s="107"/>
      <c r="I112" s="107"/>
      <c r="J112" s="108">
        <f>J209</f>
        <v>0</v>
      </c>
      <c r="K112" s="73"/>
      <c r="L112" s="105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</row>
    <row r="113" spans="1:65" ht="19.5" customHeight="1">
      <c r="A113" s="73"/>
      <c r="B113" s="105"/>
      <c r="C113" s="73"/>
      <c r="D113" s="106" t="s">
        <v>146</v>
      </c>
      <c r="E113" s="107"/>
      <c r="F113" s="107"/>
      <c r="G113" s="107"/>
      <c r="H113" s="107"/>
      <c r="I113" s="107"/>
      <c r="J113" s="108">
        <f>J212</f>
        <v>0</v>
      </c>
      <c r="K113" s="73"/>
      <c r="L113" s="105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</row>
    <row r="114" spans="1:65" ht="19.5" customHeight="1">
      <c r="A114" s="73"/>
      <c r="B114" s="105"/>
      <c r="C114" s="73"/>
      <c r="D114" s="106" t="s">
        <v>147</v>
      </c>
      <c r="E114" s="107"/>
      <c r="F114" s="107"/>
      <c r="G114" s="107"/>
      <c r="H114" s="107"/>
      <c r="I114" s="107"/>
      <c r="J114" s="108">
        <f>J214</f>
        <v>0</v>
      </c>
      <c r="K114" s="73"/>
      <c r="L114" s="105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</row>
    <row r="115" spans="1:65" ht="21.75" customHeight="1">
      <c r="A115" s="16"/>
      <c r="B115" s="17"/>
      <c r="C115" s="16"/>
      <c r="D115" s="16"/>
      <c r="E115" s="16"/>
      <c r="F115" s="16"/>
      <c r="G115" s="16"/>
      <c r="H115" s="16"/>
      <c r="I115" s="16"/>
      <c r="J115" s="16"/>
      <c r="K115" s="16"/>
      <c r="L115" s="17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</row>
    <row r="116" spans="1:65" ht="6.75" customHeight="1">
      <c r="A116" s="16"/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17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</row>
    <row r="117" spans="1:65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</row>
    <row r="118" spans="1:65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</row>
    <row r="119" spans="1:65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</row>
    <row r="120" spans="1:65" ht="6.75" customHeight="1">
      <c r="A120" s="16"/>
      <c r="B120" s="32"/>
      <c r="C120" s="33"/>
      <c r="D120" s="33"/>
      <c r="E120" s="33"/>
      <c r="F120" s="33"/>
      <c r="G120" s="33"/>
      <c r="H120" s="33"/>
      <c r="I120" s="33"/>
      <c r="J120" s="33"/>
      <c r="K120" s="33"/>
      <c r="L120" s="17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</row>
    <row r="121" spans="1:65" ht="24.75" customHeight="1">
      <c r="A121" s="16"/>
      <c r="B121" s="17"/>
      <c r="C121" s="7" t="s">
        <v>148</v>
      </c>
      <c r="D121" s="16"/>
      <c r="E121" s="16"/>
      <c r="F121" s="16"/>
      <c r="G121" s="16"/>
      <c r="H121" s="16"/>
      <c r="I121" s="16"/>
      <c r="J121" s="16"/>
      <c r="K121" s="16"/>
      <c r="L121" s="17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</row>
    <row r="122" spans="1:65" ht="6.75" customHeight="1">
      <c r="A122" s="16"/>
      <c r="B122" s="17"/>
      <c r="C122" s="16"/>
      <c r="D122" s="16"/>
      <c r="E122" s="16"/>
      <c r="F122" s="16"/>
      <c r="G122" s="16"/>
      <c r="H122" s="16"/>
      <c r="I122" s="16"/>
      <c r="J122" s="16"/>
      <c r="K122" s="16"/>
      <c r="L122" s="17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</row>
    <row r="123" spans="1:65" ht="12" customHeight="1">
      <c r="A123" s="16"/>
      <c r="B123" s="17"/>
      <c r="C123" s="12" t="s">
        <v>14</v>
      </c>
      <c r="D123" s="16"/>
      <c r="E123" s="16"/>
      <c r="F123" s="16"/>
      <c r="G123" s="16"/>
      <c r="H123" s="16"/>
      <c r="I123" s="16"/>
      <c r="J123" s="16"/>
      <c r="K123" s="16"/>
      <c r="L123" s="17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</row>
    <row r="124" spans="1:65" ht="16.5" customHeight="1">
      <c r="A124" s="16"/>
      <c r="B124" s="17"/>
      <c r="C124" s="16"/>
      <c r="D124" s="16"/>
      <c r="E124" s="196" t="str">
        <f>E7</f>
        <v>Laboratoř betonu a mechaniky zemin</v>
      </c>
      <c r="F124" s="166"/>
      <c r="G124" s="166"/>
      <c r="H124" s="166"/>
      <c r="I124" s="16"/>
      <c r="J124" s="16"/>
      <c r="K124" s="16"/>
      <c r="L124" s="17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</row>
    <row r="125" spans="1:65" ht="12" customHeight="1">
      <c r="A125" s="16"/>
      <c r="B125" s="17"/>
      <c r="C125" s="12" t="s">
        <v>123</v>
      </c>
      <c r="D125" s="16"/>
      <c r="E125" s="16"/>
      <c r="F125" s="16"/>
      <c r="G125" s="16"/>
      <c r="H125" s="16"/>
      <c r="I125" s="16"/>
      <c r="J125" s="16"/>
      <c r="K125" s="16"/>
      <c r="L125" s="17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</row>
    <row r="126" spans="1:65" ht="16.5" customHeight="1">
      <c r="A126" s="16"/>
      <c r="B126" s="17"/>
      <c r="C126" s="16"/>
      <c r="D126" s="16"/>
      <c r="E126" s="172" t="str">
        <f>E9</f>
        <v>01 - Stavebně montážní a demoliční práce</v>
      </c>
      <c r="F126" s="166"/>
      <c r="G126" s="166"/>
      <c r="H126" s="166"/>
      <c r="I126" s="16"/>
      <c r="J126" s="16"/>
      <c r="K126" s="16"/>
      <c r="L126" s="17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</row>
    <row r="127" spans="1:65" ht="6.75" customHeight="1">
      <c r="A127" s="16"/>
      <c r="B127" s="17"/>
      <c r="C127" s="16"/>
      <c r="D127" s="16"/>
      <c r="E127" s="16"/>
      <c r="F127" s="16"/>
      <c r="G127" s="16"/>
      <c r="H127" s="16"/>
      <c r="I127" s="16"/>
      <c r="J127" s="16"/>
      <c r="K127" s="16"/>
      <c r="L127" s="17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</row>
    <row r="128" spans="1:65" ht="12" customHeight="1">
      <c r="A128" s="16"/>
      <c r="B128" s="17"/>
      <c r="C128" s="12" t="s">
        <v>17</v>
      </c>
      <c r="D128" s="16"/>
      <c r="E128" s="16"/>
      <c r="F128" s="10" t="str">
        <f>F12</f>
        <v xml:space="preserve"> </v>
      </c>
      <c r="G128" s="16"/>
      <c r="H128" s="16"/>
      <c r="I128" s="12" t="s">
        <v>19</v>
      </c>
      <c r="J128" s="40" t="str">
        <f>IF(J12="","",J12)</f>
        <v/>
      </c>
      <c r="K128" s="16"/>
      <c r="L128" s="17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</row>
    <row r="129" spans="1:65" ht="6.75" customHeight="1">
      <c r="A129" s="16"/>
      <c r="B129" s="17"/>
      <c r="C129" s="16"/>
      <c r="D129" s="16"/>
      <c r="E129" s="16"/>
      <c r="F129" s="16"/>
      <c r="G129" s="16"/>
      <c r="H129" s="16"/>
      <c r="I129" s="16"/>
      <c r="J129" s="16"/>
      <c r="K129" s="16"/>
      <c r="L129" s="17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</row>
    <row r="130" spans="1:65" ht="15" customHeight="1">
      <c r="A130" s="16"/>
      <c r="B130" s="17"/>
      <c r="C130" s="12" t="s">
        <v>20</v>
      </c>
      <c r="D130" s="16"/>
      <c r="E130" s="16"/>
      <c r="F130" s="10" t="str">
        <f>E15</f>
        <v>SŠS Vysoké Mýto. Komenského 1, 566 01 Vysoké Mýto</v>
      </c>
      <c r="G130" s="16"/>
      <c r="H130" s="16"/>
      <c r="I130" s="12" t="s">
        <v>25</v>
      </c>
      <c r="J130" s="14" t="str">
        <f>E21</f>
        <v xml:space="preserve"> </v>
      </c>
      <c r="K130" s="16"/>
      <c r="L130" s="17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</row>
    <row r="131" spans="1:65" ht="15" customHeight="1">
      <c r="A131" s="16"/>
      <c r="B131" s="17"/>
      <c r="C131" s="12" t="s">
        <v>51</v>
      </c>
      <c r="D131" s="16"/>
      <c r="E131" s="16"/>
      <c r="F131" s="10" t="str">
        <f>IF(E18="","",E18)</f>
        <v/>
      </c>
      <c r="G131" s="16"/>
      <c r="H131" s="16"/>
      <c r="I131" s="12" t="s">
        <v>27</v>
      </c>
      <c r="J131" s="14" t="str">
        <f>E24</f>
        <v xml:space="preserve"> </v>
      </c>
      <c r="K131" s="16"/>
      <c r="L131" s="17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</row>
    <row r="132" spans="1:65" ht="9.75" customHeight="1">
      <c r="A132" s="16"/>
      <c r="B132" s="17"/>
      <c r="C132" s="16"/>
      <c r="D132" s="16"/>
      <c r="E132" s="16"/>
      <c r="F132" s="16"/>
      <c r="G132" s="16"/>
      <c r="H132" s="16"/>
      <c r="I132" s="16"/>
      <c r="J132" s="16"/>
      <c r="K132" s="16"/>
      <c r="L132" s="17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</row>
    <row r="133" spans="1:65" ht="29.25" customHeight="1">
      <c r="A133" s="109"/>
      <c r="B133" s="110"/>
      <c r="C133" s="111" t="s">
        <v>149</v>
      </c>
      <c r="D133" s="112" t="s">
        <v>56</v>
      </c>
      <c r="E133" s="112" t="s">
        <v>52</v>
      </c>
      <c r="F133" s="112" t="s">
        <v>53</v>
      </c>
      <c r="G133" s="112" t="s">
        <v>150</v>
      </c>
      <c r="H133" s="112" t="s">
        <v>151</v>
      </c>
      <c r="I133" s="112" t="s">
        <v>152</v>
      </c>
      <c r="J133" s="112" t="s">
        <v>127</v>
      </c>
      <c r="K133" s="113" t="s">
        <v>153</v>
      </c>
      <c r="L133" s="110"/>
      <c r="M133" s="46" t="s">
        <v>1</v>
      </c>
      <c r="N133" s="47" t="s">
        <v>34</v>
      </c>
      <c r="O133" s="47" t="s">
        <v>154</v>
      </c>
      <c r="P133" s="47" t="s">
        <v>155</v>
      </c>
      <c r="Q133" s="47" t="s">
        <v>156</v>
      </c>
      <c r="R133" s="47" t="s">
        <v>157</v>
      </c>
      <c r="S133" s="47" t="s">
        <v>158</v>
      </c>
      <c r="T133" s="48" t="s">
        <v>159</v>
      </c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</row>
    <row r="134" spans="1:65" ht="22.5" customHeight="1">
      <c r="A134" s="16"/>
      <c r="B134" s="17"/>
      <c r="C134" s="52" t="s">
        <v>160</v>
      </c>
      <c r="D134" s="16"/>
      <c r="E134" s="16"/>
      <c r="F134" s="16"/>
      <c r="G134" s="16"/>
      <c r="H134" s="16"/>
      <c r="I134" s="16"/>
      <c r="J134" s="114">
        <f t="shared" ref="J134:J136" si="3">BK134</f>
        <v>0</v>
      </c>
      <c r="K134" s="16"/>
      <c r="L134" s="17"/>
      <c r="M134" s="49"/>
      <c r="N134" s="41"/>
      <c r="O134" s="41"/>
      <c r="P134" s="115">
        <f>P135+P204</f>
        <v>151.23515999999998</v>
      </c>
      <c r="Q134" s="41"/>
      <c r="R134" s="115">
        <f>R135+R204</f>
        <v>6.9650698000000002</v>
      </c>
      <c r="S134" s="41"/>
      <c r="T134" s="116">
        <f>T135+T204</f>
        <v>3.9596400000000003</v>
      </c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3" t="s">
        <v>70</v>
      </c>
      <c r="AU134" s="3" t="s">
        <v>129</v>
      </c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17">
        <f>BK135+BK204</f>
        <v>0</v>
      </c>
      <c r="BL134" s="16"/>
      <c r="BM134" s="16"/>
    </row>
    <row r="135" spans="1:65" ht="25.5" customHeight="1">
      <c r="A135" s="118"/>
      <c r="B135" s="119"/>
      <c r="C135" s="118"/>
      <c r="D135" s="120" t="s">
        <v>70</v>
      </c>
      <c r="E135" s="121" t="s">
        <v>161</v>
      </c>
      <c r="F135" s="121" t="s">
        <v>162</v>
      </c>
      <c r="G135" s="118"/>
      <c r="H135" s="118"/>
      <c r="I135" s="118"/>
      <c r="J135" s="122">
        <f t="shared" si="3"/>
        <v>0</v>
      </c>
      <c r="K135" s="118"/>
      <c r="L135" s="119"/>
      <c r="M135" s="123"/>
      <c r="N135" s="118"/>
      <c r="O135" s="118"/>
      <c r="P135" s="124">
        <f>P136+P145+P156+P171+P177+P179+P181+P183+P187+P192+P200</f>
        <v>133.99905999999999</v>
      </c>
      <c r="Q135" s="118"/>
      <c r="R135" s="124">
        <f>R136+R145+R156+R171+R177+R179+R181+R183+R187+R192+R200</f>
        <v>6.8154338000000001</v>
      </c>
      <c r="S135" s="118"/>
      <c r="T135" s="125">
        <f>T136+T145+T156+T171+T177+T179+T181+T183+T187+T192+T200</f>
        <v>3.9596400000000003</v>
      </c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20" t="s">
        <v>79</v>
      </c>
      <c r="AS135" s="118"/>
      <c r="AT135" s="126" t="s">
        <v>70</v>
      </c>
      <c r="AU135" s="126" t="s">
        <v>71</v>
      </c>
      <c r="AV135" s="118"/>
      <c r="AW135" s="118"/>
      <c r="AX135" s="118"/>
      <c r="AY135" s="120" t="s">
        <v>163</v>
      </c>
      <c r="AZ135" s="118"/>
      <c r="BA135" s="118"/>
      <c r="BB135" s="118"/>
      <c r="BC135" s="118"/>
      <c r="BD135" s="118"/>
      <c r="BE135" s="118"/>
      <c r="BF135" s="118"/>
      <c r="BG135" s="118"/>
      <c r="BH135" s="118"/>
      <c r="BI135" s="118"/>
      <c r="BJ135" s="118"/>
      <c r="BK135" s="127">
        <f>BK136+BK145+BK156+BK171+BK177+BK179+BK181+BK183+BK187+BK192+BK200</f>
        <v>0</v>
      </c>
      <c r="BL135" s="118"/>
      <c r="BM135" s="118"/>
    </row>
    <row r="136" spans="1:65" ht="22.5" customHeight="1">
      <c r="A136" s="118"/>
      <c r="B136" s="119"/>
      <c r="C136" s="118"/>
      <c r="D136" s="120" t="s">
        <v>70</v>
      </c>
      <c r="E136" s="128" t="s">
        <v>164</v>
      </c>
      <c r="F136" s="128" t="s">
        <v>165</v>
      </c>
      <c r="G136" s="118"/>
      <c r="H136" s="118"/>
      <c r="I136" s="118"/>
      <c r="J136" s="129">
        <f t="shared" si="3"/>
        <v>0</v>
      </c>
      <c r="K136" s="118"/>
      <c r="L136" s="119"/>
      <c r="M136" s="123"/>
      <c r="N136" s="118"/>
      <c r="O136" s="118"/>
      <c r="P136" s="124">
        <f>SUM(P137:P144)</f>
        <v>0</v>
      </c>
      <c r="Q136" s="118"/>
      <c r="R136" s="124">
        <f>SUM(R137:R144)</f>
        <v>0</v>
      </c>
      <c r="S136" s="118"/>
      <c r="T136" s="125">
        <f>SUM(T137:T144)</f>
        <v>0</v>
      </c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  <c r="AI136" s="118"/>
      <c r="AJ136" s="118"/>
      <c r="AK136" s="118"/>
      <c r="AL136" s="118"/>
      <c r="AM136" s="118"/>
      <c r="AN136" s="118"/>
      <c r="AO136" s="118"/>
      <c r="AP136" s="118"/>
      <c r="AQ136" s="118"/>
      <c r="AR136" s="120" t="s">
        <v>79</v>
      </c>
      <c r="AS136" s="118"/>
      <c r="AT136" s="126" t="s">
        <v>70</v>
      </c>
      <c r="AU136" s="126" t="s">
        <v>79</v>
      </c>
      <c r="AV136" s="118"/>
      <c r="AW136" s="118"/>
      <c r="AX136" s="118"/>
      <c r="AY136" s="120" t="s">
        <v>163</v>
      </c>
      <c r="AZ136" s="118"/>
      <c r="BA136" s="118"/>
      <c r="BB136" s="118"/>
      <c r="BC136" s="118"/>
      <c r="BD136" s="118"/>
      <c r="BE136" s="118"/>
      <c r="BF136" s="118"/>
      <c r="BG136" s="118"/>
      <c r="BH136" s="118"/>
      <c r="BI136" s="118"/>
      <c r="BJ136" s="118"/>
      <c r="BK136" s="127">
        <f>SUM(BK137:BK144)</f>
        <v>0</v>
      </c>
      <c r="BL136" s="118"/>
      <c r="BM136" s="118"/>
    </row>
    <row r="137" spans="1:65" ht="16.5" customHeight="1">
      <c r="A137" s="16"/>
      <c r="B137" s="17"/>
      <c r="C137" s="130" t="s">
        <v>79</v>
      </c>
      <c r="D137" s="130" t="s">
        <v>166</v>
      </c>
      <c r="E137" s="131" t="s">
        <v>167</v>
      </c>
      <c r="F137" s="132" t="s">
        <v>168</v>
      </c>
      <c r="G137" s="133" t="s">
        <v>169</v>
      </c>
      <c r="H137" s="134">
        <v>40</v>
      </c>
      <c r="I137" s="135"/>
      <c r="J137" s="136">
        <f t="shared" ref="J137:J144" si="4">ROUND(I137*H137,2)</f>
        <v>0</v>
      </c>
      <c r="K137" s="132" t="s">
        <v>1</v>
      </c>
      <c r="L137" s="17"/>
      <c r="M137" s="137" t="s">
        <v>1</v>
      </c>
      <c r="N137" s="138" t="s">
        <v>35</v>
      </c>
      <c r="O137" s="139">
        <v>0</v>
      </c>
      <c r="P137" s="139">
        <f t="shared" ref="P137:P144" si="5">O137*H137</f>
        <v>0</v>
      </c>
      <c r="Q137" s="139">
        <v>0</v>
      </c>
      <c r="R137" s="139">
        <f t="shared" ref="R137:R144" si="6">Q137*H137</f>
        <v>0</v>
      </c>
      <c r="S137" s="139">
        <v>0</v>
      </c>
      <c r="T137" s="140">
        <f t="shared" ref="T137:T144" si="7">S137*H137</f>
        <v>0</v>
      </c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41" t="s">
        <v>170</v>
      </c>
      <c r="AS137" s="16"/>
      <c r="AT137" s="141" t="s">
        <v>166</v>
      </c>
      <c r="AU137" s="141" t="s">
        <v>81</v>
      </c>
      <c r="AV137" s="16"/>
      <c r="AW137" s="16"/>
      <c r="AX137" s="16"/>
      <c r="AY137" s="3" t="s">
        <v>163</v>
      </c>
      <c r="AZ137" s="16"/>
      <c r="BA137" s="16"/>
      <c r="BB137" s="16"/>
      <c r="BC137" s="16"/>
      <c r="BD137" s="16"/>
      <c r="BE137" s="142">
        <f t="shared" ref="BE137:BE144" si="8">IF(N137="základní",J137,0)</f>
        <v>0</v>
      </c>
      <c r="BF137" s="142">
        <f t="shared" ref="BF137:BF144" si="9">IF(N137="snížená",J137,0)</f>
        <v>0</v>
      </c>
      <c r="BG137" s="142">
        <f t="shared" ref="BG137:BG144" si="10">IF(N137="zákl. přenesená",J137,0)</f>
        <v>0</v>
      </c>
      <c r="BH137" s="142">
        <f t="shared" ref="BH137:BH144" si="11">IF(N137="sníž. přenesená",J137,0)</f>
        <v>0</v>
      </c>
      <c r="BI137" s="142">
        <f t="shared" ref="BI137:BI144" si="12">IF(N137="nulová",J137,0)</f>
        <v>0</v>
      </c>
      <c r="BJ137" s="3" t="s">
        <v>79</v>
      </c>
      <c r="BK137" s="142">
        <f t="shared" ref="BK137:BK144" si="13">ROUND(I137*H137,2)</f>
        <v>0</v>
      </c>
      <c r="BL137" s="3" t="s">
        <v>170</v>
      </c>
      <c r="BM137" s="141" t="s">
        <v>171</v>
      </c>
    </row>
    <row r="138" spans="1:65" ht="24" customHeight="1">
      <c r="A138" s="16"/>
      <c r="B138" s="17"/>
      <c r="C138" s="130" t="s">
        <v>81</v>
      </c>
      <c r="D138" s="130" t="s">
        <v>166</v>
      </c>
      <c r="E138" s="131" t="s">
        <v>172</v>
      </c>
      <c r="F138" s="132" t="s">
        <v>173</v>
      </c>
      <c r="G138" s="133" t="s">
        <v>169</v>
      </c>
      <c r="H138" s="134">
        <v>15</v>
      </c>
      <c r="I138" s="135"/>
      <c r="J138" s="136">
        <f t="shared" si="4"/>
        <v>0</v>
      </c>
      <c r="K138" s="132" t="s">
        <v>1</v>
      </c>
      <c r="L138" s="17"/>
      <c r="M138" s="137" t="s">
        <v>1</v>
      </c>
      <c r="N138" s="138" t="s">
        <v>35</v>
      </c>
      <c r="O138" s="139">
        <v>0</v>
      </c>
      <c r="P138" s="139">
        <f t="shared" si="5"/>
        <v>0</v>
      </c>
      <c r="Q138" s="139">
        <v>0</v>
      </c>
      <c r="R138" s="139">
        <f t="shared" si="6"/>
        <v>0</v>
      </c>
      <c r="S138" s="139">
        <v>0</v>
      </c>
      <c r="T138" s="140">
        <f t="shared" si="7"/>
        <v>0</v>
      </c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41" t="s">
        <v>170</v>
      </c>
      <c r="AS138" s="16"/>
      <c r="AT138" s="141" t="s">
        <v>166</v>
      </c>
      <c r="AU138" s="141" t="s">
        <v>81</v>
      </c>
      <c r="AV138" s="16"/>
      <c r="AW138" s="16"/>
      <c r="AX138" s="16"/>
      <c r="AY138" s="3" t="s">
        <v>163</v>
      </c>
      <c r="AZ138" s="16"/>
      <c r="BA138" s="16"/>
      <c r="BB138" s="16"/>
      <c r="BC138" s="16"/>
      <c r="BD138" s="16"/>
      <c r="BE138" s="142">
        <f t="shared" si="8"/>
        <v>0</v>
      </c>
      <c r="BF138" s="142">
        <f t="shared" si="9"/>
        <v>0</v>
      </c>
      <c r="BG138" s="142">
        <f t="shared" si="10"/>
        <v>0</v>
      </c>
      <c r="BH138" s="142">
        <f t="shared" si="11"/>
        <v>0</v>
      </c>
      <c r="BI138" s="142">
        <f t="shared" si="12"/>
        <v>0</v>
      </c>
      <c r="BJ138" s="3" t="s">
        <v>79</v>
      </c>
      <c r="BK138" s="142">
        <f t="shared" si="13"/>
        <v>0</v>
      </c>
      <c r="BL138" s="3" t="s">
        <v>170</v>
      </c>
      <c r="BM138" s="141" t="s">
        <v>174</v>
      </c>
    </row>
    <row r="139" spans="1:65" ht="24" customHeight="1">
      <c r="A139" s="16"/>
      <c r="B139" s="17"/>
      <c r="C139" s="130" t="s">
        <v>175</v>
      </c>
      <c r="D139" s="130" t="s">
        <v>166</v>
      </c>
      <c r="E139" s="131" t="s">
        <v>176</v>
      </c>
      <c r="F139" s="132" t="s">
        <v>177</v>
      </c>
      <c r="G139" s="133" t="s">
        <v>169</v>
      </c>
      <c r="H139" s="134">
        <v>20</v>
      </c>
      <c r="I139" s="135"/>
      <c r="J139" s="136">
        <f t="shared" si="4"/>
        <v>0</v>
      </c>
      <c r="K139" s="132" t="s">
        <v>1</v>
      </c>
      <c r="L139" s="17"/>
      <c r="M139" s="137" t="s">
        <v>1</v>
      </c>
      <c r="N139" s="138" t="s">
        <v>35</v>
      </c>
      <c r="O139" s="139">
        <v>0</v>
      </c>
      <c r="P139" s="139">
        <f t="shared" si="5"/>
        <v>0</v>
      </c>
      <c r="Q139" s="139">
        <v>0</v>
      </c>
      <c r="R139" s="139">
        <f t="shared" si="6"/>
        <v>0</v>
      </c>
      <c r="S139" s="139">
        <v>0</v>
      </c>
      <c r="T139" s="140">
        <f t="shared" si="7"/>
        <v>0</v>
      </c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41" t="s">
        <v>170</v>
      </c>
      <c r="AS139" s="16"/>
      <c r="AT139" s="141" t="s">
        <v>166</v>
      </c>
      <c r="AU139" s="141" t="s">
        <v>81</v>
      </c>
      <c r="AV139" s="16"/>
      <c r="AW139" s="16"/>
      <c r="AX139" s="16"/>
      <c r="AY139" s="3" t="s">
        <v>163</v>
      </c>
      <c r="AZ139" s="16"/>
      <c r="BA139" s="16"/>
      <c r="BB139" s="16"/>
      <c r="BC139" s="16"/>
      <c r="BD139" s="16"/>
      <c r="BE139" s="142">
        <f t="shared" si="8"/>
        <v>0</v>
      </c>
      <c r="BF139" s="142">
        <f t="shared" si="9"/>
        <v>0</v>
      </c>
      <c r="BG139" s="142">
        <f t="shared" si="10"/>
        <v>0</v>
      </c>
      <c r="BH139" s="142">
        <f t="shared" si="11"/>
        <v>0</v>
      </c>
      <c r="BI139" s="142">
        <f t="shared" si="12"/>
        <v>0</v>
      </c>
      <c r="BJ139" s="3" t="s">
        <v>79</v>
      </c>
      <c r="BK139" s="142">
        <f t="shared" si="13"/>
        <v>0</v>
      </c>
      <c r="BL139" s="3" t="s">
        <v>170</v>
      </c>
      <c r="BM139" s="141" t="s">
        <v>178</v>
      </c>
    </row>
    <row r="140" spans="1:65" ht="16.5" customHeight="1">
      <c r="A140" s="16"/>
      <c r="B140" s="17"/>
      <c r="C140" s="130" t="s">
        <v>170</v>
      </c>
      <c r="D140" s="130" t="s">
        <v>166</v>
      </c>
      <c r="E140" s="131" t="s">
        <v>179</v>
      </c>
      <c r="F140" s="132" t="s">
        <v>180</v>
      </c>
      <c r="G140" s="133" t="s">
        <v>169</v>
      </c>
      <c r="H140" s="134">
        <v>10</v>
      </c>
      <c r="I140" s="135"/>
      <c r="J140" s="136">
        <f t="shared" si="4"/>
        <v>0</v>
      </c>
      <c r="K140" s="132" t="s">
        <v>1</v>
      </c>
      <c r="L140" s="17"/>
      <c r="M140" s="137" t="s">
        <v>1</v>
      </c>
      <c r="N140" s="138" t="s">
        <v>35</v>
      </c>
      <c r="O140" s="139">
        <v>0</v>
      </c>
      <c r="P140" s="139">
        <f t="shared" si="5"/>
        <v>0</v>
      </c>
      <c r="Q140" s="139">
        <v>0</v>
      </c>
      <c r="R140" s="139">
        <f t="shared" si="6"/>
        <v>0</v>
      </c>
      <c r="S140" s="139">
        <v>0</v>
      </c>
      <c r="T140" s="140">
        <f t="shared" si="7"/>
        <v>0</v>
      </c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41" t="s">
        <v>170</v>
      </c>
      <c r="AS140" s="16"/>
      <c r="AT140" s="141" t="s">
        <v>166</v>
      </c>
      <c r="AU140" s="141" t="s">
        <v>81</v>
      </c>
      <c r="AV140" s="16"/>
      <c r="AW140" s="16"/>
      <c r="AX140" s="16"/>
      <c r="AY140" s="3" t="s">
        <v>163</v>
      </c>
      <c r="AZ140" s="16"/>
      <c r="BA140" s="16"/>
      <c r="BB140" s="16"/>
      <c r="BC140" s="16"/>
      <c r="BD140" s="16"/>
      <c r="BE140" s="142">
        <f t="shared" si="8"/>
        <v>0</v>
      </c>
      <c r="BF140" s="142">
        <f t="shared" si="9"/>
        <v>0</v>
      </c>
      <c r="BG140" s="142">
        <f t="shared" si="10"/>
        <v>0</v>
      </c>
      <c r="BH140" s="142">
        <f t="shared" si="11"/>
        <v>0</v>
      </c>
      <c r="BI140" s="142">
        <f t="shared" si="12"/>
        <v>0</v>
      </c>
      <c r="BJ140" s="3" t="s">
        <v>79</v>
      </c>
      <c r="BK140" s="142">
        <f t="shared" si="13"/>
        <v>0</v>
      </c>
      <c r="BL140" s="3" t="s">
        <v>170</v>
      </c>
      <c r="BM140" s="141" t="s">
        <v>181</v>
      </c>
    </row>
    <row r="141" spans="1:65" ht="24" customHeight="1">
      <c r="A141" s="16"/>
      <c r="B141" s="17"/>
      <c r="C141" s="130" t="s">
        <v>182</v>
      </c>
      <c r="D141" s="130" t="s">
        <v>166</v>
      </c>
      <c r="E141" s="131" t="s">
        <v>183</v>
      </c>
      <c r="F141" s="132" t="s">
        <v>184</v>
      </c>
      <c r="G141" s="133" t="s">
        <v>169</v>
      </c>
      <c r="H141" s="134">
        <v>5</v>
      </c>
      <c r="I141" s="135"/>
      <c r="J141" s="136">
        <f t="shared" si="4"/>
        <v>0</v>
      </c>
      <c r="K141" s="132" t="s">
        <v>1</v>
      </c>
      <c r="L141" s="17"/>
      <c r="M141" s="137" t="s">
        <v>1</v>
      </c>
      <c r="N141" s="138" t="s">
        <v>35</v>
      </c>
      <c r="O141" s="139">
        <v>0</v>
      </c>
      <c r="P141" s="139">
        <f t="shared" si="5"/>
        <v>0</v>
      </c>
      <c r="Q141" s="139">
        <v>0</v>
      </c>
      <c r="R141" s="139">
        <f t="shared" si="6"/>
        <v>0</v>
      </c>
      <c r="S141" s="139">
        <v>0</v>
      </c>
      <c r="T141" s="140">
        <f t="shared" si="7"/>
        <v>0</v>
      </c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41" t="s">
        <v>170</v>
      </c>
      <c r="AS141" s="16"/>
      <c r="AT141" s="141" t="s">
        <v>166</v>
      </c>
      <c r="AU141" s="141" t="s">
        <v>81</v>
      </c>
      <c r="AV141" s="16"/>
      <c r="AW141" s="16"/>
      <c r="AX141" s="16"/>
      <c r="AY141" s="3" t="s">
        <v>163</v>
      </c>
      <c r="AZ141" s="16"/>
      <c r="BA141" s="16"/>
      <c r="BB141" s="16"/>
      <c r="BC141" s="16"/>
      <c r="BD141" s="16"/>
      <c r="BE141" s="142">
        <f t="shared" si="8"/>
        <v>0</v>
      </c>
      <c r="BF141" s="142">
        <f t="shared" si="9"/>
        <v>0</v>
      </c>
      <c r="BG141" s="142">
        <f t="shared" si="10"/>
        <v>0</v>
      </c>
      <c r="BH141" s="142">
        <f t="shared" si="11"/>
        <v>0</v>
      </c>
      <c r="BI141" s="142">
        <f t="shared" si="12"/>
        <v>0</v>
      </c>
      <c r="BJ141" s="3" t="s">
        <v>79</v>
      </c>
      <c r="BK141" s="142">
        <f t="shared" si="13"/>
        <v>0</v>
      </c>
      <c r="BL141" s="3" t="s">
        <v>170</v>
      </c>
      <c r="BM141" s="141" t="s">
        <v>185</v>
      </c>
    </row>
    <row r="142" spans="1:65" ht="16.5" customHeight="1">
      <c r="A142" s="16"/>
      <c r="B142" s="17"/>
      <c r="C142" s="130" t="s">
        <v>186</v>
      </c>
      <c r="D142" s="130" t="s">
        <v>166</v>
      </c>
      <c r="E142" s="131" t="s">
        <v>187</v>
      </c>
      <c r="F142" s="132" t="s">
        <v>188</v>
      </c>
      <c r="G142" s="133" t="s">
        <v>189</v>
      </c>
      <c r="H142" s="134">
        <v>1</v>
      </c>
      <c r="I142" s="135"/>
      <c r="J142" s="136">
        <f t="shared" si="4"/>
        <v>0</v>
      </c>
      <c r="K142" s="132" t="s">
        <v>1</v>
      </c>
      <c r="L142" s="17"/>
      <c r="M142" s="137" t="s">
        <v>1</v>
      </c>
      <c r="N142" s="138" t="s">
        <v>35</v>
      </c>
      <c r="O142" s="139">
        <v>0</v>
      </c>
      <c r="P142" s="139">
        <f t="shared" si="5"/>
        <v>0</v>
      </c>
      <c r="Q142" s="139">
        <v>0</v>
      </c>
      <c r="R142" s="139">
        <f t="shared" si="6"/>
        <v>0</v>
      </c>
      <c r="S142" s="139">
        <v>0</v>
      </c>
      <c r="T142" s="140">
        <f t="shared" si="7"/>
        <v>0</v>
      </c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41" t="s">
        <v>170</v>
      </c>
      <c r="AS142" s="16"/>
      <c r="AT142" s="141" t="s">
        <v>166</v>
      </c>
      <c r="AU142" s="141" t="s">
        <v>81</v>
      </c>
      <c r="AV142" s="16"/>
      <c r="AW142" s="16"/>
      <c r="AX142" s="16"/>
      <c r="AY142" s="3" t="s">
        <v>163</v>
      </c>
      <c r="AZ142" s="16"/>
      <c r="BA142" s="16"/>
      <c r="BB142" s="16"/>
      <c r="BC142" s="16"/>
      <c r="BD142" s="16"/>
      <c r="BE142" s="142">
        <f t="shared" si="8"/>
        <v>0</v>
      </c>
      <c r="BF142" s="142">
        <f t="shared" si="9"/>
        <v>0</v>
      </c>
      <c r="BG142" s="142">
        <f t="shared" si="10"/>
        <v>0</v>
      </c>
      <c r="BH142" s="142">
        <f t="shared" si="11"/>
        <v>0</v>
      </c>
      <c r="BI142" s="142">
        <f t="shared" si="12"/>
        <v>0</v>
      </c>
      <c r="BJ142" s="3" t="s">
        <v>79</v>
      </c>
      <c r="BK142" s="142">
        <f t="shared" si="13"/>
        <v>0</v>
      </c>
      <c r="BL142" s="3" t="s">
        <v>170</v>
      </c>
      <c r="BM142" s="141" t="s">
        <v>190</v>
      </c>
    </row>
    <row r="143" spans="1:65" ht="16.5" customHeight="1">
      <c r="A143" s="16"/>
      <c r="B143" s="17"/>
      <c r="C143" s="130" t="s">
        <v>191</v>
      </c>
      <c r="D143" s="130" t="s">
        <v>166</v>
      </c>
      <c r="E143" s="131" t="s">
        <v>192</v>
      </c>
      <c r="F143" s="132" t="s">
        <v>193</v>
      </c>
      <c r="G143" s="133" t="s">
        <v>189</v>
      </c>
      <c r="H143" s="134">
        <v>1</v>
      </c>
      <c r="I143" s="135"/>
      <c r="J143" s="136">
        <f t="shared" si="4"/>
        <v>0</v>
      </c>
      <c r="K143" s="132" t="s">
        <v>1</v>
      </c>
      <c r="L143" s="17"/>
      <c r="M143" s="137" t="s">
        <v>1</v>
      </c>
      <c r="N143" s="138" t="s">
        <v>35</v>
      </c>
      <c r="O143" s="139">
        <v>0</v>
      </c>
      <c r="P143" s="139">
        <f t="shared" si="5"/>
        <v>0</v>
      </c>
      <c r="Q143" s="139">
        <v>0</v>
      </c>
      <c r="R143" s="139">
        <f t="shared" si="6"/>
        <v>0</v>
      </c>
      <c r="S143" s="139">
        <v>0</v>
      </c>
      <c r="T143" s="140">
        <f t="shared" si="7"/>
        <v>0</v>
      </c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41" t="s">
        <v>170</v>
      </c>
      <c r="AS143" s="16"/>
      <c r="AT143" s="141" t="s">
        <v>166</v>
      </c>
      <c r="AU143" s="141" t="s">
        <v>81</v>
      </c>
      <c r="AV143" s="16"/>
      <c r="AW143" s="16"/>
      <c r="AX143" s="16"/>
      <c r="AY143" s="3" t="s">
        <v>163</v>
      </c>
      <c r="AZ143" s="16"/>
      <c r="BA143" s="16"/>
      <c r="BB143" s="16"/>
      <c r="BC143" s="16"/>
      <c r="BD143" s="16"/>
      <c r="BE143" s="142">
        <f t="shared" si="8"/>
        <v>0</v>
      </c>
      <c r="BF143" s="142">
        <f t="shared" si="9"/>
        <v>0</v>
      </c>
      <c r="BG143" s="142">
        <f t="shared" si="10"/>
        <v>0</v>
      </c>
      <c r="BH143" s="142">
        <f t="shared" si="11"/>
        <v>0</v>
      </c>
      <c r="BI143" s="142">
        <f t="shared" si="12"/>
        <v>0</v>
      </c>
      <c r="BJ143" s="3" t="s">
        <v>79</v>
      </c>
      <c r="BK143" s="142">
        <f t="shared" si="13"/>
        <v>0</v>
      </c>
      <c r="BL143" s="3" t="s">
        <v>170</v>
      </c>
      <c r="BM143" s="141" t="s">
        <v>194</v>
      </c>
    </row>
    <row r="144" spans="1:65" ht="16.5" customHeight="1">
      <c r="A144" s="16"/>
      <c r="B144" s="17"/>
      <c r="C144" s="130" t="s">
        <v>195</v>
      </c>
      <c r="D144" s="130" t="s">
        <v>166</v>
      </c>
      <c r="E144" s="131" t="s">
        <v>196</v>
      </c>
      <c r="F144" s="132" t="s">
        <v>197</v>
      </c>
      <c r="G144" s="133" t="s">
        <v>189</v>
      </c>
      <c r="H144" s="134">
        <v>1</v>
      </c>
      <c r="I144" s="135"/>
      <c r="J144" s="136">
        <f t="shared" si="4"/>
        <v>0</v>
      </c>
      <c r="K144" s="132" t="s">
        <v>1</v>
      </c>
      <c r="L144" s="17"/>
      <c r="M144" s="137" t="s">
        <v>1</v>
      </c>
      <c r="N144" s="138" t="s">
        <v>35</v>
      </c>
      <c r="O144" s="139">
        <v>0</v>
      </c>
      <c r="P144" s="139">
        <f t="shared" si="5"/>
        <v>0</v>
      </c>
      <c r="Q144" s="139">
        <v>0</v>
      </c>
      <c r="R144" s="139">
        <f t="shared" si="6"/>
        <v>0</v>
      </c>
      <c r="S144" s="139">
        <v>0</v>
      </c>
      <c r="T144" s="140">
        <f t="shared" si="7"/>
        <v>0</v>
      </c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41" t="s">
        <v>170</v>
      </c>
      <c r="AS144" s="16"/>
      <c r="AT144" s="141" t="s">
        <v>166</v>
      </c>
      <c r="AU144" s="141" t="s">
        <v>81</v>
      </c>
      <c r="AV144" s="16"/>
      <c r="AW144" s="16"/>
      <c r="AX144" s="16"/>
      <c r="AY144" s="3" t="s">
        <v>163</v>
      </c>
      <c r="AZ144" s="16"/>
      <c r="BA144" s="16"/>
      <c r="BB144" s="16"/>
      <c r="BC144" s="16"/>
      <c r="BD144" s="16"/>
      <c r="BE144" s="142">
        <f t="shared" si="8"/>
        <v>0</v>
      </c>
      <c r="BF144" s="142">
        <f t="shared" si="9"/>
        <v>0</v>
      </c>
      <c r="BG144" s="142">
        <f t="shared" si="10"/>
        <v>0</v>
      </c>
      <c r="BH144" s="142">
        <f t="shared" si="11"/>
        <v>0</v>
      </c>
      <c r="BI144" s="142">
        <f t="shared" si="12"/>
        <v>0</v>
      </c>
      <c r="BJ144" s="3" t="s">
        <v>79</v>
      </c>
      <c r="BK144" s="142">
        <f t="shared" si="13"/>
        <v>0</v>
      </c>
      <c r="BL144" s="3" t="s">
        <v>170</v>
      </c>
      <c r="BM144" s="141" t="s">
        <v>198</v>
      </c>
    </row>
    <row r="145" spans="1:65" ht="22.5" customHeight="1">
      <c r="A145" s="118"/>
      <c r="B145" s="119"/>
      <c r="C145" s="118"/>
      <c r="D145" s="120" t="s">
        <v>70</v>
      </c>
      <c r="E145" s="128" t="s">
        <v>199</v>
      </c>
      <c r="F145" s="128" t="s">
        <v>200</v>
      </c>
      <c r="G145" s="118"/>
      <c r="H145" s="118"/>
      <c r="I145" s="118"/>
      <c r="J145" s="129">
        <f>BK145</f>
        <v>0</v>
      </c>
      <c r="K145" s="118"/>
      <c r="L145" s="119"/>
      <c r="M145" s="123"/>
      <c r="N145" s="118"/>
      <c r="O145" s="118"/>
      <c r="P145" s="124">
        <f>SUM(P146:P155)</f>
        <v>0</v>
      </c>
      <c r="Q145" s="118"/>
      <c r="R145" s="124">
        <f>SUM(R146:R155)</f>
        <v>0</v>
      </c>
      <c r="S145" s="118"/>
      <c r="T145" s="125">
        <f>SUM(T146:T155)</f>
        <v>0</v>
      </c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  <c r="AI145" s="118"/>
      <c r="AJ145" s="118"/>
      <c r="AK145" s="118"/>
      <c r="AL145" s="118"/>
      <c r="AM145" s="118"/>
      <c r="AN145" s="118"/>
      <c r="AO145" s="118"/>
      <c r="AP145" s="118"/>
      <c r="AQ145" s="118"/>
      <c r="AR145" s="120" t="s">
        <v>79</v>
      </c>
      <c r="AS145" s="118"/>
      <c r="AT145" s="126" t="s">
        <v>70</v>
      </c>
      <c r="AU145" s="126" t="s">
        <v>79</v>
      </c>
      <c r="AV145" s="118"/>
      <c r="AW145" s="118"/>
      <c r="AX145" s="118"/>
      <c r="AY145" s="120" t="s">
        <v>163</v>
      </c>
      <c r="AZ145" s="118"/>
      <c r="BA145" s="118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127">
        <f>SUM(BK146:BK155)</f>
        <v>0</v>
      </c>
      <c r="BL145" s="118"/>
      <c r="BM145" s="118"/>
    </row>
    <row r="146" spans="1:65" ht="16.5" customHeight="1">
      <c r="A146" s="16"/>
      <c r="B146" s="17"/>
      <c r="C146" s="130" t="s">
        <v>201</v>
      </c>
      <c r="D146" s="130" t="s">
        <v>166</v>
      </c>
      <c r="E146" s="131" t="s">
        <v>202</v>
      </c>
      <c r="F146" s="132" t="s">
        <v>203</v>
      </c>
      <c r="G146" s="133" t="s">
        <v>204</v>
      </c>
      <c r="H146" s="134">
        <v>1</v>
      </c>
      <c r="I146" s="135"/>
      <c r="J146" s="136">
        <f t="shared" ref="J146:J155" si="14">ROUND(I146*H146,2)</f>
        <v>0</v>
      </c>
      <c r="K146" s="132" t="s">
        <v>1</v>
      </c>
      <c r="L146" s="17"/>
      <c r="M146" s="137" t="s">
        <v>1</v>
      </c>
      <c r="N146" s="138" t="s">
        <v>35</v>
      </c>
      <c r="O146" s="139">
        <v>0</v>
      </c>
      <c r="P146" s="139">
        <f t="shared" ref="P146:P155" si="15">O146*H146</f>
        <v>0</v>
      </c>
      <c r="Q146" s="139">
        <v>0</v>
      </c>
      <c r="R146" s="139">
        <f t="shared" ref="R146:R155" si="16">Q146*H146</f>
        <v>0</v>
      </c>
      <c r="S146" s="139">
        <v>0</v>
      </c>
      <c r="T146" s="140">
        <f t="shared" ref="T146:T155" si="17">S146*H146</f>
        <v>0</v>
      </c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41" t="s">
        <v>170</v>
      </c>
      <c r="AS146" s="16"/>
      <c r="AT146" s="141" t="s">
        <v>166</v>
      </c>
      <c r="AU146" s="141" t="s">
        <v>81</v>
      </c>
      <c r="AV146" s="16"/>
      <c r="AW146" s="16"/>
      <c r="AX146" s="16"/>
      <c r="AY146" s="3" t="s">
        <v>163</v>
      </c>
      <c r="AZ146" s="16"/>
      <c r="BA146" s="16"/>
      <c r="BB146" s="16"/>
      <c r="BC146" s="16"/>
      <c r="BD146" s="16"/>
      <c r="BE146" s="142">
        <f t="shared" ref="BE146:BE155" si="18">IF(N146="základní",J146,0)</f>
        <v>0</v>
      </c>
      <c r="BF146" s="142">
        <f t="shared" ref="BF146:BF155" si="19">IF(N146="snížená",J146,0)</f>
        <v>0</v>
      </c>
      <c r="BG146" s="142">
        <f t="shared" ref="BG146:BG155" si="20">IF(N146="zákl. přenesená",J146,0)</f>
        <v>0</v>
      </c>
      <c r="BH146" s="142">
        <f t="shared" ref="BH146:BH155" si="21">IF(N146="sníž. přenesená",J146,0)</f>
        <v>0</v>
      </c>
      <c r="BI146" s="142">
        <f t="shared" ref="BI146:BI155" si="22">IF(N146="nulová",J146,0)</f>
        <v>0</v>
      </c>
      <c r="BJ146" s="3" t="s">
        <v>79</v>
      </c>
      <c r="BK146" s="142">
        <f t="shared" ref="BK146:BK155" si="23">ROUND(I146*H146,2)</f>
        <v>0</v>
      </c>
      <c r="BL146" s="3" t="s">
        <v>170</v>
      </c>
      <c r="BM146" s="141" t="s">
        <v>205</v>
      </c>
    </row>
    <row r="147" spans="1:65" ht="16.5" customHeight="1">
      <c r="A147" s="16"/>
      <c r="B147" s="17"/>
      <c r="C147" s="130" t="s">
        <v>206</v>
      </c>
      <c r="D147" s="130" t="s">
        <v>166</v>
      </c>
      <c r="E147" s="131" t="s">
        <v>207</v>
      </c>
      <c r="F147" s="132" t="s">
        <v>208</v>
      </c>
      <c r="G147" s="133" t="s">
        <v>209</v>
      </c>
      <c r="H147" s="134">
        <v>3</v>
      </c>
      <c r="I147" s="135"/>
      <c r="J147" s="136">
        <f t="shared" si="14"/>
        <v>0</v>
      </c>
      <c r="K147" s="132" t="s">
        <v>1</v>
      </c>
      <c r="L147" s="17"/>
      <c r="M147" s="137" t="s">
        <v>1</v>
      </c>
      <c r="N147" s="138" t="s">
        <v>35</v>
      </c>
      <c r="O147" s="139">
        <v>0</v>
      </c>
      <c r="P147" s="139">
        <f t="shared" si="15"/>
        <v>0</v>
      </c>
      <c r="Q147" s="139">
        <v>0</v>
      </c>
      <c r="R147" s="139">
        <f t="shared" si="16"/>
        <v>0</v>
      </c>
      <c r="S147" s="139">
        <v>0</v>
      </c>
      <c r="T147" s="140">
        <f t="shared" si="17"/>
        <v>0</v>
      </c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41" t="s">
        <v>170</v>
      </c>
      <c r="AS147" s="16"/>
      <c r="AT147" s="141" t="s">
        <v>166</v>
      </c>
      <c r="AU147" s="141" t="s">
        <v>81</v>
      </c>
      <c r="AV147" s="16"/>
      <c r="AW147" s="16"/>
      <c r="AX147" s="16"/>
      <c r="AY147" s="3" t="s">
        <v>163</v>
      </c>
      <c r="AZ147" s="16"/>
      <c r="BA147" s="16"/>
      <c r="BB147" s="16"/>
      <c r="BC147" s="16"/>
      <c r="BD147" s="16"/>
      <c r="BE147" s="142">
        <f t="shared" si="18"/>
        <v>0</v>
      </c>
      <c r="BF147" s="142">
        <f t="shared" si="19"/>
        <v>0</v>
      </c>
      <c r="BG147" s="142">
        <f t="shared" si="20"/>
        <v>0</v>
      </c>
      <c r="BH147" s="142">
        <f t="shared" si="21"/>
        <v>0</v>
      </c>
      <c r="BI147" s="142">
        <f t="shared" si="22"/>
        <v>0</v>
      </c>
      <c r="BJ147" s="3" t="s">
        <v>79</v>
      </c>
      <c r="BK147" s="142">
        <f t="shared" si="23"/>
        <v>0</v>
      </c>
      <c r="BL147" s="3" t="s">
        <v>170</v>
      </c>
      <c r="BM147" s="141" t="s">
        <v>210</v>
      </c>
    </row>
    <row r="148" spans="1:65" ht="16.5" customHeight="1">
      <c r="A148" s="16"/>
      <c r="B148" s="17"/>
      <c r="C148" s="130" t="s">
        <v>211</v>
      </c>
      <c r="D148" s="130" t="s">
        <v>166</v>
      </c>
      <c r="E148" s="131" t="s">
        <v>212</v>
      </c>
      <c r="F148" s="132" t="s">
        <v>213</v>
      </c>
      <c r="G148" s="133" t="s">
        <v>209</v>
      </c>
      <c r="H148" s="134">
        <v>5</v>
      </c>
      <c r="I148" s="135"/>
      <c r="J148" s="136">
        <f t="shared" si="14"/>
        <v>0</v>
      </c>
      <c r="K148" s="132" t="s">
        <v>1</v>
      </c>
      <c r="L148" s="17"/>
      <c r="M148" s="137" t="s">
        <v>1</v>
      </c>
      <c r="N148" s="138" t="s">
        <v>35</v>
      </c>
      <c r="O148" s="139">
        <v>0</v>
      </c>
      <c r="P148" s="139">
        <f t="shared" si="15"/>
        <v>0</v>
      </c>
      <c r="Q148" s="139">
        <v>0</v>
      </c>
      <c r="R148" s="139">
        <f t="shared" si="16"/>
        <v>0</v>
      </c>
      <c r="S148" s="139">
        <v>0</v>
      </c>
      <c r="T148" s="140">
        <f t="shared" si="17"/>
        <v>0</v>
      </c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41" t="s">
        <v>170</v>
      </c>
      <c r="AS148" s="16"/>
      <c r="AT148" s="141" t="s">
        <v>166</v>
      </c>
      <c r="AU148" s="141" t="s">
        <v>81</v>
      </c>
      <c r="AV148" s="16"/>
      <c r="AW148" s="16"/>
      <c r="AX148" s="16"/>
      <c r="AY148" s="3" t="s">
        <v>163</v>
      </c>
      <c r="AZ148" s="16"/>
      <c r="BA148" s="16"/>
      <c r="BB148" s="16"/>
      <c r="BC148" s="16"/>
      <c r="BD148" s="16"/>
      <c r="BE148" s="142">
        <f t="shared" si="18"/>
        <v>0</v>
      </c>
      <c r="BF148" s="142">
        <f t="shared" si="19"/>
        <v>0</v>
      </c>
      <c r="BG148" s="142">
        <f t="shared" si="20"/>
        <v>0</v>
      </c>
      <c r="BH148" s="142">
        <f t="shared" si="21"/>
        <v>0</v>
      </c>
      <c r="BI148" s="142">
        <f t="shared" si="22"/>
        <v>0</v>
      </c>
      <c r="BJ148" s="3" t="s">
        <v>79</v>
      </c>
      <c r="BK148" s="142">
        <f t="shared" si="23"/>
        <v>0</v>
      </c>
      <c r="BL148" s="3" t="s">
        <v>170</v>
      </c>
      <c r="BM148" s="141" t="s">
        <v>214</v>
      </c>
    </row>
    <row r="149" spans="1:65" ht="16.5" customHeight="1">
      <c r="A149" s="16"/>
      <c r="B149" s="17"/>
      <c r="C149" s="130" t="s">
        <v>8</v>
      </c>
      <c r="D149" s="130" t="s">
        <v>166</v>
      </c>
      <c r="E149" s="131" t="s">
        <v>215</v>
      </c>
      <c r="F149" s="132" t="s">
        <v>216</v>
      </c>
      <c r="G149" s="133" t="s">
        <v>204</v>
      </c>
      <c r="H149" s="134">
        <v>5</v>
      </c>
      <c r="I149" s="135"/>
      <c r="J149" s="136">
        <f t="shared" si="14"/>
        <v>0</v>
      </c>
      <c r="K149" s="132" t="s">
        <v>1</v>
      </c>
      <c r="L149" s="17"/>
      <c r="M149" s="137" t="s">
        <v>1</v>
      </c>
      <c r="N149" s="138" t="s">
        <v>35</v>
      </c>
      <c r="O149" s="139">
        <v>0</v>
      </c>
      <c r="P149" s="139">
        <f t="shared" si="15"/>
        <v>0</v>
      </c>
      <c r="Q149" s="139">
        <v>0</v>
      </c>
      <c r="R149" s="139">
        <f t="shared" si="16"/>
        <v>0</v>
      </c>
      <c r="S149" s="139">
        <v>0</v>
      </c>
      <c r="T149" s="140">
        <f t="shared" si="17"/>
        <v>0</v>
      </c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41" t="s">
        <v>170</v>
      </c>
      <c r="AS149" s="16"/>
      <c r="AT149" s="141" t="s">
        <v>166</v>
      </c>
      <c r="AU149" s="141" t="s">
        <v>81</v>
      </c>
      <c r="AV149" s="16"/>
      <c r="AW149" s="16"/>
      <c r="AX149" s="16"/>
      <c r="AY149" s="3" t="s">
        <v>163</v>
      </c>
      <c r="AZ149" s="16"/>
      <c r="BA149" s="16"/>
      <c r="BB149" s="16"/>
      <c r="BC149" s="16"/>
      <c r="BD149" s="16"/>
      <c r="BE149" s="142">
        <f t="shared" si="18"/>
        <v>0</v>
      </c>
      <c r="BF149" s="142">
        <f t="shared" si="19"/>
        <v>0</v>
      </c>
      <c r="BG149" s="142">
        <f t="shared" si="20"/>
        <v>0</v>
      </c>
      <c r="BH149" s="142">
        <f t="shared" si="21"/>
        <v>0</v>
      </c>
      <c r="BI149" s="142">
        <f t="shared" si="22"/>
        <v>0</v>
      </c>
      <c r="BJ149" s="3" t="s">
        <v>79</v>
      </c>
      <c r="BK149" s="142">
        <f t="shared" si="23"/>
        <v>0</v>
      </c>
      <c r="BL149" s="3" t="s">
        <v>170</v>
      </c>
      <c r="BM149" s="141" t="s">
        <v>217</v>
      </c>
    </row>
    <row r="150" spans="1:65" ht="16.5" customHeight="1">
      <c r="A150" s="16"/>
      <c r="B150" s="17"/>
      <c r="C150" s="130" t="s">
        <v>218</v>
      </c>
      <c r="D150" s="130" t="s">
        <v>166</v>
      </c>
      <c r="E150" s="131" t="s">
        <v>219</v>
      </c>
      <c r="F150" s="132" t="s">
        <v>220</v>
      </c>
      <c r="G150" s="133" t="s">
        <v>204</v>
      </c>
      <c r="H150" s="134">
        <v>5</v>
      </c>
      <c r="I150" s="135"/>
      <c r="J150" s="136">
        <f t="shared" si="14"/>
        <v>0</v>
      </c>
      <c r="K150" s="132" t="s">
        <v>1</v>
      </c>
      <c r="L150" s="17"/>
      <c r="M150" s="137" t="s">
        <v>1</v>
      </c>
      <c r="N150" s="138" t="s">
        <v>35</v>
      </c>
      <c r="O150" s="139">
        <v>0</v>
      </c>
      <c r="P150" s="139">
        <f t="shared" si="15"/>
        <v>0</v>
      </c>
      <c r="Q150" s="139">
        <v>0</v>
      </c>
      <c r="R150" s="139">
        <f t="shared" si="16"/>
        <v>0</v>
      </c>
      <c r="S150" s="139">
        <v>0</v>
      </c>
      <c r="T150" s="140">
        <f t="shared" si="17"/>
        <v>0</v>
      </c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41" t="s">
        <v>170</v>
      </c>
      <c r="AS150" s="16"/>
      <c r="AT150" s="141" t="s">
        <v>166</v>
      </c>
      <c r="AU150" s="141" t="s">
        <v>81</v>
      </c>
      <c r="AV150" s="16"/>
      <c r="AW150" s="16"/>
      <c r="AX150" s="16"/>
      <c r="AY150" s="3" t="s">
        <v>163</v>
      </c>
      <c r="AZ150" s="16"/>
      <c r="BA150" s="16"/>
      <c r="BB150" s="16"/>
      <c r="BC150" s="16"/>
      <c r="BD150" s="16"/>
      <c r="BE150" s="142">
        <f t="shared" si="18"/>
        <v>0</v>
      </c>
      <c r="BF150" s="142">
        <f t="shared" si="19"/>
        <v>0</v>
      </c>
      <c r="BG150" s="142">
        <f t="shared" si="20"/>
        <v>0</v>
      </c>
      <c r="BH150" s="142">
        <f t="shared" si="21"/>
        <v>0</v>
      </c>
      <c r="BI150" s="142">
        <f t="shared" si="22"/>
        <v>0</v>
      </c>
      <c r="BJ150" s="3" t="s">
        <v>79</v>
      </c>
      <c r="BK150" s="142">
        <f t="shared" si="23"/>
        <v>0</v>
      </c>
      <c r="BL150" s="3" t="s">
        <v>170</v>
      </c>
      <c r="BM150" s="141" t="s">
        <v>221</v>
      </c>
    </row>
    <row r="151" spans="1:65" ht="16.5" customHeight="1">
      <c r="A151" s="16"/>
      <c r="B151" s="17"/>
      <c r="C151" s="130" t="s">
        <v>222</v>
      </c>
      <c r="D151" s="130" t="s">
        <v>166</v>
      </c>
      <c r="E151" s="131" t="s">
        <v>223</v>
      </c>
      <c r="F151" s="132" t="s">
        <v>224</v>
      </c>
      <c r="G151" s="133" t="s">
        <v>204</v>
      </c>
      <c r="H151" s="134">
        <v>1</v>
      </c>
      <c r="I151" s="135"/>
      <c r="J151" s="136">
        <f t="shared" si="14"/>
        <v>0</v>
      </c>
      <c r="K151" s="132" t="s">
        <v>1</v>
      </c>
      <c r="L151" s="17"/>
      <c r="M151" s="137" t="s">
        <v>1</v>
      </c>
      <c r="N151" s="138" t="s">
        <v>35</v>
      </c>
      <c r="O151" s="139">
        <v>0</v>
      </c>
      <c r="P151" s="139">
        <f t="shared" si="15"/>
        <v>0</v>
      </c>
      <c r="Q151" s="139">
        <v>0</v>
      </c>
      <c r="R151" s="139">
        <f t="shared" si="16"/>
        <v>0</v>
      </c>
      <c r="S151" s="139">
        <v>0</v>
      </c>
      <c r="T151" s="140">
        <f t="shared" si="17"/>
        <v>0</v>
      </c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41" t="s">
        <v>170</v>
      </c>
      <c r="AS151" s="16"/>
      <c r="AT151" s="141" t="s">
        <v>166</v>
      </c>
      <c r="AU151" s="141" t="s">
        <v>81</v>
      </c>
      <c r="AV151" s="16"/>
      <c r="AW151" s="16"/>
      <c r="AX151" s="16"/>
      <c r="AY151" s="3" t="s">
        <v>163</v>
      </c>
      <c r="AZ151" s="16"/>
      <c r="BA151" s="16"/>
      <c r="BB151" s="16"/>
      <c r="BC151" s="16"/>
      <c r="BD151" s="16"/>
      <c r="BE151" s="142">
        <f t="shared" si="18"/>
        <v>0</v>
      </c>
      <c r="BF151" s="142">
        <f t="shared" si="19"/>
        <v>0</v>
      </c>
      <c r="BG151" s="142">
        <f t="shared" si="20"/>
        <v>0</v>
      </c>
      <c r="BH151" s="142">
        <f t="shared" si="21"/>
        <v>0</v>
      </c>
      <c r="BI151" s="142">
        <f t="shared" si="22"/>
        <v>0</v>
      </c>
      <c r="BJ151" s="3" t="s">
        <v>79</v>
      </c>
      <c r="BK151" s="142">
        <f t="shared" si="23"/>
        <v>0</v>
      </c>
      <c r="BL151" s="3" t="s">
        <v>170</v>
      </c>
      <c r="BM151" s="141" t="s">
        <v>225</v>
      </c>
    </row>
    <row r="152" spans="1:65" ht="16.5" customHeight="1">
      <c r="A152" s="16"/>
      <c r="B152" s="17"/>
      <c r="C152" s="130" t="s">
        <v>226</v>
      </c>
      <c r="D152" s="130" t="s">
        <v>166</v>
      </c>
      <c r="E152" s="131" t="s">
        <v>227</v>
      </c>
      <c r="F152" s="132" t="s">
        <v>228</v>
      </c>
      <c r="G152" s="133" t="s">
        <v>209</v>
      </c>
      <c r="H152" s="134">
        <v>3</v>
      </c>
      <c r="I152" s="135"/>
      <c r="J152" s="136">
        <f t="shared" si="14"/>
        <v>0</v>
      </c>
      <c r="K152" s="132" t="s">
        <v>1</v>
      </c>
      <c r="L152" s="17"/>
      <c r="M152" s="137" t="s">
        <v>1</v>
      </c>
      <c r="N152" s="138" t="s">
        <v>35</v>
      </c>
      <c r="O152" s="139">
        <v>0</v>
      </c>
      <c r="P152" s="139">
        <f t="shared" si="15"/>
        <v>0</v>
      </c>
      <c r="Q152" s="139">
        <v>0</v>
      </c>
      <c r="R152" s="139">
        <f t="shared" si="16"/>
        <v>0</v>
      </c>
      <c r="S152" s="139">
        <v>0</v>
      </c>
      <c r="T152" s="140">
        <f t="shared" si="17"/>
        <v>0</v>
      </c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41" t="s">
        <v>170</v>
      </c>
      <c r="AS152" s="16"/>
      <c r="AT152" s="141" t="s">
        <v>166</v>
      </c>
      <c r="AU152" s="141" t="s">
        <v>81</v>
      </c>
      <c r="AV152" s="16"/>
      <c r="AW152" s="16"/>
      <c r="AX152" s="16"/>
      <c r="AY152" s="3" t="s">
        <v>163</v>
      </c>
      <c r="AZ152" s="16"/>
      <c r="BA152" s="16"/>
      <c r="BB152" s="16"/>
      <c r="BC152" s="16"/>
      <c r="BD152" s="16"/>
      <c r="BE152" s="142">
        <f t="shared" si="18"/>
        <v>0</v>
      </c>
      <c r="BF152" s="142">
        <f t="shared" si="19"/>
        <v>0</v>
      </c>
      <c r="BG152" s="142">
        <f t="shared" si="20"/>
        <v>0</v>
      </c>
      <c r="BH152" s="142">
        <f t="shared" si="21"/>
        <v>0</v>
      </c>
      <c r="BI152" s="142">
        <f t="shared" si="22"/>
        <v>0</v>
      </c>
      <c r="BJ152" s="3" t="s">
        <v>79</v>
      </c>
      <c r="BK152" s="142">
        <f t="shared" si="23"/>
        <v>0</v>
      </c>
      <c r="BL152" s="3" t="s">
        <v>170</v>
      </c>
      <c r="BM152" s="141" t="s">
        <v>229</v>
      </c>
    </row>
    <row r="153" spans="1:65" ht="16.5" customHeight="1">
      <c r="A153" s="16"/>
      <c r="B153" s="17"/>
      <c r="C153" s="130" t="s">
        <v>230</v>
      </c>
      <c r="D153" s="130" t="s">
        <v>166</v>
      </c>
      <c r="E153" s="131" t="s">
        <v>231</v>
      </c>
      <c r="F153" s="132" t="s">
        <v>232</v>
      </c>
      <c r="G153" s="133" t="s">
        <v>204</v>
      </c>
      <c r="H153" s="134">
        <v>1</v>
      </c>
      <c r="I153" s="135"/>
      <c r="J153" s="136">
        <f t="shared" si="14"/>
        <v>0</v>
      </c>
      <c r="K153" s="132" t="s">
        <v>1</v>
      </c>
      <c r="L153" s="17"/>
      <c r="M153" s="137" t="s">
        <v>1</v>
      </c>
      <c r="N153" s="138" t="s">
        <v>35</v>
      </c>
      <c r="O153" s="139">
        <v>0</v>
      </c>
      <c r="P153" s="139">
        <f t="shared" si="15"/>
        <v>0</v>
      </c>
      <c r="Q153" s="139">
        <v>0</v>
      </c>
      <c r="R153" s="139">
        <f t="shared" si="16"/>
        <v>0</v>
      </c>
      <c r="S153" s="139">
        <v>0</v>
      </c>
      <c r="T153" s="140">
        <f t="shared" si="17"/>
        <v>0</v>
      </c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41" t="s">
        <v>170</v>
      </c>
      <c r="AS153" s="16"/>
      <c r="AT153" s="141" t="s">
        <v>166</v>
      </c>
      <c r="AU153" s="141" t="s">
        <v>81</v>
      </c>
      <c r="AV153" s="16"/>
      <c r="AW153" s="16"/>
      <c r="AX153" s="16"/>
      <c r="AY153" s="3" t="s">
        <v>163</v>
      </c>
      <c r="AZ153" s="16"/>
      <c r="BA153" s="16"/>
      <c r="BB153" s="16"/>
      <c r="BC153" s="16"/>
      <c r="BD153" s="16"/>
      <c r="BE153" s="142">
        <f t="shared" si="18"/>
        <v>0</v>
      </c>
      <c r="BF153" s="142">
        <f t="shared" si="19"/>
        <v>0</v>
      </c>
      <c r="BG153" s="142">
        <f t="shared" si="20"/>
        <v>0</v>
      </c>
      <c r="BH153" s="142">
        <f t="shared" si="21"/>
        <v>0</v>
      </c>
      <c r="BI153" s="142">
        <f t="shared" si="22"/>
        <v>0</v>
      </c>
      <c r="BJ153" s="3" t="s">
        <v>79</v>
      </c>
      <c r="BK153" s="142">
        <f t="shared" si="23"/>
        <v>0</v>
      </c>
      <c r="BL153" s="3" t="s">
        <v>170</v>
      </c>
      <c r="BM153" s="141" t="s">
        <v>233</v>
      </c>
    </row>
    <row r="154" spans="1:65" ht="16.5" customHeight="1">
      <c r="A154" s="16"/>
      <c r="B154" s="17"/>
      <c r="C154" s="130" t="s">
        <v>234</v>
      </c>
      <c r="D154" s="130" t="s">
        <v>166</v>
      </c>
      <c r="E154" s="131" t="s">
        <v>235</v>
      </c>
      <c r="F154" s="132" t="s">
        <v>236</v>
      </c>
      <c r="G154" s="133" t="s">
        <v>204</v>
      </c>
      <c r="H154" s="134">
        <v>1</v>
      </c>
      <c r="I154" s="135"/>
      <c r="J154" s="136">
        <f t="shared" si="14"/>
        <v>0</v>
      </c>
      <c r="K154" s="132" t="s">
        <v>1</v>
      </c>
      <c r="L154" s="17"/>
      <c r="M154" s="137" t="s">
        <v>1</v>
      </c>
      <c r="N154" s="138" t="s">
        <v>35</v>
      </c>
      <c r="O154" s="139">
        <v>0</v>
      </c>
      <c r="P154" s="139">
        <f t="shared" si="15"/>
        <v>0</v>
      </c>
      <c r="Q154" s="139">
        <v>0</v>
      </c>
      <c r="R154" s="139">
        <f t="shared" si="16"/>
        <v>0</v>
      </c>
      <c r="S154" s="139">
        <v>0</v>
      </c>
      <c r="T154" s="140">
        <f t="shared" si="17"/>
        <v>0</v>
      </c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41" t="s">
        <v>170</v>
      </c>
      <c r="AS154" s="16"/>
      <c r="AT154" s="141" t="s">
        <v>166</v>
      </c>
      <c r="AU154" s="141" t="s">
        <v>81</v>
      </c>
      <c r="AV154" s="16"/>
      <c r="AW154" s="16"/>
      <c r="AX154" s="16"/>
      <c r="AY154" s="3" t="s">
        <v>163</v>
      </c>
      <c r="AZ154" s="16"/>
      <c r="BA154" s="16"/>
      <c r="BB154" s="16"/>
      <c r="BC154" s="16"/>
      <c r="BD154" s="16"/>
      <c r="BE154" s="142">
        <f t="shared" si="18"/>
        <v>0</v>
      </c>
      <c r="BF154" s="142">
        <f t="shared" si="19"/>
        <v>0</v>
      </c>
      <c r="BG154" s="142">
        <f t="shared" si="20"/>
        <v>0</v>
      </c>
      <c r="BH154" s="142">
        <f t="shared" si="21"/>
        <v>0</v>
      </c>
      <c r="BI154" s="142">
        <f t="shared" si="22"/>
        <v>0</v>
      </c>
      <c r="BJ154" s="3" t="s">
        <v>79</v>
      </c>
      <c r="BK154" s="142">
        <f t="shared" si="23"/>
        <v>0</v>
      </c>
      <c r="BL154" s="3" t="s">
        <v>170</v>
      </c>
      <c r="BM154" s="141" t="s">
        <v>237</v>
      </c>
    </row>
    <row r="155" spans="1:65" ht="16.5" customHeight="1">
      <c r="A155" s="16"/>
      <c r="B155" s="17"/>
      <c r="C155" s="130" t="s">
        <v>238</v>
      </c>
      <c r="D155" s="130" t="s">
        <v>166</v>
      </c>
      <c r="E155" s="131" t="s">
        <v>239</v>
      </c>
      <c r="F155" s="132" t="s">
        <v>240</v>
      </c>
      <c r="G155" s="133" t="s">
        <v>204</v>
      </c>
      <c r="H155" s="134">
        <v>1</v>
      </c>
      <c r="I155" s="135"/>
      <c r="J155" s="136">
        <f t="shared" si="14"/>
        <v>0</v>
      </c>
      <c r="K155" s="132" t="s">
        <v>1</v>
      </c>
      <c r="L155" s="17"/>
      <c r="M155" s="137" t="s">
        <v>1</v>
      </c>
      <c r="N155" s="138" t="s">
        <v>35</v>
      </c>
      <c r="O155" s="139">
        <v>0</v>
      </c>
      <c r="P155" s="139">
        <f t="shared" si="15"/>
        <v>0</v>
      </c>
      <c r="Q155" s="139">
        <v>0</v>
      </c>
      <c r="R155" s="139">
        <f t="shared" si="16"/>
        <v>0</v>
      </c>
      <c r="S155" s="139">
        <v>0</v>
      </c>
      <c r="T155" s="140">
        <f t="shared" si="17"/>
        <v>0</v>
      </c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41" t="s">
        <v>170</v>
      </c>
      <c r="AS155" s="16"/>
      <c r="AT155" s="141" t="s">
        <v>166</v>
      </c>
      <c r="AU155" s="141" t="s">
        <v>81</v>
      </c>
      <c r="AV155" s="16"/>
      <c r="AW155" s="16"/>
      <c r="AX155" s="16"/>
      <c r="AY155" s="3" t="s">
        <v>163</v>
      </c>
      <c r="AZ155" s="16"/>
      <c r="BA155" s="16"/>
      <c r="BB155" s="16"/>
      <c r="BC155" s="16"/>
      <c r="BD155" s="16"/>
      <c r="BE155" s="142">
        <f t="shared" si="18"/>
        <v>0</v>
      </c>
      <c r="BF155" s="142">
        <f t="shared" si="19"/>
        <v>0</v>
      </c>
      <c r="BG155" s="142">
        <f t="shared" si="20"/>
        <v>0</v>
      </c>
      <c r="BH155" s="142">
        <f t="shared" si="21"/>
        <v>0</v>
      </c>
      <c r="BI155" s="142">
        <f t="shared" si="22"/>
        <v>0</v>
      </c>
      <c r="BJ155" s="3" t="s">
        <v>79</v>
      </c>
      <c r="BK155" s="142">
        <f t="shared" si="23"/>
        <v>0</v>
      </c>
      <c r="BL155" s="3" t="s">
        <v>170</v>
      </c>
      <c r="BM155" s="141" t="s">
        <v>241</v>
      </c>
    </row>
    <row r="156" spans="1:65" ht="22.5" customHeight="1">
      <c r="A156" s="118"/>
      <c r="B156" s="119"/>
      <c r="C156" s="118"/>
      <c r="D156" s="120" t="s">
        <v>70</v>
      </c>
      <c r="E156" s="128" t="s">
        <v>242</v>
      </c>
      <c r="F156" s="128" t="s">
        <v>243</v>
      </c>
      <c r="G156" s="118"/>
      <c r="H156" s="118"/>
      <c r="I156" s="118"/>
      <c r="J156" s="129">
        <f>BK156</f>
        <v>0</v>
      </c>
      <c r="K156" s="118"/>
      <c r="L156" s="119"/>
      <c r="M156" s="123"/>
      <c r="N156" s="118"/>
      <c r="O156" s="118"/>
      <c r="P156" s="124">
        <f>SUM(P157:P170)</f>
        <v>0</v>
      </c>
      <c r="Q156" s="118"/>
      <c r="R156" s="124">
        <f>SUM(R157:R170)</f>
        <v>0</v>
      </c>
      <c r="S156" s="118"/>
      <c r="T156" s="125">
        <f>SUM(T157:T170)</f>
        <v>0</v>
      </c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  <c r="AI156" s="118"/>
      <c r="AJ156" s="118"/>
      <c r="AK156" s="118"/>
      <c r="AL156" s="118"/>
      <c r="AM156" s="118"/>
      <c r="AN156" s="118"/>
      <c r="AO156" s="118"/>
      <c r="AP156" s="118"/>
      <c r="AQ156" s="118"/>
      <c r="AR156" s="120" t="s">
        <v>79</v>
      </c>
      <c r="AS156" s="118"/>
      <c r="AT156" s="126" t="s">
        <v>70</v>
      </c>
      <c r="AU156" s="126" t="s">
        <v>79</v>
      </c>
      <c r="AV156" s="118"/>
      <c r="AW156" s="118"/>
      <c r="AX156" s="118"/>
      <c r="AY156" s="120" t="s">
        <v>163</v>
      </c>
      <c r="AZ156" s="118"/>
      <c r="BA156" s="118"/>
      <c r="BB156" s="118"/>
      <c r="BC156" s="118"/>
      <c r="BD156" s="118"/>
      <c r="BE156" s="118"/>
      <c r="BF156" s="118"/>
      <c r="BG156" s="118"/>
      <c r="BH156" s="118"/>
      <c r="BI156" s="118"/>
      <c r="BJ156" s="118"/>
      <c r="BK156" s="127">
        <f>SUM(BK157:BK170)</f>
        <v>0</v>
      </c>
      <c r="BL156" s="118"/>
      <c r="BM156" s="118"/>
    </row>
    <row r="157" spans="1:65" ht="24" customHeight="1">
      <c r="A157" s="16"/>
      <c r="B157" s="17"/>
      <c r="C157" s="130" t="s">
        <v>244</v>
      </c>
      <c r="D157" s="130" t="s">
        <v>166</v>
      </c>
      <c r="E157" s="131" t="s">
        <v>245</v>
      </c>
      <c r="F157" s="132" t="s">
        <v>246</v>
      </c>
      <c r="G157" s="133" t="s">
        <v>209</v>
      </c>
      <c r="H157" s="134">
        <v>1</v>
      </c>
      <c r="I157" s="135"/>
      <c r="J157" s="136">
        <f t="shared" ref="J157:J170" si="24">ROUND(I157*H157,2)</f>
        <v>0</v>
      </c>
      <c r="K157" s="132" t="s">
        <v>1</v>
      </c>
      <c r="L157" s="17"/>
      <c r="M157" s="137" t="s">
        <v>1</v>
      </c>
      <c r="N157" s="138" t="s">
        <v>35</v>
      </c>
      <c r="O157" s="139">
        <v>0</v>
      </c>
      <c r="P157" s="139">
        <f t="shared" ref="P157:P170" si="25">O157*H157</f>
        <v>0</v>
      </c>
      <c r="Q157" s="139">
        <v>0</v>
      </c>
      <c r="R157" s="139">
        <f t="shared" ref="R157:R170" si="26">Q157*H157</f>
        <v>0</v>
      </c>
      <c r="S157" s="139">
        <v>0</v>
      </c>
      <c r="T157" s="140">
        <f t="shared" ref="T157:T170" si="27">S157*H157</f>
        <v>0</v>
      </c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41" t="s">
        <v>170</v>
      </c>
      <c r="AS157" s="16"/>
      <c r="AT157" s="141" t="s">
        <v>166</v>
      </c>
      <c r="AU157" s="141" t="s">
        <v>81</v>
      </c>
      <c r="AV157" s="16"/>
      <c r="AW157" s="16"/>
      <c r="AX157" s="16"/>
      <c r="AY157" s="3" t="s">
        <v>163</v>
      </c>
      <c r="AZ157" s="16"/>
      <c r="BA157" s="16"/>
      <c r="BB157" s="16"/>
      <c r="BC157" s="16"/>
      <c r="BD157" s="16"/>
      <c r="BE157" s="142">
        <f t="shared" ref="BE157:BE170" si="28">IF(N157="základní",J157,0)</f>
        <v>0</v>
      </c>
      <c r="BF157" s="142">
        <f t="shared" ref="BF157:BF170" si="29">IF(N157="snížená",J157,0)</f>
        <v>0</v>
      </c>
      <c r="BG157" s="142">
        <f t="shared" ref="BG157:BG170" si="30">IF(N157="zákl. přenesená",J157,0)</f>
        <v>0</v>
      </c>
      <c r="BH157" s="142">
        <f t="shared" ref="BH157:BH170" si="31">IF(N157="sníž. přenesená",J157,0)</f>
        <v>0</v>
      </c>
      <c r="BI157" s="142">
        <f t="shared" ref="BI157:BI170" si="32">IF(N157="nulová",J157,0)</f>
        <v>0</v>
      </c>
      <c r="BJ157" s="3" t="s">
        <v>79</v>
      </c>
      <c r="BK157" s="142">
        <f t="shared" ref="BK157:BK170" si="33">ROUND(I157*H157,2)</f>
        <v>0</v>
      </c>
      <c r="BL157" s="3" t="s">
        <v>170</v>
      </c>
      <c r="BM157" s="141" t="s">
        <v>247</v>
      </c>
    </row>
    <row r="158" spans="1:65" ht="21.75" customHeight="1">
      <c r="A158" s="16"/>
      <c r="B158" s="17"/>
      <c r="C158" s="130" t="s">
        <v>248</v>
      </c>
      <c r="D158" s="130" t="s">
        <v>166</v>
      </c>
      <c r="E158" s="131" t="s">
        <v>249</v>
      </c>
      <c r="F158" s="132" t="s">
        <v>250</v>
      </c>
      <c r="G158" s="133" t="s">
        <v>209</v>
      </c>
      <c r="H158" s="134">
        <v>1</v>
      </c>
      <c r="I158" s="135"/>
      <c r="J158" s="136">
        <f t="shared" si="24"/>
        <v>0</v>
      </c>
      <c r="K158" s="132" t="s">
        <v>1</v>
      </c>
      <c r="L158" s="17"/>
      <c r="M158" s="137" t="s">
        <v>1</v>
      </c>
      <c r="N158" s="138" t="s">
        <v>35</v>
      </c>
      <c r="O158" s="139">
        <v>0</v>
      </c>
      <c r="P158" s="139">
        <f t="shared" si="25"/>
        <v>0</v>
      </c>
      <c r="Q158" s="139">
        <v>0</v>
      </c>
      <c r="R158" s="139">
        <f t="shared" si="26"/>
        <v>0</v>
      </c>
      <c r="S158" s="139">
        <v>0</v>
      </c>
      <c r="T158" s="140">
        <f t="shared" si="27"/>
        <v>0</v>
      </c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41" t="s">
        <v>170</v>
      </c>
      <c r="AS158" s="16"/>
      <c r="AT158" s="141" t="s">
        <v>166</v>
      </c>
      <c r="AU158" s="141" t="s">
        <v>81</v>
      </c>
      <c r="AV158" s="16"/>
      <c r="AW158" s="16"/>
      <c r="AX158" s="16"/>
      <c r="AY158" s="3" t="s">
        <v>163</v>
      </c>
      <c r="AZ158" s="16"/>
      <c r="BA158" s="16"/>
      <c r="BB158" s="16"/>
      <c r="BC158" s="16"/>
      <c r="BD158" s="16"/>
      <c r="BE158" s="142">
        <f t="shared" si="28"/>
        <v>0</v>
      </c>
      <c r="BF158" s="142">
        <f t="shared" si="29"/>
        <v>0</v>
      </c>
      <c r="BG158" s="142">
        <f t="shared" si="30"/>
        <v>0</v>
      </c>
      <c r="BH158" s="142">
        <f t="shared" si="31"/>
        <v>0</v>
      </c>
      <c r="BI158" s="142">
        <f t="shared" si="32"/>
        <v>0</v>
      </c>
      <c r="BJ158" s="3" t="s">
        <v>79</v>
      </c>
      <c r="BK158" s="142">
        <f t="shared" si="33"/>
        <v>0</v>
      </c>
      <c r="BL158" s="3" t="s">
        <v>170</v>
      </c>
      <c r="BM158" s="141" t="s">
        <v>251</v>
      </c>
    </row>
    <row r="159" spans="1:65" ht="21.75" customHeight="1">
      <c r="A159" s="16"/>
      <c r="B159" s="17"/>
      <c r="C159" s="130" t="s">
        <v>7</v>
      </c>
      <c r="D159" s="130" t="s">
        <v>166</v>
      </c>
      <c r="E159" s="131" t="s">
        <v>252</v>
      </c>
      <c r="F159" s="132" t="s">
        <v>253</v>
      </c>
      <c r="G159" s="133" t="s">
        <v>209</v>
      </c>
      <c r="H159" s="134">
        <v>1</v>
      </c>
      <c r="I159" s="135"/>
      <c r="J159" s="136">
        <f t="shared" si="24"/>
        <v>0</v>
      </c>
      <c r="K159" s="132" t="s">
        <v>1</v>
      </c>
      <c r="L159" s="17"/>
      <c r="M159" s="137" t="s">
        <v>1</v>
      </c>
      <c r="N159" s="138" t="s">
        <v>35</v>
      </c>
      <c r="O159" s="139">
        <v>0</v>
      </c>
      <c r="P159" s="139">
        <f t="shared" si="25"/>
        <v>0</v>
      </c>
      <c r="Q159" s="139">
        <v>0</v>
      </c>
      <c r="R159" s="139">
        <f t="shared" si="26"/>
        <v>0</v>
      </c>
      <c r="S159" s="139">
        <v>0</v>
      </c>
      <c r="T159" s="140">
        <f t="shared" si="27"/>
        <v>0</v>
      </c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41" t="s">
        <v>170</v>
      </c>
      <c r="AS159" s="16"/>
      <c r="AT159" s="141" t="s">
        <v>166</v>
      </c>
      <c r="AU159" s="141" t="s">
        <v>81</v>
      </c>
      <c r="AV159" s="16"/>
      <c r="AW159" s="16"/>
      <c r="AX159" s="16"/>
      <c r="AY159" s="3" t="s">
        <v>163</v>
      </c>
      <c r="AZ159" s="16"/>
      <c r="BA159" s="16"/>
      <c r="BB159" s="16"/>
      <c r="BC159" s="16"/>
      <c r="BD159" s="16"/>
      <c r="BE159" s="142">
        <f t="shared" si="28"/>
        <v>0</v>
      </c>
      <c r="BF159" s="142">
        <f t="shared" si="29"/>
        <v>0</v>
      </c>
      <c r="BG159" s="142">
        <f t="shared" si="30"/>
        <v>0</v>
      </c>
      <c r="BH159" s="142">
        <f t="shared" si="31"/>
        <v>0</v>
      </c>
      <c r="BI159" s="142">
        <f t="shared" si="32"/>
        <v>0</v>
      </c>
      <c r="BJ159" s="3" t="s">
        <v>79</v>
      </c>
      <c r="BK159" s="142">
        <f t="shared" si="33"/>
        <v>0</v>
      </c>
      <c r="BL159" s="3" t="s">
        <v>170</v>
      </c>
      <c r="BM159" s="141" t="s">
        <v>254</v>
      </c>
    </row>
    <row r="160" spans="1:65" ht="16.5" customHeight="1">
      <c r="A160" s="16"/>
      <c r="B160" s="17"/>
      <c r="C160" s="130" t="s">
        <v>255</v>
      </c>
      <c r="D160" s="130" t="s">
        <v>166</v>
      </c>
      <c r="E160" s="131" t="s">
        <v>256</v>
      </c>
      <c r="F160" s="132" t="s">
        <v>257</v>
      </c>
      <c r="G160" s="133" t="s">
        <v>209</v>
      </c>
      <c r="H160" s="134">
        <v>2</v>
      </c>
      <c r="I160" s="135"/>
      <c r="J160" s="136">
        <f t="shared" si="24"/>
        <v>0</v>
      </c>
      <c r="K160" s="132" t="s">
        <v>1</v>
      </c>
      <c r="L160" s="17"/>
      <c r="M160" s="137" t="s">
        <v>1</v>
      </c>
      <c r="N160" s="138" t="s">
        <v>35</v>
      </c>
      <c r="O160" s="139">
        <v>0</v>
      </c>
      <c r="P160" s="139">
        <f t="shared" si="25"/>
        <v>0</v>
      </c>
      <c r="Q160" s="139">
        <v>0</v>
      </c>
      <c r="R160" s="139">
        <f t="shared" si="26"/>
        <v>0</v>
      </c>
      <c r="S160" s="139">
        <v>0</v>
      </c>
      <c r="T160" s="140">
        <f t="shared" si="27"/>
        <v>0</v>
      </c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41" t="s">
        <v>170</v>
      </c>
      <c r="AS160" s="16"/>
      <c r="AT160" s="141" t="s">
        <v>166</v>
      </c>
      <c r="AU160" s="141" t="s">
        <v>81</v>
      </c>
      <c r="AV160" s="16"/>
      <c r="AW160" s="16"/>
      <c r="AX160" s="16"/>
      <c r="AY160" s="3" t="s">
        <v>163</v>
      </c>
      <c r="AZ160" s="16"/>
      <c r="BA160" s="16"/>
      <c r="BB160" s="16"/>
      <c r="BC160" s="16"/>
      <c r="BD160" s="16"/>
      <c r="BE160" s="142">
        <f t="shared" si="28"/>
        <v>0</v>
      </c>
      <c r="BF160" s="142">
        <f t="shared" si="29"/>
        <v>0</v>
      </c>
      <c r="BG160" s="142">
        <f t="shared" si="30"/>
        <v>0</v>
      </c>
      <c r="BH160" s="142">
        <f t="shared" si="31"/>
        <v>0</v>
      </c>
      <c r="BI160" s="142">
        <f t="shared" si="32"/>
        <v>0</v>
      </c>
      <c r="BJ160" s="3" t="s">
        <v>79</v>
      </c>
      <c r="BK160" s="142">
        <f t="shared" si="33"/>
        <v>0</v>
      </c>
      <c r="BL160" s="3" t="s">
        <v>170</v>
      </c>
      <c r="BM160" s="141" t="s">
        <v>258</v>
      </c>
    </row>
    <row r="161" spans="1:65" ht="16.5" customHeight="1">
      <c r="A161" s="16"/>
      <c r="B161" s="17"/>
      <c r="C161" s="130" t="s">
        <v>259</v>
      </c>
      <c r="D161" s="130" t="s">
        <v>166</v>
      </c>
      <c r="E161" s="131" t="s">
        <v>260</v>
      </c>
      <c r="F161" s="132" t="s">
        <v>261</v>
      </c>
      <c r="G161" s="133" t="s">
        <v>209</v>
      </c>
      <c r="H161" s="134">
        <v>1</v>
      </c>
      <c r="I161" s="135"/>
      <c r="J161" s="136">
        <f t="shared" si="24"/>
        <v>0</v>
      </c>
      <c r="K161" s="132" t="s">
        <v>1</v>
      </c>
      <c r="L161" s="17"/>
      <c r="M161" s="137" t="s">
        <v>1</v>
      </c>
      <c r="N161" s="138" t="s">
        <v>35</v>
      </c>
      <c r="O161" s="139">
        <v>0</v>
      </c>
      <c r="P161" s="139">
        <f t="shared" si="25"/>
        <v>0</v>
      </c>
      <c r="Q161" s="139">
        <v>0</v>
      </c>
      <c r="R161" s="139">
        <f t="shared" si="26"/>
        <v>0</v>
      </c>
      <c r="S161" s="139">
        <v>0</v>
      </c>
      <c r="T161" s="140">
        <f t="shared" si="27"/>
        <v>0</v>
      </c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41" t="s">
        <v>170</v>
      </c>
      <c r="AS161" s="16"/>
      <c r="AT161" s="141" t="s">
        <v>166</v>
      </c>
      <c r="AU161" s="141" t="s">
        <v>81</v>
      </c>
      <c r="AV161" s="16"/>
      <c r="AW161" s="16"/>
      <c r="AX161" s="16"/>
      <c r="AY161" s="3" t="s">
        <v>163</v>
      </c>
      <c r="AZ161" s="16"/>
      <c r="BA161" s="16"/>
      <c r="BB161" s="16"/>
      <c r="BC161" s="16"/>
      <c r="BD161" s="16"/>
      <c r="BE161" s="142">
        <f t="shared" si="28"/>
        <v>0</v>
      </c>
      <c r="BF161" s="142">
        <f t="shared" si="29"/>
        <v>0</v>
      </c>
      <c r="BG161" s="142">
        <f t="shared" si="30"/>
        <v>0</v>
      </c>
      <c r="BH161" s="142">
        <f t="shared" si="31"/>
        <v>0</v>
      </c>
      <c r="BI161" s="142">
        <f t="shared" si="32"/>
        <v>0</v>
      </c>
      <c r="BJ161" s="3" t="s">
        <v>79</v>
      </c>
      <c r="BK161" s="142">
        <f t="shared" si="33"/>
        <v>0</v>
      </c>
      <c r="BL161" s="3" t="s">
        <v>170</v>
      </c>
      <c r="BM161" s="141" t="s">
        <v>262</v>
      </c>
    </row>
    <row r="162" spans="1:65" ht="16.5" customHeight="1">
      <c r="A162" s="16"/>
      <c r="B162" s="17"/>
      <c r="C162" s="130" t="s">
        <v>263</v>
      </c>
      <c r="D162" s="130" t="s">
        <v>166</v>
      </c>
      <c r="E162" s="131" t="s">
        <v>264</v>
      </c>
      <c r="F162" s="132" t="s">
        <v>265</v>
      </c>
      <c r="G162" s="133" t="s">
        <v>266</v>
      </c>
      <c r="H162" s="134">
        <v>7</v>
      </c>
      <c r="I162" s="135"/>
      <c r="J162" s="136">
        <f t="shared" si="24"/>
        <v>0</v>
      </c>
      <c r="K162" s="132" t="s">
        <v>1</v>
      </c>
      <c r="L162" s="17"/>
      <c r="M162" s="137" t="s">
        <v>1</v>
      </c>
      <c r="N162" s="138" t="s">
        <v>35</v>
      </c>
      <c r="O162" s="139">
        <v>0</v>
      </c>
      <c r="P162" s="139">
        <f t="shared" si="25"/>
        <v>0</v>
      </c>
      <c r="Q162" s="139">
        <v>0</v>
      </c>
      <c r="R162" s="139">
        <f t="shared" si="26"/>
        <v>0</v>
      </c>
      <c r="S162" s="139">
        <v>0</v>
      </c>
      <c r="T162" s="140">
        <f t="shared" si="27"/>
        <v>0</v>
      </c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41" t="s">
        <v>170</v>
      </c>
      <c r="AS162" s="16"/>
      <c r="AT162" s="141" t="s">
        <v>166</v>
      </c>
      <c r="AU162" s="141" t="s">
        <v>81</v>
      </c>
      <c r="AV162" s="16"/>
      <c r="AW162" s="16"/>
      <c r="AX162" s="16"/>
      <c r="AY162" s="3" t="s">
        <v>163</v>
      </c>
      <c r="AZ162" s="16"/>
      <c r="BA162" s="16"/>
      <c r="BB162" s="16"/>
      <c r="BC162" s="16"/>
      <c r="BD162" s="16"/>
      <c r="BE162" s="142">
        <f t="shared" si="28"/>
        <v>0</v>
      </c>
      <c r="BF162" s="142">
        <f t="shared" si="29"/>
        <v>0</v>
      </c>
      <c r="BG162" s="142">
        <f t="shared" si="30"/>
        <v>0</v>
      </c>
      <c r="BH162" s="142">
        <f t="shared" si="31"/>
        <v>0</v>
      </c>
      <c r="BI162" s="142">
        <f t="shared" si="32"/>
        <v>0</v>
      </c>
      <c r="BJ162" s="3" t="s">
        <v>79</v>
      </c>
      <c r="BK162" s="142">
        <f t="shared" si="33"/>
        <v>0</v>
      </c>
      <c r="BL162" s="3" t="s">
        <v>170</v>
      </c>
      <c r="BM162" s="141" t="s">
        <v>267</v>
      </c>
    </row>
    <row r="163" spans="1:65" ht="16.5" customHeight="1">
      <c r="A163" s="16"/>
      <c r="B163" s="17"/>
      <c r="C163" s="130" t="s">
        <v>268</v>
      </c>
      <c r="D163" s="130" t="s">
        <v>166</v>
      </c>
      <c r="E163" s="131" t="s">
        <v>269</v>
      </c>
      <c r="F163" s="132" t="s">
        <v>261</v>
      </c>
      <c r="G163" s="133" t="s">
        <v>209</v>
      </c>
      <c r="H163" s="134">
        <v>1</v>
      </c>
      <c r="I163" s="135"/>
      <c r="J163" s="136">
        <f t="shared" si="24"/>
        <v>0</v>
      </c>
      <c r="K163" s="132" t="s">
        <v>1</v>
      </c>
      <c r="L163" s="17"/>
      <c r="M163" s="137" t="s">
        <v>1</v>
      </c>
      <c r="N163" s="138" t="s">
        <v>35</v>
      </c>
      <c r="O163" s="139">
        <v>0</v>
      </c>
      <c r="P163" s="139">
        <f t="shared" si="25"/>
        <v>0</v>
      </c>
      <c r="Q163" s="139">
        <v>0</v>
      </c>
      <c r="R163" s="139">
        <f t="shared" si="26"/>
        <v>0</v>
      </c>
      <c r="S163" s="139">
        <v>0</v>
      </c>
      <c r="T163" s="140">
        <f t="shared" si="27"/>
        <v>0</v>
      </c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41" t="s">
        <v>170</v>
      </c>
      <c r="AS163" s="16"/>
      <c r="AT163" s="141" t="s">
        <v>166</v>
      </c>
      <c r="AU163" s="141" t="s">
        <v>81</v>
      </c>
      <c r="AV163" s="16"/>
      <c r="AW163" s="16"/>
      <c r="AX163" s="16"/>
      <c r="AY163" s="3" t="s">
        <v>163</v>
      </c>
      <c r="AZ163" s="16"/>
      <c r="BA163" s="16"/>
      <c r="BB163" s="16"/>
      <c r="BC163" s="16"/>
      <c r="BD163" s="16"/>
      <c r="BE163" s="142">
        <f t="shared" si="28"/>
        <v>0</v>
      </c>
      <c r="BF163" s="142">
        <f t="shared" si="29"/>
        <v>0</v>
      </c>
      <c r="BG163" s="142">
        <f t="shared" si="30"/>
        <v>0</v>
      </c>
      <c r="BH163" s="142">
        <f t="shared" si="31"/>
        <v>0</v>
      </c>
      <c r="BI163" s="142">
        <f t="shared" si="32"/>
        <v>0</v>
      </c>
      <c r="BJ163" s="3" t="s">
        <v>79</v>
      </c>
      <c r="BK163" s="142">
        <f t="shared" si="33"/>
        <v>0</v>
      </c>
      <c r="BL163" s="3" t="s">
        <v>170</v>
      </c>
      <c r="BM163" s="141" t="s">
        <v>270</v>
      </c>
    </row>
    <row r="164" spans="1:65" ht="16.5" customHeight="1">
      <c r="A164" s="16"/>
      <c r="B164" s="17"/>
      <c r="C164" s="130" t="s">
        <v>271</v>
      </c>
      <c r="D164" s="130" t="s">
        <v>166</v>
      </c>
      <c r="E164" s="131" t="s">
        <v>272</v>
      </c>
      <c r="F164" s="132" t="s">
        <v>273</v>
      </c>
      <c r="G164" s="133" t="s">
        <v>209</v>
      </c>
      <c r="H164" s="134">
        <v>1</v>
      </c>
      <c r="I164" s="135"/>
      <c r="J164" s="136">
        <f t="shared" si="24"/>
        <v>0</v>
      </c>
      <c r="K164" s="132" t="s">
        <v>1</v>
      </c>
      <c r="L164" s="17"/>
      <c r="M164" s="137" t="s">
        <v>1</v>
      </c>
      <c r="N164" s="138" t="s">
        <v>35</v>
      </c>
      <c r="O164" s="139">
        <v>0</v>
      </c>
      <c r="P164" s="139">
        <f t="shared" si="25"/>
        <v>0</v>
      </c>
      <c r="Q164" s="139">
        <v>0</v>
      </c>
      <c r="R164" s="139">
        <f t="shared" si="26"/>
        <v>0</v>
      </c>
      <c r="S164" s="139">
        <v>0</v>
      </c>
      <c r="T164" s="140">
        <f t="shared" si="27"/>
        <v>0</v>
      </c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41" t="s">
        <v>170</v>
      </c>
      <c r="AS164" s="16"/>
      <c r="AT164" s="141" t="s">
        <v>166</v>
      </c>
      <c r="AU164" s="141" t="s">
        <v>81</v>
      </c>
      <c r="AV164" s="16"/>
      <c r="AW164" s="16"/>
      <c r="AX164" s="16"/>
      <c r="AY164" s="3" t="s">
        <v>163</v>
      </c>
      <c r="AZ164" s="16"/>
      <c r="BA164" s="16"/>
      <c r="BB164" s="16"/>
      <c r="BC164" s="16"/>
      <c r="BD164" s="16"/>
      <c r="BE164" s="142">
        <f t="shared" si="28"/>
        <v>0</v>
      </c>
      <c r="BF164" s="142">
        <f t="shared" si="29"/>
        <v>0</v>
      </c>
      <c r="BG164" s="142">
        <f t="shared" si="30"/>
        <v>0</v>
      </c>
      <c r="BH164" s="142">
        <f t="shared" si="31"/>
        <v>0</v>
      </c>
      <c r="BI164" s="142">
        <f t="shared" si="32"/>
        <v>0</v>
      </c>
      <c r="BJ164" s="3" t="s">
        <v>79</v>
      </c>
      <c r="BK164" s="142">
        <f t="shared" si="33"/>
        <v>0</v>
      </c>
      <c r="BL164" s="3" t="s">
        <v>170</v>
      </c>
      <c r="BM164" s="141" t="s">
        <v>274</v>
      </c>
    </row>
    <row r="165" spans="1:65" ht="16.5" customHeight="1">
      <c r="A165" s="16"/>
      <c r="B165" s="17"/>
      <c r="C165" s="130" t="s">
        <v>275</v>
      </c>
      <c r="D165" s="130" t="s">
        <v>166</v>
      </c>
      <c r="E165" s="131" t="s">
        <v>276</v>
      </c>
      <c r="F165" s="132" t="s">
        <v>277</v>
      </c>
      <c r="G165" s="133" t="s">
        <v>209</v>
      </c>
      <c r="H165" s="134">
        <v>1</v>
      </c>
      <c r="I165" s="135"/>
      <c r="J165" s="136">
        <f t="shared" si="24"/>
        <v>0</v>
      </c>
      <c r="K165" s="132" t="s">
        <v>1</v>
      </c>
      <c r="L165" s="17"/>
      <c r="M165" s="137" t="s">
        <v>1</v>
      </c>
      <c r="N165" s="138" t="s">
        <v>35</v>
      </c>
      <c r="O165" s="139">
        <v>0</v>
      </c>
      <c r="P165" s="139">
        <f t="shared" si="25"/>
        <v>0</v>
      </c>
      <c r="Q165" s="139">
        <v>0</v>
      </c>
      <c r="R165" s="139">
        <f t="shared" si="26"/>
        <v>0</v>
      </c>
      <c r="S165" s="139">
        <v>0</v>
      </c>
      <c r="T165" s="140">
        <f t="shared" si="27"/>
        <v>0</v>
      </c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41" t="s">
        <v>170</v>
      </c>
      <c r="AS165" s="16"/>
      <c r="AT165" s="141" t="s">
        <v>166</v>
      </c>
      <c r="AU165" s="141" t="s">
        <v>81</v>
      </c>
      <c r="AV165" s="16"/>
      <c r="AW165" s="16"/>
      <c r="AX165" s="16"/>
      <c r="AY165" s="3" t="s">
        <v>163</v>
      </c>
      <c r="AZ165" s="16"/>
      <c r="BA165" s="16"/>
      <c r="BB165" s="16"/>
      <c r="BC165" s="16"/>
      <c r="BD165" s="16"/>
      <c r="BE165" s="142">
        <f t="shared" si="28"/>
        <v>0</v>
      </c>
      <c r="BF165" s="142">
        <f t="shared" si="29"/>
        <v>0</v>
      </c>
      <c r="BG165" s="142">
        <f t="shared" si="30"/>
        <v>0</v>
      </c>
      <c r="BH165" s="142">
        <f t="shared" si="31"/>
        <v>0</v>
      </c>
      <c r="BI165" s="142">
        <f t="shared" si="32"/>
        <v>0</v>
      </c>
      <c r="BJ165" s="3" t="s">
        <v>79</v>
      </c>
      <c r="BK165" s="142">
        <f t="shared" si="33"/>
        <v>0</v>
      </c>
      <c r="BL165" s="3" t="s">
        <v>170</v>
      </c>
      <c r="BM165" s="141" t="s">
        <v>278</v>
      </c>
    </row>
    <row r="166" spans="1:65" ht="16.5" customHeight="1">
      <c r="A166" s="16"/>
      <c r="B166" s="17"/>
      <c r="C166" s="130" t="s">
        <v>279</v>
      </c>
      <c r="D166" s="130" t="s">
        <v>166</v>
      </c>
      <c r="E166" s="131" t="s">
        <v>280</v>
      </c>
      <c r="F166" s="132" t="s">
        <v>281</v>
      </c>
      <c r="G166" s="133" t="s">
        <v>209</v>
      </c>
      <c r="H166" s="134">
        <v>1</v>
      </c>
      <c r="I166" s="135"/>
      <c r="J166" s="136">
        <f t="shared" si="24"/>
        <v>0</v>
      </c>
      <c r="K166" s="132" t="s">
        <v>1</v>
      </c>
      <c r="L166" s="17"/>
      <c r="M166" s="137" t="s">
        <v>1</v>
      </c>
      <c r="N166" s="138" t="s">
        <v>35</v>
      </c>
      <c r="O166" s="139">
        <v>0</v>
      </c>
      <c r="P166" s="139">
        <f t="shared" si="25"/>
        <v>0</v>
      </c>
      <c r="Q166" s="139">
        <v>0</v>
      </c>
      <c r="R166" s="139">
        <f t="shared" si="26"/>
        <v>0</v>
      </c>
      <c r="S166" s="139">
        <v>0</v>
      </c>
      <c r="T166" s="140">
        <f t="shared" si="27"/>
        <v>0</v>
      </c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41" t="s">
        <v>170</v>
      </c>
      <c r="AS166" s="16"/>
      <c r="AT166" s="141" t="s">
        <v>166</v>
      </c>
      <c r="AU166" s="141" t="s">
        <v>81</v>
      </c>
      <c r="AV166" s="16"/>
      <c r="AW166" s="16"/>
      <c r="AX166" s="16"/>
      <c r="AY166" s="3" t="s">
        <v>163</v>
      </c>
      <c r="AZ166" s="16"/>
      <c r="BA166" s="16"/>
      <c r="BB166" s="16"/>
      <c r="BC166" s="16"/>
      <c r="BD166" s="16"/>
      <c r="BE166" s="142">
        <f t="shared" si="28"/>
        <v>0</v>
      </c>
      <c r="BF166" s="142">
        <f t="shared" si="29"/>
        <v>0</v>
      </c>
      <c r="BG166" s="142">
        <f t="shared" si="30"/>
        <v>0</v>
      </c>
      <c r="BH166" s="142">
        <f t="shared" si="31"/>
        <v>0</v>
      </c>
      <c r="BI166" s="142">
        <f t="shared" si="32"/>
        <v>0</v>
      </c>
      <c r="BJ166" s="3" t="s">
        <v>79</v>
      </c>
      <c r="BK166" s="142">
        <f t="shared" si="33"/>
        <v>0</v>
      </c>
      <c r="BL166" s="3" t="s">
        <v>170</v>
      </c>
      <c r="BM166" s="141" t="s">
        <v>282</v>
      </c>
    </row>
    <row r="167" spans="1:65" ht="21.75" customHeight="1">
      <c r="A167" s="16"/>
      <c r="B167" s="17"/>
      <c r="C167" s="130" t="s">
        <v>283</v>
      </c>
      <c r="D167" s="130" t="s">
        <v>166</v>
      </c>
      <c r="E167" s="131" t="s">
        <v>284</v>
      </c>
      <c r="F167" s="132" t="s">
        <v>285</v>
      </c>
      <c r="G167" s="133" t="s">
        <v>209</v>
      </c>
      <c r="H167" s="134">
        <v>1</v>
      </c>
      <c r="I167" s="135"/>
      <c r="J167" s="136">
        <f t="shared" si="24"/>
        <v>0</v>
      </c>
      <c r="K167" s="132" t="s">
        <v>1</v>
      </c>
      <c r="L167" s="17"/>
      <c r="M167" s="137" t="s">
        <v>1</v>
      </c>
      <c r="N167" s="138" t="s">
        <v>35</v>
      </c>
      <c r="O167" s="139">
        <v>0</v>
      </c>
      <c r="P167" s="139">
        <f t="shared" si="25"/>
        <v>0</v>
      </c>
      <c r="Q167" s="139">
        <v>0</v>
      </c>
      <c r="R167" s="139">
        <f t="shared" si="26"/>
        <v>0</v>
      </c>
      <c r="S167" s="139">
        <v>0</v>
      </c>
      <c r="T167" s="140">
        <f t="shared" si="27"/>
        <v>0</v>
      </c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41" t="s">
        <v>170</v>
      </c>
      <c r="AS167" s="16"/>
      <c r="AT167" s="141" t="s">
        <v>166</v>
      </c>
      <c r="AU167" s="141" t="s">
        <v>81</v>
      </c>
      <c r="AV167" s="16"/>
      <c r="AW167" s="16"/>
      <c r="AX167" s="16"/>
      <c r="AY167" s="3" t="s">
        <v>163</v>
      </c>
      <c r="AZ167" s="16"/>
      <c r="BA167" s="16"/>
      <c r="BB167" s="16"/>
      <c r="BC167" s="16"/>
      <c r="BD167" s="16"/>
      <c r="BE167" s="142">
        <f t="shared" si="28"/>
        <v>0</v>
      </c>
      <c r="BF167" s="142">
        <f t="shared" si="29"/>
        <v>0</v>
      </c>
      <c r="BG167" s="142">
        <f t="shared" si="30"/>
        <v>0</v>
      </c>
      <c r="BH167" s="142">
        <f t="shared" si="31"/>
        <v>0</v>
      </c>
      <c r="BI167" s="142">
        <f t="shared" si="32"/>
        <v>0</v>
      </c>
      <c r="BJ167" s="3" t="s">
        <v>79</v>
      </c>
      <c r="BK167" s="142">
        <f t="shared" si="33"/>
        <v>0</v>
      </c>
      <c r="BL167" s="3" t="s">
        <v>170</v>
      </c>
      <c r="BM167" s="141" t="s">
        <v>286</v>
      </c>
    </row>
    <row r="168" spans="1:65" ht="16.5" customHeight="1">
      <c r="A168" s="16"/>
      <c r="B168" s="17"/>
      <c r="C168" s="130" t="s">
        <v>287</v>
      </c>
      <c r="D168" s="130" t="s">
        <v>166</v>
      </c>
      <c r="E168" s="131" t="s">
        <v>288</v>
      </c>
      <c r="F168" s="132" t="s">
        <v>289</v>
      </c>
      <c r="G168" s="133" t="s">
        <v>189</v>
      </c>
      <c r="H168" s="134">
        <v>1</v>
      </c>
      <c r="I168" s="135"/>
      <c r="J168" s="136">
        <f t="shared" si="24"/>
        <v>0</v>
      </c>
      <c r="K168" s="132" t="s">
        <v>1</v>
      </c>
      <c r="L168" s="17"/>
      <c r="M168" s="137" t="s">
        <v>1</v>
      </c>
      <c r="N168" s="138" t="s">
        <v>35</v>
      </c>
      <c r="O168" s="139">
        <v>0</v>
      </c>
      <c r="P168" s="139">
        <f t="shared" si="25"/>
        <v>0</v>
      </c>
      <c r="Q168" s="139">
        <v>0</v>
      </c>
      <c r="R168" s="139">
        <f t="shared" si="26"/>
        <v>0</v>
      </c>
      <c r="S168" s="139">
        <v>0</v>
      </c>
      <c r="T168" s="140">
        <f t="shared" si="27"/>
        <v>0</v>
      </c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41" t="s">
        <v>170</v>
      </c>
      <c r="AS168" s="16"/>
      <c r="AT168" s="141" t="s">
        <v>166</v>
      </c>
      <c r="AU168" s="141" t="s">
        <v>81</v>
      </c>
      <c r="AV168" s="16"/>
      <c r="AW168" s="16"/>
      <c r="AX168" s="16"/>
      <c r="AY168" s="3" t="s">
        <v>163</v>
      </c>
      <c r="AZ168" s="16"/>
      <c r="BA168" s="16"/>
      <c r="BB168" s="16"/>
      <c r="BC168" s="16"/>
      <c r="BD168" s="16"/>
      <c r="BE168" s="142">
        <f t="shared" si="28"/>
        <v>0</v>
      </c>
      <c r="BF168" s="142">
        <f t="shared" si="29"/>
        <v>0</v>
      </c>
      <c r="BG168" s="142">
        <f t="shared" si="30"/>
        <v>0</v>
      </c>
      <c r="BH168" s="142">
        <f t="shared" si="31"/>
        <v>0</v>
      </c>
      <c r="BI168" s="142">
        <f t="shared" si="32"/>
        <v>0</v>
      </c>
      <c r="BJ168" s="3" t="s">
        <v>79</v>
      </c>
      <c r="BK168" s="142">
        <f t="shared" si="33"/>
        <v>0</v>
      </c>
      <c r="BL168" s="3" t="s">
        <v>170</v>
      </c>
      <c r="BM168" s="141" t="s">
        <v>290</v>
      </c>
    </row>
    <row r="169" spans="1:65" ht="16.5" customHeight="1">
      <c r="A169" s="16"/>
      <c r="B169" s="17"/>
      <c r="C169" s="130" t="s">
        <v>291</v>
      </c>
      <c r="D169" s="130" t="s">
        <v>166</v>
      </c>
      <c r="E169" s="131" t="s">
        <v>292</v>
      </c>
      <c r="F169" s="132" t="s">
        <v>293</v>
      </c>
      <c r="G169" s="133" t="s">
        <v>209</v>
      </c>
      <c r="H169" s="134">
        <v>1</v>
      </c>
      <c r="I169" s="135"/>
      <c r="J169" s="136">
        <f t="shared" si="24"/>
        <v>0</v>
      </c>
      <c r="K169" s="132" t="s">
        <v>1</v>
      </c>
      <c r="L169" s="17"/>
      <c r="M169" s="137" t="s">
        <v>1</v>
      </c>
      <c r="N169" s="138" t="s">
        <v>35</v>
      </c>
      <c r="O169" s="139">
        <v>0</v>
      </c>
      <c r="P169" s="139">
        <f t="shared" si="25"/>
        <v>0</v>
      </c>
      <c r="Q169" s="139">
        <v>0</v>
      </c>
      <c r="R169" s="139">
        <f t="shared" si="26"/>
        <v>0</v>
      </c>
      <c r="S169" s="139">
        <v>0</v>
      </c>
      <c r="T169" s="140">
        <f t="shared" si="27"/>
        <v>0</v>
      </c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41" t="s">
        <v>170</v>
      </c>
      <c r="AS169" s="16"/>
      <c r="AT169" s="141" t="s">
        <v>166</v>
      </c>
      <c r="AU169" s="141" t="s">
        <v>81</v>
      </c>
      <c r="AV169" s="16"/>
      <c r="AW169" s="16"/>
      <c r="AX169" s="16"/>
      <c r="AY169" s="3" t="s">
        <v>163</v>
      </c>
      <c r="AZ169" s="16"/>
      <c r="BA169" s="16"/>
      <c r="BB169" s="16"/>
      <c r="BC169" s="16"/>
      <c r="BD169" s="16"/>
      <c r="BE169" s="142">
        <f t="shared" si="28"/>
        <v>0</v>
      </c>
      <c r="BF169" s="142">
        <f t="shared" si="29"/>
        <v>0</v>
      </c>
      <c r="BG169" s="142">
        <f t="shared" si="30"/>
        <v>0</v>
      </c>
      <c r="BH169" s="142">
        <f t="shared" si="31"/>
        <v>0</v>
      </c>
      <c r="BI169" s="142">
        <f t="shared" si="32"/>
        <v>0</v>
      </c>
      <c r="BJ169" s="3" t="s">
        <v>79</v>
      </c>
      <c r="BK169" s="142">
        <f t="shared" si="33"/>
        <v>0</v>
      </c>
      <c r="BL169" s="3" t="s">
        <v>170</v>
      </c>
      <c r="BM169" s="141" t="s">
        <v>294</v>
      </c>
    </row>
    <row r="170" spans="1:65" ht="16.5" customHeight="1">
      <c r="A170" s="16"/>
      <c r="B170" s="17"/>
      <c r="C170" s="130" t="s">
        <v>295</v>
      </c>
      <c r="D170" s="130" t="s">
        <v>166</v>
      </c>
      <c r="E170" s="131" t="s">
        <v>296</v>
      </c>
      <c r="F170" s="132" t="s">
        <v>297</v>
      </c>
      <c r="G170" s="133" t="s">
        <v>189</v>
      </c>
      <c r="H170" s="134">
        <v>1</v>
      </c>
      <c r="I170" s="135"/>
      <c r="J170" s="136">
        <f t="shared" si="24"/>
        <v>0</v>
      </c>
      <c r="K170" s="132" t="s">
        <v>1</v>
      </c>
      <c r="L170" s="17"/>
      <c r="M170" s="137" t="s">
        <v>1</v>
      </c>
      <c r="N170" s="138" t="s">
        <v>35</v>
      </c>
      <c r="O170" s="139">
        <v>0</v>
      </c>
      <c r="P170" s="139">
        <f t="shared" si="25"/>
        <v>0</v>
      </c>
      <c r="Q170" s="139">
        <v>0</v>
      </c>
      <c r="R170" s="139">
        <f t="shared" si="26"/>
        <v>0</v>
      </c>
      <c r="S170" s="139">
        <v>0</v>
      </c>
      <c r="T170" s="140">
        <f t="shared" si="27"/>
        <v>0</v>
      </c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41" t="s">
        <v>170</v>
      </c>
      <c r="AS170" s="16"/>
      <c r="AT170" s="141" t="s">
        <v>166</v>
      </c>
      <c r="AU170" s="141" t="s">
        <v>81</v>
      </c>
      <c r="AV170" s="16"/>
      <c r="AW170" s="16"/>
      <c r="AX170" s="16"/>
      <c r="AY170" s="3" t="s">
        <v>163</v>
      </c>
      <c r="AZ170" s="16"/>
      <c r="BA170" s="16"/>
      <c r="BB170" s="16"/>
      <c r="BC170" s="16"/>
      <c r="BD170" s="16"/>
      <c r="BE170" s="142">
        <f t="shared" si="28"/>
        <v>0</v>
      </c>
      <c r="BF170" s="142">
        <f t="shared" si="29"/>
        <v>0</v>
      </c>
      <c r="BG170" s="142">
        <f t="shared" si="30"/>
        <v>0</v>
      </c>
      <c r="BH170" s="142">
        <f t="shared" si="31"/>
        <v>0</v>
      </c>
      <c r="BI170" s="142">
        <f t="shared" si="32"/>
        <v>0</v>
      </c>
      <c r="BJ170" s="3" t="s">
        <v>79</v>
      </c>
      <c r="BK170" s="142">
        <f t="shared" si="33"/>
        <v>0</v>
      </c>
      <c r="BL170" s="3" t="s">
        <v>170</v>
      </c>
      <c r="BM170" s="141" t="s">
        <v>298</v>
      </c>
    </row>
    <row r="171" spans="1:65" ht="22.5" customHeight="1">
      <c r="A171" s="118"/>
      <c r="B171" s="119"/>
      <c r="C171" s="118"/>
      <c r="D171" s="120" t="s">
        <v>70</v>
      </c>
      <c r="E171" s="128" t="s">
        <v>299</v>
      </c>
      <c r="F171" s="128" t="s">
        <v>300</v>
      </c>
      <c r="G171" s="118"/>
      <c r="H171" s="118"/>
      <c r="I171" s="118"/>
      <c r="J171" s="129">
        <f>BK171</f>
        <v>0</v>
      </c>
      <c r="K171" s="118"/>
      <c r="L171" s="119"/>
      <c r="M171" s="123"/>
      <c r="N171" s="118"/>
      <c r="O171" s="118"/>
      <c r="P171" s="124">
        <f>SUM(P172:P176)</f>
        <v>0</v>
      </c>
      <c r="Q171" s="118"/>
      <c r="R171" s="124">
        <f>SUM(R172:R176)</f>
        <v>0</v>
      </c>
      <c r="S171" s="118"/>
      <c r="T171" s="125">
        <f>SUM(T172:T176)</f>
        <v>0</v>
      </c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118"/>
      <c r="AH171" s="118"/>
      <c r="AI171" s="118"/>
      <c r="AJ171" s="118"/>
      <c r="AK171" s="118"/>
      <c r="AL171" s="118"/>
      <c r="AM171" s="118"/>
      <c r="AN171" s="118"/>
      <c r="AO171" s="118"/>
      <c r="AP171" s="118"/>
      <c r="AQ171" s="118"/>
      <c r="AR171" s="120" t="s">
        <v>79</v>
      </c>
      <c r="AS171" s="118"/>
      <c r="AT171" s="126" t="s">
        <v>70</v>
      </c>
      <c r="AU171" s="126" t="s">
        <v>79</v>
      </c>
      <c r="AV171" s="118"/>
      <c r="AW171" s="118"/>
      <c r="AX171" s="118"/>
      <c r="AY171" s="120" t="s">
        <v>163</v>
      </c>
      <c r="AZ171" s="118"/>
      <c r="BA171" s="118"/>
      <c r="BB171" s="118"/>
      <c r="BC171" s="118"/>
      <c r="BD171" s="118"/>
      <c r="BE171" s="118"/>
      <c r="BF171" s="118"/>
      <c r="BG171" s="118"/>
      <c r="BH171" s="118"/>
      <c r="BI171" s="118"/>
      <c r="BJ171" s="118"/>
      <c r="BK171" s="127">
        <f>SUM(BK172:BK176)</f>
        <v>0</v>
      </c>
      <c r="BL171" s="118"/>
      <c r="BM171" s="118"/>
    </row>
    <row r="172" spans="1:65" ht="16.5" customHeight="1">
      <c r="A172" s="16"/>
      <c r="B172" s="17"/>
      <c r="C172" s="130" t="s">
        <v>301</v>
      </c>
      <c r="D172" s="130" t="s">
        <v>166</v>
      </c>
      <c r="E172" s="131" t="s">
        <v>302</v>
      </c>
      <c r="F172" s="132" t="s">
        <v>303</v>
      </c>
      <c r="G172" s="133" t="s">
        <v>304</v>
      </c>
      <c r="H172" s="134">
        <v>83</v>
      </c>
      <c r="I172" s="135"/>
      <c r="J172" s="136">
        <f t="shared" ref="J172:J176" si="34">ROUND(I172*H172,2)</f>
        <v>0</v>
      </c>
      <c r="K172" s="132" t="s">
        <v>1</v>
      </c>
      <c r="L172" s="17"/>
      <c r="M172" s="137" t="s">
        <v>1</v>
      </c>
      <c r="N172" s="138" t="s">
        <v>35</v>
      </c>
      <c r="O172" s="139">
        <v>0</v>
      </c>
      <c r="P172" s="139">
        <f t="shared" ref="P172:P176" si="35">O172*H172</f>
        <v>0</v>
      </c>
      <c r="Q172" s="139">
        <v>0</v>
      </c>
      <c r="R172" s="139">
        <f t="shared" ref="R172:R176" si="36">Q172*H172</f>
        <v>0</v>
      </c>
      <c r="S172" s="139">
        <v>0</v>
      </c>
      <c r="T172" s="140">
        <f t="shared" ref="T172:T176" si="37">S172*H172</f>
        <v>0</v>
      </c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41" t="s">
        <v>170</v>
      </c>
      <c r="AS172" s="16"/>
      <c r="AT172" s="141" t="s">
        <v>166</v>
      </c>
      <c r="AU172" s="141" t="s">
        <v>81</v>
      </c>
      <c r="AV172" s="16"/>
      <c r="AW172" s="16"/>
      <c r="AX172" s="16"/>
      <c r="AY172" s="3" t="s">
        <v>163</v>
      </c>
      <c r="AZ172" s="16"/>
      <c r="BA172" s="16"/>
      <c r="BB172" s="16"/>
      <c r="BC172" s="16"/>
      <c r="BD172" s="16"/>
      <c r="BE172" s="142">
        <f t="shared" ref="BE172:BE176" si="38">IF(N172="základní",J172,0)</f>
        <v>0</v>
      </c>
      <c r="BF172" s="142">
        <f t="shared" ref="BF172:BF176" si="39">IF(N172="snížená",J172,0)</f>
        <v>0</v>
      </c>
      <c r="BG172" s="142">
        <f t="shared" ref="BG172:BG176" si="40">IF(N172="zákl. přenesená",J172,0)</f>
        <v>0</v>
      </c>
      <c r="BH172" s="142">
        <f t="shared" ref="BH172:BH176" si="41">IF(N172="sníž. přenesená",J172,0)</f>
        <v>0</v>
      </c>
      <c r="BI172" s="142">
        <f t="shared" ref="BI172:BI176" si="42">IF(N172="nulová",J172,0)</f>
        <v>0</v>
      </c>
      <c r="BJ172" s="3" t="s">
        <v>79</v>
      </c>
      <c r="BK172" s="142">
        <f t="shared" ref="BK172:BK176" si="43">ROUND(I172*H172,2)</f>
        <v>0</v>
      </c>
      <c r="BL172" s="3" t="s">
        <v>170</v>
      </c>
      <c r="BM172" s="141" t="s">
        <v>305</v>
      </c>
    </row>
    <row r="173" spans="1:65" ht="16.5" customHeight="1">
      <c r="A173" s="16"/>
      <c r="B173" s="17"/>
      <c r="C173" s="130" t="s">
        <v>306</v>
      </c>
      <c r="D173" s="130" t="s">
        <v>166</v>
      </c>
      <c r="E173" s="131" t="s">
        <v>307</v>
      </c>
      <c r="F173" s="132" t="s">
        <v>308</v>
      </c>
      <c r="G173" s="133" t="s">
        <v>304</v>
      </c>
      <c r="H173" s="134">
        <v>83</v>
      </c>
      <c r="I173" s="135"/>
      <c r="J173" s="136">
        <f t="shared" si="34"/>
        <v>0</v>
      </c>
      <c r="K173" s="132" t="s">
        <v>1</v>
      </c>
      <c r="L173" s="17"/>
      <c r="M173" s="137" t="s">
        <v>1</v>
      </c>
      <c r="N173" s="138" t="s">
        <v>35</v>
      </c>
      <c r="O173" s="139">
        <v>0</v>
      </c>
      <c r="P173" s="139">
        <f t="shared" si="35"/>
        <v>0</v>
      </c>
      <c r="Q173" s="139">
        <v>0</v>
      </c>
      <c r="R173" s="139">
        <f t="shared" si="36"/>
        <v>0</v>
      </c>
      <c r="S173" s="139">
        <v>0</v>
      </c>
      <c r="T173" s="140">
        <f t="shared" si="37"/>
        <v>0</v>
      </c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41" t="s">
        <v>170</v>
      </c>
      <c r="AS173" s="16"/>
      <c r="AT173" s="141" t="s">
        <v>166</v>
      </c>
      <c r="AU173" s="141" t="s">
        <v>81</v>
      </c>
      <c r="AV173" s="16"/>
      <c r="AW173" s="16"/>
      <c r="AX173" s="16"/>
      <c r="AY173" s="3" t="s">
        <v>163</v>
      </c>
      <c r="AZ173" s="16"/>
      <c r="BA173" s="16"/>
      <c r="BB173" s="16"/>
      <c r="BC173" s="16"/>
      <c r="BD173" s="16"/>
      <c r="BE173" s="142">
        <f t="shared" si="38"/>
        <v>0</v>
      </c>
      <c r="BF173" s="142">
        <f t="shared" si="39"/>
        <v>0</v>
      </c>
      <c r="BG173" s="142">
        <f t="shared" si="40"/>
        <v>0</v>
      </c>
      <c r="BH173" s="142">
        <f t="shared" si="41"/>
        <v>0</v>
      </c>
      <c r="BI173" s="142">
        <f t="shared" si="42"/>
        <v>0</v>
      </c>
      <c r="BJ173" s="3" t="s">
        <v>79</v>
      </c>
      <c r="BK173" s="142">
        <f t="shared" si="43"/>
        <v>0</v>
      </c>
      <c r="BL173" s="3" t="s">
        <v>170</v>
      </c>
      <c r="BM173" s="141" t="s">
        <v>309</v>
      </c>
    </row>
    <row r="174" spans="1:65" ht="16.5" customHeight="1">
      <c r="A174" s="16"/>
      <c r="B174" s="17"/>
      <c r="C174" s="130" t="s">
        <v>310</v>
      </c>
      <c r="D174" s="130" t="s">
        <v>166</v>
      </c>
      <c r="E174" s="131" t="s">
        <v>311</v>
      </c>
      <c r="F174" s="132" t="s">
        <v>312</v>
      </c>
      <c r="G174" s="133" t="s">
        <v>304</v>
      </c>
      <c r="H174" s="134">
        <v>83</v>
      </c>
      <c r="I174" s="135"/>
      <c r="J174" s="136">
        <f t="shared" si="34"/>
        <v>0</v>
      </c>
      <c r="K174" s="132" t="s">
        <v>1</v>
      </c>
      <c r="L174" s="17"/>
      <c r="M174" s="137" t="s">
        <v>1</v>
      </c>
      <c r="N174" s="138" t="s">
        <v>35</v>
      </c>
      <c r="O174" s="139">
        <v>0</v>
      </c>
      <c r="P174" s="139">
        <f t="shared" si="35"/>
        <v>0</v>
      </c>
      <c r="Q174" s="139">
        <v>0</v>
      </c>
      <c r="R174" s="139">
        <f t="shared" si="36"/>
        <v>0</v>
      </c>
      <c r="S174" s="139">
        <v>0</v>
      </c>
      <c r="T174" s="140">
        <f t="shared" si="37"/>
        <v>0</v>
      </c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41" t="s">
        <v>170</v>
      </c>
      <c r="AS174" s="16"/>
      <c r="AT174" s="141" t="s">
        <v>166</v>
      </c>
      <c r="AU174" s="141" t="s">
        <v>81</v>
      </c>
      <c r="AV174" s="16"/>
      <c r="AW174" s="16"/>
      <c r="AX174" s="16"/>
      <c r="AY174" s="3" t="s">
        <v>163</v>
      </c>
      <c r="AZ174" s="16"/>
      <c r="BA174" s="16"/>
      <c r="BB174" s="16"/>
      <c r="BC174" s="16"/>
      <c r="BD174" s="16"/>
      <c r="BE174" s="142">
        <f t="shared" si="38"/>
        <v>0</v>
      </c>
      <c r="BF174" s="142">
        <f t="shared" si="39"/>
        <v>0</v>
      </c>
      <c r="BG174" s="142">
        <f t="shared" si="40"/>
        <v>0</v>
      </c>
      <c r="BH174" s="142">
        <f t="shared" si="41"/>
        <v>0</v>
      </c>
      <c r="BI174" s="142">
        <f t="shared" si="42"/>
        <v>0</v>
      </c>
      <c r="BJ174" s="3" t="s">
        <v>79</v>
      </c>
      <c r="BK174" s="142">
        <f t="shared" si="43"/>
        <v>0</v>
      </c>
      <c r="BL174" s="3" t="s">
        <v>170</v>
      </c>
      <c r="BM174" s="141" t="s">
        <v>313</v>
      </c>
    </row>
    <row r="175" spans="1:65" ht="16.5" customHeight="1">
      <c r="A175" s="16"/>
      <c r="B175" s="17"/>
      <c r="C175" s="130" t="s">
        <v>314</v>
      </c>
      <c r="D175" s="130" t="s">
        <v>166</v>
      </c>
      <c r="E175" s="131" t="s">
        <v>315</v>
      </c>
      <c r="F175" s="132" t="s">
        <v>316</v>
      </c>
      <c r="G175" s="133" t="s">
        <v>304</v>
      </c>
      <c r="H175" s="134">
        <v>83</v>
      </c>
      <c r="I175" s="135"/>
      <c r="J175" s="136">
        <f t="shared" si="34"/>
        <v>0</v>
      </c>
      <c r="K175" s="132" t="s">
        <v>1</v>
      </c>
      <c r="L175" s="17"/>
      <c r="M175" s="137" t="s">
        <v>1</v>
      </c>
      <c r="N175" s="138" t="s">
        <v>35</v>
      </c>
      <c r="O175" s="139">
        <v>0</v>
      </c>
      <c r="P175" s="139">
        <f t="shared" si="35"/>
        <v>0</v>
      </c>
      <c r="Q175" s="139">
        <v>0</v>
      </c>
      <c r="R175" s="139">
        <f t="shared" si="36"/>
        <v>0</v>
      </c>
      <c r="S175" s="139">
        <v>0</v>
      </c>
      <c r="T175" s="140">
        <f t="shared" si="37"/>
        <v>0</v>
      </c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41" t="s">
        <v>170</v>
      </c>
      <c r="AS175" s="16"/>
      <c r="AT175" s="141" t="s">
        <v>166</v>
      </c>
      <c r="AU175" s="141" t="s">
        <v>81</v>
      </c>
      <c r="AV175" s="16"/>
      <c r="AW175" s="16"/>
      <c r="AX175" s="16"/>
      <c r="AY175" s="3" t="s">
        <v>163</v>
      </c>
      <c r="AZ175" s="16"/>
      <c r="BA175" s="16"/>
      <c r="BB175" s="16"/>
      <c r="BC175" s="16"/>
      <c r="BD175" s="16"/>
      <c r="BE175" s="142">
        <f t="shared" si="38"/>
        <v>0</v>
      </c>
      <c r="BF175" s="142">
        <f t="shared" si="39"/>
        <v>0</v>
      </c>
      <c r="BG175" s="142">
        <f t="shared" si="40"/>
        <v>0</v>
      </c>
      <c r="BH175" s="142">
        <f t="shared" si="41"/>
        <v>0</v>
      </c>
      <c r="BI175" s="142">
        <f t="shared" si="42"/>
        <v>0</v>
      </c>
      <c r="BJ175" s="3" t="s">
        <v>79</v>
      </c>
      <c r="BK175" s="142">
        <f t="shared" si="43"/>
        <v>0</v>
      </c>
      <c r="BL175" s="3" t="s">
        <v>170</v>
      </c>
      <c r="BM175" s="141" t="s">
        <v>317</v>
      </c>
    </row>
    <row r="176" spans="1:65" ht="16.5" customHeight="1">
      <c r="A176" s="16"/>
      <c r="B176" s="17"/>
      <c r="C176" s="130" t="s">
        <v>318</v>
      </c>
      <c r="D176" s="130" t="s">
        <v>166</v>
      </c>
      <c r="E176" s="131" t="s">
        <v>319</v>
      </c>
      <c r="F176" s="132" t="s">
        <v>320</v>
      </c>
      <c r="G176" s="133" t="s">
        <v>304</v>
      </c>
      <c r="H176" s="134">
        <v>83</v>
      </c>
      <c r="I176" s="135"/>
      <c r="J176" s="136">
        <f t="shared" si="34"/>
        <v>0</v>
      </c>
      <c r="K176" s="132" t="s">
        <v>1</v>
      </c>
      <c r="L176" s="17"/>
      <c r="M176" s="137" t="s">
        <v>1</v>
      </c>
      <c r="N176" s="138" t="s">
        <v>35</v>
      </c>
      <c r="O176" s="139">
        <v>0</v>
      </c>
      <c r="P176" s="139">
        <f t="shared" si="35"/>
        <v>0</v>
      </c>
      <c r="Q176" s="139">
        <v>0</v>
      </c>
      <c r="R176" s="139">
        <f t="shared" si="36"/>
        <v>0</v>
      </c>
      <c r="S176" s="139">
        <v>0</v>
      </c>
      <c r="T176" s="140">
        <f t="shared" si="37"/>
        <v>0</v>
      </c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41" t="s">
        <v>170</v>
      </c>
      <c r="AS176" s="16"/>
      <c r="AT176" s="141" t="s">
        <v>166</v>
      </c>
      <c r="AU176" s="141" t="s">
        <v>81</v>
      </c>
      <c r="AV176" s="16"/>
      <c r="AW176" s="16"/>
      <c r="AX176" s="16"/>
      <c r="AY176" s="3" t="s">
        <v>163</v>
      </c>
      <c r="AZ176" s="16"/>
      <c r="BA176" s="16"/>
      <c r="BB176" s="16"/>
      <c r="BC176" s="16"/>
      <c r="BD176" s="16"/>
      <c r="BE176" s="142">
        <f t="shared" si="38"/>
        <v>0</v>
      </c>
      <c r="BF176" s="142">
        <f t="shared" si="39"/>
        <v>0</v>
      </c>
      <c r="BG176" s="142">
        <f t="shared" si="40"/>
        <v>0</v>
      </c>
      <c r="BH176" s="142">
        <f t="shared" si="41"/>
        <v>0</v>
      </c>
      <c r="BI176" s="142">
        <f t="shared" si="42"/>
        <v>0</v>
      </c>
      <c r="BJ176" s="3" t="s">
        <v>79</v>
      </c>
      <c r="BK176" s="142">
        <f t="shared" si="43"/>
        <v>0</v>
      </c>
      <c r="BL176" s="3" t="s">
        <v>170</v>
      </c>
      <c r="BM176" s="141" t="s">
        <v>321</v>
      </c>
    </row>
    <row r="177" spans="1:65" ht="22.5" customHeight="1">
      <c r="A177" s="118"/>
      <c r="B177" s="119"/>
      <c r="C177" s="118"/>
      <c r="D177" s="120" t="s">
        <v>70</v>
      </c>
      <c r="E177" s="128" t="s">
        <v>322</v>
      </c>
      <c r="F177" s="128" t="s">
        <v>323</v>
      </c>
      <c r="G177" s="118"/>
      <c r="H177" s="118"/>
      <c r="I177" s="118"/>
      <c r="J177" s="129">
        <f>BK177</f>
        <v>0</v>
      </c>
      <c r="K177" s="118"/>
      <c r="L177" s="119"/>
      <c r="M177" s="123"/>
      <c r="N177" s="118"/>
      <c r="O177" s="118"/>
      <c r="P177" s="124">
        <f>P178</f>
        <v>0</v>
      </c>
      <c r="Q177" s="118"/>
      <c r="R177" s="124">
        <f>R178</f>
        <v>0</v>
      </c>
      <c r="S177" s="118"/>
      <c r="T177" s="125">
        <f>T178</f>
        <v>0</v>
      </c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  <c r="AI177" s="118"/>
      <c r="AJ177" s="118"/>
      <c r="AK177" s="118"/>
      <c r="AL177" s="118"/>
      <c r="AM177" s="118"/>
      <c r="AN177" s="118"/>
      <c r="AO177" s="118"/>
      <c r="AP177" s="118"/>
      <c r="AQ177" s="118"/>
      <c r="AR177" s="120" t="s">
        <v>79</v>
      </c>
      <c r="AS177" s="118"/>
      <c r="AT177" s="126" t="s">
        <v>70</v>
      </c>
      <c r="AU177" s="126" t="s">
        <v>79</v>
      </c>
      <c r="AV177" s="118"/>
      <c r="AW177" s="118"/>
      <c r="AX177" s="118"/>
      <c r="AY177" s="120" t="s">
        <v>163</v>
      </c>
      <c r="AZ177" s="118"/>
      <c r="BA177" s="118"/>
      <c r="BB177" s="118"/>
      <c r="BC177" s="118"/>
      <c r="BD177" s="118"/>
      <c r="BE177" s="118"/>
      <c r="BF177" s="118"/>
      <c r="BG177" s="118"/>
      <c r="BH177" s="118"/>
      <c r="BI177" s="118"/>
      <c r="BJ177" s="118"/>
      <c r="BK177" s="127">
        <f>BK178</f>
        <v>0</v>
      </c>
      <c r="BL177" s="118"/>
      <c r="BM177" s="118"/>
    </row>
    <row r="178" spans="1:65" ht="16.5" customHeight="1">
      <c r="A178" s="16"/>
      <c r="B178" s="17"/>
      <c r="C178" s="130" t="s">
        <v>324</v>
      </c>
      <c r="D178" s="130" t="s">
        <v>166</v>
      </c>
      <c r="E178" s="131" t="s">
        <v>325</v>
      </c>
      <c r="F178" s="132" t="s">
        <v>326</v>
      </c>
      <c r="G178" s="133" t="s">
        <v>169</v>
      </c>
      <c r="H178" s="134">
        <v>4</v>
      </c>
      <c r="I178" s="135"/>
      <c r="J178" s="136">
        <f>ROUND(I178*H178,2)</f>
        <v>0</v>
      </c>
      <c r="K178" s="132" t="s">
        <v>1</v>
      </c>
      <c r="L178" s="17"/>
      <c r="M178" s="137" t="s">
        <v>1</v>
      </c>
      <c r="N178" s="138" t="s">
        <v>35</v>
      </c>
      <c r="O178" s="139">
        <v>0</v>
      </c>
      <c r="P178" s="139">
        <f>O178*H178</f>
        <v>0</v>
      </c>
      <c r="Q178" s="139">
        <v>0</v>
      </c>
      <c r="R178" s="139">
        <f>Q178*H178</f>
        <v>0</v>
      </c>
      <c r="S178" s="139">
        <v>0</v>
      </c>
      <c r="T178" s="140">
        <f>S178*H178</f>
        <v>0</v>
      </c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41" t="s">
        <v>170</v>
      </c>
      <c r="AS178" s="16"/>
      <c r="AT178" s="141" t="s">
        <v>166</v>
      </c>
      <c r="AU178" s="141" t="s">
        <v>81</v>
      </c>
      <c r="AV178" s="16"/>
      <c r="AW178" s="16"/>
      <c r="AX178" s="16"/>
      <c r="AY178" s="3" t="s">
        <v>163</v>
      </c>
      <c r="AZ178" s="16"/>
      <c r="BA178" s="16"/>
      <c r="BB178" s="16"/>
      <c r="BC178" s="16"/>
      <c r="BD178" s="16"/>
      <c r="BE178" s="142">
        <f>IF(N178="základní",J178,0)</f>
        <v>0</v>
      </c>
      <c r="BF178" s="142">
        <f>IF(N178="snížená",J178,0)</f>
        <v>0</v>
      </c>
      <c r="BG178" s="142">
        <f>IF(N178="zákl. přenesená",J178,0)</f>
        <v>0</v>
      </c>
      <c r="BH178" s="142">
        <f>IF(N178="sníž. přenesená",J178,0)</f>
        <v>0</v>
      </c>
      <c r="BI178" s="142">
        <f>IF(N178="nulová",J178,0)</f>
        <v>0</v>
      </c>
      <c r="BJ178" s="3" t="s">
        <v>79</v>
      </c>
      <c r="BK178" s="142">
        <f>ROUND(I178*H178,2)</f>
        <v>0</v>
      </c>
      <c r="BL178" s="3" t="s">
        <v>170</v>
      </c>
      <c r="BM178" s="141" t="s">
        <v>327</v>
      </c>
    </row>
    <row r="179" spans="1:65" ht="22.5" customHeight="1">
      <c r="A179" s="118"/>
      <c r="B179" s="119"/>
      <c r="C179" s="118"/>
      <c r="D179" s="120" t="s">
        <v>70</v>
      </c>
      <c r="E179" s="128" t="s">
        <v>328</v>
      </c>
      <c r="F179" s="128" t="s">
        <v>329</v>
      </c>
      <c r="G179" s="118"/>
      <c r="H179" s="118"/>
      <c r="I179" s="118"/>
      <c r="J179" s="129">
        <f>BK179</f>
        <v>0</v>
      </c>
      <c r="K179" s="118"/>
      <c r="L179" s="119"/>
      <c r="M179" s="123"/>
      <c r="N179" s="118"/>
      <c r="O179" s="118"/>
      <c r="P179" s="124">
        <f>P180</f>
        <v>0</v>
      </c>
      <c r="Q179" s="118"/>
      <c r="R179" s="124">
        <f>R180</f>
        <v>0</v>
      </c>
      <c r="S179" s="118"/>
      <c r="T179" s="125">
        <f>T180</f>
        <v>0</v>
      </c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  <c r="AI179" s="118"/>
      <c r="AJ179" s="118"/>
      <c r="AK179" s="118"/>
      <c r="AL179" s="118"/>
      <c r="AM179" s="118"/>
      <c r="AN179" s="118"/>
      <c r="AO179" s="118"/>
      <c r="AP179" s="118"/>
      <c r="AQ179" s="118"/>
      <c r="AR179" s="120" t="s">
        <v>79</v>
      </c>
      <c r="AS179" s="118"/>
      <c r="AT179" s="126" t="s">
        <v>70</v>
      </c>
      <c r="AU179" s="126" t="s">
        <v>79</v>
      </c>
      <c r="AV179" s="118"/>
      <c r="AW179" s="118"/>
      <c r="AX179" s="118"/>
      <c r="AY179" s="120" t="s">
        <v>163</v>
      </c>
      <c r="AZ179" s="118"/>
      <c r="BA179" s="118"/>
      <c r="BB179" s="118"/>
      <c r="BC179" s="118"/>
      <c r="BD179" s="118"/>
      <c r="BE179" s="118"/>
      <c r="BF179" s="118"/>
      <c r="BG179" s="118"/>
      <c r="BH179" s="118"/>
      <c r="BI179" s="118"/>
      <c r="BJ179" s="118"/>
      <c r="BK179" s="127">
        <f>BK180</f>
        <v>0</v>
      </c>
      <c r="BL179" s="118"/>
      <c r="BM179" s="118"/>
    </row>
    <row r="180" spans="1:65" ht="16.5" customHeight="1">
      <c r="A180" s="16"/>
      <c r="B180" s="17"/>
      <c r="C180" s="130" t="s">
        <v>330</v>
      </c>
      <c r="D180" s="130" t="s">
        <v>166</v>
      </c>
      <c r="E180" s="131" t="s">
        <v>331</v>
      </c>
      <c r="F180" s="132" t="s">
        <v>332</v>
      </c>
      <c r="G180" s="133" t="s">
        <v>304</v>
      </c>
      <c r="H180" s="134">
        <v>23.48</v>
      </c>
      <c r="I180" s="135"/>
      <c r="J180" s="136">
        <f>ROUND(I180*H180,2)</f>
        <v>0</v>
      </c>
      <c r="K180" s="132" t="s">
        <v>1</v>
      </c>
      <c r="L180" s="17"/>
      <c r="M180" s="137" t="s">
        <v>1</v>
      </c>
      <c r="N180" s="138" t="s">
        <v>35</v>
      </c>
      <c r="O180" s="139">
        <v>0</v>
      </c>
      <c r="P180" s="139">
        <f>O180*H180</f>
        <v>0</v>
      </c>
      <c r="Q180" s="139">
        <v>0</v>
      </c>
      <c r="R180" s="139">
        <f>Q180*H180</f>
        <v>0</v>
      </c>
      <c r="S180" s="139">
        <v>0</v>
      </c>
      <c r="T180" s="140">
        <f>S180*H180</f>
        <v>0</v>
      </c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41" t="s">
        <v>170</v>
      </c>
      <c r="AS180" s="16"/>
      <c r="AT180" s="141" t="s">
        <v>166</v>
      </c>
      <c r="AU180" s="141" t="s">
        <v>81</v>
      </c>
      <c r="AV180" s="16"/>
      <c r="AW180" s="16"/>
      <c r="AX180" s="16"/>
      <c r="AY180" s="3" t="s">
        <v>163</v>
      </c>
      <c r="AZ180" s="16"/>
      <c r="BA180" s="16"/>
      <c r="BB180" s="16"/>
      <c r="BC180" s="16"/>
      <c r="BD180" s="16"/>
      <c r="BE180" s="142">
        <f>IF(N180="základní",J180,0)</f>
        <v>0</v>
      </c>
      <c r="BF180" s="142">
        <f>IF(N180="snížená",J180,0)</f>
        <v>0</v>
      </c>
      <c r="BG180" s="142">
        <f>IF(N180="zákl. přenesená",J180,0)</f>
        <v>0</v>
      </c>
      <c r="BH180" s="142">
        <f>IF(N180="sníž. přenesená",J180,0)</f>
        <v>0</v>
      </c>
      <c r="BI180" s="142">
        <f>IF(N180="nulová",J180,0)</f>
        <v>0</v>
      </c>
      <c r="BJ180" s="3" t="s">
        <v>79</v>
      </c>
      <c r="BK180" s="142">
        <f>ROUND(I180*H180,2)</f>
        <v>0</v>
      </c>
      <c r="BL180" s="3" t="s">
        <v>170</v>
      </c>
      <c r="BM180" s="141" t="s">
        <v>333</v>
      </c>
    </row>
    <row r="181" spans="1:65" ht="22.5" customHeight="1">
      <c r="A181" s="118"/>
      <c r="B181" s="119"/>
      <c r="C181" s="118"/>
      <c r="D181" s="120" t="s">
        <v>70</v>
      </c>
      <c r="E181" s="128" t="s">
        <v>175</v>
      </c>
      <c r="F181" s="128" t="s">
        <v>334</v>
      </c>
      <c r="G181" s="118"/>
      <c r="H181" s="118"/>
      <c r="I181" s="118"/>
      <c r="J181" s="129">
        <f>BK181</f>
        <v>0</v>
      </c>
      <c r="K181" s="118"/>
      <c r="L181" s="119"/>
      <c r="M181" s="123"/>
      <c r="N181" s="118"/>
      <c r="O181" s="118"/>
      <c r="P181" s="124">
        <f>P182</f>
        <v>1.8240000000000001</v>
      </c>
      <c r="Q181" s="118"/>
      <c r="R181" s="124">
        <f>R182</f>
        <v>4.5879999999999997E-2</v>
      </c>
      <c r="S181" s="118"/>
      <c r="T181" s="125">
        <f>T182</f>
        <v>0</v>
      </c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  <c r="AI181" s="118"/>
      <c r="AJ181" s="118"/>
      <c r="AK181" s="118"/>
      <c r="AL181" s="118"/>
      <c r="AM181" s="118"/>
      <c r="AN181" s="118"/>
      <c r="AO181" s="118"/>
      <c r="AP181" s="118"/>
      <c r="AQ181" s="118"/>
      <c r="AR181" s="120" t="s">
        <v>79</v>
      </c>
      <c r="AS181" s="118"/>
      <c r="AT181" s="126" t="s">
        <v>70</v>
      </c>
      <c r="AU181" s="126" t="s">
        <v>79</v>
      </c>
      <c r="AV181" s="118"/>
      <c r="AW181" s="118"/>
      <c r="AX181" s="118"/>
      <c r="AY181" s="120" t="s">
        <v>163</v>
      </c>
      <c r="AZ181" s="118"/>
      <c r="BA181" s="118"/>
      <c r="BB181" s="118"/>
      <c r="BC181" s="118"/>
      <c r="BD181" s="118"/>
      <c r="BE181" s="118"/>
      <c r="BF181" s="118"/>
      <c r="BG181" s="118"/>
      <c r="BH181" s="118"/>
      <c r="BI181" s="118"/>
      <c r="BJ181" s="118"/>
      <c r="BK181" s="127">
        <f>BK182</f>
        <v>0</v>
      </c>
      <c r="BL181" s="118"/>
      <c r="BM181" s="118"/>
    </row>
    <row r="182" spans="1:65" ht="24" customHeight="1">
      <c r="A182" s="16"/>
      <c r="B182" s="17"/>
      <c r="C182" s="130" t="s">
        <v>335</v>
      </c>
      <c r="D182" s="130" t="s">
        <v>166</v>
      </c>
      <c r="E182" s="131" t="s">
        <v>336</v>
      </c>
      <c r="F182" s="132" t="s">
        <v>337</v>
      </c>
      <c r="G182" s="133" t="s">
        <v>338</v>
      </c>
      <c r="H182" s="134">
        <v>4</v>
      </c>
      <c r="I182" s="135"/>
      <c r="J182" s="136">
        <f>ROUND(I182*H182,2)</f>
        <v>0</v>
      </c>
      <c r="K182" s="132" t="s">
        <v>339</v>
      </c>
      <c r="L182" s="17"/>
      <c r="M182" s="137" t="s">
        <v>1</v>
      </c>
      <c r="N182" s="138" t="s">
        <v>35</v>
      </c>
      <c r="O182" s="139">
        <v>0.45600000000000002</v>
      </c>
      <c r="P182" s="139">
        <f>O182*H182</f>
        <v>1.8240000000000001</v>
      </c>
      <c r="Q182" s="139">
        <v>1.1469999999999999E-2</v>
      </c>
      <c r="R182" s="139">
        <f>Q182*H182</f>
        <v>4.5879999999999997E-2</v>
      </c>
      <c r="S182" s="139">
        <v>0</v>
      </c>
      <c r="T182" s="140">
        <f>S182*H182</f>
        <v>0</v>
      </c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41" t="s">
        <v>170</v>
      </c>
      <c r="AS182" s="16"/>
      <c r="AT182" s="141" t="s">
        <v>166</v>
      </c>
      <c r="AU182" s="141" t="s">
        <v>81</v>
      </c>
      <c r="AV182" s="16"/>
      <c r="AW182" s="16"/>
      <c r="AX182" s="16"/>
      <c r="AY182" s="3" t="s">
        <v>163</v>
      </c>
      <c r="AZ182" s="16"/>
      <c r="BA182" s="16"/>
      <c r="BB182" s="16"/>
      <c r="BC182" s="16"/>
      <c r="BD182" s="16"/>
      <c r="BE182" s="142">
        <f>IF(N182="základní",J182,0)</f>
        <v>0</v>
      </c>
      <c r="BF182" s="142">
        <f>IF(N182="snížená",J182,0)</f>
        <v>0</v>
      </c>
      <c r="BG182" s="142">
        <f>IF(N182="zákl. přenesená",J182,0)</f>
        <v>0</v>
      </c>
      <c r="BH182" s="142">
        <f>IF(N182="sníž. přenesená",J182,0)</f>
        <v>0</v>
      </c>
      <c r="BI182" s="142">
        <f>IF(N182="nulová",J182,0)</f>
        <v>0</v>
      </c>
      <c r="BJ182" s="3" t="s">
        <v>79</v>
      </c>
      <c r="BK182" s="142">
        <f>ROUND(I182*H182,2)</f>
        <v>0</v>
      </c>
      <c r="BL182" s="3" t="s">
        <v>170</v>
      </c>
      <c r="BM182" s="141" t="s">
        <v>340</v>
      </c>
    </row>
    <row r="183" spans="1:65" ht="22.5" customHeight="1">
      <c r="A183" s="118"/>
      <c r="B183" s="119"/>
      <c r="C183" s="118"/>
      <c r="D183" s="120" t="s">
        <v>70</v>
      </c>
      <c r="E183" s="128" t="s">
        <v>186</v>
      </c>
      <c r="F183" s="128" t="s">
        <v>341</v>
      </c>
      <c r="G183" s="118"/>
      <c r="H183" s="118"/>
      <c r="I183" s="118"/>
      <c r="J183" s="129">
        <f>BK183</f>
        <v>0</v>
      </c>
      <c r="K183" s="118"/>
      <c r="L183" s="119"/>
      <c r="M183" s="123"/>
      <c r="N183" s="118"/>
      <c r="O183" s="118"/>
      <c r="P183" s="124">
        <f>SUM(P184:P186)</f>
        <v>110.85969999999999</v>
      </c>
      <c r="Q183" s="118"/>
      <c r="R183" s="124">
        <f>SUM(R184:R186)</f>
        <v>6.7683238000000001</v>
      </c>
      <c r="S183" s="118"/>
      <c r="T183" s="125">
        <f>SUM(T184:T186)</f>
        <v>0</v>
      </c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  <c r="AI183" s="118"/>
      <c r="AJ183" s="118"/>
      <c r="AK183" s="118"/>
      <c r="AL183" s="118"/>
      <c r="AM183" s="118"/>
      <c r="AN183" s="118"/>
      <c r="AO183" s="118"/>
      <c r="AP183" s="118"/>
      <c r="AQ183" s="118"/>
      <c r="AR183" s="120" t="s">
        <v>79</v>
      </c>
      <c r="AS183" s="118"/>
      <c r="AT183" s="126" t="s">
        <v>70</v>
      </c>
      <c r="AU183" s="126" t="s">
        <v>79</v>
      </c>
      <c r="AV183" s="118"/>
      <c r="AW183" s="118"/>
      <c r="AX183" s="118"/>
      <c r="AY183" s="120" t="s">
        <v>163</v>
      </c>
      <c r="AZ183" s="118"/>
      <c r="BA183" s="118"/>
      <c r="BB183" s="118"/>
      <c r="BC183" s="118"/>
      <c r="BD183" s="118"/>
      <c r="BE183" s="118"/>
      <c r="BF183" s="118"/>
      <c r="BG183" s="118"/>
      <c r="BH183" s="118"/>
      <c r="BI183" s="118"/>
      <c r="BJ183" s="118"/>
      <c r="BK183" s="127">
        <f>SUM(BK184:BK186)</f>
        <v>0</v>
      </c>
      <c r="BL183" s="118"/>
      <c r="BM183" s="118"/>
    </row>
    <row r="184" spans="1:65" ht="24" customHeight="1">
      <c r="A184" s="16"/>
      <c r="B184" s="17"/>
      <c r="C184" s="130" t="s">
        <v>342</v>
      </c>
      <c r="D184" s="130" t="s">
        <v>166</v>
      </c>
      <c r="E184" s="131" t="s">
        <v>343</v>
      </c>
      <c r="F184" s="132" t="s">
        <v>344</v>
      </c>
      <c r="G184" s="133" t="s">
        <v>304</v>
      </c>
      <c r="H184" s="134">
        <v>178.01</v>
      </c>
      <c r="I184" s="135"/>
      <c r="J184" s="136">
        <f t="shared" ref="J184:J186" si="44">ROUND(I184*H184,2)</f>
        <v>0</v>
      </c>
      <c r="K184" s="132" t="s">
        <v>339</v>
      </c>
      <c r="L184" s="17"/>
      <c r="M184" s="137" t="s">
        <v>1</v>
      </c>
      <c r="N184" s="138" t="s">
        <v>35</v>
      </c>
      <c r="O184" s="139">
        <v>0.47</v>
      </c>
      <c r="P184" s="139">
        <f t="shared" ref="P184:P186" si="45">O184*H184</f>
        <v>83.664699999999996</v>
      </c>
      <c r="Q184" s="139">
        <v>1.8380000000000001E-2</v>
      </c>
      <c r="R184" s="139">
        <f t="shared" ref="R184:R186" si="46">Q184*H184</f>
        <v>3.2718237999999999</v>
      </c>
      <c r="S184" s="139">
        <v>0</v>
      </c>
      <c r="T184" s="140">
        <f t="shared" ref="T184:T186" si="47">S184*H184</f>
        <v>0</v>
      </c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41" t="s">
        <v>170</v>
      </c>
      <c r="AS184" s="16"/>
      <c r="AT184" s="141" t="s">
        <v>166</v>
      </c>
      <c r="AU184" s="141" t="s">
        <v>81</v>
      </c>
      <c r="AV184" s="16"/>
      <c r="AW184" s="16"/>
      <c r="AX184" s="16"/>
      <c r="AY184" s="3" t="s">
        <v>163</v>
      </c>
      <c r="AZ184" s="16"/>
      <c r="BA184" s="16"/>
      <c r="BB184" s="16"/>
      <c r="BC184" s="16"/>
      <c r="BD184" s="16"/>
      <c r="BE184" s="142">
        <f t="shared" ref="BE184:BE186" si="48">IF(N184="základní",J184,0)</f>
        <v>0</v>
      </c>
      <c r="BF184" s="142">
        <f t="shared" ref="BF184:BF186" si="49">IF(N184="snížená",J184,0)</f>
        <v>0</v>
      </c>
      <c r="BG184" s="142">
        <f t="shared" ref="BG184:BG186" si="50">IF(N184="zákl. přenesená",J184,0)</f>
        <v>0</v>
      </c>
      <c r="BH184" s="142">
        <f t="shared" ref="BH184:BH186" si="51">IF(N184="sníž. přenesená",J184,0)</f>
        <v>0</v>
      </c>
      <c r="BI184" s="142">
        <f t="shared" ref="BI184:BI186" si="52">IF(N184="nulová",J184,0)</f>
        <v>0</v>
      </c>
      <c r="BJ184" s="3" t="s">
        <v>79</v>
      </c>
      <c r="BK184" s="142">
        <f t="shared" ref="BK184:BK186" si="53">ROUND(I184*H184,2)</f>
        <v>0</v>
      </c>
      <c r="BL184" s="3" t="s">
        <v>170</v>
      </c>
      <c r="BM184" s="141" t="s">
        <v>345</v>
      </c>
    </row>
    <row r="185" spans="1:65" ht="16.5" customHeight="1">
      <c r="A185" s="16"/>
      <c r="B185" s="17"/>
      <c r="C185" s="130" t="s">
        <v>346</v>
      </c>
      <c r="D185" s="130" t="s">
        <v>166</v>
      </c>
      <c r="E185" s="131" t="s">
        <v>347</v>
      </c>
      <c r="F185" s="132" t="s">
        <v>348</v>
      </c>
      <c r="G185" s="133" t="s">
        <v>304</v>
      </c>
      <c r="H185" s="134">
        <v>4</v>
      </c>
      <c r="I185" s="135"/>
      <c r="J185" s="136">
        <f t="shared" si="44"/>
        <v>0</v>
      </c>
      <c r="K185" s="132" t="s">
        <v>1</v>
      </c>
      <c r="L185" s="17"/>
      <c r="M185" s="137" t="s">
        <v>1</v>
      </c>
      <c r="N185" s="138" t="s">
        <v>35</v>
      </c>
      <c r="O185" s="139">
        <v>0</v>
      </c>
      <c r="P185" s="139">
        <f t="shared" si="45"/>
        <v>0</v>
      </c>
      <c r="Q185" s="139">
        <v>0</v>
      </c>
      <c r="R185" s="139">
        <f t="shared" si="46"/>
        <v>0</v>
      </c>
      <c r="S185" s="139">
        <v>0</v>
      </c>
      <c r="T185" s="140">
        <f t="shared" si="47"/>
        <v>0</v>
      </c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41" t="s">
        <v>170</v>
      </c>
      <c r="AS185" s="16"/>
      <c r="AT185" s="141" t="s">
        <v>166</v>
      </c>
      <c r="AU185" s="141" t="s">
        <v>81</v>
      </c>
      <c r="AV185" s="16"/>
      <c r="AW185" s="16"/>
      <c r="AX185" s="16"/>
      <c r="AY185" s="3" t="s">
        <v>163</v>
      </c>
      <c r="AZ185" s="16"/>
      <c r="BA185" s="16"/>
      <c r="BB185" s="16"/>
      <c r="BC185" s="16"/>
      <c r="BD185" s="16"/>
      <c r="BE185" s="142">
        <f t="shared" si="48"/>
        <v>0</v>
      </c>
      <c r="BF185" s="142">
        <f t="shared" si="49"/>
        <v>0</v>
      </c>
      <c r="BG185" s="142">
        <f t="shared" si="50"/>
        <v>0</v>
      </c>
      <c r="BH185" s="142">
        <f t="shared" si="51"/>
        <v>0</v>
      </c>
      <c r="BI185" s="142">
        <f t="shared" si="52"/>
        <v>0</v>
      </c>
      <c r="BJ185" s="3" t="s">
        <v>79</v>
      </c>
      <c r="BK185" s="142">
        <f t="shared" si="53"/>
        <v>0</v>
      </c>
      <c r="BL185" s="3" t="s">
        <v>170</v>
      </c>
      <c r="BM185" s="141" t="s">
        <v>349</v>
      </c>
    </row>
    <row r="186" spans="1:65" ht="24" customHeight="1">
      <c r="A186" s="16"/>
      <c r="B186" s="17"/>
      <c r="C186" s="130" t="s">
        <v>350</v>
      </c>
      <c r="D186" s="130" t="s">
        <v>166</v>
      </c>
      <c r="E186" s="131" t="s">
        <v>351</v>
      </c>
      <c r="F186" s="132" t="s">
        <v>352</v>
      </c>
      <c r="G186" s="133" t="s">
        <v>304</v>
      </c>
      <c r="H186" s="134">
        <v>92.5</v>
      </c>
      <c r="I186" s="135"/>
      <c r="J186" s="136">
        <f t="shared" si="44"/>
        <v>0</v>
      </c>
      <c r="K186" s="132" t="s">
        <v>339</v>
      </c>
      <c r="L186" s="17"/>
      <c r="M186" s="137" t="s">
        <v>1</v>
      </c>
      <c r="N186" s="138" t="s">
        <v>35</v>
      </c>
      <c r="O186" s="139">
        <v>0.29399999999999998</v>
      </c>
      <c r="P186" s="139">
        <f t="shared" si="45"/>
        <v>27.194999999999997</v>
      </c>
      <c r="Q186" s="139">
        <v>3.78E-2</v>
      </c>
      <c r="R186" s="139">
        <f t="shared" si="46"/>
        <v>3.4965000000000002</v>
      </c>
      <c r="S186" s="139">
        <v>0</v>
      </c>
      <c r="T186" s="140">
        <f t="shared" si="47"/>
        <v>0</v>
      </c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41" t="s">
        <v>170</v>
      </c>
      <c r="AS186" s="16"/>
      <c r="AT186" s="141" t="s">
        <v>166</v>
      </c>
      <c r="AU186" s="141" t="s">
        <v>81</v>
      </c>
      <c r="AV186" s="16"/>
      <c r="AW186" s="16"/>
      <c r="AX186" s="16"/>
      <c r="AY186" s="3" t="s">
        <v>163</v>
      </c>
      <c r="AZ186" s="16"/>
      <c r="BA186" s="16"/>
      <c r="BB186" s="16"/>
      <c r="BC186" s="16"/>
      <c r="BD186" s="16"/>
      <c r="BE186" s="142">
        <f t="shared" si="48"/>
        <v>0</v>
      </c>
      <c r="BF186" s="142">
        <f t="shared" si="49"/>
        <v>0</v>
      </c>
      <c r="BG186" s="142">
        <f t="shared" si="50"/>
        <v>0</v>
      </c>
      <c r="BH186" s="142">
        <f t="shared" si="51"/>
        <v>0</v>
      </c>
      <c r="BI186" s="142">
        <f t="shared" si="52"/>
        <v>0</v>
      </c>
      <c r="BJ186" s="3" t="s">
        <v>79</v>
      </c>
      <c r="BK186" s="142">
        <f t="shared" si="53"/>
        <v>0</v>
      </c>
      <c r="BL186" s="3" t="s">
        <v>170</v>
      </c>
      <c r="BM186" s="141" t="s">
        <v>353</v>
      </c>
    </row>
    <row r="187" spans="1:65" ht="22.5" customHeight="1">
      <c r="A187" s="118"/>
      <c r="B187" s="119"/>
      <c r="C187" s="118"/>
      <c r="D187" s="120" t="s">
        <v>70</v>
      </c>
      <c r="E187" s="128" t="s">
        <v>191</v>
      </c>
      <c r="F187" s="128" t="s">
        <v>354</v>
      </c>
      <c r="G187" s="118"/>
      <c r="H187" s="118"/>
      <c r="I187" s="118"/>
      <c r="J187" s="129">
        <f>BK187</f>
        <v>0</v>
      </c>
      <c r="K187" s="118"/>
      <c r="L187" s="119"/>
      <c r="M187" s="123"/>
      <c r="N187" s="118"/>
      <c r="O187" s="118"/>
      <c r="P187" s="124">
        <f>SUM(P188:P191)</f>
        <v>0</v>
      </c>
      <c r="Q187" s="118"/>
      <c r="R187" s="124">
        <f>SUM(R188:R191)</f>
        <v>0</v>
      </c>
      <c r="S187" s="118"/>
      <c r="T187" s="125">
        <f>SUM(T188:T191)</f>
        <v>0</v>
      </c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118"/>
      <c r="AH187" s="118"/>
      <c r="AI187" s="118"/>
      <c r="AJ187" s="118"/>
      <c r="AK187" s="118"/>
      <c r="AL187" s="118"/>
      <c r="AM187" s="118"/>
      <c r="AN187" s="118"/>
      <c r="AO187" s="118"/>
      <c r="AP187" s="118"/>
      <c r="AQ187" s="118"/>
      <c r="AR187" s="120" t="s">
        <v>79</v>
      </c>
      <c r="AS187" s="118"/>
      <c r="AT187" s="126" t="s">
        <v>70</v>
      </c>
      <c r="AU187" s="126" t="s">
        <v>79</v>
      </c>
      <c r="AV187" s="118"/>
      <c r="AW187" s="118"/>
      <c r="AX187" s="118"/>
      <c r="AY187" s="120" t="s">
        <v>163</v>
      </c>
      <c r="AZ187" s="118"/>
      <c r="BA187" s="118"/>
      <c r="BB187" s="118"/>
      <c r="BC187" s="118"/>
      <c r="BD187" s="118"/>
      <c r="BE187" s="118"/>
      <c r="BF187" s="118"/>
      <c r="BG187" s="118"/>
      <c r="BH187" s="118"/>
      <c r="BI187" s="118"/>
      <c r="BJ187" s="118"/>
      <c r="BK187" s="127">
        <f>SUM(BK188:BK191)</f>
        <v>0</v>
      </c>
      <c r="BL187" s="118"/>
      <c r="BM187" s="118"/>
    </row>
    <row r="188" spans="1:65" ht="21.75" customHeight="1">
      <c r="A188" s="16"/>
      <c r="B188" s="17"/>
      <c r="C188" s="130" t="s">
        <v>355</v>
      </c>
      <c r="D188" s="130" t="s">
        <v>166</v>
      </c>
      <c r="E188" s="131" t="s">
        <v>356</v>
      </c>
      <c r="F188" s="132" t="s">
        <v>357</v>
      </c>
      <c r="G188" s="133" t="s">
        <v>358</v>
      </c>
      <c r="H188" s="134">
        <v>172.2</v>
      </c>
      <c r="I188" s="135"/>
      <c r="J188" s="136">
        <f t="shared" ref="J188:J191" si="54">ROUND(I188*H188,2)</f>
        <v>0</v>
      </c>
      <c r="K188" s="132" t="s">
        <v>1</v>
      </c>
      <c r="L188" s="17"/>
      <c r="M188" s="137" t="s">
        <v>1</v>
      </c>
      <c r="N188" s="138" t="s">
        <v>35</v>
      </c>
      <c r="O188" s="139">
        <v>0</v>
      </c>
      <c r="P188" s="139">
        <f t="shared" ref="P188:P191" si="55">O188*H188</f>
        <v>0</v>
      </c>
      <c r="Q188" s="139">
        <v>0</v>
      </c>
      <c r="R188" s="139">
        <f t="shared" ref="R188:R191" si="56">Q188*H188</f>
        <v>0</v>
      </c>
      <c r="S188" s="139">
        <v>0</v>
      </c>
      <c r="T188" s="140">
        <f t="shared" ref="T188:T191" si="57">S188*H188</f>
        <v>0</v>
      </c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41" t="s">
        <v>170</v>
      </c>
      <c r="AS188" s="16"/>
      <c r="AT188" s="141" t="s">
        <v>166</v>
      </c>
      <c r="AU188" s="141" t="s">
        <v>81</v>
      </c>
      <c r="AV188" s="16"/>
      <c r="AW188" s="16"/>
      <c r="AX188" s="16"/>
      <c r="AY188" s="3" t="s">
        <v>163</v>
      </c>
      <c r="AZ188" s="16"/>
      <c r="BA188" s="16"/>
      <c r="BB188" s="16"/>
      <c r="BC188" s="16"/>
      <c r="BD188" s="16"/>
      <c r="BE188" s="142">
        <f t="shared" ref="BE188:BE191" si="58">IF(N188="základní",J188,0)</f>
        <v>0</v>
      </c>
      <c r="BF188" s="142">
        <f t="shared" ref="BF188:BF191" si="59">IF(N188="snížená",J188,0)</f>
        <v>0</v>
      </c>
      <c r="BG188" s="142">
        <f t="shared" ref="BG188:BG191" si="60">IF(N188="zákl. přenesená",J188,0)</f>
        <v>0</v>
      </c>
      <c r="BH188" s="142">
        <f t="shared" ref="BH188:BH191" si="61">IF(N188="sníž. přenesená",J188,0)</f>
        <v>0</v>
      </c>
      <c r="BI188" s="142">
        <f t="shared" ref="BI188:BI191" si="62">IF(N188="nulová",J188,0)</f>
        <v>0</v>
      </c>
      <c r="BJ188" s="3" t="s">
        <v>79</v>
      </c>
      <c r="BK188" s="142">
        <f t="shared" ref="BK188:BK191" si="63">ROUND(I188*H188,2)</f>
        <v>0</v>
      </c>
      <c r="BL188" s="3" t="s">
        <v>170</v>
      </c>
      <c r="BM188" s="141" t="s">
        <v>359</v>
      </c>
    </row>
    <row r="189" spans="1:65" ht="16.5" customHeight="1">
      <c r="A189" s="16"/>
      <c r="B189" s="17"/>
      <c r="C189" s="130" t="s">
        <v>360</v>
      </c>
      <c r="D189" s="130" t="s">
        <v>166</v>
      </c>
      <c r="E189" s="131" t="s">
        <v>361</v>
      </c>
      <c r="F189" s="132" t="s">
        <v>362</v>
      </c>
      <c r="G189" s="133" t="s">
        <v>304</v>
      </c>
      <c r="H189" s="134">
        <v>83.5</v>
      </c>
      <c r="I189" s="135"/>
      <c r="J189" s="136">
        <f t="shared" si="54"/>
        <v>0</v>
      </c>
      <c r="K189" s="132" t="s">
        <v>1</v>
      </c>
      <c r="L189" s="17"/>
      <c r="M189" s="137" t="s">
        <v>1</v>
      </c>
      <c r="N189" s="138" t="s">
        <v>35</v>
      </c>
      <c r="O189" s="139">
        <v>0</v>
      </c>
      <c r="P189" s="139">
        <f t="shared" si="55"/>
        <v>0</v>
      </c>
      <c r="Q189" s="139">
        <v>0</v>
      </c>
      <c r="R189" s="139">
        <f t="shared" si="56"/>
        <v>0</v>
      </c>
      <c r="S189" s="139">
        <v>0</v>
      </c>
      <c r="T189" s="140">
        <f t="shared" si="57"/>
        <v>0</v>
      </c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41" t="s">
        <v>170</v>
      </c>
      <c r="AS189" s="16"/>
      <c r="AT189" s="141" t="s">
        <v>166</v>
      </c>
      <c r="AU189" s="141" t="s">
        <v>81</v>
      </c>
      <c r="AV189" s="16"/>
      <c r="AW189" s="16"/>
      <c r="AX189" s="16"/>
      <c r="AY189" s="3" t="s">
        <v>163</v>
      </c>
      <c r="AZ189" s="16"/>
      <c r="BA189" s="16"/>
      <c r="BB189" s="16"/>
      <c r="BC189" s="16"/>
      <c r="BD189" s="16"/>
      <c r="BE189" s="142">
        <f t="shared" si="58"/>
        <v>0</v>
      </c>
      <c r="BF189" s="142">
        <f t="shared" si="59"/>
        <v>0</v>
      </c>
      <c r="BG189" s="142">
        <f t="shared" si="60"/>
        <v>0</v>
      </c>
      <c r="BH189" s="142">
        <f t="shared" si="61"/>
        <v>0</v>
      </c>
      <c r="BI189" s="142">
        <f t="shared" si="62"/>
        <v>0</v>
      </c>
      <c r="BJ189" s="3" t="s">
        <v>79</v>
      </c>
      <c r="BK189" s="142">
        <f t="shared" si="63"/>
        <v>0</v>
      </c>
      <c r="BL189" s="3" t="s">
        <v>170</v>
      </c>
      <c r="BM189" s="141" t="s">
        <v>363</v>
      </c>
    </row>
    <row r="190" spans="1:65" ht="16.5" customHeight="1">
      <c r="A190" s="16"/>
      <c r="B190" s="17"/>
      <c r="C190" s="130" t="s">
        <v>364</v>
      </c>
      <c r="D190" s="130" t="s">
        <v>166</v>
      </c>
      <c r="E190" s="131" t="s">
        <v>365</v>
      </c>
      <c r="F190" s="132" t="s">
        <v>366</v>
      </c>
      <c r="G190" s="133" t="s">
        <v>358</v>
      </c>
      <c r="H190" s="134">
        <v>167</v>
      </c>
      <c r="I190" s="135"/>
      <c r="J190" s="136">
        <f t="shared" si="54"/>
        <v>0</v>
      </c>
      <c r="K190" s="132" t="s">
        <v>1</v>
      </c>
      <c r="L190" s="17"/>
      <c r="M190" s="137" t="s">
        <v>1</v>
      </c>
      <c r="N190" s="138" t="s">
        <v>35</v>
      </c>
      <c r="O190" s="139">
        <v>0</v>
      </c>
      <c r="P190" s="139">
        <f t="shared" si="55"/>
        <v>0</v>
      </c>
      <c r="Q190" s="139">
        <v>0</v>
      </c>
      <c r="R190" s="139">
        <f t="shared" si="56"/>
        <v>0</v>
      </c>
      <c r="S190" s="139">
        <v>0</v>
      </c>
      <c r="T190" s="140">
        <f t="shared" si="57"/>
        <v>0</v>
      </c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41" t="s">
        <v>170</v>
      </c>
      <c r="AS190" s="16"/>
      <c r="AT190" s="141" t="s">
        <v>166</v>
      </c>
      <c r="AU190" s="141" t="s">
        <v>81</v>
      </c>
      <c r="AV190" s="16"/>
      <c r="AW190" s="16"/>
      <c r="AX190" s="16"/>
      <c r="AY190" s="3" t="s">
        <v>163</v>
      </c>
      <c r="AZ190" s="16"/>
      <c r="BA190" s="16"/>
      <c r="BB190" s="16"/>
      <c r="BC190" s="16"/>
      <c r="BD190" s="16"/>
      <c r="BE190" s="142">
        <f t="shared" si="58"/>
        <v>0</v>
      </c>
      <c r="BF190" s="142">
        <f t="shared" si="59"/>
        <v>0</v>
      </c>
      <c r="BG190" s="142">
        <f t="shared" si="60"/>
        <v>0</v>
      </c>
      <c r="BH190" s="142">
        <f t="shared" si="61"/>
        <v>0</v>
      </c>
      <c r="BI190" s="142">
        <f t="shared" si="62"/>
        <v>0</v>
      </c>
      <c r="BJ190" s="3" t="s">
        <v>79</v>
      </c>
      <c r="BK190" s="142">
        <f t="shared" si="63"/>
        <v>0</v>
      </c>
      <c r="BL190" s="3" t="s">
        <v>170</v>
      </c>
      <c r="BM190" s="141" t="s">
        <v>367</v>
      </c>
    </row>
    <row r="191" spans="1:65" ht="16.5" customHeight="1">
      <c r="A191" s="16"/>
      <c r="B191" s="17"/>
      <c r="C191" s="130" t="s">
        <v>368</v>
      </c>
      <c r="D191" s="130" t="s">
        <v>166</v>
      </c>
      <c r="E191" s="131" t="s">
        <v>369</v>
      </c>
      <c r="F191" s="132" t="s">
        <v>370</v>
      </c>
      <c r="G191" s="133" t="s">
        <v>304</v>
      </c>
      <c r="H191" s="134">
        <v>82</v>
      </c>
      <c r="I191" s="135"/>
      <c r="J191" s="136">
        <f t="shared" si="54"/>
        <v>0</v>
      </c>
      <c r="K191" s="132" t="s">
        <v>1</v>
      </c>
      <c r="L191" s="17"/>
      <c r="M191" s="137" t="s">
        <v>1</v>
      </c>
      <c r="N191" s="138" t="s">
        <v>35</v>
      </c>
      <c r="O191" s="139">
        <v>0</v>
      </c>
      <c r="P191" s="139">
        <f t="shared" si="55"/>
        <v>0</v>
      </c>
      <c r="Q191" s="139">
        <v>0</v>
      </c>
      <c r="R191" s="139">
        <f t="shared" si="56"/>
        <v>0</v>
      </c>
      <c r="S191" s="139">
        <v>0</v>
      </c>
      <c r="T191" s="140">
        <f t="shared" si="57"/>
        <v>0</v>
      </c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41" t="s">
        <v>170</v>
      </c>
      <c r="AS191" s="16"/>
      <c r="AT191" s="141" t="s">
        <v>166</v>
      </c>
      <c r="AU191" s="141" t="s">
        <v>81</v>
      </c>
      <c r="AV191" s="16"/>
      <c r="AW191" s="16"/>
      <c r="AX191" s="16"/>
      <c r="AY191" s="3" t="s">
        <v>163</v>
      </c>
      <c r="AZ191" s="16"/>
      <c r="BA191" s="16"/>
      <c r="BB191" s="16"/>
      <c r="BC191" s="16"/>
      <c r="BD191" s="16"/>
      <c r="BE191" s="142">
        <f t="shared" si="58"/>
        <v>0</v>
      </c>
      <c r="BF191" s="142">
        <f t="shared" si="59"/>
        <v>0</v>
      </c>
      <c r="BG191" s="142">
        <f t="shared" si="60"/>
        <v>0</v>
      </c>
      <c r="BH191" s="142">
        <f t="shared" si="61"/>
        <v>0</v>
      </c>
      <c r="BI191" s="142">
        <f t="shared" si="62"/>
        <v>0</v>
      </c>
      <c r="BJ191" s="3" t="s">
        <v>79</v>
      </c>
      <c r="BK191" s="142">
        <f t="shared" si="63"/>
        <v>0</v>
      </c>
      <c r="BL191" s="3" t="s">
        <v>170</v>
      </c>
      <c r="BM191" s="141" t="s">
        <v>371</v>
      </c>
    </row>
    <row r="192" spans="1:65" ht="22.5" customHeight="1">
      <c r="A192" s="118"/>
      <c r="B192" s="119"/>
      <c r="C192" s="118"/>
      <c r="D192" s="120" t="s">
        <v>70</v>
      </c>
      <c r="E192" s="128" t="s">
        <v>201</v>
      </c>
      <c r="F192" s="128" t="s">
        <v>372</v>
      </c>
      <c r="G192" s="118"/>
      <c r="H192" s="118"/>
      <c r="I192" s="118"/>
      <c r="J192" s="129">
        <f>BK192</f>
        <v>0</v>
      </c>
      <c r="K192" s="118"/>
      <c r="L192" s="119"/>
      <c r="M192" s="123"/>
      <c r="N192" s="118"/>
      <c r="O192" s="118"/>
      <c r="P192" s="124">
        <f>SUM(P193:P199)</f>
        <v>13.37556</v>
      </c>
      <c r="Q192" s="118"/>
      <c r="R192" s="124">
        <f>SUM(R193:R199)</f>
        <v>1.23E-3</v>
      </c>
      <c r="S192" s="118"/>
      <c r="T192" s="125">
        <f>SUM(T193:T199)</f>
        <v>3.9596400000000003</v>
      </c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  <c r="AI192" s="118"/>
      <c r="AJ192" s="118"/>
      <c r="AK192" s="118"/>
      <c r="AL192" s="118"/>
      <c r="AM192" s="118"/>
      <c r="AN192" s="118"/>
      <c r="AO192" s="118"/>
      <c r="AP192" s="118"/>
      <c r="AQ192" s="118"/>
      <c r="AR192" s="120" t="s">
        <v>79</v>
      </c>
      <c r="AS192" s="118"/>
      <c r="AT192" s="126" t="s">
        <v>70</v>
      </c>
      <c r="AU192" s="126" t="s">
        <v>79</v>
      </c>
      <c r="AV192" s="118"/>
      <c r="AW192" s="118"/>
      <c r="AX192" s="118"/>
      <c r="AY192" s="120" t="s">
        <v>163</v>
      </c>
      <c r="AZ192" s="118"/>
      <c r="BA192" s="118"/>
      <c r="BB192" s="118"/>
      <c r="BC192" s="118"/>
      <c r="BD192" s="118"/>
      <c r="BE192" s="118"/>
      <c r="BF192" s="118"/>
      <c r="BG192" s="118"/>
      <c r="BH192" s="118"/>
      <c r="BI192" s="118"/>
      <c r="BJ192" s="118"/>
      <c r="BK192" s="127">
        <f>SUM(BK193:BK199)</f>
        <v>0</v>
      </c>
      <c r="BL192" s="118"/>
      <c r="BM192" s="118"/>
    </row>
    <row r="193" spans="1:65" ht="16.5" customHeight="1">
      <c r="A193" s="16"/>
      <c r="B193" s="17"/>
      <c r="C193" s="130" t="s">
        <v>373</v>
      </c>
      <c r="D193" s="130" t="s">
        <v>166</v>
      </c>
      <c r="E193" s="131" t="s">
        <v>374</v>
      </c>
      <c r="F193" s="132" t="s">
        <v>375</v>
      </c>
      <c r="G193" s="133" t="s">
        <v>304</v>
      </c>
      <c r="H193" s="134">
        <v>4</v>
      </c>
      <c r="I193" s="135"/>
      <c r="J193" s="136">
        <f t="shared" ref="J193:J199" si="64">ROUND(I193*H193,2)</f>
        <v>0</v>
      </c>
      <c r="K193" s="132" t="s">
        <v>1</v>
      </c>
      <c r="L193" s="17"/>
      <c r="M193" s="137" t="s">
        <v>1</v>
      </c>
      <c r="N193" s="138" t="s">
        <v>35</v>
      </c>
      <c r="O193" s="139">
        <v>0</v>
      </c>
      <c r="P193" s="139">
        <f t="shared" ref="P193:P199" si="65">O193*H193</f>
        <v>0</v>
      </c>
      <c r="Q193" s="139">
        <v>0</v>
      </c>
      <c r="R193" s="139">
        <f t="shared" ref="R193:R199" si="66">Q193*H193</f>
        <v>0</v>
      </c>
      <c r="S193" s="139">
        <v>0</v>
      </c>
      <c r="T193" s="140">
        <f t="shared" ref="T193:T199" si="67">S193*H193</f>
        <v>0</v>
      </c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41" t="s">
        <v>170</v>
      </c>
      <c r="AS193" s="16"/>
      <c r="AT193" s="141" t="s">
        <v>166</v>
      </c>
      <c r="AU193" s="141" t="s">
        <v>81</v>
      </c>
      <c r="AV193" s="16"/>
      <c r="AW193" s="16"/>
      <c r="AX193" s="16"/>
      <c r="AY193" s="3" t="s">
        <v>163</v>
      </c>
      <c r="AZ193" s="16"/>
      <c r="BA193" s="16"/>
      <c r="BB193" s="16"/>
      <c r="BC193" s="16"/>
      <c r="BD193" s="16"/>
      <c r="BE193" s="142">
        <f t="shared" ref="BE193:BE199" si="68">IF(N193="základní",J193,0)</f>
        <v>0</v>
      </c>
      <c r="BF193" s="142">
        <f t="shared" ref="BF193:BF199" si="69">IF(N193="snížená",J193,0)</f>
        <v>0</v>
      </c>
      <c r="BG193" s="142">
        <f t="shared" ref="BG193:BG199" si="70">IF(N193="zákl. přenesená",J193,0)</f>
        <v>0</v>
      </c>
      <c r="BH193" s="142">
        <f t="shared" ref="BH193:BH199" si="71">IF(N193="sníž. přenesená",J193,0)</f>
        <v>0</v>
      </c>
      <c r="BI193" s="142">
        <f t="shared" ref="BI193:BI199" si="72">IF(N193="nulová",J193,0)</f>
        <v>0</v>
      </c>
      <c r="BJ193" s="3" t="s">
        <v>79</v>
      </c>
      <c r="BK193" s="142">
        <f t="shared" ref="BK193:BK199" si="73">ROUND(I193*H193,2)</f>
        <v>0</v>
      </c>
      <c r="BL193" s="3" t="s">
        <v>170</v>
      </c>
      <c r="BM193" s="141" t="s">
        <v>376</v>
      </c>
    </row>
    <row r="194" spans="1:65" ht="21.75" customHeight="1">
      <c r="A194" s="16"/>
      <c r="B194" s="17"/>
      <c r="C194" s="130" t="s">
        <v>377</v>
      </c>
      <c r="D194" s="130" t="s">
        <v>166</v>
      </c>
      <c r="E194" s="131" t="s">
        <v>378</v>
      </c>
      <c r="F194" s="132" t="s">
        <v>379</v>
      </c>
      <c r="G194" s="133" t="s">
        <v>189</v>
      </c>
      <c r="H194" s="134">
        <v>1</v>
      </c>
      <c r="I194" s="135"/>
      <c r="J194" s="136">
        <f t="shared" si="64"/>
        <v>0</v>
      </c>
      <c r="K194" s="132" t="s">
        <v>1</v>
      </c>
      <c r="L194" s="17"/>
      <c r="M194" s="137" t="s">
        <v>1</v>
      </c>
      <c r="N194" s="138" t="s">
        <v>35</v>
      </c>
      <c r="O194" s="139">
        <v>0</v>
      </c>
      <c r="P194" s="139">
        <f t="shared" si="65"/>
        <v>0</v>
      </c>
      <c r="Q194" s="139">
        <v>0</v>
      </c>
      <c r="R194" s="139">
        <f t="shared" si="66"/>
        <v>0</v>
      </c>
      <c r="S194" s="139">
        <v>0</v>
      </c>
      <c r="T194" s="140">
        <f t="shared" si="67"/>
        <v>0</v>
      </c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41" t="s">
        <v>170</v>
      </c>
      <c r="AS194" s="16"/>
      <c r="AT194" s="141" t="s">
        <v>166</v>
      </c>
      <c r="AU194" s="141" t="s">
        <v>81</v>
      </c>
      <c r="AV194" s="16"/>
      <c r="AW194" s="16"/>
      <c r="AX194" s="16"/>
      <c r="AY194" s="3" t="s">
        <v>163</v>
      </c>
      <c r="AZ194" s="16"/>
      <c r="BA194" s="16"/>
      <c r="BB194" s="16"/>
      <c r="BC194" s="16"/>
      <c r="BD194" s="16"/>
      <c r="BE194" s="142">
        <f t="shared" si="68"/>
        <v>0</v>
      </c>
      <c r="BF194" s="142">
        <f t="shared" si="69"/>
        <v>0</v>
      </c>
      <c r="BG194" s="142">
        <f t="shared" si="70"/>
        <v>0</v>
      </c>
      <c r="BH194" s="142">
        <f t="shared" si="71"/>
        <v>0</v>
      </c>
      <c r="BI194" s="142">
        <f t="shared" si="72"/>
        <v>0</v>
      </c>
      <c r="BJ194" s="3" t="s">
        <v>79</v>
      </c>
      <c r="BK194" s="142">
        <f t="shared" si="73"/>
        <v>0</v>
      </c>
      <c r="BL194" s="3" t="s">
        <v>170</v>
      </c>
      <c r="BM194" s="141" t="s">
        <v>380</v>
      </c>
    </row>
    <row r="195" spans="1:65" ht="24" customHeight="1">
      <c r="A195" s="16"/>
      <c r="B195" s="17"/>
      <c r="C195" s="130" t="s">
        <v>381</v>
      </c>
      <c r="D195" s="130" t="s">
        <v>166</v>
      </c>
      <c r="E195" s="131" t="s">
        <v>382</v>
      </c>
      <c r="F195" s="132" t="s">
        <v>383</v>
      </c>
      <c r="G195" s="133" t="s">
        <v>384</v>
      </c>
      <c r="H195" s="134">
        <v>1.3</v>
      </c>
      <c r="I195" s="135"/>
      <c r="J195" s="136">
        <f t="shared" si="64"/>
        <v>0</v>
      </c>
      <c r="K195" s="132" t="s">
        <v>339</v>
      </c>
      <c r="L195" s="17"/>
      <c r="M195" s="137" t="s">
        <v>1</v>
      </c>
      <c r="N195" s="138" t="s">
        <v>35</v>
      </c>
      <c r="O195" s="139">
        <v>1.52</v>
      </c>
      <c r="P195" s="139">
        <f t="shared" si="65"/>
        <v>1.9760000000000002</v>
      </c>
      <c r="Q195" s="139">
        <v>0</v>
      </c>
      <c r="R195" s="139">
        <f t="shared" si="66"/>
        <v>0</v>
      </c>
      <c r="S195" s="139">
        <v>1.8</v>
      </c>
      <c r="T195" s="140">
        <f t="shared" si="67"/>
        <v>2.3400000000000003</v>
      </c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41" t="s">
        <v>170</v>
      </c>
      <c r="AS195" s="16"/>
      <c r="AT195" s="141" t="s">
        <v>166</v>
      </c>
      <c r="AU195" s="141" t="s">
        <v>81</v>
      </c>
      <c r="AV195" s="16"/>
      <c r="AW195" s="16"/>
      <c r="AX195" s="16"/>
      <c r="AY195" s="3" t="s">
        <v>163</v>
      </c>
      <c r="AZ195" s="16"/>
      <c r="BA195" s="16"/>
      <c r="BB195" s="16"/>
      <c r="BC195" s="16"/>
      <c r="BD195" s="16"/>
      <c r="BE195" s="142">
        <f t="shared" si="68"/>
        <v>0</v>
      </c>
      <c r="BF195" s="142">
        <f t="shared" si="69"/>
        <v>0</v>
      </c>
      <c r="BG195" s="142">
        <f t="shared" si="70"/>
        <v>0</v>
      </c>
      <c r="BH195" s="142">
        <f t="shared" si="71"/>
        <v>0</v>
      </c>
      <c r="BI195" s="142">
        <f t="shared" si="72"/>
        <v>0</v>
      </c>
      <c r="BJ195" s="3" t="s">
        <v>79</v>
      </c>
      <c r="BK195" s="142">
        <f t="shared" si="73"/>
        <v>0</v>
      </c>
      <c r="BL195" s="3" t="s">
        <v>170</v>
      </c>
      <c r="BM195" s="141" t="s">
        <v>385</v>
      </c>
    </row>
    <row r="196" spans="1:65" ht="24" customHeight="1">
      <c r="A196" s="16"/>
      <c r="B196" s="17"/>
      <c r="C196" s="130" t="s">
        <v>386</v>
      </c>
      <c r="D196" s="130" t="s">
        <v>166</v>
      </c>
      <c r="E196" s="131" t="s">
        <v>387</v>
      </c>
      <c r="F196" s="132" t="s">
        <v>388</v>
      </c>
      <c r="G196" s="133" t="s">
        <v>304</v>
      </c>
      <c r="H196" s="134">
        <v>16</v>
      </c>
      <c r="I196" s="135"/>
      <c r="J196" s="136">
        <f t="shared" si="64"/>
        <v>0</v>
      </c>
      <c r="K196" s="132" t="s">
        <v>339</v>
      </c>
      <c r="L196" s="17"/>
      <c r="M196" s="137" t="s">
        <v>1</v>
      </c>
      <c r="N196" s="138" t="s">
        <v>35</v>
      </c>
      <c r="O196" s="139">
        <v>0.23300000000000001</v>
      </c>
      <c r="P196" s="139">
        <f t="shared" si="65"/>
        <v>3.7280000000000002</v>
      </c>
      <c r="Q196" s="139">
        <v>0</v>
      </c>
      <c r="R196" s="139">
        <f t="shared" si="66"/>
        <v>0</v>
      </c>
      <c r="S196" s="139">
        <v>5.7000000000000002E-2</v>
      </c>
      <c r="T196" s="140">
        <f t="shared" si="67"/>
        <v>0.91200000000000003</v>
      </c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41" t="s">
        <v>170</v>
      </c>
      <c r="AS196" s="16"/>
      <c r="AT196" s="141" t="s">
        <v>166</v>
      </c>
      <c r="AU196" s="141" t="s">
        <v>81</v>
      </c>
      <c r="AV196" s="16"/>
      <c r="AW196" s="16"/>
      <c r="AX196" s="16"/>
      <c r="AY196" s="3" t="s">
        <v>163</v>
      </c>
      <c r="AZ196" s="16"/>
      <c r="BA196" s="16"/>
      <c r="BB196" s="16"/>
      <c r="BC196" s="16"/>
      <c r="BD196" s="16"/>
      <c r="BE196" s="142">
        <f t="shared" si="68"/>
        <v>0</v>
      </c>
      <c r="BF196" s="142">
        <f t="shared" si="69"/>
        <v>0</v>
      </c>
      <c r="BG196" s="142">
        <f t="shared" si="70"/>
        <v>0</v>
      </c>
      <c r="BH196" s="142">
        <f t="shared" si="71"/>
        <v>0</v>
      </c>
      <c r="BI196" s="142">
        <f t="shared" si="72"/>
        <v>0</v>
      </c>
      <c r="BJ196" s="3" t="s">
        <v>79</v>
      </c>
      <c r="BK196" s="142">
        <f t="shared" si="73"/>
        <v>0</v>
      </c>
      <c r="BL196" s="3" t="s">
        <v>170</v>
      </c>
      <c r="BM196" s="141" t="s">
        <v>389</v>
      </c>
    </row>
    <row r="197" spans="1:65" ht="24" customHeight="1">
      <c r="A197" s="16"/>
      <c r="B197" s="17"/>
      <c r="C197" s="130" t="s">
        <v>390</v>
      </c>
      <c r="D197" s="130" t="s">
        <v>166</v>
      </c>
      <c r="E197" s="131" t="s">
        <v>391</v>
      </c>
      <c r="F197" s="132" t="s">
        <v>392</v>
      </c>
      <c r="G197" s="133" t="s">
        <v>304</v>
      </c>
      <c r="H197" s="134">
        <v>6.04</v>
      </c>
      <c r="I197" s="135"/>
      <c r="J197" s="136">
        <f t="shared" si="64"/>
        <v>0</v>
      </c>
      <c r="K197" s="132" t="s">
        <v>339</v>
      </c>
      <c r="L197" s="17"/>
      <c r="M197" s="137" t="s">
        <v>1</v>
      </c>
      <c r="N197" s="138" t="s">
        <v>35</v>
      </c>
      <c r="O197" s="139">
        <v>0.503</v>
      </c>
      <c r="P197" s="139">
        <f t="shared" si="65"/>
        <v>3.0381200000000002</v>
      </c>
      <c r="Q197" s="139">
        <v>0</v>
      </c>
      <c r="R197" s="139">
        <f t="shared" si="66"/>
        <v>0</v>
      </c>
      <c r="S197" s="139">
        <v>5.3999999999999999E-2</v>
      </c>
      <c r="T197" s="140">
        <f t="shared" si="67"/>
        <v>0.32616000000000001</v>
      </c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41" t="s">
        <v>170</v>
      </c>
      <c r="AS197" s="16"/>
      <c r="AT197" s="141" t="s">
        <v>166</v>
      </c>
      <c r="AU197" s="141" t="s">
        <v>81</v>
      </c>
      <c r="AV197" s="16"/>
      <c r="AW197" s="16"/>
      <c r="AX197" s="16"/>
      <c r="AY197" s="3" t="s">
        <v>163</v>
      </c>
      <c r="AZ197" s="16"/>
      <c r="BA197" s="16"/>
      <c r="BB197" s="16"/>
      <c r="BC197" s="16"/>
      <c r="BD197" s="16"/>
      <c r="BE197" s="142">
        <f t="shared" si="68"/>
        <v>0</v>
      </c>
      <c r="BF197" s="142">
        <f t="shared" si="69"/>
        <v>0</v>
      </c>
      <c r="BG197" s="142">
        <f t="shared" si="70"/>
        <v>0</v>
      </c>
      <c r="BH197" s="142">
        <f t="shared" si="71"/>
        <v>0</v>
      </c>
      <c r="BI197" s="142">
        <f t="shared" si="72"/>
        <v>0</v>
      </c>
      <c r="BJ197" s="3" t="s">
        <v>79</v>
      </c>
      <c r="BK197" s="142">
        <f t="shared" si="73"/>
        <v>0</v>
      </c>
      <c r="BL197" s="3" t="s">
        <v>170</v>
      </c>
      <c r="BM197" s="141" t="s">
        <v>393</v>
      </c>
    </row>
    <row r="198" spans="1:65" ht="21.75" customHeight="1">
      <c r="A198" s="16"/>
      <c r="B198" s="17"/>
      <c r="C198" s="130" t="s">
        <v>394</v>
      </c>
      <c r="D198" s="130" t="s">
        <v>166</v>
      </c>
      <c r="E198" s="131" t="s">
        <v>395</v>
      </c>
      <c r="F198" s="132" t="s">
        <v>396</v>
      </c>
      <c r="G198" s="133" t="s">
        <v>304</v>
      </c>
      <c r="H198" s="134">
        <v>5.44</v>
      </c>
      <c r="I198" s="135"/>
      <c r="J198" s="136">
        <f t="shared" si="64"/>
        <v>0</v>
      </c>
      <c r="K198" s="132" t="s">
        <v>339</v>
      </c>
      <c r="L198" s="17"/>
      <c r="M198" s="137" t="s">
        <v>1</v>
      </c>
      <c r="N198" s="138" t="s">
        <v>35</v>
      </c>
      <c r="O198" s="139">
        <v>0.57599999999999996</v>
      </c>
      <c r="P198" s="139">
        <f t="shared" si="65"/>
        <v>3.1334399999999998</v>
      </c>
      <c r="Q198" s="139">
        <v>0</v>
      </c>
      <c r="R198" s="139">
        <f t="shared" si="66"/>
        <v>0</v>
      </c>
      <c r="S198" s="139">
        <v>6.7000000000000004E-2</v>
      </c>
      <c r="T198" s="140">
        <f t="shared" si="67"/>
        <v>0.36448000000000003</v>
      </c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41" t="s">
        <v>170</v>
      </c>
      <c r="AS198" s="16"/>
      <c r="AT198" s="141" t="s">
        <v>166</v>
      </c>
      <c r="AU198" s="141" t="s">
        <v>81</v>
      </c>
      <c r="AV198" s="16"/>
      <c r="AW198" s="16"/>
      <c r="AX198" s="16"/>
      <c r="AY198" s="3" t="s">
        <v>163</v>
      </c>
      <c r="AZ198" s="16"/>
      <c r="BA198" s="16"/>
      <c r="BB198" s="16"/>
      <c r="BC198" s="16"/>
      <c r="BD198" s="16"/>
      <c r="BE198" s="142">
        <f t="shared" si="68"/>
        <v>0</v>
      </c>
      <c r="BF198" s="142">
        <f t="shared" si="69"/>
        <v>0</v>
      </c>
      <c r="BG198" s="142">
        <f t="shared" si="70"/>
        <v>0</v>
      </c>
      <c r="BH198" s="142">
        <f t="shared" si="71"/>
        <v>0</v>
      </c>
      <c r="BI198" s="142">
        <f t="shared" si="72"/>
        <v>0</v>
      </c>
      <c r="BJ198" s="3" t="s">
        <v>79</v>
      </c>
      <c r="BK198" s="142">
        <f t="shared" si="73"/>
        <v>0</v>
      </c>
      <c r="BL198" s="3" t="s">
        <v>170</v>
      </c>
      <c r="BM198" s="141" t="s">
        <v>397</v>
      </c>
    </row>
    <row r="199" spans="1:65" ht="24" customHeight="1">
      <c r="A199" s="16"/>
      <c r="B199" s="17"/>
      <c r="C199" s="130" t="s">
        <v>398</v>
      </c>
      <c r="D199" s="130" t="s">
        <v>166</v>
      </c>
      <c r="E199" s="131" t="s">
        <v>399</v>
      </c>
      <c r="F199" s="132" t="s">
        <v>400</v>
      </c>
      <c r="G199" s="133" t="s">
        <v>266</v>
      </c>
      <c r="H199" s="134">
        <v>1</v>
      </c>
      <c r="I199" s="135"/>
      <c r="J199" s="136">
        <f t="shared" si="64"/>
        <v>0</v>
      </c>
      <c r="K199" s="132" t="s">
        <v>339</v>
      </c>
      <c r="L199" s="17"/>
      <c r="M199" s="137" t="s">
        <v>1</v>
      </c>
      <c r="N199" s="138" t="s">
        <v>35</v>
      </c>
      <c r="O199" s="139">
        <v>1.5</v>
      </c>
      <c r="P199" s="139">
        <f t="shared" si="65"/>
        <v>1.5</v>
      </c>
      <c r="Q199" s="139">
        <v>1.23E-3</v>
      </c>
      <c r="R199" s="139">
        <f t="shared" si="66"/>
        <v>1.23E-3</v>
      </c>
      <c r="S199" s="139">
        <v>1.7000000000000001E-2</v>
      </c>
      <c r="T199" s="140">
        <f t="shared" si="67"/>
        <v>1.7000000000000001E-2</v>
      </c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41" t="s">
        <v>170</v>
      </c>
      <c r="AS199" s="16"/>
      <c r="AT199" s="141" t="s">
        <v>166</v>
      </c>
      <c r="AU199" s="141" t="s">
        <v>81</v>
      </c>
      <c r="AV199" s="16"/>
      <c r="AW199" s="16"/>
      <c r="AX199" s="16"/>
      <c r="AY199" s="3" t="s">
        <v>163</v>
      </c>
      <c r="AZ199" s="16"/>
      <c r="BA199" s="16"/>
      <c r="BB199" s="16"/>
      <c r="BC199" s="16"/>
      <c r="BD199" s="16"/>
      <c r="BE199" s="142">
        <f t="shared" si="68"/>
        <v>0</v>
      </c>
      <c r="BF199" s="142">
        <f t="shared" si="69"/>
        <v>0</v>
      </c>
      <c r="BG199" s="142">
        <f t="shared" si="70"/>
        <v>0</v>
      </c>
      <c r="BH199" s="142">
        <f t="shared" si="71"/>
        <v>0</v>
      </c>
      <c r="BI199" s="142">
        <f t="shared" si="72"/>
        <v>0</v>
      </c>
      <c r="BJ199" s="3" t="s">
        <v>79</v>
      </c>
      <c r="BK199" s="142">
        <f t="shared" si="73"/>
        <v>0</v>
      </c>
      <c r="BL199" s="3" t="s">
        <v>170</v>
      </c>
      <c r="BM199" s="141" t="s">
        <v>401</v>
      </c>
    </row>
    <row r="200" spans="1:65" ht="22.5" customHeight="1">
      <c r="A200" s="118"/>
      <c r="B200" s="119"/>
      <c r="C200" s="118"/>
      <c r="D200" s="120" t="s">
        <v>70</v>
      </c>
      <c r="E200" s="128" t="s">
        <v>402</v>
      </c>
      <c r="F200" s="128" t="s">
        <v>403</v>
      </c>
      <c r="G200" s="118"/>
      <c r="H200" s="118"/>
      <c r="I200" s="118"/>
      <c r="J200" s="129">
        <f>BK200</f>
        <v>0</v>
      </c>
      <c r="K200" s="118"/>
      <c r="L200" s="119"/>
      <c r="M200" s="123"/>
      <c r="N200" s="118"/>
      <c r="O200" s="118"/>
      <c r="P200" s="124">
        <f>SUM(P201:P203)</f>
        <v>7.9398</v>
      </c>
      <c r="Q200" s="118"/>
      <c r="R200" s="124">
        <f>SUM(R201:R203)</f>
        <v>0</v>
      </c>
      <c r="S200" s="118"/>
      <c r="T200" s="125">
        <f>SUM(T201:T203)</f>
        <v>0</v>
      </c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  <c r="AI200" s="118"/>
      <c r="AJ200" s="118"/>
      <c r="AK200" s="118"/>
      <c r="AL200" s="118"/>
      <c r="AM200" s="118"/>
      <c r="AN200" s="118"/>
      <c r="AO200" s="118"/>
      <c r="AP200" s="118"/>
      <c r="AQ200" s="118"/>
      <c r="AR200" s="120" t="s">
        <v>79</v>
      </c>
      <c r="AS200" s="118"/>
      <c r="AT200" s="126" t="s">
        <v>70</v>
      </c>
      <c r="AU200" s="126" t="s">
        <v>79</v>
      </c>
      <c r="AV200" s="118"/>
      <c r="AW200" s="118"/>
      <c r="AX200" s="118"/>
      <c r="AY200" s="120" t="s">
        <v>163</v>
      </c>
      <c r="AZ200" s="118"/>
      <c r="BA200" s="118"/>
      <c r="BB200" s="118"/>
      <c r="BC200" s="118"/>
      <c r="BD200" s="118"/>
      <c r="BE200" s="118"/>
      <c r="BF200" s="118"/>
      <c r="BG200" s="118"/>
      <c r="BH200" s="118"/>
      <c r="BI200" s="118"/>
      <c r="BJ200" s="118"/>
      <c r="BK200" s="127">
        <f>SUM(BK201:BK203)</f>
        <v>0</v>
      </c>
      <c r="BL200" s="118"/>
      <c r="BM200" s="118"/>
    </row>
    <row r="201" spans="1:65" ht="33" customHeight="1">
      <c r="A201" s="16"/>
      <c r="B201" s="17"/>
      <c r="C201" s="130" t="s">
        <v>404</v>
      </c>
      <c r="D201" s="130" t="s">
        <v>166</v>
      </c>
      <c r="E201" s="131" t="s">
        <v>405</v>
      </c>
      <c r="F201" s="132" t="s">
        <v>406</v>
      </c>
      <c r="G201" s="133" t="s">
        <v>407</v>
      </c>
      <c r="H201" s="134">
        <v>3.96</v>
      </c>
      <c r="I201" s="135"/>
      <c r="J201" s="136">
        <f t="shared" ref="J201:J203" si="74">ROUND(I201*H201,2)</f>
        <v>0</v>
      </c>
      <c r="K201" s="132" t="s">
        <v>339</v>
      </c>
      <c r="L201" s="17"/>
      <c r="M201" s="137" t="s">
        <v>1</v>
      </c>
      <c r="N201" s="138" t="s">
        <v>35</v>
      </c>
      <c r="O201" s="139">
        <v>1.88</v>
      </c>
      <c r="P201" s="139">
        <f t="shared" ref="P201:P203" si="75">O201*H201</f>
        <v>7.4447999999999999</v>
      </c>
      <c r="Q201" s="139">
        <v>0</v>
      </c>
      <c r="R201" s="139">
        <f t="shared" ref="R201:R203" si="76">Q201*H201</f>
        <v>0</v>
      </c>
      <c r="S201" s="139">
        <v>0</v>
      </c>
      <c r="T201" s="140">
        <f t="shared" ref="T201:T203" si="77">S201*H201</f>
        <v>0</v>
      </c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41" t="s">
        <v>170</v>
      </c>
      <c r="AS201" s="16"/>
      <c r="AT201" s="141" t="s">
        <v>166</v>
      </c>
      <c r="AU201" s="141" t="s">
        <v>81</v>
      </c>
      <c r="AV201" s="16"/>
      <c r="AW201" s="16"/>
      <c r="AX201" s="16"/>
      <c r="AY201" s="3" t="s">
        <v>163</v>
      </c>
      <c r="AZ201" s="16"/>
      <c r="BA201" s="16"/>
      <c r="BB201" s="16"/>
      <c r="BC201" s="16"/>
      <c r="BD201" s="16"/>
      <c r="BE201" s="142">
        <f t="shared" ref="BE201:BE203" si="78">IF(N201="základní",J201,0)</f>
        <v>0</v>
      </c>
      <c r="BF201" s="142">
        <f t="shared" ref="BF201:BF203" si="79">IF(N201="snížená",J201,0)</f>
        <v>0</v>
      </c>
      <c r="BG201" s="142">
        <f t="shared" ref="BG201:BG203" si="80">IF(N201="zákl. přenesená",J201,0)</f>
        <v>0</v>
      </c>
      <c r="BH201" s="142">
        <f t="shared" ref="BH201:BH203" si="81">IF(N201="sníž. přenesená",J201,0)</f>
        <v>0</v>
      </c>
      <c r="BI201" s="142">
        <f t="shared" ref="BI201:BI203" si="82">IF(N201="nulová",J201,0)</f>
        <v>0</v>
      </c>
      <c r="BJ201" s="3" t="s">
        <v>79</v>
      </c>
      <c r="BK201" s="142">
        <f t="shared" ref="BK201:BK203" si="83">ROUND(I201*H201,2)</f>
        <v>0</v>
      </c>
      <c r="BL201" s="3" t="s">
        <v>170</v>
      </c>
      <c r="BM201" s="141" t="s">
        <v>408</v>
      </c>
    </row>
    <row r="202" spans="1:65" ht="24" customHeight="1">
      <c r="A202" s="16"/>
      <c r="B202" s="17"/>
      <c r="C202" s="130" t="s">
        <v>409</v>
      </c>
      <c r="D202" s="130" t="s">
        <v>166</v>
      </c>
      <c r="E202" s="131" t="s">
        <v>410</v>
      </c>
      <c r="F202" s="132" t="s">
        <v>411</v>
      </c>
      <c r="G202" s="133" t="s">
        <v>407</v>
      </c>
      <c r="H202" s="134">
        <v>3.96</v>
      </c>
      <c r="I202" s="135"/>
      <c r="J202" s="136">
        <f t="shared" si="74"/>
        <v>0</v>
      </c>
      <c r="K202" s="132" t="s">
        <v>339</v>
      </c>
      <c r="L202" s="17"/>
      <c r="M202" s="137" t="s">
        <v>1</v>
      </c>
      <c r="N202" s="138" t="s">
        <v>35</v>
      </c>
      <c r="O202" s="139">
        <v>0.125</v>
      </c>
      <c r="P202" s="139">
        <f t="shared" si="75"/>
        <v>0.495</v>
      </c>
      <c r="Q202" s="139">
        <v>0</v>
      </c>
      <c r="R202" s="139">
        <f t="shared" si="76"/>
        <v>0</v>
      </c>
      <c r="S202" s="139">
        <v>0</v>
      </c>
      <c r="T202" s="140">
        <f t="shared" si="77"/>
        <v>0</v>
      </c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41" t="s">
        <v>170</v>
      </c>
      <c r="AS202" s="16"/>
      <c r="AT202" s="141" t="s">
        <v>166</v>
      </c>
      <c r="AU202" s="141" t="s">
        <v>81</v>
      </c>
      <c r="AV202" s="16"/>
      <c r="AW202" s="16"/>
      <c r="AX202" s="16"/>
      <c r="AY202" s="3" t="s">
        <v>163</v>
      </c>
      <c r="AZ202" s="16"/>
      <c r="BA202" s="16"/>
      <c r="BB202" s="16"/>
      <c r="BC202" s="16"/>
      <c r="BD202" s="16"/>
      <c r="BE202" s="142">
        <f t="shared" si="78"/>
        <v>0</v>
      </c>
      <c r="BF202" s="142">
        <f t="shared" si="79"/>
        <v>0</v>
      </c>
      <c r="BG202" s="142">
        <f t="shared" si="80"/>
        <v>0</v>
      </c>
      <c r="BH202" s="142">
        <f t="shared" si="81"/>
        <v>0</v>
      </c>
      <c r="BI202" s="142">
        <f t="shared" si="82"/>
        <v>0</v>
      </c>
      <c r="BJ202" s="3" t="s">
        <v>79</v>
      </c>
      <c r="BK202" s="142">
        <f t="shared" si="83"/>
        <v>0</v>
      </c>
      <c r="BL202" s="3" t="s">
        <v>170</v>
      </c>
      <c r="BM202" s="141" t="s">
        <v>412</v>
      </c>
    </row>
    <row r="203" spans="1:65" ht="33" customHeight="1">
      <c r="A203" s="16"/>
      <c r="B203" s="17"/>
      <c r="C203" s="130" t="s">
        <v>413</v>
      </c>
      <c r="D203" s="130" t="s">
        <v>166</v>
      </c>
      <c r="E203" s="131" t="s">
        <v>414</v>
      </c>
      <c r="F203" s="132" t="s">
        <v>415</v>
      </c>
      <c r="G203" s="133" t="s">
        <v>407</v>
      </c>
      <c r="H203" s="134">
        <v>3.9430000000000001</v>
      </c>
      <c r="I203" s="135"/>
      <c r="J203" s="136">
        <f t="shared" si="74"/>
        <v>0</v>
      </c>
      <c r="K203" s="132" t="s">
        <v>339</v>
      </c>
      <c r="L203" s="17"/>
      <c r="M203" s="137" t="s">
        <v>1</v>
      </c>
      <c r="N203" s="138" t="s">
        <v>35</v>
      </c>
      <c r="O203" s="139">
        <v>0</v>
      </c>
      <c r="P203" s="139">
        <f t="shared" si="75"/>
        <v>0</v>
      </c>
      <c r="Q203" s="139">
        <v>0</v>
      </c>
      <c r="R203" s="139">
        <f t="shared" si="76"/>
        <v>0</v>
      </c>
      <c r="S203" s="139">
        <v>0</v>
      </c>
      <c r="T203" s="140">
        <f t="shared" si="77"/>
        <v>0</v>
      </c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41" t="s">
        <v>170</v>
      </c>
      <c r="AS203" s="16"/>
      <c r="AT203" s="141" t="s">
        <v>166</v>
      </c>
      <c r="AU203" s="141" t="s">
        <v>81</v>
      </c>
      <c r="AV203" s="16"/>
      <c r="AW203" s="16"/>
      <c r="AX203" s="16"/>
      <c r="AY203" s="3" t="s">
        <v>163</v>
      </c>
      <c r="AZ203" s="16"/>
      <c r="BA203" s="16"/>
      <c r="BB203" s="16"/>
      <c r="BC203" s="16"/>
      <c r="BD203" s="16"/>
      <c r="BE203" s="142">
        <f t="shared" si="78"/>
        <v>0</v>
      </c>
      <c r="BF203" s="142">
        <f t="shared" si="79"/>
        <v>0</v>
      </c>
      <c r="BG203" s="142">
        <f t="shared" si="80"/>
        <v>0</v>
      </c>
      <c r="BH203" s="142">
        <f t="shared" si="81"/>
        <v>0</v>
      </c>
      <c r="BI203" s="142">
        <f t="shared" si="82"/>
        <v>0</v>
      </c>
      <c r="BJ203" s="3" t="s">
        <v>79</v>
      </c>
      <c r="BK203" s="142">
        <f t="shared" si="83"/>
        <v>0</v>
      </c>
      <c r="BL203" s="3" t="s">
        <v>170</v>
      </c>
      <c r="BM203" s="141" t="s">
        <v>416</v>
      </c>
    </row>
    <row r="204" spans="1:65" ht="25.5" customHeight="1">
      <c r="A204" s="118"/>
      <c r="B204" s="119"/>
      <c r="C204" s="118"/>
      <c r="D204" s="120" t="s">
        <v>70</v>
      </c>
      <c r="E204" s="121" t="s">
        <v>417</v>
      </c>
      <c r="F204" s="121" t="s">
        <v>418</v>
      </c>
      <c r="G204" s="118"/>
      <c r="H204" s="118"/>
      <c r="I204" s="118"/>
      <c r="J204" s="122">
        <f t="shared" ref="J204:J205" si="84">BK204</f>
        <v>0</v>
      </c>
      <c r="K204" s="118"/>
      <c r="L204" s="119"/>
      <c r="M204" s="123"/>
      <c r="N204" s="118"/>
      <c r="O204" s="118"/>
      <c r="P204" s="124">
        <f>P205+P207+P209+P212+P214</f>
        <v>17.2361</v>
      </c>
      <c r="Q204" s="118"/>
      <c r="R204" s="124">
        <f>R205+R207+R209+R212+R214</f>
        <v>0.14963600000000002</v>
      </c>
      <c r="S204" s="118"/>
      <c r="T204" s="125">
        <f>T205+T207+T209+T212+T214</f>
        <v>0</v>
      </c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  <c r="AE204" s="118"/>
      <c r="AF204" s="118"/>
      <c r="AG204" s="118"/>
      <c r="AH204" s="118"/>
      <c r="AI204" s="118"/>
      <c r="AJ204" s="118"/>
      <c r="AK204" s="118"/>
      <c r="AL204" s="118"/>
      <c r="AM204" s="118"/>
      <c r="AN204" s="118"/>
      <c r="AO204" s="118"/>
      <c r="AP204" s="118"/>
      <c r="AQ204" s="118"/>
      <c r="AR204" s="120" t="s">
        <v>81</v>
      </c>
      <c r="AS204" s="118"/>
      <c r="AT204" s="126" t="s">
        <v>70</v>
      </c>
      <c r="AU204" s="126" t="s">
        <v>71</v>
      </c>
      <c r="AV204" s="118"/>
      <c r="AW204" s="118"/>
      <c r="AX204" s="118"/>
      <c r="AY204" s="120" t="s">
        <v>163</v>
      </c>
      <c r="AZ204" s="118"/>
      <c r="BA204" s="118"/>
      <c r="BB204" s="118"/>
      <c r="BC204" s="118"/>
      <c r="BD204" s="118"/>
      <c r="BE204" s="118"/>
      <c r="BF204" s="118"/>
      <c r="BG204" s="118"/>
      <c r="BH204" s="118"/>
      <c r="BI204" s="118"/>
      <c r="BJ204" s="118"/>
      <c r="BK204" s="127">
        <f>BK205+BK207+BK209+BK212+BK214</f>
        <v>0</v>
      </c>
      <c r="BL204" s="118"/>
      <c r="BM204" s="118"/>
    </row>
    <row r="205" spans="1:65" ht="22.5" customHeight="1">
      <c r="A205" s="118"/>
      <c r="B205" s="119"/>
      <c r="C205" s="118"/>
      <c r="D205" s="120" t="s">
        <v>70</v>
      </c>
      <c r="E205" s="128" t="s">
        <v>419</v>
      </c>
      <c r="F205" s="128" t="s">
        <v>420</v>
      </c>
      <c r="G205" s="118"/>
      <c r="H205" s="118"/>
      <c r="I205" s="118"/>
      <c r="J205" s="129">
        <f t="shared" si="84"/>
        <v>0</v>
      </c>
      <c r="K205" s="118"/>
      <c r="L205" s="119"/>
      <c r="M205" s="123"/>
      <c r="N205" s="118"/>
      <c r="O205" s="118"/>
      <c r="P205" s="124">
        <f>P206</f>
        <v>1.3340000000000001</v>
      </c>
      <c r="Q205" s="118"/>
      <c r="R205" s="124">
        <f>R206</f>
        <v>5.3039999999999997E-2</v>
      </c>
      <c r="S205" s="118"/>
      <c r="T205" s="125">
        <f>T206</f>
        <v>0</v>
      </c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  <c r="AI205" s="118"/>
      <c r="AJ205" s="118"/>
      <c r="AK205" s="118"/>
      <c r="AL205" s="118"/>
      <c r="AM205" s="118"/>
      <c r="AN205" s="118"/>
      <c r="AO205" s="118"/>
      <c r="AP205" s="118"/>
      <c r="AQ205" s="118"/>
      <c r="AR205" s="120" t="s">
        <v>81</v>
      </c>
      <c r="AS205" s="118"/>
      <c r="AT205" s="126" t="s">
        <v>70</v>
      </c>
      <c r="AU205" s="126" t="s">
        <v>79</v>
      </c>
      <c r="AV205" s="118"/>
      <c r="AW205" s="118"/>
      <c r="AX205" s="118"/>
      <c r="AY205" s="120" t="s">
        <v>163</v>
      </c>
      <c r="AZ205" s="118"/>
      <c r="BA205" s="118"/>
      <c r="BB205" s="118"/>
      <c r="BC205" s="118"/>
      <c r="BD205" s="118"/>
      <c r="BE205" s="118"/>
      <c r="BF205" s="118"/>
      <c r="BG205" s="118"/>
      <c r="BH205" s="118"/>
      <c r="BI205" s="118"/>
      <c r="BJ205" s="118"/>
      <c r="BK205" s="127">
        <f>BK206</f>
        <v>0</v>
      </c>
      <c r="BL205" s="118"/>
      <c r="BM205" s="118"/>
    </row>
    <row r="206" spans="1:65" ht="16.5" customHeight="1">
      <c r="A206" s="16"/>
      <c r="B206" s="17"/>
      <c r="C206" s="130" t="s">
        <v>421</v>
      </c>
      <c r="D206" s="130" t="s">
        <v>166</v>
      </c>
      <c r="E206" s="131" t="s">
        <v>422</v>
      </c>
      <c r="F206" s="132" t="s">
        <v>423</v>
      </c>
      <c r="G206" s="133" t="s">
        <v>338</v>
      </c>
      <c r="H206" s="134">
        <v>2</v>
      </c>
      <c r="I206" s="135"/>
      <c r="J206" s="136">
        <f>ROUND(I206*H206,2)</f>
        <v>0</v>
      </c>
      <c r="K206" s="132" t="s">
        <v>339</v>
      </c>
      <c r="L206" s="17"/>
      <c r="M206" s="137" t="s">
        <v>1</v>
      </c>
      <c r="N206" s="138" t="s">
        <v>35</v>
      </c>
      <c r="O206" s="139">
        <v>0.66700000000000004</v>
      </c>
      <c r="P206" s="139">
        <f>O206*H206</f>
        <v>1.3340000000000001</v>
      </c>
      <c r="Q206" s="139">
        <v>2.6519999999999998E-2</v>
      </c>
      <c r="R206" s="139">
        <f>Q206*H206</f>
        <v>5.3039999999999997E-2</v>
      </c>
      <c r="S206" s="139">
        <v>0</v>
      </c>
      <c r="T206" s="140">
        <f>S206*H206</f>
        <v>0</v>
      </c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41" t="s">
        <v>230</v>
      </c>
      <c r="AS206" s="16"/>
      <c r="AT206" s="141" t="s">
        <v>166</v>
      </c>
      <c r="AU206" s="141" t="s">
        <v>81</v>
      </c>
      <c r="AV206" s="16"/>
      <c r="AW206" s="16"/>
      <c r="AX206" s="16"/>
      <c r="AY206" s="3" t="s">
        <v>163</v>
      </c>
      <c r="AZ206" s="16"/>
      <c r="BA206" s="16"/>
      <c r="BB206" s="16"/>
      <c r="BC206" s="16"/>
      <c r="BD206" s="16"/>
      <c r="BE206" s="142">
        <f>IF(N206="základní",J206,0)</f>
        <v>0</v>
      </c>
      <c r="BF206" s="142">
        <f>IF(N206="snížená",J206,0)</f>
        <v>0</v>
      </c>
      <c r="BG206" s="142">
        <f>IF(N206="zákl. přenesená",J206,0)</f>
        <v>0</v>
      </c>
      <c r="BH206" s="142">
        <f>IF(N206="sníž. přenesená",J206,0)</f>
        <v>0</v>
      </c>
      <c r="BI206" s="142">
        <f>IF(N206="nulová",J206,0)</f>
        <v>0</v>
      </c>
      <c r="BJ206" s="3" t="s">
        <v>79</v>
      </c>
      <c r="BK206" s="142">
        <f>ROUND(I206*H206,2)</f>
        <v>0</v>
      </c>
      <c r="BL206" s="3" t="s">
        <v>230</v>
      </c>
      <c r="BM206" s="141" t="s">
        <v>424</v>
      </c>
    </row>
    <row r="207" spans="1:65" ht="22.5" customHeight="1">
      <c r="A207" s="118"/>
      <c r="B207" s="119"/>
      <c r="C207" s="118"/>
      <c r="D207" s="120" t="s">
        <v>70</v>
      </c>
      <c r="E207" s="128" t="s">
        <v>425</v>
      </c>
      <c r="F207" s="128" t="s">
        <v>426</v>
      </c>
      <c r="G207" s="118"/>
      <c r="H207" s="118"/>
      <c r="I207" s="118"/>
      <c r="J207" s="129">
        <f>BK207</f>
        <v>0</v>
      </c>
      <c r="K207" s="118"/>
      <c r="L207" s="119"/>
      <c r="M207" s="123"/>
      <c r="N207" s="118"/>
      <c r="O207" s="118"/>
      <c r="P207" s="124">
        <f>P208</f>
        <v>4.7731000000000003</v>
      </c>
      <c r="Q207" s="118"/>
      <c r="R207" s="124">
        <f>R208</f>
        <v>9.5816000000000012E-2</v>
      </c>
      <c r="S207" s="118"/>
      <c r="T207" s="125">
        <f>T208</f>
        <v>0</v>
      </c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  <c r="AI207" s="118"/>
      <c r="AJ207" s="118"/>
      <c r="AK207" s="118"/>
      <c r="AL207" s="118"/>
      <c r="AM207" s="118"/>
      <c r="AN207" s="118"/>
      <c r="AO207" s="118"/>
      <c r="AP207" s="118"/>
      <c r="AQ207" s="118"/>
      <c r="AR207" s="120" t="s">
        <v>81</v>
      </c>
      <c r="AS207" s="118"/>
      <c r="AT207" s="126" t="s">
        <v>70</v>
      </c>
      <c r="AU207" s="126" t="s">
        <v>79</v>
      </c>
      <c r="AV207" s="118"/>
      <c r="AW207" s="118"/>
      <c r="AX207" s="118"/>
      <c r="AY207" s="120" t="s">
        <v>163</v>
      </c>
      <c r="AZ207" s="118"/>
      <c r="BA207" s="118"/>
      <c r="BB207" s="118"/>
      <c r="BC207" s="118"/>
      <c r="BD207" s="118"/>
      <c r="BE207" s="118"/>
      <c r="BF207" s="118"/>
      <c r="BG207" s="118"/>
      <c r="BH207" s="118"/>
      <c r="BI207" s="118"/>
      <c r="BJ207" s="118"/>
      <c r="BK207" s="127">
        <f>BK208</f>
        <v>0</v>
      </c>
      <c r="BL207" s="118"/>
      <c r="BM207" s="118"/>
    </row>
    <row r="208" spans="1:65" ht="33" customHeight="1">
      <c r="A208" s="16"/>
      <c r="B208" s="17"/>
      <c r="C208" s="130" t="s">
        <v>427</v>
      </c>
      <c r="D208" s="130" t="s">
        <v>166</v>
      </c>
      <c r="E208" s="131" t="s">
        <v>428</v>
      </c>
      <c r="F208" s="132" t="s">
        <v>429</v>
      </c>
      <c r="G208" s="133" t="s">
        <v>304</v>
      </c>
      <c r="H208" s="134">
        <v>5.9</v>
      </c>
      <c r="I208" s="135"/>
      <c r="J208" s="136">
        <f>ROUND(I208*H208,2)</f>
        <v>0</v>
      </c>
      <c r="K208" s="132" t="s">
        <v>339</v>
      </c>
      <c r="L208" s="17"/>
      <c r="M208" s="137" t="s">
        <v>1</v>
      </c>
      <c r="N208" s="138" t="s">
        <v>35</v>
      </c>
      <c r="O208" s="139">
        <v>0.80900000000000005</v>
      </c>
      <c r="P208" s="139">
        <f>O208*H208</f>
        <v>4.7731000000000003</v>
      </c>
      <c r="Q208" s="139">
        <v>1.6240000000000001E-2</v>
      </c>
      <c r="R208" s="139">
        <f>Q208*H208</f>
        <v>9.5816000000000012E-2</v>
      </c>
      <c r="S208" s="139">
        <v>0</v>
      </c>
      <c r="T208" s="140">
        <f>S208*H208</f>
        <v>0</v>
      </c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41" t="s">
        <v>230</v>
      </c>
      <c r="AS208" s="16"/>
      <c r="AT208" s="141" t="s">
        <v>166</v>
      </c>
      <c r="AU208" s="141" t="s">
        <v>81</v>
      </c>
      <c r="AV208" s="16"/>
      <c r="AW208" s="16"/>
      <c r="AX208" s="16"/>
      <c r="AY208" s="3" t="s">
        <v>163</v>
      </c>
      <c r="AZ208" s="16"/>
      <c r="BA208" s="16"/>
      <c r="BB208" s="16"/>
      <c r="BC208" s="16"/>
      <c r="BD208" s="16"/>
      <c r="BE208" s="142">
        <f>IF(N208="základní",J208,0)</f>
        <v>0</v>
      </c>
      <c r="BF208" s="142">
        <f>IF(N208="snížená",J208,0)</f>
        <v>0</v>
      </c>
      <c r="BG208" s="142">
        <f>IF(N208="zákl. přenesená",J208,0)</f>
        <v>0</v>
      </c>
      <c r="BH208" s="142">
        <f>IF(N208="sníž. přenesená",J208,0)</f>
        <v>0</v>
      </c>
      <c r="BI208" s="142">
        <f>IF(N208="nulová",J208,0)</f>
        <v>0</v>
      </c>
      <c r="BJ208" s="3" t="s">
        <v>79</v>
      </c>
      <c r="BK208" s="142">
        <f>ROUND(I208*H208,2)</f>
        <v>0</v>
      </c>
      <c r="BL208" s="3" t="s">
        <v>230</v>
      </c>
      <c r="BM208" s="141" t="s">
        <v>430</v>
      </c>
    </row>
    <row r="209" spans="1:65" ht="22.5" customHeight="1">
      <c r="A209" s="118"/>
      <c r="B209" s="119"/>
      <c r="C209" s="118"/>
      <c r="D209" s="120" t="s">
        <v>70</v>
      </c>
      <c r="E209" s="128" t="s">
        <v>431</v>
      </c>
      <c r="F209" s="128" t="s">
        <v>432</v>
      </c>
      <c r="G209" s="118"/>
      <c r="H209" s="118"/>
      <c r="I209" s="118"/>
      <c r="J209" s="129">
        <f>BK209</f>
        <v>0</v>
      </c>
      <c r="K209" s="118"/>
      <c r="L209" s="119"/>
      <c r="M209" s="123"/>
      <c r="N209" s="118"/>
      <c r="O209" s="118"/>
      <c r="P209" s="124">
        <f>SUM(P210:P211)</f>
        <v>2.2429999999999999</v>
      </c>
      <c r="Q209" s="118"/>
      <c r="R209" s="124">
        <f>SUM(R210:R211)</f>
        <v>0</v>
      </c>
      <c r="S209" s="118"/>
      <c r="T209" s="125">
        <f>SUM(T210:T211)</f>
        <v>0</v>
      </c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  <c r="AI209" s="118"/>
      <c r="AJ209" s="118"/>
      <c r="AK209" s="118"/>
      <c r="AL209" s="118"/>
      <c r="AM209" s="118"/>
      <c r="AN209" s="118"/>
      <c r="AO209" s="118"/>
      <c r="AP209" s="118"/>
      <c r="AQ209" s="118"/>
      <c r="AR209" s="120" t="s">
        <v>81</v>
      </c>
      <c r="AS209" s="118"/>
      <c r="AT209" s="126" t="s">
        <v>70</v>
      </c>
      <c r="AU209" s="126" t="s">
        <v>79</v>
      </c>
      <c r="AV209" s="118"/>
      <c r="AW209" s="118"/>
      <c r="AX209" s="118"/>
      <c r="AY209" s="120" t="s">
        <v>163</v>
      </c>
      <c r="AZ209" s="118"/>
      <c r="BA209" s="118"/>
      <c r="BB209" s="118"/>
      <c r="BC209" s="118"/>
      <c r="BD209" s="118"/>
      <c r="BE209" s="118"/>
      <c r="BF209" s="118"/>
      <c r="BG209" s="118"/>
      <c r="BH209" s="118"/>
      <c r="BI209" s="118"/>
      <c r="BJ209" s="118"/>
      <c r="BK209" s="127">
        <f>SUM(BK210:BK211)</f>
        <v>0</v>
      </c>
      <c r="BL209" s="118"/>
      <c r="BM209" s="118"/>
    </row>
    <row r="210" spans="1:65" ht="16.5" customHeight="1">
      <c r="A210" s="16"/>
      <c r="B210" s="17"/>
      <c r="C210" s="130" t="s">
        <v>433</v>
      </c>
      <c r="D210" s="130" t="s">
        <v>166</v>
      </c>
      <c r="E210" s="131" t="s">
        <v>434</v>
      </c>
      <c r="F210" s="132" t="s">
        <v>435</v>
      </c>
      <c r="G210" s="133" t="s">
        <v>266</v>
      </c>
      <c r="H210" s="134">
        <v>8.1999999999999993</v>
      </c>
      <c r="I210" s="135"/>
      <c r="J210" s="136">
        <f t="shared" ref="J210:J211" si="85">ROUND(I210*H210,2)</f>
        <v>0</v>
      </c>
      <c r="K210" s="132" t="s">
        <v>339</v>
      </c>
      <c r="L210" s="17"/>
      <c r="M210" s="137" t="s">
        <v>1</v>
      </c>
      <c r="N210" s="138" t="s">
        <v>35</v>
      </c>
      <c r="O210" s="139">
        <v>0.215</v>
      </c>
      <c r="P210" s="139">
        <f t="shared" ref="P210:P211" si="86">O210*H210</f>
        <v>1.7629999999999999</v>
      </c>
      <c r="Q210" s="139">
        <v>0</v>
      </c>
      <c r="R210" s="139">
        <f t="shared" ref="R210:R211" si="87">Q210*H210</f>
        <v>0</v>
      </c>
      <c r="S210" s="139">
        <v>0</v>
      </c>
      <c r="T210" s="140">
        <f t="shared" ref="T210:T211" si="88">S210*H210</f>
        <v>0</v>
      </c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41" t="s">
        <v>230</v>
      </c>
      <c r="AS210" s="16"/>
      <c r="AT210" s="141" t="s">
        <v>166</v>
      </c>
      <c r="AU210" s="141" t="s">
        <v>81</v>
      </c>
      <c r="AV210" s="16"/>
      <c r="AW210" s="16"/>
      <c r="AX210" s="16"/>
      <c r="AY210" s="3" t="s">
        <v>163</v>
      </c>
      <c r="AZ210" s="16"/>
      <c r="BA210" s="16"/>
      <c r="BB210" s="16"/>
      <c r="BC210" s="16"/>
      <c r="BD210" s="16"/>
      <c r="BE210" s="142">
        <f t="shared" ref="BE210:BE211" si="89">IF(N210="základní",J210,0)</f>
        <v>0</v>
      </c>
      <c r="BF210" s="142">
        <f t="shared" ref="BF210:BF211" si="90">IF(N210="snížená",J210,0)</f>
        <v>0</v>
      </c>
      <c r="BG210" s="142">
        <f t="shared" ref="BG210:BG211" si="91">IF(N210="zákl. přenesená",J210,0)</f>
        <v>0</v>
      </c>
      <c r="BH210" s="142">
        <f t="shared" ref="BH210:BH211" si="92">IF(N210="sníž. přenesená",J210,0)</f>
        <v>0</v>
      </c>
      <c r="BI210" s="142">
        <f t="shared" ref="BI210:BI211" si="93">IF(N210="nulová",J210,0)</f>
        <v>0</v>
      </c>
      <c r="BJ210" s="3" t="s">
        <v>79</v>
      </c>
      <c r="BK210" s="142">
        <f t="shared" ref="BK210:BK211" si="94">ROUND(I210*H210,2)</f>
        <v>0</v>
      </c>
      <c r="BL210" s="3" t="s">
        <v>230</v>
      </c>
      <c r="BM210" s="141" t="s">
        <v>436</v>
      </c>
    </row>
    <row r="211" spans="1:65" ht="16.5" customHeight="1">
      <c r="A211" s="16"/>
      <c r="B211" s="17"/>
      <c r="C211" s="130" t="s">
        <v>437</v>
      </c>
      <c r="D211" s="130" t="s">
        <v>166</v>
      </c>
      <c r="E211" s="131" t="s">
        <v>438</v>
      </c>
      <c r="F211" s="132" t="s">
        <v>439</v>
      </c>
      <c r="G211" s="133" t="s">
        <v>338</v>
      </c>
      <c r="H211" s="134">
        <v>6</v>
      </c>
      <c r="I211" s="135"/>
      <c r="J211" s="136">
        <f t="shared" si="85"/>
        <v>0</v>
      </c>
      <c r="K211" s="132" t="s">
        <v>339</v>
      </c>
      <c r="L211" s="17"/>
      <c r="M211" s="137" t="s">
        <v>1</v>
      </c>
      <c r="N211" s="138" t="s">
        <v>35</v>
      </c>
      <c r="O211" s="139">
        <v>0.08</v>
      </c>
      <c r="P211" s="139">
        <f t="shared" si="86"/>
        <v>0.48</v>
      </c>
      <c r="Q211" s="139">
        <v>0</v>
      </c>
      <c r="R211" s="139">
        <f t="shared" si="87"/>
        <v>0</v>
      </c>
      <c r="S211" s="139">
        <v>0</v>
      </c>
      <c r="T211" s="140">
        <f t="shared" si="88"/>
        <v>0</v>
      </c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41" t="s">
        <v>230</v>
      </c>
      <c r="AS211" s="16"/>
      <c r="AT211" s="141" t="s">
        <v>166</v>
      </c>
      <c r="AU211" s="141" t="s">
        <v>81</v>
      </c>
      <c r="AV211" s="16"/>
      <c r="AW211" s="16"/>
      <c r="AX211" s="16"/>
      <c r="AY211" s="3" t="s">
        <v>163</v>
      </c>
      <c r="AZ211" s="16"/>
      <c r="BA211" s="16"/>
      <c r="BB211" s="16"/>
      <c r="BC211" s="16"/>
      <c r="BD211" s="16"/>
      <c r="BE211" s="142">
        <f t="shared" si="89"/>
        <v>0</v>
      </c>
      <c r="BF211" s="142">
        <f t="shared" si="90"/>
        <v>0</v>
      </c>
      <c r="BG211" s="142">
        <f t="shared" si="91"/>
        <v>0</v>
      </c>
      <c r="BH211" s="142">
        <f t="shared" si="92"/>
        <v>0</v>
      </c>
      <c r="BI211" s="142">
        <f t="shared" si="93"/>
        <v>0</v>
      </c>
      <c r="BJ211" s="3" t="s">
        <v>79</v>
      </c>
      <c r="BK211" s="142">
        <f t="shared" si="94"/>
        <v>0</v>
      </c>
      <c r="BL211" s="3" t="s">
        <v>230</v>
      </c>
      <c r="BM211" s="141" t="s">
        <v>440</v>
      </c>
    </row>
    <row r="212" spans="1:65" ht="22.5" customHeight="1">
      <c r="A212" s="118"/>
      <c r="B212" s="119"/>
      <c r="C212" s="118"/>
      <c r="D212" s="120" t="s">
        <v>70</v>
      </c>
      <c r="E212" s="128" t="s">
        <v>441</v>
      </c>
      <c r="F212" s="128" t="s">
        <v>442</v>
      </c>
      <c r="G212" s="118"/>
      <c r="H212" s="118"/>
      <c r="I212" s="118"/>
      <c r="J212" s="129">
        <f>BK212</f>
        <v>0</v>
      </c>
      <c r="K212" s="118"/>
      <c r="L212" s="119"/>
      <c r="M212" s="123"/>
      <c r="N212" s="118"/>
      <c r="O212" s="118"/>
      <c r="P212" s="124">
        <f>P213</f>
        <v>5.0459999999999994</v>
      </c>
      <c r="Q212" s="118"/>
      <c r="R212" s="124">
        <f>R213</f>
        <v>0</v>
      </c>
      <c r="S212" s="118"/>
      <c r="T212" s="125">
        <f>T213</f>
        <v>0</v>
      </c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  <c r="AI212" s="118"/>
      <c r="AJ212" s="118"/>
      <c r="AK212" s="118"/>
      <c r="AL212" s="118"/>
      <c r="AM212" s="118"/>
      <c r="AN212" s="118"/>
      <c r="AO212" s="118"/>
      <c r="AP212" s="118"/>
      <c r="AQ212" s="118"/>
      <c r="AR212" s="120" t="s">
        <v>81</v>
      </c>
      <c r="AS212" s="118"/>
      <c r="AT212" s="126" t="s">
        <v>70</v>
      </c>
      <c r="AU212" s="126" t="s">
        <v>79</v>
      </c>
      <c r="AV212" s="118"/>
      <c r="AW212" s="118"/>
      <c r="AX212" s="118"/>
      <c r="AY212" s="120" t="s">
        <v>163</v>
      </c>
      <c r="AZ212" s="118"/>
      <c r="BA212" s="118"/>
      <c r="BB212" s="118"/>
      <c r="BC212" s="118"/>
      <c r="BD212" s="118"/>
      <c r="BE212" s="118"/>
      <c r="BF212" s="118"/>
      <c r="BG212" s="118"/>
      <c r="BH212" s="118"/>
      <c r="BI212" s="118"/>
      <c r="BJ212" s="118"/>
      <c r="BK212" s="127">
        <f>BK213</f>
        <v>0</v>
      </c>
      <c r="BL212" s="118"/>
      <c r="BM212" s="118"/>
    </row>
    <row r="213" spans="1:65" ht="24" customHeight="1">
      <c r="A213" s="16"/>
      <c r="B213" s="17"/>
      <c r="C213" s="130" t="s">
        <v>443</v>
      </c>
      <c r="D213" s="130" t="s">
        <v>166</v>
      </c>
      <c r="E213" s="131" t="s">
        <v>444</v>
      </c>
      <c r="F213" s="132" t="s">
        <v>445</v>
      </c>
      <c r="G213" s="133" t="s">
        <v>338</v>
      </c>
      <c r="H213" s="134">
        <v>3</v>
      </c>
      <c r="I213" s="135"/>
      <c r="J213" s="136">
        <f>ROUND(I213*H213,2)</f>
        <v>0</v>
      </c>
      <c r="K213" s="132" t="s">
        <v>339</v>
      </c>
      <c r="L213" s="17"/>
      <c r="M213" s="137" t="s">
        <v>1</v>
      </c>
      <c r="N213" s="138" t="s">
        <v>35</v>
      </c>
      <c r="O213" s="139">
        <v>1.6819999999999999</v>
      </c>
      <c r="P213" s="139">
        <f>O213*H213</f>
        <v>5.0459999999999994</v>
      </c>
      <c r="Q213" s="139">
        <v>0</v>
      </c>
      <c r="R213" s="139">
        <f>Q213*H213</f>
        <v>0</v>
      </c>
      <c r="S213" s="139">
        <v>0</v>
      </c>
      <c r="T213" s="140">
        <f>S213*H213</f>
        <v>0</v>
      </c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41" t="s">
        <v>230</v>
      </c>
      <c r="AS213" s="16"/>
      <c r="AT213" s="141" t="s">
        <v>166</v>
      </c>
      <c r="AU213" s="141" t="s">
        <v>81</v>
      </c>
      <c r="AV213" s="16"/>
      <c r="AW213" s="16"/>
      <c r="AX213" s="16"/>
      <c r="AY213" s="3" t="s">
        <v>163</v>
      </c>
      <c r="AZ213" s="16"/>
      <c r="BA213" s="16"/>
      <c r="BB213" s="16"/>
      <c r="BC213" s="16"/>
      <c r="BD213" s="16"/>
      <c r="BE213" s="142">
        <f>IF(N213="základní",J213,0)</f>
        <v>0</v>
      </c>
      <c r="BF213" s="142">
        <f>IF(N213="snížená",J213,0)</f>
        <v>0</v>
      </c>
      <c r="BG213" s="142">
        <f>IF(N213="zákl. přenesená",J213,0)</f>
        <v>0</v>
      </c>
      <c r="BH213" s="142">
        <f>IF(N213="sníž. přenesená",J213,0)</f>
        <v>0</v>
      </c>
      <c r="BI213" s="142">
        <f>IF(N213="nulová",J213,0)</f>
        <v>0</v>
      </c>
      <c r="BJ213" s="3" t="s">
        <v>79</v>
      </c>
      <c r="BK213" s="142">
        <f>ROUND(I213*H213,2)</f>
        <v>0</v>
      </c>
      <c r="BL213" s="3" t="s">
        <v>230</v>
      </c>
      <c r="BM213" s="141" t="s">
        <v>446</v>
      </c>
    </row>
    <row r="214" spans="1:65" ht="22.5" customHeight="1">
      <c r="A214" s="118"/>
      <c r="B214" s="119"/>
      <c r="C214" s="118"/>
      <c r="D214" s="120" t="s">
        <v>70</v>
      </c>
      <c r="E214" s="128" t="s">
        <v>447</v>
      </c>
      <c r="F214" s="128" t="s">
        <v>448</v>
      </c>
      <c r="G214" s="118"/>
      <c r="H214" s="118"/>
      <c r="I214" s="118"/>
      <c r="J214" s="129">
        <f>BK214</f>
        <v>0</v>
      </c>
      <c r="K214" s="118"/>
      <c r="L214" s="119"/>
      <c r="M214" s="123"/>
      <c r="N214" s="118"/>
      <c r="O214" s="118"/>
      <c r="P214" s="124">
        <f>P215</f>
        <v>3.84</v>
      </c>
      <c r="Q214" s="118"/>
      <c r="R214" s="124">
        <f>R215</f>
        <v>7.7999999999999988E-4</v>
      </c>
      <c r="S214" s="118"/>
      <c r="T214" s="125">
        <f>T215</f>
        <v>0</v>
      </c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8"/>
      <c r="AF214" s="118"/>
      <c r="AG214" s="118"/>
      <c r="AH214" s="118"/>
      <c r="AI214" s="118"/>
      <c r="AJ214" s="118"/>
      <c r="AK214" s="118"/>
      <c r="AL214" s="118"/>
      <c r="AM214" s="118"/>
      <c r="AN214" s="118"/>
      <c r="AO214" s="118"/>
      <c r="AP214" s="118"/>
      <c r="AQ214" s="118"/>
      <c r="AR214" s="120" t="s">
        <v>81</v>
      </c>
      <c r="AS214" s="118"/>
      <c r="AT214" s="126" t="s">
        <v>70</v>
      </c>
      <c r="AU214" s="126" t="s">
        <v>79</v>
      </c>
      <c r="AV214" s="118"/>
      <c r="AW214" s="118"/>
      <c r="AX214" s="118"/>
      <c r="AY214" s="120" t="s">
        <v>163</v>
      </c>
      <c r="AZ214" s="118"/>
      <c r="BA214" s="118"/>
      <c r="BB214" s="118"/>
      <c r="BC214" s="118"/>
      <c r="BD214" s="118"/>
      <c r="BE214" s="118"/>
      <c r="BF214" s="118"/>
      <c r="BG214" s="118"/>
      <c r="BH214" s="118"/>
      <c r="BI214" s="118"/>
      <c r="BJ214" s="118"/>
      <c r="BK214" s="127">
        <f>BK215</f>
        <v>0</v>
      </c>
      <c r="BL214" s="118"/>
      <c r="BM214" s="118"/>
    </row>
    <row r="215" spans="1:65" ht="24" customHeight="1">
      <c r="A215" s="16"/>
      <c r="B215" s="17"/>
      <c r="C215" s="130" t="s">
        <v>449</v>
      </c>
      <c r="D215" s="130" t="s">
        <v>166</v>
      </c>
      <c r="E215" s="131" t="s">
        <v>450</v>
      </c>
      <c r="F215" s="132" t="s">
        <v>451</v>
      </c>
      <c r="G215" s="133" t="s">
        <v>304</v>
      </c>
      <c r="H215" s="134">
        <v>3</v>
      </c>
      <c r="I215" s="135"/>
      <c r="J215" s="136">
        <f>ROUND(I215*H215,2)</f>
        <v>0</v>
      </c>
      <c r="K215" s="132" t="s">
        <v>339</v>
      </c>
      <c r="L215" s="17"/>
      <c r="M215" s="143" t="s">
        <v>1</v>
      </c>
      <c r="N215" s="144" t="s">
        <v>35</v>
      </c>
      <c r="O215" s="145">
        <v>1.28</v>
      </c>
      <c r="P215" s="145">
        <f>O215*H215</f>
        <v>3.84</v>
      </c>
      <c r="Q215" s="145">
        <v>2.5999999999999998E-4</v>
      </c>
      <c r="R215" s="145">
        <f>Q215*H215</f>
        <v>7.7999999999999988E-4</v>
      </c>
      <c r="S215" s="145">
        <v>0</v>
      </c>
      <c r="T215" s="146">
        <f>S215*H215</f>
        <v>0</v>
      </c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41" t="s">
        <v>230</v>
      </c>
      <c r="AS215" s="16"/>
      <c r="AT215" s="141" t="s">
        <v>166</v>
      </c>
      <c r="AU215" s="141" t="s">
        <v>81</v>
      </c>
      <c r="AV215" s="16"/>
      <c r="AW215" s="16"/>
      <c r="AX215" s="16"/>
      <c r="AY215" s="3" t="s">
        <v>163</v>
      </c>
      <c r="AZ215" s="16"/>
      <c r="BA215" s="16"/>
      <c r="BB215" s="16"/>
      <c r="BC215" s="16"/>
      <c r="BD215" s="16"/>
      <c r="BE215" s="142">
        <f>IF(N215="základní",J215,0)</f>
        <v>0</v>
      </c>
      <c r="BF215" s="142">
        <f>IF(N215="snížená",J215,0)</f>
        <v>0</v>
      </c>
      <c r="BG215" s="142">
        <f>IF(N215="zákl. přenesená",J215,0)</f>
        <v>0</v>
      </c>
      <c r="BH215" s="142">
        <f>IF(N215="sníž. přenesená",J215,0)</f>
        <v>0</v>
      </c>
      <c r="BI215" s="142">
        <f>IF(N215="nulová",J215,0)</f>
        <v>0</v>
      </c>
      <c r="BJ215" s="3" t="s">
        <v>79</v>
      </c>
      <c r="BK215" s="142">
        <f>ROUND(I215*H215,2)</f>
        <v>0</v>
      </c>
      <c r="BL215" s="3" t="s">
        <v>230</v>
      </c>
      <c r="BM215" s="141" t="s">
        <v>452</v>
      </c>
    </row>
    <row r="216" spans="1:65" ht="6.75" customHeight="1">
      <c r="A216" s="16"/>
      <c r="B216" s="30"/>
      <c r="C216" s="31"/>
      <c r="D216" s="31"/>
      <c r="E216" s="31"/>
      <c r="F216" s="31"/>
      <c r="G216" s="31"/>
      <c r="H216" s="31"/>
      <c r="I216" s="31"/>
      <c r="J216" s="31"/>
      <c r="K216" s="31"/>
      <c r="L216" s="17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</row>
    <row r="217" spans="1:65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</row>
    <row r="218" spans="1:65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</row>
    <row r="219" spans="1:65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</row>
    <row r="220" spans="1:65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</row>
    <row r="221" spans="1:65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</row>
    <row r="222" spans="1:65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</row>
    <row r="223" spans="1:65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</row>
    <row r="224" spans="1:65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</row>
    <row r="225" spans="1:6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</row>
    <row r="226" spans="1:65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</row>
    <row r="227" spans="1:6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</row>
    <row r="228" spans="1:6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</row>
    <row r="229" spans="1:6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</row>
    <row r="230" spans="1:6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</row>
    <row r="231" spans="1:6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</row>
    <row r="232" spans="1:6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</row>
    <row r="233" spans="1:6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</row>
    <row r="234" spans="1:6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</row>
    <row r="235" spans="1:6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</row>
    <row r="236" spans="1:6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</row>
    <row r="237" spans="1:6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</row>
    <row r="238" spans="1:6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</row>
    <row r="239" spans="1:6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</row>
    <row r="240" spans="1:6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</row>
    <row r="241" spans="1:6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</row>
    <row r="242" spans="1:6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</row>
    <row r="243" spans="1:6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</row>
    <row r="244" spans="1:6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</row>
    <row r="245" spans="1:6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spans="1:6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spans="1:6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spans="1:6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spans="1:6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spans="1:6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spans="1:6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</row>
    <row r="252" spans="1:6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</row>
    <row r="253" spans="1:6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spans="1:6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spans="1:6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spans="1:6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spans="1:6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spans="1:6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spans="1:6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spans="1:6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spans="1:6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</row>
    <row r="262" spans="1:6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spans="1:6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spans="1:6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spans="1: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spans="1:6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spans="1:6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spans="1:6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spans="1:6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spans="1:6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spans="1:6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spans="1:6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spans="1:6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spans="1:6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spans="1:6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spans="1:6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spans="1:6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spans="1:6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spans="1:6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spans="1:6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spans="1:6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spans="1:6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spans="1:6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spans="1:6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spans="1:6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spans="1:6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spans="1:6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spans="1:6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spans="1:6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spans="1:6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spans="1:6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spans="1:6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spans="1:6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spans="1:6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spans="1:6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spans="1:6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spans="1:6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spans="1:6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spans="1:6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spans="1:6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spans="1:6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spans="1:6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spans="1:6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spans="1:6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spans="1:6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spans="1:6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spans="1:6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spans="1:6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spans="1:6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spans="1:6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spans="1:6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spans="1:6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spans="1:6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spans="1:6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spans="1:6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spans="1:6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spans="1:6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spans="1:6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spans="1:6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spans="1:6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spans="1:6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spans="1:6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spans="1:6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spans="1:6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spans="1:6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spans="1:6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spans="1:6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spans="1:6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spans="1:6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spans="1:6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spans="1:6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spans="1:6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spans="1:6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spans="1:6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spans="1:6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spans="1:6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spans="1:6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spans="1:6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spans="1:6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spans="1:6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spans="1:6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spans="1:6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spans="1:6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spans="1:6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spans="1:6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spans="1:6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spans="1:6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spans="1:6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spans="1:6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spans="1:6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spans="1:6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spans="1:6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spans="1:6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spans="1:6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spans="1:6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spans="1:6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spans="1:6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spans="1:6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spans="1:6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spans="1:6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spans="1:6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spans="1:6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spans="1:6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spans="1:6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spans="1: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spans="1:6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spans="1:6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spans="1:6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spans="1:6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spans="1:6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spans="1:6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spans="1:6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spans="1:6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spans="1:6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spans="1:6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spans="1:6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spans="1:6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spans="1:6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spans="1:6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spans="1:6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spans="1:6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spans="1:6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spans="1:6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spans="1:6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spans="1:6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spans="1:6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spans="1:6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spans="1:6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spans="1:6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spans="1:6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spans="1:6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spans="1:6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spans="1:6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spans="1:6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spans="1:6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spans="1:6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spans="1:6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spans="1:6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spans="1:6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spans="1:6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spans="1:6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spans="1:6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spans="1:6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spans="1:6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spans="1:6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spans="1:6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spans="1:6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spans="1:6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spans="1:6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spans="1:6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spans="1:6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spans="1:6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spans="1:6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spans="1:6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spans="1:6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spans="1:6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spans="1:6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spans="1:6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spans="1:6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spans="1:6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spans="1:6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spans="1:6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spans="1:6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spans="1:6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spans="1:6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spans="1:6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spans="1:6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spans="1:6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spans="1:6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spans="1:6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spans="1:6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spans="1:6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spans="1:6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spans="1:6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spans="1:6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spans="1:6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spans="1:6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spans="1:6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spans="1:6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spans="1:6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spans="1:6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spans="1:6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spans="1:6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spans="1:6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spans="1:6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spans="1:6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spans="1:6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spans="1:6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spans="1:6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spans="1:6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spans="1:6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spans="1:6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spans="1:6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spans="1:6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spans="1:6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spans="1:6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spans="1:6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spans="1:6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spans="1:6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spans="1:6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spans="1:6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spans="1:6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spans="1:6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spans="1:6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spans="1: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spans="1:6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spans="1:6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spans="1:6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spans="1:6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spans="1:6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spans="1:6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spans="1:6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spans="1:6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spans="1:6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spans="1:6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spans="1:6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spans="1:6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spans="1:6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spans="1:6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spans="1:6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spans="1:6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spans="1:6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spans="1:6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spans="1:6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spans="1:6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spans="1:6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spans="1:6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spans="1:6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spans="1:6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spans="1:6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spans="1:6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spans="1:6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spans="1:6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spans="1:6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spans="1:6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spans="1:6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spans="1:6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spans="1:6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spans="1:6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spans="1:6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spans="1:6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spans="1:6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spans="1:6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spans="1:6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spans="1:6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spans="1:6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spans="1:6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spans="1:6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spans="1:6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spans="1:6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spans="1:6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spans="1:6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spans="1:6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spans="1:6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spans="1:6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spans="1:6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spans="1:6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spans="1:6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spans="1:6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spans="1:6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spans="1:6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spans="1:6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spans="1:6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spans="1:6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spans="1:6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spans="1:6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spans="1:6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spans="1:6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spans="1:6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spans="1:6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spans="1:6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spans="1:6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</row>
    <row r="533" spans="1:6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spans="1:6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spans="1:6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spans="1:6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spans="1:6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spans="1:6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spans="1:6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</row>
    <row r="540" spans="1:6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spans="1:6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spans="1:6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spans="1:6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spans="1:6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spans="1:6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spans="1:6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spans="1:6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spans="1:6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spans="1:6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spans="1:6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spans="1:6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spans="1:6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spans="1:6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spans="1:6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spans="1:6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spans="1:6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spans="1:6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spans="1:6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spans="1:6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spans="1:6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spans="1:6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spans="1:6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spans="1:6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spans="1:6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spans="1: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spans="1:6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spans="1:6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spans="1:6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spans="1:6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spans="1:6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spans="1:6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spans="1:6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spans="1:6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spans="1:6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spans="1:6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spans="1:6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spans="1:6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spans="1:6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spans="1:6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</row>
    <row r="580" spans="1:6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spans="1:6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spans="1:6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spans="1:6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spans="1:6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spans="1:6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spans="1:6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spans="1:6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spans="1:6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spans="1:6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</row>
    <row r="590" spans="1:6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spans="1:6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spans="1:6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spans="1:6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spans="1:6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spans="1:6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spans="1:6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spans="1:6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spans="1:6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spans="1:6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spans="1:6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spans="1:6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spans="1:6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spans="1:6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spans="1:6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spans="1:6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spans="1:6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spans="1:6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spans="1:6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spans="1:6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spans="1:6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</row>
    <row r="611" spans="1:6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spans="1:6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spans="1:6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spans="1:6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spans="1:6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spans="1:6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spans="1:6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spans="1:6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</row>
    <row r="619" spans="1:6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spans="1:6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spans="1:6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spans="1:6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spans="1:6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spans="1:6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spans="1:6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spans="1:6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spans="1:6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spans="1:6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spans="1:6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spans="1:6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spans="1:6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spans="1:6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spans="1:6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spans="1:6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spans="1:6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spans="1:6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spans="1:6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spans="1:6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spans="1:6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spans="1:6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spans="1:6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spans="1:6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spans="1:6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spans="1:6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spans="1:6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spans="1:6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spans="1:6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spans="1:6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spans="1:6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spans="1:6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spans="1:6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spans="1:6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spans="1:6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spans="1:6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spans="1:6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spans="1:6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spans="1:6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spans="1:6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spans="1:6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spans="1:6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spans="1:6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spans="1:6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spans="1:6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</row>
    <row r="664" spans="1:6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</row>
    <row r="665" spans="1: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</row>
    <row r="666" spans="1:6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</row>
    <row r="667" spans="1:6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</row>
    <row r="668" spans="1:6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</row>
    <row r="669" spans="1:6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</row>
    <row r="670" spans="1:6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</row>
    <row r="671" spans="1:6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</row>
    <row r="672" spans="1:6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</row>
    <row r="673" spans="1:6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</row>
    <row r="674" spans="1:6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</row>
    <row r="675" spans="1:6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</row>
    <row r="676" spans="1:6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</row>
    <row r="677" spans="1:6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</row>
    <row r="678" spans="1:6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</row>
    <row r="679" spans="1:6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</row>
    <row r="680" spans="1:6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</row>
    <row r="681" spans="1:6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</row>
    <row r="682" spans="1:6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</row>
    <row r="683" spans="1:6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</row>
    <row r="684" spans="1:6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</row>
    <row r="685" spans="1:6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</row>
    <row r="686" spans="1:6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</row>
    <row r="687" spans="1:6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</row>
    <row r="688" spans="1:6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</row>
    <row r="689" spans="1:6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</row>
    <row r="690" spans="1:6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</row>
    <row r="691" spans="1:6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</row>
    <row r="692" spans="1:6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</row>
    <row r="693" spans="1:6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</row>
    <row r="694" spans="1:6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</row>
    <row r="695" spans="1:6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</row>
    <row r="696" spans="1:6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</row>
    <row r="697" spans="1:6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</row>
    <row r="698" spans="1:6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</row>
    <row r="699" spans="1:6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</row>
    <row r="700" spans="1:6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</row>
    <row r="701" spans="1:6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</row>
    <row r="702" spans="1:6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</row>
    <row r="703" spans="1:6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</row>
    <row r="704" spans="1:6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</row>
    <row r="705" spans="1:6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</row>
    <row r="706" spans="1:6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</row>
    <row r="707" spans="1:6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</row>
    <row r="708" spans="1:6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</row>
    <row r="709" spans="1:6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</row>
    <row r="710" spans="1:6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</row>
    <row r="711" spans="1:6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</row>
    <row r="712" spans="1:6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</row>
    <row r="713" spans="1:6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</row>
    <row r="714" spans="1:6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</row>
    <row r="715" spans="1:6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</row>
    <row r="716" spans="1:6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</row>
    <row r="717" spans="1:6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</row>
    <row r="718" spans="1:6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</row>
    <row r="719" spans="1:6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</row>
    <row r="720" spans="1:6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</row>
    <row r="721" spans="1:6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</row>
    <row r="722" spans="1:6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</row>
    <row r="723" spans="1:6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</row>
    <row r="724" spans="1:6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</row>
    <row r="725" spans="1:6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</row>
    <row r="726" spans="1:6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</row>
    <row r="727" spans="1:6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</row>
    <row r="728" spans="1:6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</row>
    <row r="729" spans="1:6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</row>
    <row r="730" spans="1:6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</row>
    <row r="731" spans="1:6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</row>
    <row r="732" spans="1:6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</row>
    <row r="733" spans="1:6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</row>
    <row r="734" spans="1:6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</row>
    <row r="735" spans="1:6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</row>
    <row r="736" spans="1:6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</row>
    <row r="737" spans="1:6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</row>
    <row r="738" spans="1:6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</row>
    <row r="739" spans="1:6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</row>
    <row r="740" spans="1:6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</row>
    <row r="741" spans="1:6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</row>
    <row r="742" spans="1:6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</row>
    <row r="743" spans="1:6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</row>
    <row r="744" spans="1:6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</row>
    <row r="745" spans="1:6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</row>
    <row r="746" spans="1:6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</row>
    <row r="747" spans="1:6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</row>
    <row r="748" spans="1:6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</row>
    <row r="749" spans="1:6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</row>
    <row r="750" spans="1:6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</row>
    <row r="751" spans="1:6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</row>
    <row r="752" spans="1:6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</row>
    <row r="753" spans="1:6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</row>
    <row r="754" spans="1:6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</row>
    <row r="755" spans="1:6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</row>
    <row r="756" spans="1:6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</row>
    <row r="757" spans="1:6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</row>
    <row r="758" spans="1:6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</row>
    <row r="759" spans="1:6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</row>
    <row r="760" spans="1:6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</row>
    <row r="761" spans="1:6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</row>
    <row r="762" spans="1:6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</row>
    <row r="763" spans="1:6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</row>
    <row r="764" spans="1:6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</row>
    <row r="765" spans="1: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</row>
    <row r="766" spans="1:6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</row>
    <row r="767" spans="1:6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</row>
    <row r="768" spans="1:6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</row>
    <row r="769" spans="1:6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</row>
    <row r="770" spans="1:6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</row>
    <row r="771" spans="1:6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</row>
    <row r="772" spans="1:6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</row>
    <row r="773" spans="1:6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</row>
    <row r="774" spans="1:6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</row>
    <row r="775" spans="1:6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</row>
    <row r="776" spans="1:6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</row>
    <row r="777" spans="1:6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</row>
    <row r="778" spans="1:6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</row>
    <row r="779" spans="1:6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</row>
    <row r="780" spans="1:6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</row>
    <row r="781" spans="1:6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</row>
    <row r="782" spans="1:6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</row>
    <row r="783" spans="1:6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</row>
    <row r="784" spans="1:6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</row>
    <row r="785" spans="1:6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</row>
    <row r="786" spans="1:6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</row>
    <row r="787" spans="1:6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</row>
    <row r="788" spans="1:6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</row>
    <row r="789" spans="1:6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</row>
    <row r="790" spans="1:6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</row>
    <row r="791" spans="1:6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</row>
    <row r="792" spans="1:6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</row>
    <row r="793" spans="1:6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</row>
    <row r="794" spans="1:6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</row>
    <row r="795" spans="1:6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</row>
    <row r="796" spans="1:6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</row>
    <row r="797" spans="1:6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</row>
    <row r="798" spans="1:6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</row>
    <row r="799" spans="1:6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</row>
    <row r="800" spans="1:6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</row>
    <row r="801" spans="1:6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</row>
    <row r="802" spans="1:6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</row>
    <row r="803" spans="1:6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</row>
    <row r="804" spans="1:6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</row>
    <row r="805" spans="1:6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</row>
    <row r="806" spans="1:6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</row>
    <row r="807" spans="1:6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</row>
    <row r="808" spans="1:6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</row>
    <row r="809" spans="1:6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</row>
    <row r="810" spans="1:6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</row>
    <row r="811" spans="1:6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</row>
    <row r="812" spans="1:6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</row>
    <row r="813" spans="1:6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</row>
    <row r="814" spans="1:6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</row>
    <row r="815" spans="1:6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spans="1:6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spans="1:6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</row>
    <row r="818" spans="1:6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spans="1:6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spans="1:6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spans="1:6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spans="1:6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spans="1:6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spans="1:6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spans="1:6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spans="1:6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</row>
    <row r="827" spans="1:6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spans="1:6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</row>
    <row r="829" spans="1:6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spans="1:6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spans="1:6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spans="1:6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</row>
    <row r="833" spans="1:6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spans="1:6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spans="1:6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spans="1:6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spans="1:6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spans="1:6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spans="1:6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spans="1:6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spans="1:6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spans="1:6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spans="1:6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spans="1:6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spans="1:6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spans="1:6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</row>
    <row r="847" spans="1:6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</row>
    <row r="848" spans="1:6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spans="1:6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spans="1:6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spans="1:6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spans="1:6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spans="1:6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spans="1:6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spans="1:6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spans="1:6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spans="1:6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spans="1:6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spans="1:6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spans="1:6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spans="1:6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spans="1:6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spans="1:6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spans="1:6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spans="1: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spans="1:6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spans="1:6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spans="1:6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spans="1:6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spans="1:6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spans="1:6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spans="1:6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spans="1:6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spans="1:6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spans="1:6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spans="1:6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spans="1:6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spans="1:6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spans="1:6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spans="1:6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spans="1:6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spans="1:6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</row>
    <row r="883" spans="1:6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spans="1:6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spans="1:6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spans="1:6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spans="1:6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spans="1:6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spans="1:6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spans="1:6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spans="1:6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spans="1:6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spans="1:6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spans="1:6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spans="1:6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</row>
    <row r="896" spans="1:6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spans="1:6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spans="1:6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spans="1:6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spans="1:6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spans="1:6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spans="1:6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spans="1:6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spans="1:6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spans="1:6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spans="1:6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spans="1:6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spans="1:6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spans="1:6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spans="1:6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</row>
    <row r="911" spans="1:6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spans="1:6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spans="1:6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spans="1:6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</row>
    <row r="915" spans="1:6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</row>
    <row r="916" spans="1:6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spans="1:6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spans="1:6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spans="1:6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spans="1:6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spans="1:6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spans="1:6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</row>
    <row r="923" spans="1:6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spans="1:6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spans="1:6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spans="1:6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spans="1:6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spans="1:6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spans="1:6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spans="1:6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spans="1:6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spans="1:6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spans="1:6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spans="1:6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spans="1:6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spans="1:6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spans="1:6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spans="1:6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spans="1:6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spans="1:6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</row>
    <row r="941" spans="1:6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spans="1:6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spans="1:6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spans="1:6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spans="1:6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spans="1:6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spans="1:6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spans="1:6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</row>
    <row r="949" spans="1:6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</row>
    <row r="950" spans="1:6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spans="1:6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spans="1:6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spans="1:6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spans="1:6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spans="1:6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spans="1:6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spans="1:6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spans="1:6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spans="1:6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spans="1:6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spans="1:6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spans="1:6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spans="1:6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spans="1:6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spans="1: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spans="1:6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spans="1:6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spans="1:6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spans="1:6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spans="1:6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spans="1:6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spans="1:6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spans="1:6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spans="1:6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spans="1:6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spans="1:6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spans="1:6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spans="1:6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spans="1:6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spans="1:6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spans="1:6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</row>
    <row r="982" spans="1:6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spans="1:6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spans="1:6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spans="1:6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spans="1:6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spans="1:6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spans="1:6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spans="1:6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spans="1:6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</row>
    <row r="991" spans="1:6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spans="1:65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spans="1:65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spans="1:65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spans="1:6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spans="1:65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spans="1:65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spans="1:65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spans="1:65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spans="1:65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</sheetData>
  <autoFilter ref="C133:K215" xr:uid="{00000000-0009-0000-0000-000001000000}"/>
  <mergeCells count="11">
    <mergeCell ref="J14:K14"/>
    <mergeCell ref="J15:K15"/>
    <mergeCell ref="E124:H124"/>
    <mergeCell ref="E126:H126"/>
    <mergeCell ref="L2:V2"/>
    <mergeCell ref="E7:H7"/>
    <mergeCell ref="E9:H9"/>
    <mergeCell ref="E27:H27"/>
    <mergeCell ref="E85:H85"/>
    <mergeCell ref="E87:H87"/>
    <mergeCell ref="D18:H18"/>
  </mergeCells>
  <pageMargins left="0.39374999999999999" right="0.39374999999999999" top="0.39374999999999999" bottom="0.39374999999999999" header="0" footer="0"/>
  <pageSetup paperSize="9" orientation="portrait"/>
  <headerFooter>
    <oddFooter>&amp;CStrana &amp;P z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M1000"/>
  <sheetViews>
    <sheetView showGridLines="0" topLeftCell="A98" workbookViewId="0">
      <selection activeCell="I127" sqref="I127"/>
    </sheetView>
  </sheetViews>
  <sheetFormatPr defaultColWidth="16.83203125" defaultRowHeight="15" customHeight="1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 customWidth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 customWidth="1"/>
  </cols>
  <sheetData>
    <row r="1" spans="1:65" ht="11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pans="1:65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187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3" t="s">
        <v>88</v>
      </c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spans="1:65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" t="s">
        <v>81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spans="1:65" ht="24.75" customHeight="1">
      <c r="A4" s="2"/>
      <c r="B4" s="6"/>
      <c r="C4" s="2"/>
      <c r="D4" s="7" t="s">
        <v>122</v>
      </c>
      <c r="E4" s="2"/>
      <c r="F4" s="2"/>
      <c r="G4" s="2"/>
      <c r="H4" s="2"/>
      <c r="I4" s="2"/>
      <c r="J4" s="2"/>
      <c r="K4" s="2"/>
      <c r="L4" s="6"/>
      <c r="M4" s="83" t="s">
        <v>10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3" t="s">
        <v>4</v>
      </c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65" ht="6.75" customHeight="1">
      <c r="A5" s="2"/>
      <c r="B5" s="6"/>
      <c r="C5" s="2"/>
      <c r="D5" s="2"/>
      <c r="E5" s="2"/>
      <c r="F5" s="2"/>
      <c r="G5" s="2"/>
      <c r="H5" s="2"/>
      <c r="I5" s="2"/>
      <c r="J5" s="2"/>
      <c r="K5" s="2"/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65" ht="12" customHeight="1">
      <c r="A6" s="2"/>
      <c r="B6" s="6"/>
      <c r="C6" s="2"/>
      <c r="D6" s="12" t="s">
        <v>14</v>
      </c>
      <c r="E6" s="2"/>
      <c r="F6" s="2"/>
      <c r="G6" s="2"/>
      <c r="H6" s="2"/>
      <c r="I6" s="2"/>
      <c r="J6" s="2"/>
      <c r="K6" s="2"/>
      <c r="L6" s="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65" ht="16.5" customHeight="1">
      <c r="A7" s="2"/>
      <c r="B7" s="6"/>
      <c r="C7" s="2"/>
      <c r="D7" s="2"/>
      <c r="E7" s="196" t="str">
        <f>'Rekapitulace stavby'!K6</f>
        <v>Laboratoř betonu a mechaniky zemin</v>
      </c>
      <c r="F7" s="166"/>
      <c r="G7" s="166"/>
      <c r="H7" s="166"/>
      <c r="I7" s="2"/>
      <c r="J7" s="2"/>
      <c r="K7" s="2"/>
      <c r="L7" s="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65" ht="12" customHeight="1">
      <c r="A8" s="2"/>
      <c r="B8" s="6"/>
      <c r="C8" s="2"/>
      <c r="D8" s="12" t="s">
        <v>123</v>
      </c>
      <c r="E8" s="2"/>
      <c r="F8" s="2"/>
      <c r="G8" s="2"/>
      <c r="H8" s="2"/>
      <c r="I8" s="2"/>
      <c r="J8" s="2"/>
      <c r="K8" s="2"/>
      <c r="L8" s="6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</row>
    <row r="9" spans="1:65" ht="16.5" customHeight="1">
      <c r="A9" s="16"/>
      <c r="B9" s="17"/>
      <c r="C9" s="16"/>
      <c r="D9" s="16"/>
      <c r="E9" s="196" t="s">
        <v>453</v>
      </c>
      <c r="F9" s="166"/>
      <c r="G9" s="166"/>
      <c r="H9" s="166"/>
      <c r="I9" s="16"/>
      <c r="J9" s="16"/>
      <c r="K9" s="16"/>
      <c r="L9" s="17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</row>
    <row r="10" spans="1:65" ht="12" customHeight="1">
      <c r="A10" s="16"/>
      <c r="B10" s="17"/>
      <c r="C10" s="16"/>
      <c r="D10" s="12" t="s">
        <v>454</v>
      </c>
      <c r="E10" s="16"/>
      <c r="F10" s="16"/>
      <c r="G10" s="16"/>
      <c r="H10" s="16"/>
      <c r="I10" s="16"/>
      <c r="J10" s="16"/>
      <c r="K10" s="16"/>
      <c r="L10" s="17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</row>
    <row r="11" spans="1:65" ht="16.5" customHeight="1">
      <c r="A11" s="16"/>
      <c r="B11" s="17"/>
      <c r="C11" s="16"/>
      <c r="D11" s="16"/>
      <c r="E11" s="172" t="s">
        <v>455</v>
      </c>
      <c r="F11" s="166"/>
      <c r="G11" s="166"/>
      <c r="H11" s="166"/>
      <c r="I11" s="16"/>
      <c r="J11" s="16"/>
      <c r="K11" s="16"/>
      <c r="L11" s="17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</row>
    <row r="12" spans="1:65" ht="11.25">
      <c r="A12" s="16"/>
      <c r="B12" s="17"/>
      <c r="C12" s="16"/>
      <c r="D12" s="16"/>
      <c r="E12" s="16"/>
      <c r="F12" s="16"/>
      <c r="G12" s="16"/>
      <c r="H12" s="16"/>
      <c r="I12" s="16"/>
      <c r="J12" s="16"/>
      <c r="K12" s="16"/>
      <c r="L12" s="17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</row>
    <row r="13" spans="1:65" ht="12" customHeight="1">
      <c r="A13" s="16"/>
      <c r="B13" s="17"/>
      <c r="C13" s="16"/>
      <c r="D13" s="12" t="s">
        <v>15</v>
      </c>
      <c r="E13" s="16"/>
      <c r="F13" s="10" t="s">
        <v>1</v>
      </c>
      <c r="G13" s="16"/>
      <c r="H13" s="16"/>
      <c r="I13" s="12" t="s">
        <v>16</v>
      </c>
      <c r="J13" s="10" t="s">
        <v>1</v>
      </c>
      <c r="K13" s="16"/>
      <c r="L13" s="17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</row>
    <row r="14" spans="1:65" ht="12" customHeight="1">
      <c r="A14" s="16"/>
      <c r="B14" s="17"/>
      <c r="C14" s="16"/>
      <c r="D14" s="12" t="s">
        <v>17</v>
      </c>
      <c r="E14" s="16"/>
      <c r="F14" s="10" t="s">
        <v>18</v>
      </c>
      <c r="G14" s="16"/>
      <c r="H14" s="16"/>
      <c r="I14" s="12" t="s">
        <v>19</v>
      </c>
      <c r="J14" s="40"/>
      <c r="K14" s="16"/>
      <c r="L14" s="17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</row>
    <row r="15" spans="1:65" ht="10.5" customHeight="1">
      <c r="A15" s="16"/>
      <c r="B15" s="17"/>
      <c r="C15" s="16"/>
      <c r="D15" s="16"/>
      <c r="E15" s="16"/>
      <c r="F15" s="16"/>
      <c r="G15" s="16"/>
      <c r="H15" s="16"/>
      <c r="I15" s="16"/>
      <c r="J15" s="16"/>
      <c r="K15" s="16"/>
      <c r="L15" s="17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</row>
    <row r="16" spans="1:65" ht="12" customHeight="1">
      <c r="A16" s="16"/>
      <c r="B16" s="17"/>
      <c r="C16" s="16"/>
      <c r="D16" s="13" t="s">
        <v>20</v>
      </c>
      <c r="E16" s="16"/>
      <c r="F16" s="16"/>
      <c r="G16" s="16"/>
      <c r="H16" s="16"/>
      <c r="I16" s="13" t="s">
        <v>21</v>
      </c>
      <c r="J16" s="193">
        <v>49314785</v>
      </c>
      <c r="K16" s="193"/>
      <c r="L16" s="17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</row>
    <row r="17" spans="1:65" ht="18" customHeight="1">
      <c r="A17" s="16"/>
      <c r="B17" s="17"/>
      <c r="C17" s="16"/>
      <c r="D17" s="16"/>
      <c r="E17" s="158" t="s">
        <v>946</v>
      </c>
      <c r="F17" s="16"/>
      <c r="G17" s="16"/>
      <c r="H17" s="16"/>
      <c r="I17" s="13" t="s">
        <v>22</v>
      </c>
      <c r="J17" s="193" t="s">
        <v>947</v>
      </c>
      <c r="K17" s="193"/>
      <c r="L17" s="17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</row>
    <row r="18" spans="1:65" ht="6.75" customHeight="1">
      <c r="A18" s="16"/>
      <c r="B18" s="17"/>
      <c r="C18" s="16"/>
      <c r="D18" s="161"/>
      <c r="E18" s="161"/>
      <c r="F18" s="161"/>
      <c r="G18" s="161"/>
      <c r="H18" s="161"/>
      <c r="I18" s="161"/>
      <c r="J18" s="161"/>
      <c r="K18" s="16"/>
      <c r="L18" s="17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</row>
    <row r="19" spans="1:65" ht="12" customHeight="1">
      <c r="A19" s="16"/>
      <c r="B19" s="17"/>
      <c r="C19" s="16"/>
      <c r="D19" s="160" t="s">
        <v>23</v>
      </c>
      <c r="E19" s="161"/>
      <c r="F19" s="161"/>
      <c r="G19" s="161"/>
      <c r="H19" s="161"/>
      <c r="I19" s="160" t="s">
        <v>21</v>
      </c>
      <c r="J19" s="162" t="str">
        <f>'Rekapitulace stavby'!AM13</f>
        <v>Vyplň</v>
      </c>
      <c r="K19" s="16"/>
      <c r="L19" s="17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</row>
    <row r="20" spans="1:65" ht="18" customHeight="1">
      <c r="A20" s="16"/>
      <c r="B20" s="17"/>
      <c r="C20" s="16"/>
      <c r="D20" s="197" t="str">
        <f>'Rekapitulace stavby'!D14</f>
        <v>Vyplň</v>
      </c>
      <c r="E20" s="198"/>
      <c r="F20" s="198"/>
      <c r="G20" s="198"/>
      <c r="H20" s="198"/>
      <c r="I20" s="160" t="s">
        <v>22</v>
      </c>
      <c r="J20" s="162" t="str">
        <f>'Rekapitulace stavby'!AM14</f>
        <v>Vyplň</v>
      </c>
      <c r="K20" s="16"/>
      <c r="L20" s="17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</row>
    <row r="21" spans="1:65" ht="6.75" customHeight="1">
      <c r="A21" s="16"/>
      <c r="B21" s="17"/>
      <c r="C21" s="16"/>
      <c r="D21" s="16"/>
      <c r="E21" s="16"/>
      <c r="F21" s="16"/>
      <c r="G21" s="16"/>
      <c r="H21" s="16"/>
      <c r="I21" s="16"/>
      <c r="J21" s="16"/>
      <c r="K21" s="16"/>
      <c r="L21" s="17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</row>
    <row r="22" spans="1:65" ht="12" customHeight="1">
      <c r="A22" s="16"/>
      <c r="B22" s="17"/>
      <c r="C22" s="16"/>
      <c r="D22" s="12" t="s">
        <v>25</v>
      </c>
      <c r="E22" s="16"/>
      <c r="F22" s="16"/>
      <c r="G22" s="16"/>
      <c r="H22" s="16"/>
      <c r="I22" s="12" t="s">
        <v>21</v>
      </c>
      <c r="J22" s="10" t="str">
        <f>IF('Rekapitulace stavby'!AN16="","",'Rekapitulace stavby'!AN16)</f>
        <v/>
      </c>
      <c r="K22" s="16"/>
      <c r="L22" s="17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</row>
    <row r="23" spans="1:65" ht="18" customHeight="1">
      <c r="A23" s="16"/>
      <c r="B23" s="17"/>
      <c r="C23" s="16"/>
      <c r="D23" s="16"/>
      <c r="E23" s="10" t="str">
        <f>IF('Rekapitulace stavby'!E17="","",'Rekapitulace stavby'!E17)</f>
        <v xml:space="preserve"> </v>
      </c>
      <c r="F23" s="16"/>
      <c r="G23" s="16"/>
      <c r="H23" s="16"/>
      <c r="I23" s="12" t="s">
        <v>22</v>
      </c>
      <c r="J23" s="10" t="str">
        <f>IF('Rekapitulace stavby'!AN17="","",'Rekapitulace stavby'!AN17)</f>
        <v/>
      </c>
      <c r="K23" s="16"/>
      <c r="L23" s="17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</row>
    <row r="24" spans="1:65" ht="6.75" customHeight="1">
      <c r="A24" s="16"/>
      <c r="B24" s="17"/>
      <c r="C24" s="16"/>
      <c r="D24" s="16"/>
      <c r="E24" s="16"/>
      <c r="F24" s="16"/>
      <c r="G24" s="16"/>
      <c r="H24" s="16"/>
      <c r="I24" s="16"/>
      <c r="J24" s="16"/>
      <c r="K24" s="16"/>
      <c r="L24" s="17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</row>
    <row r="25" spans="1:65" ht="12" customHeight="1">
      <c r="A25" s="16"/>
      <c r="B25" s="17"/>
      <c r="C25" s="16"/>
      <c r="D25" s="12" t="s">
        <v>27</v>
      </c>
      <c r="E25" s="16"/>
      <c r="F25" s="16"/>
      <c r="G25" s="16"/>
      <c r="H25" s="16"/>
      <c r="I25" s="12" t="s">
        <v>21</v>
      </c>
      <c r="J25" s="10" t="str">
        <f>IF('Rekapitulace stavby'!AN19="","",'Rekapitulace stavby'!AN19)</f>
        <v/>
      </c>
      <c r="K25" s="16"/>
      <c r="L25" s="17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</row>
    <row r="26" spans="1:65" ht="18" customHeight="1">
      <c r="A26" s="16"/>
      <c r="B26" s="17"/>
      <c r="C26" s="16"/>
      <c r="D26" s="16"/>
      <c r="E26" s="10" t="str">
        <f>IF('Rekapitulace stavby'!E20="","",'Rekapitulace stavby'!E20)</f>
        <v xml:space="preserve"> </v>
      </c>
      <c r="F26" s="16"/>
      <c r="G26" s="16"/>
      <c r="H26" s="16"/>
      <c r="I26" s="12" t="s">
        <v>22</v>
      </c>
      <c r="J26" s="10" t="str">
        <f>IF('Rekapitulace stavby'!AN20="","",'Rekapitulace stavby'!AN20)</f>
        <v/>
      </c>
      <c r="K26" s="16"/>
      <c r="L26" s="17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</row>
    <row r="27" spans="1:65" ht="6.75" customHeight="1">
      <c r="A27" s="16"/>
      <c r="B27" s="17"/>
      <c r="C27" s="16"/>
      <c r="D27" s="16"/>
      <c r="E27" s="16"/>
      <c r="F27" s="16"/>
      <c r="G27" s="16"/>
      <c r="H27" s="16"/>
      <c r="I27" s="16"/>
      <c r="J27" s="16"/>
      <c r="K27" s="16"/>
      <c r="L27" s="17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</row>
    <row r="28" spans="1:65" ht="12" customHeight="1">
      <c r="A28" s="16"/>
      <c r="B28" s="17"/>
      <c r="C28" s="16"/>
      <c r="D28" s="12" t="s">
        <v>28</v>
      </c>
      <c r="E28" s="16"/>
      <c r="F28" s="16"/>
      <c r="G28" s="16"/>
      <c r="H28" s="16"/>
      <c r="I28" s="16"/>
      <c r="J28" s="16"/>
      <c r="K28" s="16"/>
      <c r="L28" s="17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</row>
    <row r="29" spans="1:65" ht="16.5" customHeight="1">
      <c r="A29" s="84"/>
      <c r="B29" s="85"/>
      <c r="C29" s="84"/>
      <c r="D29" s="84"/>
      <c r="E29" s="190" t="s">
        <v>1</v>
      </c>
      <c r="F29" s="166"/>
      <c r="G29" s="166"/>
      <c r="H29" s="166"/>
      <c r="I29" s="84"/>
      <c r="J29" s="84"/>
      <c r="K29" s="84"/>
      <c r="L29" s="85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</row>
    <row r="30" spans="1:65" ht="6.75" customHeight="1">
      <c r="A30" s="16"/>
      <c r="B30" s="17"/>
      <c r="C30" s="16"/>
      <c r="D30" s="16"/>
      <c r="E30" s="16"/>
      <c r="F30" s="16"/>
      <c r="G30" s="16"/>
      <c r="H30" s="16"/>
      <c r="I30" s="16"/>
      <c r="J30" s="16"/>
      <c r="K30" s="16"/>
      <c r="L30" s="17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</row>
    <row r="31" spans="1:65" ht="6.75" customHeight="1">
      <c r="A31" s="16"/>
      <c r="B31" s="17"/>
      <c r="C31" s="16"/>
      <c r="D31" s="41"/>
      <c r="E31" s="41"/>
      <c r="F31" s="41"/>
      <c r="G31" s="41"/>
      <c r="H31" s="41"/>
      <c r="I31" s="41"/>
      <c r="J31" s="41"/>
      <c r="K31" s="41"/>
      <c r="L31" s="17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</row>
    <row r="32" spans="1:65" ht="24.75" customHeight="1">
      <c r="A32" s="16"/>
      <c r="B32" s="17"/>
      <c r="C32" s="16"/>
      <c r="D32" s="86" t="s">
        <v>30</v>
      </c>
      <c r="E32" s="16"/>
      <c r="F32" s="16"/>
      <c r="G32" s="16"/>
      <c r="H32" s="16"/>
      <c r="I32" s="16"/>
      <c r="J32" s="54">
        <f>ROUND(J124, 2)</f>
        <v>0</v>
      </c>
      <c r="K32" s="16"/>
      <c r="L32" s="17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</row>
    <row r="33" spans="1:65" ht="6.75" customHeight="1">
      <c r="A33" s="16"/>
      <c r="B33" s="17"/>
      <c r="C33" s="16"/>
      <c r="D33" s="41"/>
      <c r="E33" s="41"/>
      <c r="F33" s="41"/>
      <c r="G33" s="41"/>
      <c r="H33" s="41"/>
      <c r="I33" s="41"/>
      <c r="J33" s="41"/>
      <c r="K33" s="41"/>
      <c r="L33" s="17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</row>
    <row r="34" spans="1:65" ht="14.25" customHeight="1">
      <c r="A34" s="16"/>
      <c r="B34" s="17"/>
      <c r="C34" s="16"/>
      <c r="D34" s="16"/>
      <c r="E34" s="16"/>
      <c r="F34" s="20" t="s">
        <v>32</v>
      </c>
      <c r="G34" s="16"/>
      <c r="H34" s="16"/>
      <c r="I34" s="20" t="s">
        <v>31</v>
      </c>
      <c r="J34" s="20" t="s">
        <v>33</v>
      </c>
      <c r="K34" s="16"/>
      <c r="L34" s="17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</row>
    <row r="35" spans="1:65" ht="14.25" customHeight="1">
      <c r="A35" s="16"/>
      <c r="B35" s="17"/>
      <c r="C35" s="16"/>
      <c r="D35" s="87" t="s">
        <v>34</v>
      </c>
      <c r="E35" s="12" t="s">
        <v>35</v>
      </c>
      <c r="F35" s="76">
        <f>ROUND((SUM(BE124:BE217)),  2)</f>
        <v>0</v>
      </c>
      <c r="G35" s="16"/>
      <c r="H35" s="16"/>
      <c r="I35" s="88">
        <v>0.21</v>
      </c>
      <c r="J35" s="76">
        <f>ROUND(((SUM(BE124:BE217))*I35),  2)</f>
        <v>0</v>
      </c>
      <c r="K35" s="16"/>
      <c r="L35" s="17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</row>
    <row r="36" spans="1:65" ht="14.25" customHeight="1">
      <c r="A36" s="16"/>
      <c r="B36" s="17"/>
      <c r="C36" s="16"/>
      <c r="D36" s="16"/>
      <c r="E36" s="12" t="s">
        <v>36</v>
      </c>
      <c r="F36" s="76">
        <f>ROUND((SUM(BF124:BF217)),  2)</f>
        <v>0</v>
      </c>
      <c r="G36" s="16"/>
      <c r="H36" s="16"/>
      <c r="I36" s="88">
        <v>0.12</v>
      </c>
      <c r="J36" s="76">
        <f>ROUND(((SUM(BF124:BF217))*I36),  2)</f>
        <v>0</v>
      </c>
      <c r="K36" s="16"/>
      <c r="L36" s="17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</row>
    <row r="37" spans="1:65" ht="14.25" hidden="1" customHeight="1">
      <c r="A37" s="16"/>
      <c r="B37" s="17"/>
      <c r="C37" s="16"/>
      <c r="D37" s="16"/>
      <c r="E37" s="12" t="s">
        <v>37</v>
      </c>
      <c r="F37" s="76">
        <f>ROUND((SUM(BG124:BG217)),  2)</f>
        <v>0</v>
      </c>
      <c r="G37" s="16"/>
      <c r="H37" s="16"/>
      <c r="I37" s="88">
        <v>0.21</v>
      </c>
      <c r="J37" s="76">
        <f t="shared" ref="J37:J39" si="0">0</f>
        <v>0</v>
      </c>
      <c r="K37" s="16"/>
      <c r="L37" s="17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</row>
    <row r="38" spans="1:65" ht="14.25" hidden="1" customHeight="1">
      <c r="A38" s="16"/>
      <c r="B38" s="17"/>
      <c r="C38" s="16"/>
      <c r="D38" s="16"/>
      <c r="E38" s="12" t="s">
        <v>38</v>
      </c>
      <c r="F38" s="76">
        <f>ROUND((SUM(BH124:BH217)),  2)</f>
        <v>0</v>
      </c>
      <c r="G38" s="16"/>
      <c r="H38" s="16"/>
      <c r="I38" s="88">
        <v>0.12</v>
      </c>
      <c r="J38" s="76">
        <f t="shared" si="0"/>
        <v>0</v>
      </c>
      <c r="K38" s="16"/>
      <c r="L38" s="17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</row>
    <row r="39" spans="1:65" ht="14.25" hidden="1" customHeight="1">
      <c r="A39" s="16"/>
      <c r="B39" s="17"/>
      <c r="C39" s="16"/>
      <c r="D39" s="16"/>
      <c r="E39" s="12" t="s">
        <v>39</v>
      </c>
      <c r="F39" s="76">
        <f>ROUND((SUM(BI124:BI217)),  2)</f>
        <v>0</v>
      </c>
      <c r="G39" s="16"/>
      <c r="H39" s="16"/>
      <c r="I39" s="88">
        <v>0</v>
      </c>
      <c r="J39" s="76">
        <f t="shared" si="0"/>
        <v>0</v>
      </c>
      <c r="K39" s="16"/>
      <c r="L39" s="17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</row>
    <row r="40" spans="1:65" ht="6.75" customHeight="1">
      <c r="A40" s="16"/>
      <c r="B40" s="17"/>
      <c r="C40" s="16"/>
      <c r="D40" s="16"/>
      <c r="E40" s="16"/>
      <c r="F40" s="16"/>
      <c r="G40" s="16"/>
      <c r="H40" s="16"/>
      <c r="I40" s="16"/>
      <c r="J40" s="16"/>
      <c r="K40" s="16"/>
      <c r="L40" s="17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spans="1:65" ht="24.75" customHeight="1">
      <c r="A41" s="16"/>
      <c r="B41" s="17"/>
      <c r="C41" s="89"/>
      <c r="D41" s="90" t="s">
        <v>40</v>
      </c>
      <c r="E41" s="44"/>
      <c r="F41" s="44"/>
      <c r="G41" s="91" t="s">
        <v>41</v>
      </c>
      <c r="H41" s="92" t="s">
        <v>42</v>
      </c>
      <c r="I41" s="44"/>
      <c r="J41" s="93">
        <f>SUM(J32:J39)</f>
        <v>0</v>
      </c>
      <c r="K41" s="94"/>
      <c r="L41" s="17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</row>
    <row r="42" spans="1:65" ht="14.25" customHeight="1">
      <c r="A42" s="16"/>
      <c r="B42" s="17"/>
      <c r="C42" s="16"/>
      <c r="D42" s="16"/>
      <c r="E42" s="16"/>
      <c r="F42" s="16"/>
      <c r="G42" s="16"/>
      <c r="H42" s="16"/>
      <c r="I42" s="16"/>
      <c r="J42" s="16"/>
      <c r="K42" s="16"/>
      <c r="L42" s="17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</row>
    <row r="43" spans="1:65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ht="14.25" customHeight="1">
      <c r="A49" s="2"/>
      <c r="B49" s="6"/>
      <c r="C49" s="2"/>
      <c r="D49" s="2"/>
      <c r="E49" s="2"/>
      <c r="F49" s="2"/>
      <c r="G49" s="2"/>
      <c r="H49" s="2"/>
      <c r="I49" s="2"/>
      <c r="J49" s="2"/>
      <c r="K49" s="2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ht="14.25" customHeight="1">
      <c r="A50" s="16"/>
      <c r="B50" s="17"/>
      <c r="C50" s="16"/>
      <c r="D50" s="27" t="s">
        <v>43</v>
      </c>
      <c r="E50" s="28"/>
      <c r="F50" s="28"/>
      <c r="G50" s="27" t="s">
        <v>44</v>
      </c>
      <c r="H50" s="28"/>
      <c r="I50" s="28"/>
      <c r="J50" s="28"/>
      <c r="K50" s="28"/>
      <c r="L50" s="17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</row>
    <row r="51" spans="1:65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ht="15.75" customHeight="1">
      <c r="A60" s="2"/>
      <c r="B60" s="6"/>
      <c r="C60" s="2"/>
      <c r="D60" s="2"/>
      <c r="E60" s="2"/>
      <c r="F60" s="2"/>
      <c r="G60" s="2"/>
      <c r="H60" s="2"/>
      <c r="I60" s="2"/>
      <c r="J60" s="2"/>
      <c r="K60" s="2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ht="15.75" customHeight="1">
      <c r="A61" s="16"/>
      <c r="B61" s="17"/>
      <c r="C61" s="16"/>
      <c r="D61" s="29" t="s">
        <v>45</v>
      </c>
      <c r="E61" s="19"/>
      <c r="F61" s="95" t="s">
        <v>46</v>
      </c>
      <c r="G61" s="29" t="s">
        <v>45</v>
      </c>
      <c r="H61" s="19"/>
      <c r="I61" s="19"/>
      <c r="J61" s="96" t="s">
        <v>46</v>
      </c>
      <c r="K61" s="19"/>
      <c r="L61" s="17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</row>
    <row r="62" spans="1:65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ht="15.75" customHeight="1">
      <c r="A64" s="2"/>
      <c r="B64" s="6"/>
      <c r="C64" s="2"/>
      <c r="D64" s="2"/>
      <c r="E64" s="2"/>
      <c r="F64" s="2"/>
      <c r="G64" s="2"/>
      <c r="H64" s="2"/>
      <c r="I64" s="2"/>
      <c r="J64" s="2"/>
      <c r="K64" s="2"/>
      <c r="L64" s="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ht="15.75" customHeight="1">
      <c r="A65" s="16"/>
      <c r="B65" s="17"/>
      <c r="C65" s="16"/>
      <c r="D65" s="27" t="s">
        <v>47</v>
      </c>
      <c r="E65" s="28"/>
      <c r="F65" s="28"/>
      <c r="G65" s="27" t="s">
        <v>48</v>
      </c>
      <c r="H65" s="28"/>
      <c r="I65" s="28"/>
      <c r="J65" s="28"/>
      <c r="K65" s="28"/>
      <c r="L65" s="17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</row>
    <row r="66" spans="1:65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ht="15.75" customHeight="1">
      <c r="A75" s="2"/>
      <c r="B75" s="6"/>
      <c r="C75" s="2"/>
      <c r="D75" s="2"/>
      <c r="E75" s="2"/>
      <c r="F75" s="2"/>
      <c r="G75" s="2"/>
      <c r="H75" s="2"/>
      <c r="I75" s="2"/>
      <c r="J75" s="2"/>
      <c r="K75" s="2"/>
      <c r="L75" s="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ht="15.75" customHeight="1">
      <c r="A76" s="16"/>
      <c r="B76" s="17"/>
      <c r="C76" s="16"/>
      <c r="D76" s="29" t="s">
        <v>45</v>
      </c>
      <c r="E76" s="19"/>
      <c r="F76" s="95" t="s">
        <v>46</v>
      </c>
      <c r="G76" s="29" t="s">
        <v>45</v>
      </c>
      <c r="H76" s="19"/>
      <c r="I76" s="19"/>
      <c r="J76" s="96" t="s">
        <v>46</v>
      </c>
      <c r="K76" s="19"/>
      <c r="L76" s="17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</row>
    <row r="77" spans="1:65" ht="14.25" customHeight="1">
      <c r="A77" s="16"/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17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</row>
    <row r="78" spans="1:65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ht="6.75" customHeight="1">
      <c r="A81" s="16"/>
      <c r="B81" s="32"/>
      <c r="C81" s="33"/>
      <c r="D81" s="33"/>
      <c r="E81" s="33"/>
      <c r="F81" s="33"/>
      <c r="G81" s="33"/>
      <c r="H81" s="33"/>
      <c r="I81" s="33"/>
      <c r="J81" s="33"/>
      <c r="K81" s="33"/>
      <c r="L81" s="17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</row>
    <row r="82" spans="1:65" ht="24.75" customHeight="1">
      <c r="A82" s="16"/>
      <c r="B82" s="17"/>
      <c r="C82" s="7" t="s">
        <v>125</v>
      </c>
      <c r="D82" s="16"/>
      <c r="E82" s="16"/>
      <c r="F82" s="16"/>
      <c r="G82" s="16"/>
      <c r="H82" s="16"/>
      <c r="I82" s="16"/>
      <c r="J82" s="16"/>
      <c r="K82" s="16"/>
      <c r="L82" s="17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</row>
    <row r="83" spans="1:65" ht="6.75" customHeight="1">
      <c r="A83" s="16"/>
      <c r="B83" s="17"/>
      <c r="C83" s="16"/>
      <c r="D83" s="16"/>
      <c r="E83" s="16"/>
      <c r="F83" s="16"/>
      <c r="G83" s="16"/>
      <c r="H83" s="16"/>
      <c r="I83" s="16"/>
      <c r="J83" s="16"/>
      <c r="K83" s="16"/>
      <c r="L83" s="17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</row>
    <row r="84" spans="1:65" ht="12" customHeight="1">
      <c r="A84" s="16"/>
      <c r="B84" s="17"/>
      <c r="C84" s="12" t="s">
        <v>14</v>
      </c>
      <c r="D84" s="16"/>
      <c r="E84" s="16"/>
      <c r="F84" s="16"/>
      <c r="G84" s="16"/>
      <c r="H84" s="16"/>
      <c r="I84" s="16"/>
      <c r="J84" s="16"/>
      <c r="K84" s="16"/>
      <c r="L84" s="17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</row>
    <row r="85" spans="1:65" ht="16.5" customHeight="1">
      <c r="A85" s="16"/>
      <c r="B85" s="17"/>
      <c r="C85" s="16"/>
      <c r="D85" s="16"/>
      <c r="E85" s="196" t="str">
        <f>E7</f>
        <v>Laboratoř betonu a mechaniky zemin</v>
      </c>
      <c r="F85" s="166"/>
      <c r="G85" s="166"/>
      <c r="H85" s="166"/>
      <c r="I85" s="16"/>
      <c r="J85" s="16"/>
      <c r="K85" s="16"/>
      <c r="L85" s="17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</row>
    <row r="86" spans="1:65" ht="12" customHeight="1">
      <c r="A86" s="2"/>
      <c r="B86" s="6"/>
      <c r="C86" s="12" t="s">
        <v>123</v>
      </c>
      <c r="D86" s="2"/>
      <c r="E86" s="2"/>
      <c r="F86" s="2"/>
      <c r="G86" s="2"/>
      <c r="H86" s="2"/>
      <c r="I86" s="2"/>
      <c r="J86" s="2"/>
      <c r="K86" s="2"/>
      <c r="L86" s="6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</row>
    <row r="87" spans="1:65" ht="16.5" customHeight="1">
      <c r="A87" s="16"/>
      <c r="B87" s="17"/>
      <c r="C87" s="16"/>
      <c r="D87" s="16"/>
      <c r="E87" s="196" t="s">
        <v>453</v>
      </c>
      <c r="F87" s="166"/>
      <c r="G87" s="166"/>
      <c r="H87" s="166"/>
      <c r="I87" s="16"/>
      <c r="J87" s="16"/>
      <c r="K87" s="16"/>
      <c r="L87" s="17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</row>
    <row r="88" spans="1:65" ht="12" customHeight="1">
      <c r="A88" s="16"/>
      <c r="B88" s="17"/>
      <c r="C88" s="12" t="s">
        <v>454</v>
      </c>
      <c r="D88" s="16"/>
      <c r="E88" s="16"/>
      <c r="F88" s="16"/>
      <c r="G88" s="16"/>
      <c r="H88" s="16"/>
      <c r="I88" s="16"/>
      <c r="J88" s="16"/>
      <c r="K88" s="16"/>
      <c r="L88" s="17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</row>
    <row r="89" spans="1:65" ht="16.5" customHeight="1">
      <c r="A89" s="16"/>
      <c r="B89" s="17"/>
      <c r="C89" s="16"/>
      <c r="D89" s="16"/>
      <c r="E89" s="172" t="str">
        <f>E11</f>
        <v>02.1 - Elektro materiál</v>
      </c>
      <c r="F89" s="166"/>
      <c r="G89" s="166"/>
      <c r="H89" s="166"/>
      <c r="I89" s="16"/>
      <c r="J89" s="16"/>
      <c r="K89" s="16"/>
      <c r="L89" s="17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</row>
    <row r="90" spans="1:65" ht="6.75" customHeight="1">
      <c r="A90" s="16"/>
      <c r="B90" s="17"/>
      <c r="C90" s="16"/>
      <c r="D90" s="16"/>
      <c r="E90" s="16"/>
      <c r="F90" s="16"/>
      <c r="G90" s="16"/>
      <c r="H90" s="16"/>
      <c r="I90" s="16"/>
      <c r="J90" s="16"/>
      <c r="K90" s="16"/>
      <c r="L90" s="17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</row>
    <row r="91" spans="1:65" ht="12" customHeight="1">
      <c r="A91" s="16"/>
      <c r="B91" s="17"/>
      <c r="C91" s="12" t="s">
        <v>17</v>
      </c>
      <c r="D91" s="16"/>
      <c r="E91" s="16"/>
      <c r="F91" s="10" t="str">
        <f>F14</f>
        <v xml:space="preserve"> </v>
      </c>
      <c r="G91" s="16"/>
      <c r="H91" s="16"/>
      <c r="I91" s="12" t="s">
        <v>19</v>
      </c>
      <c r="J91" s="40" t="str">
        <f>IF(J14="","",J14)</f>
        <v/>
      </c>
      <c r="K91" s="16"/>
      <c r="L91" s="17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</row>
    <row r="92" spans="1:65" ht="6.75" customHeight="1">
      <c r="A92" s="16"/>
      <c r="B92" s="17"/>
      <c r="C92" s="16"/>
      <c r="D92" s="16"/>
      <c r="E92" s="16"/>
      <c r="F92" s="16"/>
      <c r="G92" s="16"/>
      <c r="H92" s="16"/>
      <c r="I92" s="16"/>
      <c r="J92" s="16"/>
      <c r="K92" s="16"/>
      <c r="L92" s="17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</row>
    <row r="93" spans="1:65" ht="15" customHeight="1">
      <c r="A93" s="16"/>
      <c r="B93" s="17"/>
      <c r="C93" s="12" t="s">
        <v>20</v>
      </c>
      <c r="D93" s="16"/>
      <c r="E93" s="16"/>
      <c r="F93" s="10" t="str">
        <f>E17</f>
        <v>SŠS Vysoké Mýto. Komenského 1, 566 01 Vysoké Mýto</v>
      </c>
      <c r="G93" s="16"/>
      <c r="H93" s="16"/>
      <c r="I93" s="12" t="s">
        <v>25</v>
      </c>
      <c r="J93" s="14" t="str">
        <f>E23</f>
        <v xml:space="preserve"> </v>
      </c>
      <c r="K93" s="16"/>
      <c r="L93" s="17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</row>
    <row r="94" spans="1:65" ht="15" customHeight="1">
      <c r="A94" s="16"/>
      <c r="B94" s="17"/>
      <c r="C94" s="12" t="s">
        <v>51</v>
      </c>
      <c r="D94" s="16"/>
      <c r="E94" s="16"/>
      <c r="F94" s="10" t="str">
        <f>IF(E20="","",E20)</f>
        <v/>
      </c>
      <c r="G94" s="16"/>
      <c r="H94" s="16"/>
      <c r="I94" s="12" t="s">
        <v>27</v>
      </c>
      <c r="J94" s="14" t="str">
        <f>E26</f>
        <v xml:space="preserve"> </v>
      </c>
      <c r="K94" s="16"/>
      <c r="L94" s="17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</row>
    <row r="95" spans="1:65" ht="9.75" customHeight="1">
      <c r="A95" s="16"/>
      <c r="B95" s="17"/>
      <c r="C95" s="16"/>
      <c r="D95" s="16"/>
      <c r="E95" s="16"/>
      <c r="F95" s="16"/>
      <c r="G95" s="16"/>
      <c r="H95" s="16"/>
      <c r="I95" s="16"/>
      <c r="J95" s="16"/>
      <c r="K95" s="16"/>
      <c r="L95" s="17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</row>
    <row r="96" spans="1:65" ht="29.25" customHeight="1">
      <c r="A96" s="16"/>
      <c r="B96" s="17"/>
      <c r="C96" s="97" t="s">
        <v>126</v>
      </c>
      <c r="D96" s="89"/>
      <c r="E96" s="89"/>
      <c r="F96" s="89"/>
      <c r="G96" s="89"/>
      <c r="H96" s="89"/>
      <c r="I96" s="89"/>
      <c r="J96" s="98" t="s">
        <v>127</v>
      </c>
      <c r="K96" s="89"/>
      <c r="L96" s="17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</row>
    <row r="97" spans="1:65" ht="9.75" customHeight="1">
      <c r="A97" s="16"/>
      <c r="B97" s="17"/>
      <c r="C97" s="16"/>
      <c r="D97" s="16"/>
      <c r="E97" s="16"/>
      <c r="F97" s="16"/>
      <c r="G97" s="16"/>
      <c r="H97" s="16"/>
      <c r="I97" s="16"/>
      <c r="J97" s="16"/>
      <c r="K97" s="16"/>
      <c r="L97" s="17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</row>
    <row r="98" spans="1:65" ht="22.5" customHeight="1">
      <c r="A98" s="16"/>
      <c r="B98" s="17"/>
      <c r="C98" s="99" t="s">
        <v>128</v>
      </c>
      <c r="D98" s="16"/>
      <c r="E98" s="16"/>
      <c r="F98" s="16"/>
      <c r="G98" s="16"/>
      <c r="H98" s="16"/>
      <c r="I98" s="16"/>
      <c r="J98" s="54">
        <f t="shared" ref="J98:J100" si="1">J124</f>
        <v>0</v>
      </c>
      <c r="K98" s="16"/>
      <c r="L98" s="17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3" t="s">
        <v>129</v>
      </c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</row>
    <row r="99" spans="1:65" ht="24.75" customHeight="1">
      <c r="A99" s="100"/>
      <c r="B99" s="101"/>
      <c r="C99" s="100"/>
      <c r="D99" s="102" t="s">
        <v>456</v>
      </c>
      <c r="E99" s="103"/>
      <c r="F99" s="103"/>
      <c r="G99" s="103"/>
      <c r="H99" s="103"/>
      <c r="I99" s="103"/>
      <c r="J99" s="104">
        <f t="shared" si="1"/>
        <v>0</v>
      </c>
      <c r="K99" s="100"/>
      <c r="L99" s="101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100"/>
      <c r="BI99" s="100"/>
      <c r="BJ99" s="100"/>
      <c r="BK99" s="100"/>
      <c r="BL99" s="100"/>
      <c r="BM99" s="100"/>
    </row>
    <row r="100" spans="1:65" ht="19.5" customHeight="1">
      <c r="A100" s="73"/>
      <c r="B100" s="105"/>
      <c r="C100" s="73"/>
      <c r="D100" s="106" t="s">
        <v>457</v>
      </c>
      <c r="E100" s="107"/>
      <c r="F100" s="107"/>
      <c r="G100" s="107"/>
      <c r="H100" s="107"/>
      <c r="I100" s="107"/>
      <c r="J100" s="108">
        <f t="shared" si="1"/>
        <v>0</v>
      </c>
      <c r="K100" s="73"/>
      <c r="L100" s="105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</row>
    <row r="101" spans="1:65" ht="19.5" customHeight="1">
      <c r="A101" s="73"/>
      <c r="B101" s="105"/>
      <c r="C101" s="73"/>
      <c r="D101" s="106" t="s">
        <v>458</v>
      </c>
      <c r="E101" s="107"/>
      <c r="F101" s="107"/>
      <c r="G101" s="107"/>
      <c r="H101" s="107"/>
      <c r="I101" s="107"/>
      <c r="J101" s="108">
        <f>J163</f>
        <v>0</v>
      </c>
      <c r="K101" s="73"/>
      <c r="L101" s="105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</row>
    <row r="102" spans="1:65" ht="19.5" customHeight="1">
      <c r="A102" s="73"/>
      <c r="B102" s="105"/>
      <c r="C102" s="73"/>
      <c r="D102" s="106" t="s">
        <v>459</v>
      </c>
      <c r="E102" s="107"/>
      <c r="F102" s="107"/>
      <c r="G102" s="107"/>
      <c r="H102" s="107"/>
      <c r="I102" s="107"/>
      <c r="J102" s="108">
        <f>J212</f>
        <v>0</v>
      </c>
      <c r="K102" s="73"/>
      <c r="L102" s="105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</row>
    <row r="103" spans="1:65" ht="21.75" customHeight="1">
      <c r="A103" s="16"/>
      <c r="B103" s="17"/>
      <c r="C103" s="16"/>
      <c r="D103" s="16"/>
      <c r="E103" s="16"/>
      <c r="F103" s="16"/>
      <c r="G103" s="16"/>
      <c r="H103" s="16"/>
      <c r="I103" s="16"/>
      <c r="J103" s="16"/>
      <c r="K103" s="16"/>
      <c r="L103" s="17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</row>
    <row r="104" spans="1:65" ht="6.75" customHeight="1">
      <c r="A104" s="16"/>
      <c r="B104" s="30"/>
      <c r="C104" s="31"/>
      <c r="D104" s="31"/>
      <c r="E104" s="31"/>
      <c r="F104" s="31"/>
      <c r="G104" s="31"/>
      <c r="H104" s="31"/>
      <c r="I104" s="31"/>
      <c r="J104" s="31"/>
      <c r="K104" s="31"/>
      <c r="L104" s="17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</row>
    <row r="105" spans="1:6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</row>
    <row r="106" spans="1:65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</row>
    <row r="107" spans="1:65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</row>
    <row r="108" spans="1:65" ht="6.75" customHeight="1">
      <c r="A108" s="16"/>
      <c r="B108" s="32"/>
      <c r="C108" s="33"/>
      <c r="D108" s="33"/>
      <c r="E108" s="33"/>
      <c r="F108" s="33"/>
      <c r="G108" s="33"/>
      <c r="H108" s="33"/>
      <c r="I108" s="33"/>
      <c r="J108" s="33"/>
      <c r="K108" s="33"/>
      <c r="L108" s="17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</row>
    <row r="109" spans="1:65" ht="24.75" customHeight="1">
      <c r="A109" s="16"/>
      <c r="B109" s="17"/>
      <c r="C109" s="7" t="s">
        <v>148</v>
      </c>
      <c r="D109" s="16"/>
      <c r="E109" s="16"/>
      <c r="F109" s="16"/>
      <c r="G109" s="16"/>
      <c r="H109" s="16"/>
      <c r="I109" s="16"/>
      <c r="J109" s="16"/>
      <c r="K109" s="16"/>
      <c r="L109" s="17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</row>
    <row r="110" spans="1:65" ht="6.75" customHeight="1">
      <c r="A110" s="16"/>
      <c r="B110" s="17"/>
      <c r="C110" s="16"/>
      <c r="D110" s="16"/>
      <c r="E110" s="16"/>
      <c r="F110" s="16"/>
      <c r="G110" s="16"/>
      <c r="H110" s="16"/>
      <c r="I110" s="16"/>
      <c r="J110" s="16"/>
      <c r="K110" s="16"/>
      <c r="L110" s="17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</row>
    <row r="111" spans="1:65" ht="12" customHeight="1">
      <c r="A111" s="16"/>
      <c r="B111" s="17"/>
      <c r="C111" s="12" t="s">
        <v>14</v>
      </c>
      <c r="D111" s="16"/>
      <c r="E111" s="16"/>
      <c r="F111" s="16"/>
      <c r="G111" s="16"/>
      <c r="H111" s="16"/>
      <c r="I111" s="16"/>
      <c r="J111" s="16"/>
      <c r="K111" s="16"/>
      <c r="L111" s="17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</row>
    <row r="112" spans="1:65" ht="16.5" customHeight="1">
      <c r="A112" s="16"/>
      <c r="B112" s="17"/>
      <c r="C112" s="16"/>
      <c r="D112" s="16"/>
      <c r="E112" s="196" t="str">
        <f>E7</f>
        <v>Laboratoř betonu a mechaniky zemin</v>
      </c>
      <c r="F112" s="166"/>
      <c r="G112" s="166"/>
      <c r="H112" s="166"/>
      <c r="I112" s="16"/>
      <c r="J112" s="16"/>
      <c r="K112" s="16"/>
      <c r="L112" s="17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</row>
    <row r="113" spans="1:65" ht="12" customHeight="1">
      <c r="A113" s="2"/>
      <c r="B113" s="6"/>
      <c r="C113" s="12" t="s">
        <v>123</v>
      </c>
      <c r="D113" s="2"/>
      <c r="E113" s="2"/>
      <c r="F113" s="2"/>
      <c r="G113" s="2"/>
      <c r="H113" s="2"/>
      <c r="I113" s="2"/>
      <c r="J113" s="2"/>
      <c r="K113" s="2"/>
      <c r="L113" s="6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</row>
    <row r="114" spans="1:65" ht="16.5" customHeight="1">
      <c r="A114" s="16"/>
      <c r="B114" s="17"/>
      <c r="C114" s="16"/>
      <c r="D114" s="16"/>
      <c r="E114" s="196" t="s">
        <v>453</v>
      </c>
      <c r="F114" s="166"/>
      <c r="G114" s="166"/>
      <c r="H114" s="166"/>
      <c r="I114" s="16"/>
      <c r="J114" s="16"/>
      <c r="K114" s="16"/>
      <c r="L114" s="17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</row>
    <row r="115" spans="1:65" ht="12" customHeight="1">
      <c r="A115" s="16"/>
      <c r="B115" s="17"/>
      <c r="C115" s="12" t="s">
        <v>454</v>
      </c>
      <c r="D115" s="16"/>
      <c r="E115" s="16"/>
      <c r="F115" s="16"/>
      <c r="G115" s="16"/>
      <c r="H115" s="16"/>
      <c r="I115" s="16"/>
      <c r="J115" s="16"/>
      <c r="K115" s="16"/>
      <c r="L115" s="17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</row>
    <row r="116" spans="1:65" ht="16.5" customHeight="1">
      <c r="A116" s="16"/>
      <c r="B116" s="17"/>
      <c r="C116" s="16"/>
      <c r="D116" s="16"/>
      <c r="E116" s="172" t="str">
        <f>E11</f>
        <v>02.1 - Elektro materiál</v>
      </c>
      <c r="F116" s="166"/>
      <c r="G116" s="166"/>
      <c r="H116" s="166"/>
      <c r="I116" s="16"/>
      <c r="J116" s="16"/>
      <c r="K116" s="16"/>
      <c r="L116" s="17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</row>
    <row r="117" spans="1:65" ht="6.75" customHeight="1">
      <c r="A117" s="16"/>
      <c r="B117" s="17"/>
      <c r="C117" s="16"/>
      <c r="D117" s="16"/>
      <c r="E117" s="16"/>
      <c r="F117" s="16"/>
      <c r="G117" s="16"/>
      <c r="H117" s="16"/>
      <c r="I117" s="16"/>
      <c r="J117" s="16"/>
      <c r="K117" s="16"/>
      <c r="L117" s="17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</row>
    <row r="118" spans="1:65" ht="12" customHeight="1">
      <c r="A118" s="16"/>
      <c r="B118" s="17"/>
      <c r="C118" s="12" t="s">
        <v>17</v>
      </c>
      <c r="D118" s="16"/>
      <c r="E118" s="16"/>
      <c r="F118" s="10" t="str">
        <f>F14</f>
        <v xml:space="preserve"> </v>
      </c>
      <c r="G118" s="16"/>
      <c r="H118" s="16"/>
      <c r="I118" s="12" t="s">
        <v>19</v>
      </c>
      <c r="J118" s="40" t="str">
        <f>IF(J14="","",J14)</f>
        <v/>
      </c>
      <c r="K118" s="16"/>
      <c r="L118" s="17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</row>
    <row r="119" spans="1:65" ht="6.75" customHeight="1">
      <c r="A119" s="16"/>
      <c r="B119" s="17"/>
      <c r="C119" s="16"/>
      <c r="D119" s="16"/>
      <c r="E119" s="16"/>
      <c r="F119" s="16"/>
      <c r="G119" s="16"/>
      <c r="H119" s="16"/>
      <c r="I119" s="16"/>
      <c r="J119" s="16"/>
      <c r="K119" s="16"/>
      <c r="L119" s="17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</row>
    <row r="120" spans="1:65" ht="15" customHeight="1">
      <c r="A120" s="16"/>
      <c r="B120" s="17"/>
      <c r="C120" s="12" t="s">
        <v>20</v>
      </c>
      <c r="D120" s="16"/>
      <c r="E120" s="16"/>
      <c r="F120" s="10" t="str">
        <f>E17</f>
        <v>SŠS Vysoké Mýto. Komenského 1, 566 01 Vysoké Mýto</v>
      </c>
      <c r="G120" s="16"/>
      <c r="H120" s="16"/>
      <c r="I120" s="12" t="s">
        <v>25</v>
      </c>
      <c r="J120" s="14" t="str">
        <f>E23</f>
        <v xml:space="preserve"> </v>
      </c>
      <c r="K120" s="16"/>
      <c r="L120" s="17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</row>
    <row r="121" spans="1:65" ht="15" customHeight="1">
      <c r="A121" s="16"/>
      <c r="B121" s="17"/>
      <c r="C121" s="12" t="s">
        <v>51</v>
      </c>
      <c r="D121" s="16"/>
      <c r="E121" s="16"/>
      <c r="F121" s="10" t="str">
        <f>IF(E20="","",E20)</f>
        <v/>
      </c>
      <c r="G121" s="16"/>
      <c r="H121" s="16"/>
      <c r="I121" s="12" t="s">
        <v>27</v>
      </c>
      <c r="J121" s="14" t="str">
        <f>E26</f>
        <v xml:space="preserve"> </v>
      </c>
      <c r="K121" s="16"/>
      <c r="L121" s="17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</row>
    <row r="122" spans="1:65" ht="9.75" customHeight="1">
      <c r="A122" s="16"/>
      <c r="B122" s="17"/>
      <c r="C122" s="16"/>
      <c r="D122" s="16"/>
      <c r="E122" s="16"/>
      <c r="F122" s="16"/>
      <c r="G122" s="16"/>
      <c r="H122" s="16"/>
      <c r="I122" s="16"/>
      <c r="J122" s="16"/>
      <c r="K122" s="16"/>
      <c r="L122" s="17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</row>
    <row r="123" spans="1:65" ht="29.25" customHeight="1">
      <c r="A123" s="109"/>
      <c r="B123" s="110"/>
      <c r="C123" s="111" t="s">
        <v>149</v>
      </c>
      <c r="D123" s="112" t="s">
        <v>56</v>
      </c>
      <c r="E123" s="112" t="s">
        <v>52</v>
      </c>
      <c r="F123" s="112" t="s">
        <v>53</v>
      </c>
      <c r="G123" s="112" t="s">
        <v>150</v>
      </c>
      <c r="H123" s="112" t="s">
        <v>151</v>
      </c>
      <c r="I123" s="112" t="s">
        <v>152</v>
      </c>
      <c r="J123" s="112" t="s">
        <v>127</v>
      </c>
      <c r="K123" s="113" t="s">
        <v>153</v>
      </c>
      <c r="L123" s="110"/>
      <c r="M123" s="46" t="s">
        <v>1</v>
      </c>
      <c r="N123" s="47" t="s">
        <v>34</v>
      </c>
      <c r="O123" s="47" t="s">
        <v>154</v>
      </c>
      <c r="P123" s="47" t="s">
        <v>155</v>
      </c>
      <c r="Q123" s="47" t="s">
        <v>156</v>
      </c>
      <c r="R123" s="47" t="s">
        <v>157</v>
      </c>
      <c r="S123" s="47" t="s">
        <v>158</v>
      </c>
      <c r="T123" s="48" t="s">
        <v>159</v>
      </c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</row>
    <row r="124" spans="1:65" ht="22.5" customHeight="1">
      <c r="A124" s="16"/>
      <c r="B124" s="17"/>
      <c r="C124" s="52" t="s">
        <v>160</v>
      </c>
      <c r="D124" s="16"/>
      <c r="E124" s="16"/>
      <c r="F124" s="16"/>
      <c r="G124" s="16"/>
      <c r="H124" s="16"/>
      <c r="I124" s="16"/>
      <c r="J124" s="114">
        <f t="shared" ref="J124:J126" si="2">BK124</f>
        <v>0</v>
      </c>
      <c r="K124" s="16"/>
      <c r="L124" s="17"/>
      <c r="M124" s="49"/>
      <c r="N124" s="41"/>
      <c r="O124" s="41"/>
      <c r="P124" s="115">
        <f>P125</f>
        <v>0</v>
      </c>
      <c r="Q124" s="41"/>
      <c r="R124" s="115">
        <f>R125</f>
        <v>0</v>
      </c>
      <c r="S124" s="41"/>
      <c r="T124" s="116">
        <f>T125</f>
        <v>0</v>
      </c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3" t="s">
        <v>70</v>
      </c>
      <c r="AU124" s="3" t="s">
        <v>129</v>
      </c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17">
        <f>BK125</f>
        <v>0</v>
      </c>
      <c r="BL124" s="16"/>
      <c r="BM124" s="16"/>
    </row>
    <row r="125" spans="1:65" ht="25.5" customHeight="1">
      <c r="A125" s="118"/>
      <c r="B125" s="119"/>
      <c r="C125" s="118"/>
      <c r="D125" s="120" t="s">
        <v>70</v>
      </c>
      <c r="E125" s="121" t="s">
        <v>161</v>
      </c>
      <c r="F125" s="121" t="s">
        <v>161</v>
      </c>
      <c r="G125" s="118"/>
      <c r="H125" s="118"/>
      <c r="I125" s="118"/>
      <c r="J125" s="122">
        <f t="shared" si="2"/>
        <v>0</v>
      </c>
      <c r="K125" s="118"/>
      <c r="L125" s="119"/>
      <c r="M125" s="123"/>
      <c r="N125" s="118"/>
      <c r="O125" s="118"/>
      <c r="P125" s="124">
        <f>P126+P163+P212</f>
        <v>0</v>
      </c>
      <c r="Q125" s="118"/>
      <c r="R125" s="124">
        <f>R126+R163+R212</f>
        <v>0</v>
      </c>
      <c r="S125" s="118"/>
      <c r="T125" s="125">
        <f>T126+T163+T212</f>
        <v>0</v>
      </c>
      <c r="U125" s="118"/>
      <c r="V125" s="118"/>
      <c r="W125" s="118"/>
      <c r="X125" s="118"/>
      <c r="Y125" s="118"/>
      <c r="Z125" s="118"/>
      <c r="AA125" s="118"/>
      <c r="AB125" s="118"/>
      <c r="AC125" s="118"/>
      <c r="AD125" s="118"/>
      <c r="AE125" s="118"/>
      <c r="AF125" s="118"/>
      <c r="AG125" s="118"/>
      <c r="AH125" s="118"/>
      <c r="AI125" s="118"/>
      <c r="AJ125" s="118"/>
      <c r="AK125" s="118"/>
      <c r="AL125" s="118"/>
      <c r="AM125" s="118"/>
      <c r="AN125" s="118"/>
      <c r="AO125" s="118"/>
      <c r="AP125" s="118"/>
      <c r="AQ125" s="118"/>
      <c r="AR125" s="120" t="s">
        <v>79</v>
      </c>
      <c r="AS125" s="118"/>
      <c r="AT125" s="126" t="s">
        <v>70</v>
      </c>
      <c r="AU125" s="126" t="s">
        <v>71</v>
      </c>
      <c r="AV125" s="118"/>
      <c r="AW125" s="118"/>
      <c r="AX125" s="118"/>
      <c r="AY125" s="120" t="s">
        <v>163</v>
      </c>
      <c r="AZ125" s="118"/>
      <c r="BA125" s="118"/>
      <c r="BB125" s="118"/>
      <c r="BC125" s="118"/>
      <c r="BD125" s="118"/>
      <c r="BE125" s="118"/>
      <c r="BF125" s="118"/>
      <c r="BG125" s="118"/>
      <c r="BH125" s="118"/>
      <c r="BI125" s="118"/>
      <c r="BJ125" s="118"/>
      <c r="BK125" s="127">
        <f>BK126+BK163+BK212</f>
        <v>0</v>
      </c>
      <c r="BL125" s="118"/>
      <c r="BM125" s="118"/>
    </row>
    <row r="126" spans="1:65" ht="22.5" customHeight="1">
      <c r="A126" s="118"/>
      <c r="B126" s="119"/>
      <c r="C126" s="118"/>
      <c r="D126" s="120" t="s">
        <v>70</v>
      </c>
      <c r="E126" s="128" t="s">
        <v>460</v>
      </c>
      <c r="F126" s="128" t="s">
        <v>461</v>
      </c>
      <c r="G126" s="118"/>
      <c r="H126" s="118"/>
      <c r="I126" s="118"/>
      <c r="J126" s="129">
        <f t="shared" si="2"/>
        <v>0</v>
      </c>
      <c r="K126" s="118"/>
      <c r="L126" s="119"/>
      <c r="M126" s="123"/>
      <c r="N126" s="118"/>
      <c r="O126" s="118"/>
      <c r="P126" s="124">
        <f>SUM(P127:P162)</f>
        <v>0</v>
      </c>
      <c r="Q126" s="118"/>
      <c r="R126" s="124">
        <f>SUM(R127:R162)</f>
        <v>0</v>
      </c>
      <c r="S126" s="118"/>
      <c r="T126" s="125">
        <f>SUM(T127:T162)</f>
        <v>0</v>
      </c>
      <c r="U126" s="118"/>
      <c r="V126" s="118"/>
      <c r="W126" s="118"/>
      <c r="X126" s="118"/>
      <c r="Y126" s="118"/>
      <c r="Z126" s="118"/>
      <c r="AA126" s="118"/>
      <c r="AB126" s="118"/>
      <c r="AC126" s="118"/>
      <c r="AD126" s="118"/>
      <c r="AE126" s="118"/>
      <c r="AF126" s="118"/>
      <c r="AG126" s="118"/>
      <c r="AH126" s="118"/>
      <c r="AI126" s="118"/>
      <c r="AJ126" s="118"/>
      <c r="AK126" s="118"/>
      <c r="AL126" s="118"/>
      <c r="AM126" s="118"/>
      <c r="AN126" s="118"/>
      <c r="AO126" s="118"/>
      <c r="AP126" s="118"/>
      <c r="AQ126" s="118"/>
      <c r="AR126" s="120" t="s">
        <v>79</v>
      </c>
      <c r="AS126" s="118"/>
      <c r="AT126" s="126" t="s">
        <v>70</v>
      </c>
      <c r="AU126" s="126" t="s">
        <v>79</v>
      </c>
      <c r="AV126" s="118"/>
      <c r="AW126" s="118"/>
      <c r="AX126" s="118"/>
      <c r="AY126" s="120" t="s">
        <v>163</v>
      </c>
      <c r="AZ126" s="118"/>
      <c r="BA126" s="118"/>
      <c r="BB126" s="118"/>
      <c r="BC126" s="118"/>
      <c r="BD126" s="118"/>
      <c r="BE126" s="118"/>
      <c r="BF126" s="118"/>
      <c r="BG126" s="118"/>
      <c r="BH126" s="118"/>
      <c r="BI126" s="118"/>
      <c r="BJ126" s="118"/>
      <c r="BK126" s="127">
        <f>SUM(BK127:BK162)</f>
        <v>0</v>
      </c>
      <c r="BL126" s="118"/>
      <c r="BM126" s="118"/>
    </row>
    <row r="127" spans="1:65" ht="24" customHeight="1">
      <c r="A127" s="16"/>
      <c r="B127" s="17"/>
      <c r="C127" s="147" t="s">
        <v>79</v>
      </c>
      <c r="D127" s="147" t="s">
        <v>462</v>
      </c>
      <c r="E127" s="148" t="s">
        <v>463</v>
      </c>
      <c r="F127" s="149" t="s">
        <v>464</v>
      </c>
      <c r="G127" s="150" t="s">
        <v>209</v>
      </c>
      <c r="H127" s="151">
        <v>52</v>
      </c>
      <c r="I127" s="135"/>
      <c r="J127" s="152">
        <f t="shared" ref="J127:J162" si="3">ROUND(I127*H127,2)</f>
        <v>0</v>
      </c>
      <c r="K127" s="149" t="s">
        <v>1</v>
      </c>
      <c r="L127" s="153"/>
      <c r="M127" s="154" t="s">
        <v>1</v>
      </c>
      <c r="N127" s="155" t="s">
        <v>35</v>
      </c>
      <c r="O127" s="139">
        <v>0</v>
      </c>
      <c r="P127" s="139">
        <f t="shared" ref="P127:P162" si="4">O127*H127</f>
        <v>0</v>
      </c>
      <c r="Q127" s="139">
        <v>0</v>
      </c>
      <c r="R127" s="139">
        <f t="shared" ref="R127:R162" si="5">Q127*H127</f>
        <v>0</v>
      </c>
      <c r="S127" s="139">
        <v>0</v>
      </c>
      <c r="T127" s="140">
        <f t="shared" ref="T127:T162" si="6">S127*H127</f>
        <v>0</v>
      </c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41" t="s">
        <v>195</v>
      </c>
      <c r="AS127" s="16"/>
      <c r="AT127" s="141" t="s">
        <v>462</v>
      </c>
      <c r="AU127" s="141" t="s">
        <v>81</v>
      </c>
      <c r="AV127" s="16"/>
      <c r="AW127" s="16"/>
      <c r="AX127" s="16"/>
      <c r="AY127" s="3" t="s">
        <v>163</v>
      </c>
      <c r="AZ127" s="16"/>
      <c r="BA127" s="16"/>
      <c r="BB127" s="16"/>
      <c r="BC127" s="16"/>
      <c r="BD127" s="16"/>
      <c r="BE127" s="142">
        <f t="shared" ref="BE127:BE162" si="7">IF(N127="základní",J127,0)</f>
        <v>0</v>
      </c>
      <c r="BF127" s="142">
        <f t="shared" ref="BF127:BF162" si="8">IF(N127="snížená",J127,0)</f>
        <v>0</v>
      </c>
      <c r="BG127" s="142">
        <f t="shared" ref="BG127:BG162" si="9">IF(N127="zákl. přenesená",J127,0)</f>
        <v>0</v>
      </c>
      <c r="BH127" s="142">
        <f t="shared" ref="BH127:BH162" si="10">IF(N127="sníž. přenesená",J127,0)</f>
        <v>0</v>
      </c>
      <c r="BI127" s="142">
        <f t="shared" ref="BI127:BI162" si="11">IF(N127="nulová",J127,0)</f>
        <v>0</v>
      </c>
      <c r="BJ127" s="3" t="s">
        <v>79</v>
      </c>
      <c r="BK127" s="142">
        <f t="shared" ref="BK127:BK162" si="12">ROUND(I127*H127,2)</f>
        <v>0</v>
      </c>
      <c r="BL127" s="3" t="s">
        <v>170</v>
      </c>
      <c r="BM127" s="141" t="s">
        <v>465</v>
      </c>
    </row>
    <row r="128" spans="1:65" ht="24" customHeight="1">
      <c r="A128" s="16"/>
      <c r="B128" s="17"/>
      <c r="C128" s="147" t="s">
        <v>81</v>
      </c>
      <c r="D128" s="147" t="s">
        <v>462</v>
      </c>
      <c r="E128" s="148" t="s">
        <v>466</v>
      </c>
      <c r="F128" s="149" t="s">
        <v>467</v>
      </c>
      <c r="G128" s="150" t="s">
        <v>209</v>
      </c>
      <c r="H128" s="151">
        <v>35</v>
      </c>
      <c r="I128" s="135"/>
      <c r="J128" s="152">
        <f t="shared" si="3"/>
        <v>0</v>
      </c>
      <c r="K128" s="149" t="s">
        <v>1</v>
      </c>
      <c r="L128" s="153"/>
      <c r="M128" s="154" t="s">
        <v>1</v>
      </c>
      <c r="N128" s="155" t="s">
        <v>35</v>
      </c>
      <c r="O128" s="139">
        <v>0</v>
      </c>
      <c r="P128" s="139">
        <f t="shared" si="4"/>
        <v>0</v>
      </c>
      <c r="Q128" s="139">
        <v>0</v>
      </c>
      <c r="R128" s="139">
        <f t="shared" si="5"/>
        <v>0</v>
      </c>
      <c r="S128" s="139">
        <v>0</v>
      </c>
      <c r="T128" s="140">
        <f t="shared" si="6"/>
        <v>0</v>
      </c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41" t="s">
        <v>195</v>
      </c>
      <c r="AS128" s="16"/>
      <c r="AT128" s="141" t="s">
        <v>462</v>
      </c>
      <c r="AU128" s="141" t="s">
        <v>81</v>
      </c>
      <c r="AV128" s="16"/>
      <c r="AW128" s="16"/>
      <c r="AX128" s="16"/>
      <c r="AY128" s="3" t="s">
        <v>163</v>
      </c>
      <c r="AZ128" s="16"/>
      <c r="BA128" s="16"/>
      <c r="BB128" s="16"/>
      <c r="BC128" s="16"/>
      <c r="BD128" s="16"/>
      <c r="BE128" s="142">
        <f t="shared" si="7"/>
        <v>0</v>
      </c>
      <c r="BF128" s="142">
        <f t="shared" si="8"/>
        <v>0</v>
      </c>
      <c r="BG128" s="142">
        <f t="shared" si="9"/>
        <v>0</v>
      </c>
      <c r="BH128" s="142">
        <f t="shared" si="10"/>
        <v>0</v>
      </c>
      <c r="BI128" s="142">
        <f t="shared" si="11"/>
        <v>0</v>
      </c>
      <c r="BJ128" s="3" t="s">
        <v>79</v>
      </c>
      <c r="BK128" s="142">
        <f t="shared" si="12"/>
        <v>0</v>
      </c>
      <c r="BL128" s="3" t="s">
        <v>170</v>
      </c>
      <c r="BM128" s="141" t="s">
        <v>468</v>
      </c>
    </row>
    <row r="129" spans="1:65" ht="24" customHeight="1">
      <c r="A129" s="16"/>
      <c r="B129" s="17"/>
      <c r="C129" s="147" t="s">
        <v>175</v>
      </c>
      <c r="D129" s="147" t="s">
        <v>462</v>
      </c>
      <c r="E129" s="148" t="s">
        <v>469</v>
      </c>
      <c r="F129" s="149" t="s">
        <v>470</v>
      </c>
      <c r="G129" s="150" t="s">
        <v>209</v>
      </c>
      <c r="H129" s="151">
        <v>61</v>
      </c>
      <c r="I129" s="135"/>
      <c r="J129" s="152">
        <f t="shared" si="3"/>
        <v>0</v>
      </c>
      <c r="K129" s="149" t="s">
        <v>1</v>
      </c>
      <c r="L129" s="153"/>
      <c r="M129" s="154" t="s">
        <v>1</v>
      </c>
      <c r="N129" s="155" t="s">
        <v>35</v>
      </c>
      <c r="O129" s="139">
        <v>0</v>
      </c>
      <c r="P129" s="139">
        <f t="shared" si="4"/>
        <v>0</v>
      </c>
      <c r="Q129" s="139">
        <v>0</v>
      </c>
      <c r="R129" s="139">
        <f t="shared" si="5"/>
        <v>0</v>
      </c>
      <c r="S129" s="139">
        <v>0</v>
      </c>
      <c r="T129" s="140">
        <f t="shared" si="6"/>
        <v>0</v>
      </c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41" t="s">
        <v>195</v>
      </c>
      <c r="AS129" s="16"/>
      <c r="AT129" s="141" t="s">
        <v>462</v>
      </c>
      <c r="AU129" s="141" t="s">
        <v>81</v>
      </c>
      <c r="AV129" s="16"/>
      <c r="AW129" s="16"/>
      <c r="AX129" s="16"/>
      <c r="AY129" s="3" t="s">
        <v>163</v>
      </c>
      <c r="AZ129" s="16"/>
      <c r="BA129" s="16"/>
      <c r="BB129" s="16"/>
      <c r="BC129" s="16"/>
      <c r="BD129" s="16"/>
      <c r="BE129" s="142">
        <f t="shared" si="7"/>
        <v>0</v>
      </c>
      <c r="BF129" s="142">
        <f t="shared" si="8"/>
        <v>0</v>
      </c>
      <c r="BG129" s="142">
        <f t="shared" si="9"/>
        <v>0</v>
      </c>
      <c r="BH129" s="142">
        <f t="shared" si="10"/>
        <v>0</v>
      </c>
      <c r="BI129" s="142">
        <f t="shared" si="11"/>
        <v>0</v>
      </c>
      <c r="BJ129" s="3" t="s">
        <v>79</v>
      </c>
      <c r="BK129" s="142">
        <f t="shared" si="12"/>
        <v>0</v>
      </c>
      <c r="BL129" s="3" t="s">
        <v>170</v>
      </c>
      <c r="BM129" s="141" t="s">
        <v>471</v>
      </c>
    </row>
    <row r="130" spans="1:65" ht="16.5" customHeight="1">
      <c r="A130" s="16"/>
      <c r="B130" s="17"/>
      <c r="C130" s="147" t="s">
        <v>170</v>
      </c>
      <c r="D130" s="147" t="s">
        <v>462</v>
      </c>
      <c r="E130" s="148" t="s">
        <v>472</v>
      </c>
      <c r="F130" s="149" t="s">
        <v>473</v>
      </c>
      <c r="G130" s="150" t="s">
        <v>266</v>
      </c>
      <c r="H130" s="151">
        <v>1</v>
      </c>
      <c r="I130" s="135"/>
      <c r="J130" s="152">
        <f t="shared" si="3"/>
        <v>0</v>
      </c>
      <c r="K130" s="149" t="s">
        <v>1</v>
      </c>
      <c r="L130" s="153"/>
      <c r="M130" s="154" t="s">
        <v>1</v>
      </c>
      <c r="N130" s="155" t="s">
        <v>35</v>
      </c>
      <c r="O130" s="139">
        <v>0</v>
      </c>
      <c r="P130" s="139">
        <f t="shared" si="4"/>
        <v>0</v>
      </c>
      <c r="Q130" s="139">
        <v>0</v>
      </c>
      <c r="R130" s="139">
        <f t="shared" si="5"/>
        <v>0</v>
      </c>
      <c r="S130" s="139">
        <v>0</v>
      </c>
      <c r="T130" s="140">
        <f t="shared" si="6"/>
        <v>0</v>
      </c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41" t="s">
        <v>195</v>
      </c>
      <c r="AS130" s="16"/>
      <c r="AT130" s="141" t="s">
        <v>462</v>
      </c>
      <c r="AU130" s="141" t="s">
        <v>81</v>
      </c>
      <c r="AV130" s="16"/>
      <c r="AW130" s="16"/>
      <c r="AX130" s="16"/>
      <c r="AY130" s="3" t="s">
        <v>163</v>
      </c>
      <c r="AZ130" s="16"/>
      <c r="BA130" s="16"/>
      <c r="BB130" s="16"/>
      <c r="BC130" s="16"/>
      <c r="BD130" s="16"/>
      <c r="BE130" s="142">
        <f t="shared" si="7"/>
        <v>0</v>
      </c>
      <c r="BF130" s="142">
        <f t="shared" si="8"/>
        <v>0</v>
      </c>
      <c r="BG130" s="142">
        <f t="shared" si="9"/>
        <v>0</v>
      </c>
      <c r="BH130" s="142">
        <f t="shared" si="10"/>
        <v>0</v>
      </c>
      <c r="BI130" s="142">
        <f t="shared" si="11"/>
        <v>0</v>
      </c>
      <c r="BJ130" s="3" t="s">
        <v>79</v>
      </c>
      <c r="BK130" s="142">
        <f t="shared" si="12"/>
        <v>0</v>
      </c>
      <c r="BL130" s="3" t="s">
        <v>170</v>
      </c>
      <c r="BM130" s="141" t="s">
        <v>474</v>
      </c>
    </row>
    <row r="131" spans="1:65" ht="21.75" customHeight="1">
      <c r="A131" s="16"/>
      <c r="B131" s="17"/>
      <c r="C131" s="147" t="s">
        <v>182</v>
      </c>
      <c r="D131" s="147" t="s">
        <v>462</v>
      </c>
      <c r="E131" s="148" t="s">
        <v>475</v>
      </c>
      <c r="F131" s="149" t="s">
        <v>476</v>
      </c>
      <c r="G131" s="150" t="s">
        <v>266</v>
      </c>
      <c r="H131" s="151">
        <v>80</v>
      </c>
      <c r="I131" s="135"/>
      <c r="J131" s="152">
        <f t="shared" si="3"/>
        <v>0</v>
      </c>
      <c r="K131" s="149" t="s">
        <v>1</v>
      </c>
      <c r="L131" s="153"/>
      <c r="M131" s="154" t="s">
        <v>1</v>
      </c>
      <c r="N131" s="155" t="s">
        <v>35</v>
      </c>
      <c r="O131" s="139">
        <v>0</v>
      </c>
      <c r="P131" s="139">
        <f t="shared" si="4"/>
        <v>0</v>
      </c>
      <c r="Q131" s="139">
        <v>0</v>
      </c>
      <c r="R131" s="139">
        <f t="shared" si="5"/>
        <v>0</v>
      </c>
      <c r="S131" s="139">
        <v>0</v>
      </c>
      <c r="T131" s="140">
        <f t="shared" si="6"/>
        <v>0</v>
      </c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41" t="s">
        <v>195</v>
      </c>
      <c r="AS131" s="16"/>
      <c r="AT131" s="141" t="s">
        <v>462</v>
      </c>
      <c r="AU131" s="141" t="s">
        <v>81</v>
      </c>
      <c r="AV131" s="16"/>
      <c r="AW131" s="16"/>
      <c r="AX131" s="16"/>
      <c r="AY131" s="3" t="s">
        <v>163</v>
      </c>
      <c r="AZ131" s="16"/>
      <c r="BA131" s="16"/>
      <c r="BB131" s="16"/>
      <c r="BC131" s="16"/>
      <c r="BD131" s="16"/>
      <c r="BE131" s="142">
        <f t="shared" si="7"/>
        <v>0</v>
      </c>
      <c r="BF131" s="142">
        <f t="shared" si="8"/>
        <v>0</v>
      </c>
      <c r="BG131" s="142">
        <f t="shared" si="9"/>
        <v>0</v>
      </c>
      <c r="BH131" s="142">
        <f t="shared" si="10"/>
        <v>0</v>
      </c>
      <c r="BI131" s="142">
        <f t="shared" si="11"/>
        <v>0</v>
      </c>
      <c r="BJ131" s="3" t="s">
        <v>79</v>
      </c>
      <c r="BK131" s="142">
        <f t="shared" si="12"/>
        <v>0</v>
      </c>
      <c r="BL131" s="3" t="s">
        <v>170</v>
      </c>
      <c r="BM131" s="141" t="s">
        <v>477</v>
      </c>
    </row>
    <row r="132" spans="1:65" ht="21.75" customHeight="1">
      <c r="A132" s="16"/>
      <c r="B132" s="17"/>
      <c r="C132" s="147" t="s">
        <v>186</v>
      </c>
      <c r="D132" s="147" t="s">
        <v>462</v>
      </c>
      <c r="E132" s="148" t="s">
        <v>478</v>
      </c>
      <c r="F132" s="149" t="s">
        <v>479</v>
      </c>
      <c r="G132" s="150" t="s">
        <v>266</v>
      </c>
      <c r="H132" s="151">
        <v>40</v>
      </c>
      <c r="I132" s="135"/>
      <c r="J132" s="152">
        <f t="shared" si="3"/>
        <v>0</v>
      </c>
      <c r="K132" s="149" t="s">
        <v>1</v>
      </c>
      <c r="L132" s="153"/>
      <c r="M132" s="154" t="s">
        <v>1</v>
      </c>
      <c r="N132" s="155" t="s">
        <v>35</v>
      </c>
      <c r="O132" s="139">
        <v>0</v>
      </c>
      <c r="P132" s="139">
        <f t="shared" si="4"/>
        <v>0</v>
      </c>
      <c r="Q132" s="139">
        <v>0</v>
      </c>
      <c r="R132" s="139">
        <f t="shared" si="5"/>
        <v>0</v>
      </c>
      <c r="S132" s="139">
        <v>0</v>
      </c>
      <c r="T132" s="140">
        <f t="shared" si="6"/>
        <v>0</v>
      </c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41" t="s">
        <v>195</v>
      </c>
      <c r="AS132" s="16"/>
      <c r="AT132" s="141" t="s">
        <v>462</v>
      </c>
      <c r="AU132" s="141" t="s">
        <v>81</v>
      </c>
      <c r="AV132" s="16"/>
      <c r="AW132" s="16"/>
      <c r="AX132" s="16"/>
      <c r="AY132" s="3" t="s">
        <v>163</v>
      </c>
      <c r="AZ132" s="16"/>
      <c r="BA132" s="16"/>
      <c r="BB132" s="16"/>
      <c r="BC132" s="16"/>
      <c r="BD132" s="16"/>
      <c r="BE132" s="142">
        <f t="shared" si="7"/>
        <v>0</v>
      </c>
      <c r="BF132" s="142">
        <f t="shared" si="8"/>
        <v>0</v>
      </c>
      <c r="BG132" s="142">
        <f t="shared" si="9"/>
        <v>0</v>
      </c>
      <c r="BH132" s="142">
        <f t="shared" si="10"/>
        <v>0</v>
      </c>
      <c r="BI132" s="142">
        <f t="shared" si="11"/>
        <v>0</v>
      </c>
      <c r="BJ132" s="3" t="s">
        <v>79</v>
      </c>
      <c r="BK132" s="142">
        <f t="shared" si="12"/>
        <v>0</v>
      </c>
      <c r="BL132" s="3" t="s">
        <v>170</v>
      </c>
      <c r="BM132" s="141" t="s">
        <v>480</v>
      </c>
    </row>
    <row r="133" spans="1:65" ht="16.5" customHeight="1">
      <c r="A133" s="16"/>
      <c r="B133" s="17"/>
      <c r="C133" s="147" t="s">
        <v>191</v>
      </c>
      <c r="D133" s="147" t="s">
        <v>462</v>
      </c>
      <c r="E133" s="148" t="s">
        <v>481</v>
      </c>
      <c r="F133" s="149" t="s">
        <v>482</v>
      </c>
      <c r="G133" s="150" t="s">
        <v>266</v>
      </c>
      <c r="H133" s="151">
        <v>30</v>
      </c>
      <c r="I133" s="135"/>
      <c r="J133" s="152">
        <f t="shared" si="3"/>
        <v>0</v>
      </c>
      <c r="K133" s="149" t="s">
        <v>1</v>
      </c>
      <c r="L133" s="153"/>
      <c r="M133" s="154" t="s">
        <v>1</v>
      </c>
      <c r="N133" s="155" t="s">
        <v>35</v>
      </c>
      <c r="O133" s="139">
        <v>0</v>
      </c>
      <c r="P133" s="139">
        <f t="shared" si="4"/>
        <v>0</v>
      </c>
      <c r="Q133" s="139">
        <v>0</v>
      </c>
      <c r="R133" s="139">
        <f t="shared" si="5"/>
        <v>0</v>
      </c>
      <c r="S133" s="139">
        <v>0</v>
      </c>
      <c r="T133" s="140">
        <f t="shared" si="6"/>
        <v>0</v>
      </c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41" t="s">
        <v>195</v>
      </c>
      <c r="AS133" s="16"/>
      <c r="AT133" s="141" t="s">
        <v>462</v>
      </c>
      <c r="AU133" s="141" t="s">
        <v>81</v>
      </c>
      <c r="AV133" s="16"/>
      <c r="AW133" s="16"/>
      <c r="AX133" s="16"/>
      <c r="AY133" s="3" t="s">
        <v>163</v>
      </c>
      <c r="AZ133" s="16"/>
      <c r="BA133" s="16"/>
      <c r="BB133" s="16"/>
      <c r="BC133" s="16"/>
      <c r="BD133" s="16"/>
      <c r="BE133" s="142">
        <f t="shared" si="7"/>
        <v>0</v>
      </c>
      <c r="BF133" s="142">
        <f t="shared" si="8"/>
        <v>0</v>
      </c>
      <c r="BG133" s="142">
        <f t="shared" si="9"/>
        <v>0</v>
      </c>
      <c r="BH133" s="142">
        <f t="shared" si="10"/>
        <v>0</v>
      </c>
      <c r="BI133" s="142">
        <f t="shared" si="11"/>
        <v>0</v>
      </c>
      <c r="BJ133" s="3" t="s">
        <v>79</v>
      </c>
      <c r="BK133" s="142">
        <f t="shared" si="12"/>
        <v>0</v>
      </c>
      <c r="BL133" s="3" t="s">
        <v>170</v>
      </c>
      <c r="BM133" s="141" t="s">
        <v>483</v>
      </c>
    </row>
    <row r="134" spans="1:65" ht="16.5" customHeight="1">
      <c r="A134" s="16"/>
      <c r="B134" s="17"/>
      <c r="C134" s="147" t="s">
        <v>195</v>
      </c>
      <c r="D134" s="147" t="s">
        <v>462</v>
      </c>
      <c r="E134" s="148" t="s">
        <v>484</v>
      </c>
      <c r="F134" s="149" t="s">
        <v>485</v>
      </c>
      <c r="G134" s="150" t="s">
        <v>209</v>
      </c>
      <c r="H134" s="151">
        <v>120</v>
      </c>
      <c r="I134" s="135"/>
      <c r="J134" s="152">
        <f t="shared" si="3"/>
        <v>0</v>
      </c>
      <c r="K134" s="149" t="s">
        <v>1</v>
      </c>
      <c r="L134" s="153"/>
      <c r="M134" s="154" t="s">
        <v>1</v>
      </c>
      <c r="N134" s="155" t="s">
        <v>35</v>
      </c>
      <c r="O134" s="139">
        <v>0</v>
      </c>
      <c r="P134" s="139">
        <f t="shared" si="4"/>
        <v>0</v>
      </c>
      <c r="Q134" s="139">
        <v>0</v>
      </c>
      <c r="R134" s="139">
        <f t="shared" si="5"/>
        <v>0</v>
      </c>
      <c r="S134" s="139">
        <v>0</v>
      </c>
      <c r="T134" s="140">
        <f t="shared" si="6"/>
        <v>0</v>
      </c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41" t="s">
        <v>195</v>
      </c>
      <c r="AS134" s="16"/>
      <c r="AT134" s="141" t="s">
        <v>462</v>
      </c>
      <c r="AU134" s="141" t="s">
        <v>81</v>
      </c>
      <c r="AV134" s="16"/>
      <c r="AW134" s="16"/>
      <c r="AX134" s="16"/>
      <c r="AY134" s="3" t="s">
        <v>163</v>
      </c>
      <c r="AZ134" s="16"/>
      <c r="BA134" s="16"/>
      <c r="BB134" s="16"/>
      <c r="BC134" s="16"/>
      <c r="BD134" s="16"/>
      <c r="BE134" s="142">
        <f t="shared" si="7"/>
        <v>0</v>
      </c>
      <c r="BF134" s="142">
        <f t="shared" si="8"/>
        <v>0</v>
      </c>
      <c r="BG134" s="142">
        <f t="shared" si="9"/>
        <v>0</v>
      </c>
      <c r="BH134" s="142">
        <f t="shared" si="10"/>
        <v>0</v>
      </c>
      <c r="BI134" s="142">
        <f t="shared" si="11"/>
        <v>0</v>
      </c>
      <c r="BJ134" s="3" t="s">
        <v>79</v>
      </c>
      <c r="BK134" s="142">
        <f t="shared" si="12"/>
        <v>0</v>
      </c>
      <c r="BL134" s="3" t="s">
        <v>170</v>
      </c>
      <c r="BM134" s="141" t="s">
        <v>486</v>
      </c>
    </row>
    <row r="135" spans="1:65" ht="16.5" customHeight="1">
      <c r="A135" s="16"/>
      <c r="B135" s="17"/>
      <c r="C135" s="147" t="s">
        <v>201</v>
      </c>
      <c r="D135" s="147" t="s">
        <v>462</v>
      </c>
      <c r="E135" s="148" t="s">
        <v>487</v>
      </c>
      <c r="F135" s="149" t="s">
        <v>488</v>
      </c>
      <c r="G135" s="150" t="s">
        <v>209</v>
      </c>
      <c r="H135" s="151">
        <v>2</v>
      </c>
      <c r="I135" s="135"/>
      <c r="J135" s="152">
        <f t="shared" si="3"/>
        <v>0</v>
      </c>
      <c r="K135" s="149" t="s">
        <v>1</v>
      </c>
      <c r="L135" s="153"/>
      <c r="M135" s="154" t="s">
        <v>1</v>
      </c>
      <c r="N135" s="155" t="s">
        <v>35</v>
      </c>
      <c r="O135" s="139">
        <v>0</v>
      </c>
      <c r="P135" s="139">
        <f t="shared" si="4"/>
        <v>0</v>
      </c>
      <c r="Q135" s="139">
        <v>0</v>
      </c>
      <c r="R135" s="139">
        <f t="shared" si="5"/>
        <v>0</v>
      </c>
      <c r="S135" s="139">
        <v>0</v>
      </c>
      <c r="T135" s="140">
        <f t="shared" si="6"/>
        <v>0</v>
      </c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41" t="s">
        <v>195</v>
      </c>
      <c r="AS135" s="16"/>
      <c r="AT135" s="141" t="s">
        <v>462</v>
      </c>
      <c r="AU135" s="141" t="s">
        <v>81</v>
      </c>
      <c r="AV135" s="16"/>
      <c r="AW135" s="16"/>
      <c r="AX135" s="16"/>
      <c r="AY135" s="3" t="s">
        <v>163</v>
      </c>
      <c r="AZ135" s="16"/>
      <c r="BA135" s="16"/>
      <c r="BB135" s="16"/>
      <c r="BC135" s="16"/>
      <c r="BD135" s="16"/>
      <c r="BE135" s="142">
        <f t="shared" si="7"/>
        <v>0</v>
      </c>
      <c r="BF135" s="142">
        <f t="shared" si="8"/>
        <v>0</v>
      </c>
      <c r="BG135" s="142">
        <f t="shared" si="9"/>
        <v>0</v>
      </c>
      <c r="BH135" s="142">
        <f t="shared" si="10"/>
        <v>0</v>
      </c>
      <c r="BI135" s="142">
        <f t="shared" si="11"/>
        <v>0</v>
      </c>
      <c r="BJ135" s="3" t="s">
        <v>79</v>
      </c>
      <c r="BK135" s="142">
        <f t="shared" si="12"/>
        <v>0</v>
      </c>
      <c r="BL135" s="3" t="s">
        <v>170</v>
      </c>
      <c r="BM135" s="141" t="s">
        <v>489</v>
      </c>
    </row>
    <row r="136" spans="1:65" ht="16.5" customHeight="1">
      <c r="A136" s="16"/>
      <c r="B136" s="17"/>
      <c r="C136" s="147" t="s">
        <v>206</v>
      </c>
      <c r="D136" s="147" t="s">
        <v>462</v>
      </c>
      <c r="E136" s="148" t="s">
        <v>490</v>
      </c>
      <c r="F136" s="149" t="s">
        <v>491</v>
      </c>
      <c r="G136" s="150" t="s">
        <v>266</v>
      </c>
      <c r="H136" s="151">
        <v>30</v>
      </c>
      <c r="I136" s="135"/>
      <c r="J136" s="152">
        <f t="shared" si="3"/>
        <v>0</v>
      </c>
      <c r="K136" s="149" t="s">
        <v>1</v>
      </c>
      <c r="L136" s="153"/>
      <c r="M136" s="154" t="s">
        <v>1</v>
      </c>
      <c r="N136" s="155" t="s">
        <v>35</v>
      </c>
      <c r="O136" s="139">
        <v>0</v>
      </c>
      <c r="P136" s="139">
        <f t="shared" si="4"/>
        <v>0</v>
      </c>
      <c r="Q136" s="139">
        <v>0</v>
      </c>
      <c r="R136" s="139">
        <f t="shared" si="5"/>
        <v>0</v>
      </c>
      <c r="S136" s="139">
        <v>0</v>
      </c>
      <c r="T136" s="140">
        <f t="shared" si="6"/>
        <v>0</v>
      </c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41" t="s">
        <v>195</v>
      </c>
      <c r="AS136" s="16"/>
      <c r="AT136" s="141" t="s">
        <v>462</v>
      </c>
      <c r="AU136" s="141" t="s">
        <v>81</v>
      </c>
      <c r="AV136" s="16"/>
      <c r="AW136" s="16"/>
      <c r="AX136" s="16"/>
      <c r="AY136" s="3" t="s">
        <v>163</v>
      </c>
      <c r="AZ136" s="16"/>
      <c r="BA136" s="16"/>
      <c r="BB136" s="16"/>
      <c r="BC136" s="16"/>
      <c r="BD136" s="16"/>
      <c r="BE136" s="142">
        <f t="shared" si="7"/>
        <v>0</v>
      </c>
      <c r="BF136" s="142">
        <f t="shared" si="8"/>
        <v>0</v>
      </c>
      <c r="BG136" s="142">
        <f t="shared" si="9"/>
        <v>0</v>
      </c>
      <c r="BH136" s="142">
        <f t="shared" si="10"/>
        <v>0</v>
      </c>
      <c r="BI136" s="142">
        <f t="shared" si="11"/>
        <v>0</v>
      </c>
      <c r="BJ136" s="3" t="s">
        <v>79</v>
      </c>
      <c r="BK136" s="142">
        <f t="shared" si="12"/>
        <v>0</v>
      </c>
      <c r="BL136" s="3" t="s">
        <v>170</v>
      </c>
      <c r="BM136" s="141" t="s">
        <v>492</v>
      </c>
    </row>
    <row r="137" spans="1:65" ht="16.5" customHeight="1">
      <c r="A137" s="16"/>
      <c r="B137" s="17"/>
      <c r="C137" s="147" t="s">
        <v>211</v>
      </c>
      <c r="D137" s="147" t="s">
        <v>462</v>
      </c>
      <c r="E137" s="148" t="s">
        <v>493</v>
      </c>
      <c r="F137" s="149" t="s">
        <v>494</v>
      </c>
      <c r="G137" s="150" t="s">
        <v>266</v>
      </c>
      <c r="H137" s="151">
        <v>20</v>
      </c>
      <c r="I137" s="135"/>
      <c r="J137" s="152">
        <f t="shared" si="3"/>
        <v>0</v>
      </c>
      <c r="K137" s="149" t="s">
        <v>1</v>
      </c>
      <c r="L137" s="153"/>
      <c r="M137" s="154" t="s">
        <v>1</v>
      </c>
      <c r="N137" s="155" t="s">
        <v>35</v>
      </c>
      <c r="O137" s="139">
        <v>0</v>
      </c>
      <c r="P137" s="139">
        <f t="shared" si="4"/>
        <v>0</v>
      </c>
      <c r="Q137" s="139">
        <v>0</v>
      </c>
      <c r="R137" s="139">
        <f t="shared" si="5"/>
        <v>0</v>
      </c>
      <c r="S137" s="139">
        <v>0</v>
      </c>
      <c r="T137" s="140">
        <f t="shared" si="6"/>
        <v>0</v>
      </c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41" t="s">
        <v>195</v>
      </c>
      <c r="AS137" s="16"/>
      <c r="AT137" s="141" t="s">
        <v>462</v>
      </c>
      <c r="AU137" s="141" t="s">
        <v>81</v>
      </c>
      <c r="AV137" s="16"/>
      <c r="AW137" s="16"/>
      <c r="AX137" s="16"/>
      <c r="AY137" s="3" t="s">
        <v>163</v>
      </c>
      <c r="AZ137" s="16"/>
      <c r="BA137" s="16"/>
      <c r="BB137" s="16"/>
      <c r="BC137" s="16"/>
      <c r="BD137" s="16"/>
      <c r="BE137" s="142">
        <f t="shared" si="7"/>
        <v>0</v>
      </c>
      <c r="BF137" s="142">
        <f t="shared" si="8"/>
        <v>0</v>
      </c>
      <c r="BG137" s="142">
        <f t="shared" si="9"/>
        <v>0</v>
      </c>
      <c r="BH137" s="142">
        <f t="shared" si="10"/>
        <v>0</v>
      </c>
      <c r="BI137" s="142">
        <f t="shared" si="11"/>
        <v>0</v>
      </c>
      <c r="BJ137" s="3" t="s">
        <v>79</v>
      </c>
      <c r="BK137" s="142">
        <f t="shared" si="12"/>
        <v>0</v>
      </c>
      <c r="BL137" s="3" t="s">
        <v>170</v>
      </c>
      <c r="BM137" s="141" t="s">
        <v>495</v>
      </c>
    </row>
    <row r="138" spans="1:65" ht="21.75" customHeight="1">
      <c r="A138" s="16"/>
      <c r="B138" s="17"/>
      <c r="C138" s="147" t="s">
        <v>8</v>
      </c>
      <c r="D138" s="147" t="s">
        <v>462</v>
      </c>
      <c r="E138" s="148" t="s">
        <v>496</v>
      </c>
      <c r="F138" s="149" t="s">
        <v>497</v>
      </c>
      <c r="G138" s="150" t="s">
        <v>266</v>
      </c>
      <c r="H138" s="151">
        <v>70</v>
      </c>
      <c r="I138" s="135"/>
      <c r="J138" s="152">
        <f t="shared" si="3"/>
        <v>0</v>
      </c>
      <c r="K138" s="149" t="s">
        <v>1</v>
      </c>
      <c r="L138" s="153"/>
      <c r="M138" s="154" t="s">
        <v>1</v>
      </c>
      <c r="N138" s="155" t="s">
        <v>35</v>
      </c>
      <c r="O138" s="139">
        <v>0</v>
      </c>
      <c r="P138" s="139">
        <f t="shared" si="4"/>
        <v>0</v>
      </c>
      <c r="Q138" s="139">
        <v>0</v>
      </c>
      <c r="R138" s="139">
        <f t="shared" si="5"/>
        <v>0</v>
      </c>
      <c r="S138" s="139">
        <v>0</v>
      </c>
      <c r="T138" s="140">
        <f t="shared" si="6"/>
        <v>0</v>
      </c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41" t="s">
        <v>195</v>
      </c>
      <c r="AS138" s="16"/>
      <c r="AT138" s="141" t="s">
        <v>462</v>
      </c>
      <c r="AU138" s="141" t="s">
        <v>81</v>
      </c>
      <c r="AV138" s="16"/>
      <c r="AW138" s="16"/>
      <c r="AX138" s="16"/>
      <c r="AY138" s="3" t="s">
        <v>163</v>
      </c>
      <c r="AZ138" s="16"/>
      <c r="BA138" s="16"/>
      <c r="BB138" s="16"/>
      <c r="BC138" s="16"/>
      <c r="BD138" s="16"/>
      <c r="BE138" s="142">
        <f t="shared" si="7"/>
        <v>0</v>
      </c>
      <c r="BF138" s="142">
        <f t="shared" si="8"/>
        <v>0</v>
      </c>
      <c r="BG138" s="142">
        <f t="shared" si="9"/>
        <v>0</v>
      </c>
      <c r="BH138" s="142">
        <f t="shared" si="10"/>
        <v>0</v>
      </c>
      <c r="BI138" s="142">
        <f t="shared" si="11"/>
        <v>0</v>
      </c>
      <c r="BJ138" s="3" t="s">
        <v>79</v>
      </c>
      <c r="BK138" s="142">
        <f t="shared" si="12"/>
        <v>0</v>
      </c>
      <c r="BL138" s="3" t="s">
        <v>170</v>
      </c>
      <c r="BM138" s="141" t="s">
        <v>498</v>
      </c>
    </row>
    <row r="139" spans="1:65" ht="21.75" customHeight="1">
      <c r="A139" s="16"/>
      <c r="B139" s="17"/>
      <c r="C139" s="147" t="s">
        <v>218</v>
      </c>
      <c r="D139" s="147" t="s">
        <v>462</v>
      </c>
      <c r="E139" s="148" t="s">
        <v>496</v>
      </c>
      <c r="F139" s="149" t="s">
        <v>497</v>
      </c>
      <c r="G139" s="150" t="s">
        <v>266</v>
      </c>
      <c r="H139" s="151">
        <v>90</v>
      </c>
      <c r="I139" s="135"/>
      <c r="J139" s="152">
        <f t="shared" si="3"/>
        <v>0</v>
      </c>
      <c r="K139" s="149" t="s">
        <v>1</v>
      </c>
      <c r="L139" s="153"/>
      <c r="M139" s="154" t="s">
        <v>1</v>
      </c>
      <c r="N139" s="155" t="s">
        <v>35</v>
      </c>
      <c r="O139" s="139">
        <v>0</v>
      </c>
      <c r="P139" s="139">
        <f t="shared" si="4"/>
        <v>0</v>
      </c>
      <c r="Q139" s="139">
        <v>0</v>
      </c>
      <c r="R139" s="139">
        <f t="shared" si="5"/>
        <v>0</v>
      </c>
      <c r="S139" s="139">
        <v>0</v>
      </c>
      <c r="T139" s="140">
        <f t="shared" si="6"/>
        <v>0</v>
      </c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41" t="s">
        <v>195</v>
      </c>
      <c r="AS139" s="16"/>
      <c r="AT139" s="141" t="s">
        <v>462</v>
      </c>
      <c r="AU139" s="141" t="s">
        <v>81</v>
      </c>
      <c r="AV139" s="16"/>
      <c r="AW139" s="16"/>
      <c r="AX139" s="16"/>
      <c r="AY139" s="3" t="s">
        <v>163</v>
      </c>
      <c r="AZ139" s="16"/>
      <c r="BA139" s="16"/>
      <c r="BB139" s="16"/>
      <c r="BC139" s="16"/>
      <c r="BD139" s="16"/>
      <c r="BE139" s="142">
        <f t="shared" si="7"/>
        <v>0</v>
      </c>
      <c r="BF139" s="142">
        <f t="shared" si="8"/>
        <v>0</v>
      </c>
      <c r="BG139" s="142">
        <f t="shared" si="9"/>
        <v>0</v>
      </c>
      <c r="BH139" s="142">
        <f t="shared" si="10"/>
        <v>0</v>
      </c>
      <c r="BI139" s="142">
        <f t="shared" si="11"/>
        <v>0</v>
      </c>
      <c r="BJ139" s="3" t="s">
        <v>79</v>
      </c>
      <c r="BK139" s="142">
        <f t="shared" si="12"/>
        <v>0</v>
      </c>
      <c r="BL139" s="3" t="s">
        <v>170</v>
      </c>
      <c r="BM139" s="141" t="s">
        <v>499</v>
      </c>
    </row>
    <row r="140" spans="1:65" ht="21.75" customHeight="1">
      <c r="A140" s="16"/>
      <c r="B140" s="17"/>
      <c r="C140" s="147" t="s">
        <v>222</v>
      </c>
      <c r="D140" s="147" t="s">
        <v>462</v>
      </c>
      <c r="E140" s="148" t="s">
        <v>500</v>
      </c>
      <c r="F140" s="149" t="s">
        <v>501</v>
      </c>
      <c r="G140" s="150" t="s">
        <v>266</v>
      </c>
      <c r="H140" s="151">
        <v>180</v>
      </c>
      <c r="I140" s="135"/>
      <c r="J140" s="152">
        <f t="shared" si="3"/>
        <v>0</v>
      </c>
      <c r="K140" s="149" t="s">
        <v>1</v>
      </c>
      <c r="L140" s="153"/>
      <c r="M140" s="154" t="s">
        <v>1</v>
      </c>
      <c r="N140" s="155" t="s">
        <v>35</v>
      </c>
      <c r="O140" s="139">
        <v>0</v>
      </c>
      <c r="P140" s="139">
        <f t="shared" si="4"/>
        <v>0</v>
      </c>
      <c r="Q140" s="139">
        <v>0</v>
      </c>
      <c r="R140" s="139">
        <f t="shared" si="5"/>
        <v>0</v>
      </c>
      <c r="S140" s="139">
        <v>0</v>
      </c>
      <c r="T140" s="140">
        <f t="shared" si="6"/>
        <v>0</v>
      </c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41" t="s">
        <v>195</v>
      </c>
      <c r="AS140" s="16"/>
      <c r="AT140" s="141" t="s">
        <v>462</v>
      </c>
      <c r="AU140" s="141" t="s">
        <v>81</v>
      </c>
      <c r="AV140" s="16"/>
      <c r="AW140" s="16"/>
      <c r="AX140" s="16"/>
      <c r="AY140" s="3" t="s">
        <v>163</v>
      </c>
      <c r="AZ140" s="16"/>
      <c r="BA140" s="16"/>
      <c r="BB140" s="16"/>
      <c r="BC140" s="16"/>
      <c r="BD140" s="16"/>
      <c r="BE140" s="142">
        <f t="shared" si="7"/>
        <v>0</v>
      </c>
      <c r="BF140" s="142">
        <f t="shared" si="8"/>
        <v>0</v>
      </c>
      <c r="BG140" s="142">
        <f t="shared" si="9"/>
        <v>0</v>
      </c>
      <c r="BH140" s="142">
        <f t="shared" si="10"/>
        <v>0</v>
      </c>
      <c r="BI140" s="142">
        <f t="shared" si="11"/>
        <v>0</v>
      </c>
      <c r="BJ140" s="3" t="s">
        <v>79</v>
      </c>
      <c r="BK140" s="142">
        <f t="shared" si="12"/>
        <v>0</v>
      </c>
      <c r="BL140" s="3" t="s">
        <v>170</v>
      </c>
      <c r="BM140" s="141" t="s">
        <v>502</v>
      </c>
    </row>
    <row r="141" spans="1:65" ht="21.75" customHeight="1">
      <c r="A141" s="16"/>
      <c r="B141" s="17"/>
      <c r="C141" s="147" t="s">
        <v>226</v>
      </c>
      <c r="D141" s="147" t="s">
        <v>462</v>
      </c>
      <c r="E141" s="148" t="s">
        <v>503</v>
      </c>
      <c r="F141" s="149" t="s">
        <v>504</v>
      </c>
      <c r="G141" s="150" t="s">
        <v>266</v>
      </c>
      <c r="H141" s="151">
        <v>10</v>
      </c>
      <c r="I141" s="135"/>
      <c r="J141" s="152">
        <f t="shared" si="3"/>
        <v>0</v>
      </c>
      <c r="K141" s="149" t="s">
        <v>1</v>
      </c>
      <c r="L141" s="153"/>
      <c r="M141" s="154" t="s">
        <v>1</v>
      </c>
      <c r="N141" s="155" t="s">
        <v>35</v>
      </c>
      <c r="O141" s="139">
        <v>0</v>
      </c>
      <c r="P141" s="139">
        <f t="shared" si="4"/>
        <v>0</v>
      </c>
      <c r="Q141" s="139">
        <v>0</v>
      </c>
      <c r="R141" s="139">
        <f t="shared" si="5"/>
        <v>0</v>
      </c>
      <c r="S141" s="139">
        <v>0</v>
      </c>
      <c r="T141" s="140">
        <f t="shared" si="6"/>
        <v>0</v>
      </c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41" t="s">
        <v>195</v>
      </c>
      <c r="AS141" s="16"/>
      <c r="AT141" s="141" t="s">
        <v>462</v>
      </c>
      <c r="AU141" s="141" t="s">
        <v>81</v>
      </c>
      <c r="AV141" s="16"/>
      <c r="AW141" s="16"/>
      <c r="AX141" s="16"/>
      <c r="AY141" s="3" t="s">
        <v>163</v>
      </c>
      <c r="AZ141" s="16"/>
      <c r="BA141" s="16"/>
      <c r="BB141" s="16"/>
      <c r="BC141" s="16"/>
      <c r="BD141" s="16"/>
      <c r="BE141" s="142">
        <f t="shared" si="7"/>
        <v>0</v>
      </c>
      <c r="BF141" s="142">
        <f t="shared" si="8"/>
        <v>0</v>
      </c>
      <c r="BG141" s="142">
        <f t="shared" si="9"/>
        <v>0</v>
      </c>
      <c r="BH141" s="142">
        <f t="shared" si="10"/>
        <v>0</v>
      </c>
      <c r="BI141" s="142">
        <f t="shared" si="11"/>
        <v>0</v>
      </c>
      <c r="BJ141" s="3" t="s">
        <v>79</v>
      </c>
      <c r="BK141" s="142">
        <f t="shared" si="12"/>
        <v>0</v>
      </c>
      <c r="BL141" s="3" t="s">
        <v>170</v>
      </c>
      <c r="BM141" s="141" t="s">
        <v>505</v>
      </c>
    </row>
    <row r="142" spans="1:65" ht="21.75" customHeight="1">
      <c r="A142" s="16"/>
      <c r="B142" s="17"/>
      <c r="C142" s="147" t="s">
        <v>230</v>
      </c>
      <c r="D142" s="147" t="s">
        <v>462</v>
      </c>
      <c r="E142" s="148" t="s">
        <v>506</v>
      </c>
      <c r="F142" s="149" t="s">
        <v>507</v>
      </c>
      <c r="G142" s="150" t="s">
        <v>266</v>
      </c>
      <c r="H142" s="151">
        <v>15</v>
      </c>
      <c r="I142" s="135"/>
      <c r="J142" s="152">
        <f t="shared" si="3"/>
        <v>0</v>
      </c>
      <c r="K142" s="149" t="s">
        <v>1</v>
      </c>
      <c r="L142" s="153"/>
      <c r="M142" s="154" t="s">
        <v>1</v>
      </c>
      <c r="N142" s="155" t="s">
        <v>35</v>
      </c>
      <c r="O142" s="139">
        <v>0</v>
      </c>
      <c r="P142" s="139">
        <f t="shared" si="4"/>
        <v>0</v>
      </c>
      <c r="Q142" s="139">
        <v>0</v>
      </c>
      <c r="R142" s="139">
        <f t="shared" si="5"/>
        <v>0</v>
      </c>
      <c r="S142" s="139">
        <v>0</v>
      </c>
      <c r="T142" s="140">
        <f t="shared" si="6"/>
        <v>0</v>
      </c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41" t="s">
        <v>195</v>
      </c>
      <c r="AS142" s="16"/>
      <c r="AT142" s="141" t="s">
        <v>462</v>
      </c>
      <c r="AU142" s="141" t="s">
        <v>81</v>
      </c>
      <c r="AV142" s="16"/>
      <c r="AW142" s="16"/>
      <c r="AX142" s="16"/>
      <c r="AY142" s="3" t="s">
        <v>163</v>
      </c>
      <c r="AZ142" s="16"/>
      <c r="BA142" s="16"/>
      <c r="BB142" s="16"/>
      <c r="BC142" s="16"/>
      <c r="BD142" s="16"/>
      <c r="BE142" s="142">
        <f t="shared" si="7"/>
        <v>0</v>
      </c>
      <c r="BF142" s="142">
        <f t="shared" si="8"/>
        <v>0</v>
      </c>
      <c r="BG142" s="142">
        <f t="shared" si="9"/>
        <v>0</v>
      </c>
      <c r="BH142" s="142">
        <f t="shared" si="10"/>
        <v>0</v>
      </c>
      <c r="BI142" s="142">
        <f t="shared" si="11"/>
        <v>0</v>
      </c>
      <c r="BJ142" s="3" t="s">
        <v>79</v>
      </c>
      <c r="BK142" s="142">
        <f t="shared" si="12"/>
        <v>0</v>
      </c>
      <c r="BL142" s="3" t="s">
        <v>170</v>
      </c>
      <c r="BM142" s="141" t="s">
        <v>508</v>
      </c>
    </row>
    <row r="143" spans="1:65" ht="21.75" customHeight="1">
      <c r="A143" s="16"/>
      <c r="B143" s="17"/>
      <c r="C143" s="147" t="s">
        <v>234</v>
      </c>
      <c r="D143" s="147" t="s">
        <v>462</v>
      </c>
      <c r="E143" s="148" t="s">
        <v>509</v>
      </c>
      <c r="F143" s="149" t="s">
        <v>510</v>
      </c>
      <c r="G143" s="150" t="s">
        <v>266</v>
      </c>
      <c r="H143" s="151">
        <v>80</v>
      </c>
      <c r="I143" s="135"/>
      <c r="J143" s="152">
        <f t="shared" si="3"/>
        <v>0</v>
      </c>
      <c r="K143" s="149" t="s">
        <v>1</v>
      </c>
      <c r="L143" s="153"/>
      <c r="M143" s="154" t="s">
        <v>1</v>
      </c>
      <c r="N143" s="155" t="s">
        <v>35</v>
      </c>
      <c r="O143" s="139">
        <v>0</v>
      </c>
      <c r="P143" s="139">
        <f t="shared" si="4"/>
        <v>0</v>
      </c>
      <c r="Q143" s="139">
        <v>0</v>
      </c>
      <c r="R143" s="139">
        <f t="shared" si="5"/>
        <v>0</v>
      </c>
      <c r="S143" s="139">
        <v>0</v>
      </c>
      <c r="T143" s="140">
        <f t="shared" si="6"/>
        <v>0</v>
      </c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41" t="s">
        <v>195</v>
      </c>
      <c r="AS143" s="16"/>
      <c r="AT143" s="141" t="s">
        <v>462</v>
      </c>
      <c r="AU143" s="141" t="s">
        <v>81</v>
      </c>
      <c r="AV143" s="16"/>
      <c r="AW143" s="16"/>
      <c r="AX143" s="16"/>
      <c r="AY143" s="3" t="s">
        <v>163</v>
      </c>
      <c r="AZ143" s="16"/>
      <c r="BA143" s="16"/>
      <c r="BB143" s="16"/>
      <c r="BC143" s="16"/>
      <c r="BD143" s="16"/>
      <c r="BE143" s="142">
        <f t="shared" si="7"/>
        <v>0</v>
      </c>
      <c r="BF143" s="142">
        <f t="shared" si="8"/>
        <v>0</v>
      </c>
      <c r="BG143" s="142">
        <f t="shared" si="9"/>
        <v>0</v>
      </c>
      <c r="BH143" s="142">
        <f t="shared" si="10"/>
        <v>0</v>
      </c>
      <c r="BI143" s="142">
        <f t="shared" si="11"/>
        <v>0</v>
      </c>
      <c r="BJ143" s="3" t="s">
        <v>79</v>
      </c>
      <c r="BK143" s="142">
        <f t="shared" si="12"/>
        <v>0</v>
      </c>
      <c r="BL143" s="3" t="s">
        <v>170</v>
      </c>
      <c r="BM143" s="141" t="s">
        <v>511</v>
      </c>
    </row>
    <row r="144" spans="1:65" ht="16.5" customHeight="1">
      <c r="A144" s="16"/>
      <c r="B144" s="17"/>
      <c r="C144" s="147" t="s">
        <v>238</v>
      </c>
      <c r="D144" s="147" t="s">
        <v>462</v>
      </c>
      <c r="E144" s="148" t="s">
        <v>512</v>
      </c>
      <c r="F144" s="149" t="s">
        <v>513</v>
      </c>
      <c r="G144" s="150" t="s">
        <v>266</v>
      </c>
      <c r="H144" s="151">
        <v>20</v>
      </c>
      <c r="I144" s="135"/>
      <c r="J144" s="152">
        <f t="shared" si="3"/>
        <v>0</v>
      </c>
      <c r="K144" s="149" t="s">
        <v>1</v>
      </c>
      <c r="L144" s="153"/>
      <c r="M144" s="154" t="s">
        <v>1</v>
      </c>
      <c r="N144" s="155" t="s">
        <v>35</v>
      </c>
      <c r="O144" s="139">
        <v>0</v>
      </c>
      <c r="P144" s="139">
        <f t="shared" si="4"/>
        <v>0</v>
      </c>
      <c r="Q144" s="139">
        <v>0</v>
      </c>
      <c r="R144" s="139">
        <f t="shared" si="5"/>
        <v>0</v>
      </c>
      <c r="S144" s="139">
        <v>0</v>
      </c>
      <c r="T144" s="140">
        <f t="shared" si="6"/>
        <v>0</v>
      </c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41" t="s">
        <v>195</v>
      </c>
      <c r="AS144" s="16"/>
      <c r="AT144" s="141" t="s">
        <v>462</v>
      </c>
      <c r="AU144" s="141" t="s">
        <v>81</v>
      </c>
      <c r="AV144" s="16"/>
      <c r="AW144" s="16"/>
      <c r="AX144" s="16"/>
      <c r="AY144" s="3" t="s">
        <v>163</v>
      </c>
      <c r="AZ144" s="16"/>
      <c r="BA144" s="16"/>
      <c r="BB144" s="16"/>
      <c r="BC144" s="16"/>
      <c r="BD144" s="16"/>
      <c r="BE144" s="142">
        <f t="shared" si="7"/>
        <v>0</v>
      </c>
      <c r="BF144" s="142">
        <f t="shared" si="8"/>
        <v>0</v>
      </c>
      <c r="BG144" s="142">
        <f t="shared" si="9"/>
        <v>0</v>
      </c>
      <c r="BH144" s="142">
        <f t="shared" si="10"/>
        <v>0</v>
      </c>
      <c r="BI144" s="142">
        <f t="shared" si="11"/>
        <v>0</v>
      </c>
      <c r="BJ144" s="3" t="s">
        <v>79</v>
      </c>
      <c r="BK144" s="142">
        <f t="shared" si="12"/>
        <v>0</v>
      </c>
      <c r="BL144" s="3" t="s">
        <v>170</v>
      </c>
      <c r="BM144" s="141" t="s">
        <v>514</v>
      </c>
    </row>
    <row r="145" spans="1:65" ht="16.5" customHeight="1">
      <c r="A145" s="16"/>
      <c r="B145" s="17"/>
      <c r="C145" s="147" t="s">
        <v>244</v>
      </c>
      <c r="D145" s="147" t="s">
        <v>462</v>
      </c>
      <c r="E145" s="148" t="s">
        <v>515</v>
      </c>
      <c r="F145" s="149" t="s">
        <v>516</v>
      </c>
      <c r="G145" s="150" t="s">
        <v>266</v>
      </c>
      <c r="H145" s="151">
        <v>90</v>
      </c>
      <c r="I145" s="135"/>
      <c r="J145" s="152">
        <f t="shared" si="3"/>
        <v>0</v>
      </c>
      <c r="K145" s="149" t="s">
        <v>1</v>
      </c>
      <c r="L145" s="153"/>
      <c r="M145" s="154" t="s">
        <v>1</v>
      </c>
      <c r="N145" s="155" t="s">
        <v>35</v>
      </c>
      <c r="O145" s="139">
        <v>0</v>
      </c>
      <c r="P145" s="139">
        <f t="shared" si="4"/>
        <v>0</v>
      </c>
      <c r="Q145" s="139">
        <v>0</v>
      </c>
      <c r="R145" s="139">
        <f t="shared" si="5"/>
        <v>0</v>
      </c>
      <c r="S145" s="139">
        <v>0</v>
      </c>
      <c r="T145" s="140">
        <f t="shared" si="6"/>
        <v>0</v>
      </c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41" t="s">
        <v>195</v>
      </c>
      <c r="AS145" s="16"/>
      <c r="AT145" s="141" t="s">
        <v>462</v>
      </c>
      <c r="AU145" s="141" t="s">
        <v>81</v>
      </c>
      <c r="AV145" s="16"/>
      <c r="AW145" s="16"/>
      <c r="AX145" s="16"/>
      <c r="AY145" s="3" t="s">
        <v>163</v>
      </c>
      <c r="AZ145" s="16"/>
      <c r="BA145" s="16"/>
      <c r="BB145" s="16"/>
      <c r="BC145" s="16"/>
      <c r="BD145" s="16"/>
      <c r="BE145" s="142">
        <f t="shared" si="7"/>
        <v>0</v>
      </c>
      <c r="BF145" s="142">
        <f t="shared" si="8"/>
        <v>0</v>
      </c>
      <c r="BG145" s="142">
        <f t="shared" si="9"/>
        <v>0</v>
      </c>
      <c r="BH145" s="142">
        <f t="shared" si="10"/>
        <v>0</v>
      </c>
      <c r="BI145" s="142">
        <f t="shared" si="11"/>
        <v>0</v>
      </c>
      <c r="BJ145" s="3" t="s">
        <v>79</v>
      </c>
      <c r="BK145" s="142">
        <f t="shared" si="12"/>
        <v>0</v>
      </c>
      <c r="BL145" s="3" t="s">
        <v>170</v>
      </c>
      <c r="BM145" s="141" t="s">
        <v>517</v>
      </c>
    </row>
    <row r="146" spans="1:65" ht="16.5" customHeight="1">
      <c r="A146" s="16"/>
      <c r="B146" s="17"/>
      <c r="C146" s="147" t="s">
        <v>248</v>
      </c>
      <c r="D146" s="147" t="s">
        <v>462</v>
      </c>
      <c r="E146" s="148" t="s">
        <v>518</v>
      </c>
      <c r="F146" s="149" t="s">
        <v>519</v>
      </c>
      <c r="G146" s="150" t="s">
        <v>266</v>
      </c>
      <c r="H146" s="151">
        <v>240</v>
      </c>
      <c r="I146" s="135"/>
      <c r="J146" s="152">
        <f t="shared" si="3"/>
        <v>0</v>
      </c>
      <c r="K146" s="149" t="s">
        <v>1</v>
      </c>
      <c r="L146" s="153"/>
      <c r="M146" s="154" t="s">
        <v>1</v>
      </c>
      <c r="N146" s="155" t="s">
        <v>35</v>
      </c>
      <c r="O146" s="139">
        <v>0</v>
      </c>
      <c r="P146" s="139">
        <f t="shared" si="4"/>
        <v>0</v>
      </c>
      <c r="Q146" s="139">
        <v>0</v>
      </c>
      <c r="R146" s="139">
        <f t="shared" si="5"/>
        <v>0</v>
      </c>
      <c r="S146" s="139">
        <v>0</v>
      </c>
      <c r="T146" s="140">
        <f t="shared" si="6"/>
        <v>0</v>
      </c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41" t="s">
        <v>195</v>
      </c>
      <c r="AS146" s="16"/>
      <c r="AT146" s="141" t="s">
        <v>462</v>
      </c>
      <c r="AU146" s="141" t="s">
        <v>81</v>
      </c>
      <c r="AV146" s="16"/>
      <c r="AW146" s="16"/>
      <c r="AX146" s="16"/>
      <c r="AY146" s="3" t="s">
        <v>163</v>
      </c>
      <c r="AZ146" s="16"/>
      <c r="BA146" s="16"/>
      <c r="BB146" s="16"/>
      <c r="BC146" s="16"/>
      <c r="BD146" s="16"/>
      <c r="BE146" s="142">
        <f t="shared" si="7"/>
        <v>0</v>
      </c>
      <c r="BF146" s="142">
        <f t="shared" si="8"/>
        <v>0</v>
      </c>
      <c r="BG146" s="142">
        <f t="shared" si="9"/>
        <v>0</v>
      </c>
      <c r="BH146" s="142">
        <f t="shared" si="10"/>
        <v>0</v>
      </c>
      <c r="BI146" s="142">
        <f t="shared" si="11"/>
        <v>0</v>
      </c>
      <c r="BJ146" s="3" t="s">
        <v>79</v>
      </c>
      <c r="BK146" s="142">
        <f t="shared" si="12"/>
        <v>0</v>
      </c>
      <c r="BL146" s="3" t="s">
        <v>170</v>
      </c>
      <c r="BM146" s="141" t="s">
        <v>520</v>
      </c>
    </row>
    <row r="147" spans="1:65" ht="16.5" customHeight="1">
      <c r="A147" s="16"/>
      <c r="B147" s="17"/>
      <c r="C147" s="147" t="s">
        <v>7</v>
      </c>
      <c r="D147" s="147" t="s">
        <v>462</v>
      </c>
      <c r="E147" s="148" t="s">
        <v>521</v>
      </c>
      <c r="F147" s="149" t="s">
        <v>522</v>
      </c>
      <c r="G147" s="150" t="s">
        <v>266</v>
      </c>
      <c r="H147" s="151">
        <v>1</v>
      </c>
      <c r="I147" s="135"/>
      <c r="J147" s="152">
        <f t="shared" si="3"/>
        <v>0</v>
      </c>
      <c r="K147" s="149" t="s">
        <v>1</v>
      </c>
      <c r="L147" s="153"/>
      <c r="M147" s="154" t="s">
        <v>1</v>
      </c>
      <c r="N147" s="155" t="s">
        <v>35</v>
      </c>
      <c r="O147" s="139">
        <v>0</v>
      </c>
      <c r="P147" s="139">
        <f t="shared" si="4"/>
        <v>0</v>
      </c>
      <c r="Q147" s="139">
        <v>0</v>
      </c>
      <c r="R147" s="139">
        <f t="shared" si="5"/>
        <v>0</v>
      </c>
      <c r="S147" s="139">
        <v>0</v>
      </c>
      <c r="T147" s="140">
        <f t="shared" si="6"/>
        <v>0</v>
      </c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41" t="s">
        <v>195</v>
      </c>
      <c r="AS147" s="16"/>
      <c r="AT147" s="141" t="s">
        <v>462</v>
      </c>
      <c r="AU147" s="141" t="s">
        <v>81</v>
      </c>
      <c r="AV147" s="16"/>
      <c r="AW147" s="16"/>
      <c r="AX147" s="16"/>
      <c r="AY147" s="3" t="s">
        <v>163</v>
      </c>
      <c r="AZ147" s="16"/>
      <c r="BA147" s="16"/>
      <c r="BB147" s="16"/>
      <c r="BC147" s="16"/>
      <c r="BD147" s="16"/>
      <c r="BE147" s="142">
        <f t="shared" si="7"/>
        <v>0</v>
      </c>
      <c r="BF147" s="142">
        <f t="shared" si="8"/>
        <v>0</v>
      </c>
      <c r="BG147" s="142">
        <f t="shared" si="9"/>
        <v>0</v>
      </c>
      <c r="BH147" s="142">
        <f t="shared" si="10"/>
        <v>0</v>
      </c>
      <c r="BI147" s="142">
        <f t="shared" si="11"/>
        <v>0</v>
      </c>
      <c r="BJ147" s="3" t="s">
        <v>79</v>
      </c>
      <c r="BK147" s="142">
        <f t="shared" si="12"/>
        <v>0</v>
      </c>
      <c r="BL147" s="3" t="s">
        <v>170</v>
      </c>
      <c r="BM147" s="141" t="s">
        <v>523</v>
      </c>
    </row>
    <row r="148" spans="1:65" ht="24" customHeight="1">
      <c r="A148" s="16"/>
      <c r="B148" s="17"/>
      <c r="C148" s="147" t="s">
        <v>255</v>
      </c>
      <c r="D148" s="147" t="s">
        <v>462</v>
      </c>
      <c r="E148" s="148" t="s">
        <v>524</v>
      </c>
      <c r="F148" s="149" t="s">
        <v>525</v>
      </c>
      <c r="G148" s="150" t="s">
        <v>209</v>
      </c>
      <c r="H148" s="151">
        <v>10</v>
      </c>
      <c r="I148" s="135"/>
      <c r="J148" s="152">
        <f t="shared" si="3"/>
        <v>0</v>
      </c>
      <c r="K148" s="149" t="s">
        <v>1</v>
      </c>
      <c r="L148" s="153"/>
      <c r="M148" s="154" t="s">
        <v>1</v>
      </c>
      <c r="N148" s="155" t="s">
        <v>35</v>
      </c>
      <c r="O148" s="139">
        <v>0</v>
      </c>
      <c r="P148" s="139">
        <f t="shared" si="4"/>
        <v>0</v>
      </c>
      <c r="Q148" s="139">
        <v>0</v>
      </c>
      <c r="R148" s="139">
        <f t="shared" si="5"/>
        <v>0</v>
      </c>
      <c r="S148" s="139">
        <v>0</v>
      </c>
      <c r="T148" s="140">
        <f t="shared" si="6"/>
        <v>0</v>
      </c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41" t="s">
        <v>195</v>
      </c>
      <c r="AS148" s="16"/>
      <c r="AT148" s="141" t="s">
        <v>462</v>
      </c>
      <c r="AU148" s="141" t="s">
        <v>81</v>
      </c>
      <c r="AV148" s="16"/>
      <c r="AW148" s="16"/>
      <c r="AX148" s="16"/>
      <c r="AY148" s="3" t="s">
        <v>163</v>
      </c>
      <c r="AZ148" s="16"/>
      <c r="BA148" s="16"/>
      <c r="BB148" s="16"/>
      <c r="BC148" s="16"/>
      <c r="BD148" s="16"/>
      <c r="BE148" s="142">
        <f t="shared" si="7"/>
        <v>0</v>
      </c>
      <c r="BF148" s="142">
        <f t="shared" si="8"/>
        <v>0</v>
      </c>
      <c r="BG148" s="142">
        <f t="shared" si="9"/>
        <v>0</v>
      </c>
      <c r="BH148" s="142">
        <f t="shared" si="10"/>
        <v>0</v>
      </c>
      <c r="BI148" s="142">
        <f t="shared" si="11"/>
        <v>0</v>
      </c>
      <c r="BJ148" s="3" t="s">
        <v>79</v>
      </c>
      <c r="BK148" s="142">
        <f t="shared" si="12"/>
        <v>0</v>
      </c>
      <c r="BL148" s="3" t="s">
        <v>170</v>
      </c>
      <c r="BM148" s="141" t="s">
        <v>526</v>
      </c>
    </row>
    <row r="149" spans="1:65" ht="24" customHeight="1">
      <c r="A149" s="16"/>
      <c r="B149" s="17"/>
      <c r="C149" s="147" t="s">
        <v>259</v>
      </c>
      <c r="D149" s="147" t="s">
        <v>462</v>
      </c>
      <c r="E149" s="148" t="s">
        <v>527</v>
      </c>
      <c r="F149" s="149" t="s">
        <v>528</v>
      </c>
      <c r="G149" s="150" t="s">
        <v>209</v>
      </c>
      <c r="H149" s="151">
        <v>128</v>
      </c>
      <c r="I149" s="135"/>
      <c r="J149" s="152">
        <f t="shared" si="3"/>
        <v>0</v>
      </c>
      <c r="K149" s="149" t="s">
        <v>1</v>
      </c>
      <c r="L149" s="153"/>
      <c r="M149" s="154" t="s">
        <v>1</v>
      </c>
      <c r="N149" s="155" t="s">
        <v>35</v>
      </c>
      <c r="O149" s="139">
        <v>0</v>
      </c>
      <c r="P149" s="139">
        <f t="shared" si="4"/>
        <v>0</v>
      </c>
      <c r="Q149" s="139">
        <v>0</v>
      </c>
      <c r="R149" s="139">
        <f t="shared" si="5"/>
        <v>0</v>
      </c>
      <c r="S149" s="139">
        <v>0</v>
      </c>
      <c r="T149" s="140">
        <f t="shared" si="6"/>
        <v>0</v>
      </c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41" t="s">
        <v>195</v>
      </c>
      <c r="AS149" s="16"/>
      <c r="AT149" s="141" t="s">
        <v>462</v>
      </c>
      <c r="AU149" s="141" t="s">
        <v>81</v>
      </c>
      <c r="AV149" s="16"/>
      <c r="AW149" s="16"/>
      <c r="AX149" s="16"/>
      <c r="AY149" s="3" t="s">
        <v>163</v>
      </c>
      <c r="AZ149" s="16"/>
      <c r="BA149" s="16"/>
      <c r="BB149" s="16"/>
      <c r="BC149" s="16"/>
      <c r="BD149" s="16"/>
      <c r="BE149" s="142">
        <f t="shared" si="7"/>
        <v>0</v>
      </c>
      <c r="BF149" s="142">
        <f t="shared" si="8"/>
        <v>0</v>
      </c>
      <c r="BG149" s="142">
        <f t="shared" si="9"/>
        <v>0</v>
      </c>
      <c r="BH149" s="142">
        <f t="shared" si="10"/>
        <v>0</v>
      </c>
      <c r="BI149" s="142">
        <f t="shared" si="11"/>
        <v>0</v>
      </c>
      <c r="BJ149" s="3" t="s">
        <v>79</v>
      </c>
      <c r="BK149" s="142">
        <f t="shared" si="12"/>
        <v>0</v>
      </c>
      <c r="BL149" s="3" t="s">
        <v>170</v>
      </c>
      <c r="BM149" s="141" t="s">
        <v>529</v>
      </c>
    </row>
    <row r="150" spans="1:65" ht="24" customHeight="1">
      <c r="A150" s="16"/>
      <c r="B150" s="17"/>
      <c r="C150" s="147" t="s">
        <v>263</v>
      </c>
      <c r="D150" s="147" t="s">
        <v>462</v>
      </c>
      <c r="E150" s="148" t="s">
        <v>530</v>
      </c>
      <c r="F150" s="149" t="s">
        <v>531</v>
      </c>
      <c r="G150" s="150" t="s">
        <v>209</v>
      </c>
      <c r="H150" s="151">
        <v>7</v>
      </c>
      <c r="I150" s="135"/>
      <c r="J150" s="152">
        <f t="shared" si="3"/>
        <v>0</v>
      </c>
      <c r="K150" s="149" t="s">
        <v>1</v>
      </c>
      <c r="L150" s="153"/>
      <c r="M150" s="154" t="s">
        <v>1</v>
      </c>
      <c r="N150" s="155" t="s">
        <v>35</v>
      </c>
      <c r="O150" s="139">
        <v>0</v>
      </c>
      <c r="P150" s="139">
        <f t="shared" si="4"/>
        <v>0</v>
      </c>
      <c r="Q150" s="139">
        <v>0</v>
      </c>
      <c r="R150" s="139">
        <f t="shared" si="5"/>
        <v>0</v>
      </c>
      <c r="S150" s="139">
        <v>0</v>
      </c>
      <c r="T150" s="140">
        <f t="shared" si="6"/>
        <v>0</v>
      </c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41" t="s">
        <v>195</v>
      </c>
      <c r="AS150" s="16"/>
      <c r="AT150" s="141" t="s">
        <v>462</v>
      </c>
      <c r="AU150" s="141" t="s">
        <v>81</v>
      </c>
      <c r="AV150" s="16"/>
      <c r="AW150" s="16"/>
      <c r="AX150" s="16"/>
      <c r="AY150" s="3" t="s">
        <v>163</v>
      </c>
      <c r="AZ150" s="16"/>
      <c r="BA150" s="16"/>
      <c r="BB150" s="16"/>
      <c r="BC150" s="16"/>
      <c r="BD150" s="16"/>
      <c r="BE150" s="142">
        <f t="shared" si="7"/>
        <v>0</v>
      </c>
      <c r="BF150" s="142">
        <f t="shared" si="8"/>
        <v>0</v>
      </c>
      <c r="BG150" s="142">
        <f t="shared" si="9"/>
        <v>0</v>
      </c>
      <c r="BH150" s="142">
        <f t="shared" si="10"/>
        <v>0</v>
      </c>
      <c r="BI150" s="142">
        <f t="shared" si="11"/>
        <v>0</v>
      </c>
      <c r="BJ150" s="3" t="s">
        <v>79</v>
      </c>
      <c r="BK150" s="142">
        <f t="shared" si="12"/>
        <v>0</v>
      </c>
      <c r="BL150" s="3" t="s">
        <v>170</v>
      </c>
      <c r="BM150" s="141" t="s">
        <v>532</v>
      </c>
    </row>
    <row r="151" spans="1:65" ht="24" customHeight="1">
      <c r="A151" s="16"/>
      <c r="B151" s="17"/>
      <c r="C151" s="147" t="s">
        <v>268</v>
      </c>
      <c r="D151" s="147" t="s">
        <v>462</v>
      </c>
      <c r="E151" s="148" t="s">
        <v>533</v>
      </c>
      <c r="F151" s="149" t="s">
        <v>534</v>
      </c>
      <c r="G151" s="150" t="s">
        <v>209</v>
      </c>
      <c r="H151" s="151">
        <v>1</v>
      </c>
      <c r="I151" s="135"/>
      <c r="J151" s="152">
        <f t="shared" si="3"/>
        <v>0</v>
      </c>
      <c r="K151" s="149" t="s">
        <v>1</v>
      </c>
      <c r="L151" s="153"/>
      <c r="M151" s="154" t="s">
        <v>1</v>
      </c>
      <c r="N151" s="155" t="s">
        <v>35</v>
      </c>
      <c r="O151" s="139">
        <v>0</v>
      </c>
      <c r="P151" s="139">
        <f t="shared" si="4"/>
        <v>0</v>
      </c>
      <c r="Q151" s="139">
        <v>0</v>
      </c>
      <c r="R151" s="139">
        <f t="shared" si="5"/>
        <v>0</v>
      </c>
      <c r="S151" s="139">
        <v>0</v>
      </c>
      <c r="T151" s="140">
        <f t="shared" si="6"/>
        <v>0</v>
      </c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41" t="s">
        <v>195</v>
      </c>
      <c r="AS151" s="16"/>
      <c r="AT151" s="141" t="s">
        <v>462</v>
      </c>
      <c r="AU151" s="141" t="s">
        <v>81</v>
      </c>
      <c r="AV151" s="16"/>
      <c r="AW151" s="16"/>
      <c r="AX151" s="16"/>
      <c r="AY151" s="3" t="s">
        <v>163</v>
      </c>
      <c r="AZ151" s="16"/>
      <c r="BA151" s="16"/>
      <c r="BB151" s="16"/>
      <c r="BC151" s="16"/>
      <c r="BD151" s="16"/>
      <c r="BE151" s="142">
        <f t="shared" si="7"/>
        <v>0</v>
      </c>
      <c r="BF151" s="142">
        <f t="shared" si="8"/>
        <v>0</v>
      </c>
      <c r="BG151" s="142">
        <f t="shared" si="9"/>
        <v>0</v>
      </c>
      <c r="BH151" s="142">
        <f t="shared" si="10"/>
        <v>0</v>
      </c>
      <c r="BI151" s="142">
        <f t="shared" si="11"/>
        <v>0</v>
      </c>
      <c r="BJ151" s="3" t="s">
        <v>79</v>
      </c>
      <c r="BK151" s="142">
        <f t="shared" si="12"/>
        <v>0</v>
      </c>
      <c r="BL151" s="3" t="s">
        <v>170</v>
      </c>
      <c r="BM151" s="141" t="s">
        <v>535</v>
      </c>
    </row>
    <row r="152" spans="1:65" ht="24" customHeight="1">
      <c r="A152" s="16"/>
      <c r="B152" s="17"/>
      <c r="C152" s="147" t="s">
        <v>271</v>
      </c>
      <c r="D152" s="147" t="s">
        <v>462</v>
      </c>
      <c r="E152" s="148" t="s">
        <v>536</v>
      </c>
      <c r="F152" s="149" t="s">
        <v>537</v>
      </c>
      <c r="G152" s="150" t="s">
        <v>209</v>
      </c>
      <c r="H152" s="151">
        <v>4</v>
      </c>
      <c r="I152" s="135"/>
      <c r="J152" s="152">
        <f t="shared" si="3"/>
        <v>0</v>
      </c>
      <c r="K152" s="149" t="s">
        <v>1</v>
      </c>
      <c r="L152" s="153"/>
      <c r="M152" s="154" t="s">
        <v>1</v>
      </c>
      <c r="N152" s="155" t="s">
        <v>35</v>
      </c>
      <c r="O152" s="139">
        <v>0</v>
      </c>
      <c r="P152" s="139">
        <f t="shared" si="4"/>
        <v>0</v>
      </c>
      <c r="Q152" s="139">
        <v>0</v>
      </c>
      <c r="R152" s="139">
        <f t="shared" si="5"/>
        <v>0</v>
      </c>
      <c r="S152" s="139">
        <v>0</v>
      </c>
      <c r="T152" s="140">
        <f t="shared" si="6"/>
        <v>0</v>
      </c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41" t="s">
        <v>195</v>
      </c>
      <c r="AS152" s="16"/>
      <c r="AT152" s="141" t="s">
        <v>462</v>
      </c>
      <c r="AU152" s="141" t="s">
        <v>81</v>
      </c>
      <c r="AV152" s="16"/>
      <c r="AW152" s="16"/>
      <c r="AX152" s="16"/>
      <c r="AY152" s="3" t="s">
        <v>163</v>
      </c>
      <c r="AZ152" s="16"/>
      <c r="BA152" s="16"/>
      <c r="BB152" s="16"/>
      <c r="BC152" s="16"/>
      <c r="BD152" s="16"/>
      <c r="BE152" s="142">
        <f t="shared" si="7"/>
        <v>0</v>
      </c>
      <c r="BF152" s="142">
        <f t="shared" si="8"/>
        <v>0</v>
      </c>
      <c r="BG152" s="142">
        <f t="shared" si="9"/>
        <v>0</v>
      </c>
      <c r="BH152" s="142">
        <f t="shared" si="10"/>
        <v>0</v>
      </c>
      <c r="BI152" s="142">
        <f t="shared" si="11"/>
        <v>0</v>
      </c>
      <c r="BJ152" s="3" t="s">
        <v>79</v>
      </c>
      <c r="BK152" s="142">
        <f t="shared" si="12"/>
        <v>0</v>
      </c>
      <c r="BL152" s="3" t="s">
        <v>170</v>
      </c>
      <c r="BM152" s="141" t="s">
        <v>538</v>
      </c>
    </row>
    <row r="153" spans="1:65" ht="21.75" customHeight="1">
      <c r="A153" s="16"/>
      <c r="B153" s="17"/>
      <c r="C153" s="147" t="s">
        <v>275</v>
      </c>
      <c r="D153" s="147" t="s">
        <v>462</v>
      </c>
      <c r="E153" s="148" t="s">
        <v>539</v>
      </c>
      <c r="F153" s="149" t="s">
        <v>540</v>
      </c>
      <c r="G153" s="150" t="s">
        <v>209</v>
      </c>
      <c r="H153" s="151">
        <v>1</v>
      </c>
      <c r="I153" s="135"/>
      <c r="J153" s="152">
        <f t="shared" si="3"/>
        <v>0</v>
      </c>
      <c r="K153" s="149" t="s">
        <v>1</v>
      </c>
      <c r="L153" s="153"/>
      <c r="M153" s="154" t="s">
        <v>1</v>
      </c>
      <c r="N153" s="155" t="s">
        <v>35</v>
      </c>
      <c r="O153" s="139">
        <v>0</v>
      </c>
      <c r="P153" s="139">
        <f t="shared" si="4"/>
        <v>0</v>
      </c>
      <c r="Q153" s="139">
        <v>0</v>
      </c>
      <c r="R153" s="139">
        <f t="shared" si="5"/>
        <v>0</v>
      </c>
      <c r="S153" s="139">
        <v>0</v>
      </c>
      <c r="T153" s="140">
        <f t="shared" si="6"/>
        <v>0</v>
      </c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41" t="s">
        <v>195</v>
      </c>
      <c r="AS153" s="16"/>
      <c r="AT153" s="141" t="s">
        <v>462</v>
      </c>
      <c r="AU153" s="141" t="s">
        <v>81</v>
      </c>
      <c r="AV153" s="16"/>
      <c r="AW153" s="16"/>
      <c r="AX153" s="16"/>
      <c r="AY153" s="3" t="s">
        <v>163</v>
      </c>
      <c r="AZ153" s="16"/>
      <c r="BA153" s="16"/>
      <c r="BB153" s="16"/>
      <c r="BC153" s="16"/>
      <c r="BD153" s="16"/>
      <c r="BE153" s="142">
        <f t="shared" si="7"/>
        <v>0</v>
      </c>
      <c r="BF153" s="142">
        <f t="shared" si="8"/>
        <v>0</v>
      </c>
      <c r="BG153" s="142">
        <f t="shared" si="9"/>
        <v>0</v>
      </c>
      <c r="BH153" s="142">
        <f t="shared" si="10"/>
        <v>0</v>
      </c>
      <c r="BI153" s="142">
        <f t="shared" si="11"/>
        <v>0</v>
      </c>
      <c r="BJ153" s="3" t="s">
        <v>79</v>
      </c>
      <c r="BK153" s="142">
        <f t="shared" si="12"/>
        <v>0</v>
      </c>
      <c r="BL153" s="3" t="s">
        <v>170</v>
      </c>
      <c r="BM153" s="141" t="s">
        <v>541</v>
      </c>
    </row>
    <row r="154" spans="1:65" ht="16.5" customHeight="1">
      <c r="A154" s="16"/>
      <c r="B154" s="17"/>
      <c r="C154" s="147" t="s">
        <v>279</v>
      </c>
      <c r="D154" s="147" t="s">
        <v>462</v>
      </c>
      <c r="E154" s="148" t="s">
        <v>542</v>
      </c>
      <c r="F154" s="149" t="s">
        <v>543</v>
      </c>
      <c r="G154" s="150" t="s">
        <v>209</v>
      </c>
      <c r="H154" s="151">
        <v>8</v>
      </c>
      <c r="I154" s="135"/>
      <c r="J154" s="152">
        <f t="shared" si="3"/>
        <v>0</v>
      </c>
      <c r="K154" s="149" t="s">
        <v>1</v>
      </c>
      <c r="L154" s="153"/>
      <c r="M154" s="154" t="s">
        <v>1</v>
      </c>
      <c r="N154" s="155" t="s">
        <v>35</v>
      </c>
      <c r="O154" s="139">
        <v>0</v>
      </c>
      <c r="P154" s="139">
        <f t="shared" si="4"/>
        <v>0</v>
      </c>
      <c r="Q154" s="139">
        <v>0</v>
      </c>
      <c r="R154" s="139">
        <f t="shared" si="5"/>
        <v>0</v>
      </c>
      <c r="S154" s="139">
        <v>0</v>
      </c>
      <c r="T154" s="140">
        <f t="shared" si="6"/>
        <v>0</v>
      </c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41" t="s">
        <v>195</v>
      </c>
      <c r="AS154" s="16"/>
      <c r="AT154" s="141" t="s">
        <v>462</v>
      </c>
      <c r="AU154" s="141" t="s">
        <v>81</v>
      </c>
      <c r="AV154" s="16"/>
      <c r="AW154" s="16"/>
      <c r="AX154" s="16"/>
      <c r="AY154" s="3" t="s">
        <v>163</v>
      </c>
      <c r="AZ154" s="16"/>
      <c r="BA154" s="16"/>
      <c r="BB154" s="16"/>
      <c r="BC154" s="16"/>
      <c r="BD154" s="16"/>
      <c r="BE154" s="142">
        <f t="shared" si="7"/>
        <v>0</v>
      </c>
      <c r="BF154" s="142">
        <f t="shared" si="8"/>
        <v>0</v>
      </c>
      <c r="BG154" s="142">
        <f t="shared" si="9"/>
        <v>0</v>
      </c>
      <c r="BH154" s="142">
        <f t="shared" si="10"/>
        <v>0</v>
      </c>
      <c r="BI154" s="142">
        <f t="shared" si="11"/>
        <v>0</v>
      </c>
      <c r="BJ154" s="3" t="s">
        <v>79</v>
      </c>
      <c r="BK154" s="142">
        <f t="shared" si="12"/>
        <v>0</v>
      </c>
      <c r="BL154" s="3" t="s">
        <v>170</v>
      </c>
      <c r="BM154" s="141" t="s">
        <v>544</v>
      </c>
    </row>
    <row r="155" spans="1:65" ht="16.5" customHeight="1">
      <c r="A155" s="16"/>
      <c r="B155" s="17"/>
      <c r="C155" s="147" t="s">
        <v>283</v>
      </c>
      <c r="D155" s="147" t="s">
        <v>462</v>
      </c>
      <c r="E155" s="148" t="s">
        <v>545</v>
      </c>
      <c r="F155" s="149" t="s">
        <v>546</v>
      </c>
      <c r="G155" s="150" t="s">
        <v>209</v>
      </c>
      <c r="H155" s="151">
        <v>25</v>
      </c>
      <c r="I155" s="135"/>
      <c r="J155" s="152">
        <f t="shared" si="3"/>
        <v>0</v>
      </c>
      <c r="K155" s="149" t="s">
        <v>1</v>
      </c>
      <c r="L155" s="153"/>
      <c r="M155" s="154" t="s">
        <v>1</v>
      </c>
      <c r="N155" s="155" t="s">
        <v>35</v>
      </c>
      <c r="O155" s="139">
        <v>0</v>
      </c>
      <c r="P155" s="139">
        <f t="shared" si="4"/>
        <v>0</v>
      </c>
      <c r="Q155" s="139">
        <v>0</v>
      </c>
      <c r="R155" s="139">
        <f t="shared" si="5"/>
        <v>0</v>
      </c>
      <c r="S155" s="139">
        <v>0</v>
      </c>
      <c r="T155" s="140">
        <f t="shared" si="6"/>
        <v>0</v>
      </c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41" t="s">
        <v>195</v>
      </c>
      <c r="AS155" s="16"/>
      <c r="AT155" s="141" t="s">
        <v>462</v>
      </c>
      <c r="AU155" s="141" t="s">
        <v>81</v>
      </c>
      <c r="AV155" s="16"/>
      <c r="AW155" s="16"/>
      <c r="AX155" s="16"/>
      <c r="AY155" s="3" t="s">
        <v>163</v>
      </c>
      <c r="AZ155" s="16"/>
      <c r="BA155" s="16"/>
      <c r="BB155" s="16"/>
      <c r="BC155" s="16"/>
      <c r="BD155" s="16"/>
      <c r="BE155" s="142">
        <f t="shared" si="7"/>
        <v>0</v>
      </c>
      <c r="BF155" s="142">
        <f t="shared" si="8"/>
        <v>0</v>
      </c>
      <c r="BG155" s="142">
        <f t="shared" si="9"/>
        <v>0</v>
      </c>
      <c r="BH155" s="142">
        <f t="shared" si="10"/>
        <v>0</v>
      </c>
      <c r="BI155" s="142">
        <f t="shared" si="11"/>
        <v>0</v>
      </c>
      <c r="BJ155" s="3" t="s">
        <v>79</v>
      </c>
      <c r="BK155" s="142">
        <f t="shared" si="12"/>
        <v>0</v>
      </c>
      <c r="BL155" s="3" t="s">
        <v>170</v>
      </c>
      <c r="BM155" s="141" t="s">
        <v>547</v>
      </c>
    </row>
    <row r="156" spans="1:65" ht="24" customHeight="1">
      <c r="A156" s="16"/>
      <c r="B156" s="17"/>
      <c r="C156" s="147" t="s">
        <v>287</v>
      </c>
      <c r="D156" s="147" t="s">
        <v>462</v>
      </c>
      <c r="E156" s="148" t="s">
        <v>548</v>
      </c>
      <c r="F156" s="149" t="s">
        <v>549</v>
      </c>
      <c r="G156" s="150" t="s">
        <v>209</v>
      </c>
      <c r="H156" s="151">
        <v>1</v>
      </c>
      <c r="I156" s="135"/>
      <c r="J156" s="152">
        <f t="shared" si="3"/>
        <v>0</v>
      </c>
      <c r="K156" s="149" t="s">
        <v>1</v>
      </c>
      <c r="L156" s="153"/>
      <c r="M156" s="154" t="s">
        <v>1</v>
      </c>
      <c r="N156" s="155" t="s">
        <v>35</v>
      </c>
      <c r="O156" s="139">
        <v>0</v>
      </c>
      <c r="P156" s="139">
        <f t="shared" si="4"/>
        <v>0</v>
      </c>
      <c r="Q156" s="139">
        <v>0</v>
      </c>
      <c r="R156" s="139">
        <f t="shared" si="5"/>
        <v>0</v>
      </c>
      <c r="S156" s="139">
        <v>0</v>
      </c>
      <c r="T156" s="140">
        <f t="shared" si="6"/>
        <v>0</v>
      </c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41" t="s">
        <v>195</v>
      </c>
      <c r="AS156" s="16"/>
      <c r="AT156" s="141" t="s">
        <v>462</v>
      </c>
      <c r="AU156" s="141" t="s">
        <v>81</v>
      </c>
      <c r="AV156" s="16"/>
      <c r="AW156" s="16"/>
      <c r="AX156" s="16"/>
      <c r="AY156" s="3" t="s">
        <v>163</v>
      </c>
      <c r="AZ156" s="16"/>
      <c r="BA156" s="16"/>
      <c r="BB156" s="16"/>
      <c r="BC156" s="16"/>
      <c r="BD156" s="16"/>
      <c r="BE156" s="142">
        <f t="shared" si="7"/>
        <v>0</v>
      </c>
      <c r="BF156" s="142">
        <f t="shared" si="8"/>
        <v>0</v>
      </c>
      <c r="BG156" s="142">
        <f t="shared" si="9"/>
        <v>0</v>
      </c>
      <c r="BH156" s="142">
        <f t="shared" si="10"/>
        <v>0</v>
      </c>
      <c r="BI156" s="142">
        <f t="shared" si="11"/>
        <v>0</v>
      </c>
      <c r="BJ156" s="3" t="s">
        <v>79</v>
      </c>
      <c r="BK156" s="142">
        <f t="shared" si="12"/>
        <v>0</v>
      </c>
      <c r="BL156" s="3" t="s">
        <v>170</v>
      </c>
      <c r="BM156" s="141" t="s">
        <v>550</v>
      </c>
    </row>
    <row r="157" spans="1:65" ht="24" customHeight="1">
      <c r="A157" s="16"/>
      <c r="B157" s="17"/>
      <c r="C157" s="147" t="s">
        <v>291</v>
      </c>
      <c r="D157" s="147" t="s">
        <v>462</v>
      </c>
      <c r="E157" s="148" t="s">
        <v>548</v>
      </c>
      <c r="F157" s="149" t="s">
        <v>549</v>
      </c>
      <c r="G157" s="150" t="s">
        <v>209</v>
      </c>
      <c r="H157" s="151">
        <v>1</v>
      </c>
      <c r="I157" s="135"/>
      <c r="J157" s="152">
        <f t="shared" si="3"/>
        <v>0</v>
      </c>
      <c r="K157" s="149" t="s">
        <v>1</v>
      </c>
      <c r="L157" s="153"/>
      <c r="M157" s="154" t="s">
        <v>1</v>
      </c>
      <c r="N157" s="155" t="s">
        <v>35</v>
      </c>
      <c r="O157" s="139">
        <v>0</v>
      </c>
      <c r="P157" s="139">
        <f t="shared" si="4"/>
        <v>0</v>
      </c>
      <c r="Q157" s="139">
        <v>0</v>
      </c>
      <c r="R157" s="139">
        <f t="shared" si="5"/>
        <v>0</v>
      </c>
      <c r="S157" s="139">
        <v>0</v>
      </c>
      <c r="T157" s="140">
        <f t="shared" si="6"/>
        <v>0</v>
      </c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41" t="s">
        <v>195</v>
      </c>
      <c r="AS157" s="16"/>
      <c r="AT157" s="141" t="s">
        <v>462</v>
      </c>
      <c r="AU157" s="141" t="s">
        <v>81</v>
      </c>
      <c r="AV157" s="16"/>
      <c r="AW157" s="16"/>
      <c r="AX157" s="16"/>
      <c r="AY157" s="3" t="s">
        <v>163</v>
      </c>
      <c r="AZ157" s="16"/>
      <c r="BA157" s="16"/>
      <c r="BB157" s="16"/>
      <c r="BC157" s="16"/>
      <c r="BD157" s="16"/>
      <c r="BE157" s="142">
        <f t="shared" si="7"/>
        <v>0</v>
      </c>
      <c r="BF157" s="142">
        <f t="shared" si="8"/>
        <v>0</v>
      </c>
      <c r="BG157" s="142">
        <f t="shared" si="9"/>
        <v>0</v>
      </c>
      <c r="BH157" s="142">
        <f t="shared" si="10"/>
        <v>0</v>
      </c>
      <c r="BI157" s="142">
        <f t="shared" si="11"/>
        <v>0</v>
      </c>
      <c r="BJ157" s="3" t="s">
        <v>79</v>
      </c>
      <c r="BK157" s="142">
        <f t="shared" si="12"/>
        <v>0</v>
      </c>
      <c r="BL157" s="3" t="s">
        <v>170</v>
      </c>
      <c r="BM157" s="141" t="s">
        <v>551</v>
      </c>
    </row>
    <row r="158" spans="1:65" ht="24" customHeight="1">
      <c r="A158" s="16"/>
      <c r="B158" s="17"/>
      <c r="C158" s="147" t="s">
        <v>295</v>
      </c>
      <c r="D158" s="147" t="s">
        <v>462</v>
      </c>
      <c r="E158" s="148" t="s">
        <v>552</v>
      </c>
      <c r="F158" s="149" t="s">
        <v>553</v>
      </c>
      <c r="G158" s="150" t="s">
        <v>209</v>
      </c>
      <c r="H158" s="151">
        <v>3</v>
      </c>
      <c r="I158" s="135"/>
      <c r="J158" s="152">
        <f t="shared" si="3"/>
        <v>0</v>
      </c>
      <c r="K158" s="149" t="s">
        <v>1</v>
      </c>
      <c r="L158" s="153"/>
      <c r="M158" s="154" t="s">
        <v>1</v>
      </c>
      <c r="N158" s="155" t="s">
        <v>35</v>
      </c>
      <c r="O158" s="139">
        <v>0</v>
      </c>
      <c r="P158" s="139">
        <f t="shared" si="4"/>
        <v>0</v>
      </c>
      <c r="Q158" s="139">
        <v>0</v>
      </c>
      <c r="R158" s="139">
        <f t="shared" si="5"/>
        <v>0</v>
      </c>
      <c r="S158" s="139">
        <v>0</v>
      </c>
      <c r="T158" s="140">
        <f t="shared" si="6"/>
        <v>0</v>
      </c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41" t="s">
        <v>195</v>
      </c>
      <c r="AS158" s="16"/>
      <c r="AT158" s="141" t="s">
        <v>462</v>
      </c>
      <c r="AU158" s="141" t="s">
        <v>81</v>
      </c>
      <c r="AV158" s="16"/>
      <c r="AW158" s="16"/>
      <c r="AX158" s="16"/>
      <c r="AY158" s="3" t="s">
        <v>163</v>
      </c>
      <c r="AZ158" s="16"/>
      <c r="BA158" s="16"/>
      <c r="BB158" s="16"/>
      <c r="BC158" s="16"/>
      <c r="BD158" s="16"/>
      <c r="BE158" s="142">
        <f t="shared" si="7"/>
        <v>0</v>
      </c>
      <c r="BF158" s="142">
        <f t="shared" si="8"/>
        <v>0</v>
      </c>
      <c r="BG158" s="142">
        <f t="shared" si="9"/>
        <v>0</v>
      </c>
      <c r="BH158" s="142">
        <f t="shared" si="10"/>
        <v>0</v>
      </c>
      <c r="BI158" s="142">
        <f t="shared" si="11"/>
        <v>0</v>
      </c>
      <c r="BJ158" s="3" t="s">
        <v>79</v>
      </c>
      <c r="BK158" s="142">
        <f t="shared" si="12"/>
        <v>0</v>
      </c>
      <c r="BL158" s="3" t="s">
        <v>170</v>
      </c>
      <c r="BM158" s="141" t="s">
        <v>554</v>
      </c>
    </row>
    <row r="159" spans="1:65" ht="16.5" customHeight="1">
      <c r="A159" s="16"/>
      <c r="B159" s="17"/>
      <c r="C159" s="147" t="s">
        <v>301</v>
      </c>
      <c r="D159" s="147" t="s">
        <v>462</v>
      </c>
      <c r="E159" s="148" t="s">
        <v>555</v>
      </c>
      <c r="F159" s="149" t="s">
        <v>556</v>
      </c>
      <c r="G159" s="150" t="s">
        <v>209</v>
      </c>
      <c r="H159" s="151">
        <v>1</v>
      </c>
      <c r="I159" s="135"/>
      <c r="J159" s="152">
        <f t="shared" si="3"/>
        <v>0</v>
      </c>
      <c r="K159" s="149" t="s">
        <v>1</v>
      </c>
      <c r="L159" s="153"/>
      <c r="M159" s="154" t="s">
        <v>1</v>
      </c>
      <c r="N159" s="155" t="s">
        <v>35</v>
      </c>
      <c r="O159" s="139">
        <v>0</v>
      </c>
      <c r="P159" s="139">
        <f t="shared" si="4"/>
        <v>0</v>
      </c>
      <c r="Q159" s="139">
        <v>0</v>
      </c>
      <c r="R159" s="139">
        <f t="shared" si="5"/>
        <v>0</v>
      </c>
      <c r="S159" s="139">
        <v>0</v>
      </c>
      <c r="T159" s="140">
        <f t="shared" si="6"/>
        <v>0</v>
      </c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41" t="s">
        <v>195</v>
      </c>
      <c r="AS159" s="16"/>
      <c r="AT159" s="141" t="s">
        <v>462</v>
      </c>
      <c r="AU159" s="141" t="s">
        <v>81</v>
      </c>
      <c r="AV159" s="16"/>
      <c r="AW159" s="16"/>
      <c r="AX159" s="16"/>
      <c r="AY159" s="3" t="s">
        <v>163</v>
      </c>
      <c r="AZ159" s="16"/>
      <c r="BA159" s="16"/>
      <c r="BB159" s="16"/>
      <c r="BC159" s="16"/>
      <c r="BD159" s="16"/>
      <c r="BE159" s="142">
        <f t="shared" si="7"/>
        <v>0</v>
      </c>
      <c r="BF159" s="142">
        <f t="shared" si="8"/>
        <v>0</v>
      </c>
      <c r="BG159" s="142">
        <f t="shared" si="9"/>
        <v>0</v>
      </c>
      <c r="BH159" s="142">
        <f t="shared" si="10"/>
        <v>0</v>
      </c>
      <c r="BI159" s="142">
        <f t="shared" si="11"/>
        <v>0</v>
      </c>
      <c r="BJ159" s="3" t="s">
        <v>79</v>
      </c>
      <c r="BK159" s="142">
        <f t="shared" si="12"/>
        <v>0</v>
      </c>
      <c r="BL159" s="3" t="s">
        <v>170</v>
      </c>
      <c r="BM159" s="141" t="s">
        <v>557</v>
      </c>
    </row>
    <row r="160" spans="1:65" ht="16.5" customHeight="1">
      <c r="A160" s="16"/>
      <c r="B160" s="17"/>
      <c r="C160" s="147" t="s">
        <v>306</v>
      </c>
      <c r="D160" s="147" t="s">
        <v>462</v>
      </c>
      <c r="E160" s="148" t="s">
        <v>558</v>
      </c>
      <c r="F160" s="149" t="s">
        <v>559</v>
      </c>
      <c r="G160" s="150" t="s">
        <v>209</v>
      </c>
      <c r="H160" s="151">
        <v>18</v>
      </c>
      <c r="I160" s="135"/>
      <c r="J160" s="152">
        <f t="shared" si="3"/>
        <v>0</v>
      </c>
      <c r="K160" s="149" t="s">
        <v>1</v>
      </c>
      <c r="L160" s="153"/>
      <c r="M160" s="154" t="s">
        <v>1</v>
      </c>
      <c r="N160" s="155" t="s">
        <v>35</v>
      </c>
      <c r="O160" s="139">
        <v>0</v>
      </c>
      <c r="P160" s="139">
        <f t="shared" si="4"/>
        <v>0</v>
      </c>
      <c r="Q160" s="139">
        <v>0</v>
      </c>
      <c r="R160" s="139">
        <f t="shared" si="5"/>
        <v>0</v>
      </c>
      <c r="S160" s="139">
        <v>0</v>
      </c>
      <c r="T160" s="140">
        <f t="shared" si="6"/>
        <v>0</v>
      </c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41" t="s">
        <v>195</v>
      </c>
      <c r="AS160" s="16"/>
      <c r="AT160" s="141" t="s">
        <v>462</v>
      </c>
      <c r="AU160" s="141" t="s">
        <v>81</v>
      </c>
      <c r="AV160" s="16"/>
      <c r="AW160" s="16"/>
      <c r="AX160" s="16"/>
      <c r="AY160" s="3" t="s">
        <v>163</v>
      </c>
      <c r="AZ160" s="16"/>
      <c r="BA160" s="16"/>
      <c r="BB160" s="16"/>
      <c r="BC160" s="16"/>
      <c r="BD160" s="16"/>
      <c r="BE160" s="142">
        <f t="shared" si="7"/>
        <v>0</v>
      </c>
      <c r="BF160" s="142">
        <f t="shared" si="8"/>
        <v>0</v>
      </c>
      <c r="BG160" s="142">
        <f t="shared" si="9"/>
        <v>0</v>
      </c>
      <c r="BH160" s="142">
        <f t="shared" si="10"/>
        <v>0</v>
      </c>
      <c r="BI160" s="142">
        <f t="shared" si="11"/>
        <v>0</v>
      </c>
      <c r="BJ160" s="3" t="s">
        <v>79</v>
      </c>
      <c r="BK160" s="142">
        <f t="shared" si="12"/>
        <v>0</v>
      </c>
      <c r="BL160" s="3" t="s">
        <v>170</v>
      </c>
      <c r="BM160" s="141" t="s">
        <v>560</v>
      </c>
    </row>
    <row r="161" spans="1:65" ht="16.5" customHeight="1">
      <c r="A161" s="16"/>
      <c r="B161" s="17"/>
      <c r="C161" s="147" t="s">
        <v>310</v>
      </c>
      <c r="D161" s="147" t="s">
        <v>462</v>
      </c>
      <c r="E161" s="148" t="s">
        <v>555</v>
      </c>
      <c r="F161" s="149" t="s">
        <v>556</v>
      </c>
      <c r="G161" s="150" t="s">
        <v>209</v>
      </c>
      <c r="H161" s="151">
        <v>18</v>
      </c>
      <c r="I161" s="135"/>
      <c r="J161" s="152">
        <f t="shared" si="3"/>
        <v>0</v>
      </c>
      <c r="K161" s="149" t="s">
        <v>1</v>
      </c>
      <c r="L161" s="153"/>
      <c r="M161" s="154" t="s">
        <v>1</v>
      </c>
      <c r="N161" s="155" t="s">
        <v>35</v>
      </c>
      <c r="O161" s="139">
        <v>0</v>
      </c>
      <c r="P161" s="139">
        <f t="shared" si="4"/>
        <v>0</v>
      </c>
      <c r="Q161" s="139">
        <v>0</v>
      </c>
      <c r="R161" s="139">
        <f t="shared" si="5"/>
        <v>0</v>
      </c>
      <c r="S161" s="139">
        <v>0</v>
      </c>
      <c r="T161" s="140">
        <f t="shared" si="6"/>
        <v>0</v>
      </c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41" t="s">
        <v>195</v>
      </c>
      <c r="AS161" s="16"/>
      <c r="AT161" s="141" t="s">
        <v>462</v>
      </c>
      <c r="AU161" s="141" t="s">
        <v>81</v>
      </c>
      <c r="AV161" s="16"/>
      <c r="AW161" s="16"/>
      <c r="AX161" s="16"/>
      <c r="AY161" s="3" t="s">
        <v>163</v>
      </c>
      <c r="AZ161" s="16"/>
      <c r="BA161" s="16"/>
      <c r="BB161" s="16"/>
      <c r="BC161" s="16"/>
      <c r="BD161" s="16"/>
      <c r="BE161" s="142">
        <f t="shared" si="7"/>
        <v>0</v>
      </c>
      <c r="BF161" s="142">
        <f t="shared" si="8"/>
        <v>0</v>
      </c>
      <c r="BG161" s="142">
        <f t="shared" si="9"/>
        <v>0</v>
      </c>
      <c r="BH161" s="142">
        <f t="shared" si="10"/>
        <v>0</v>
      </c>
      <c r="BI161" s="142">
        <f t="shared" si="11"/>
        <v>0</v>
      </c>
      <c r="BJ161" s="3" t="s">
        <v>79</v>
      </c>
      <c r="BK161" s="142">
        <f t="shared" si="12"/>
        <v>0</v>
      </c>
      <c r="BL161" s="3" t="s">
        <v>170</v>
      </c>
      <c r="BM161" s="141" t="s">
        <v>561</v>
      </c>
    </row>
    <row r="162" spans="1:65" ht="21.75" customHeight="1">
      <c r="A162" s="16"/>
      <c r="B162" s="17"/>
      <c r="C162" s="147" t="s">
        <v>314</v>
      </c>
      <c r="D162" s="147" t="s">
        <v>462</v>
      </c>
      <c r="E162" s="148" t="s">
        <v>562</v>
      </c>
      <c r="F162" s="149" t="s">
        <v>563</v>
      </c>
      <c r="G162" s="150" t="s">
        <v>209</v>
      </c>
      <c r="H162" s="151">
        <v>2</v>
      </c>
      <c r="I162" s="135"/>
      <c r="J162" s="152">
        <f t="shared" si="3"/>
        <v>0</v>
      </c>
      <c r="K162" s="149" t="s">
        <v>1</v>
      </c>
      <c r="L162" s="153"/>
      <c r="M162" s="154" t="s">
        <v>1</v>
      </c>
      <c r="N162" s="155" t="s">
        <v>35</v>
      </c>
      <c r="O162" s="139">
        <v>0</v>
      </c>
      <c r="P162" s="139">
        <f t="shared" si="4"/>
        <v>0</v>
      </c>
      <c r="Q162" s="139">
        <v>0</v>
      </c>
      <c r="R162" s="139">
        <f t="shared" si="5"/>
        <v>0</v>
      </c>
      <c r="S162" s="139">
        <v>0</v>
      </c>
      <c r="T162" s="140">
        <f t="shared" si="6"/>
        <v>0</v>
      </c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41" t="s">
        <v>195</v>
      </c>
      <c r="AS162" s="16"/>
      <c r="AT162" s="141" t="s">
        <v>462</v>
      </c>
      <c r="AU162" s="141" t="s">
        <v>81</v>
      </c>
      <c r="AV162" s="16"/>
      <c r="AW162" s="16"/>
      <c r="AX162" s="16"/>
      <c r="AY162" s="3" t="s">
        <v>163</v>
      </c>
      <c r="AZ162" s="16"/>
      <c r="BA162" s="16"/>
      <c r="BB162" s="16"/>
      <c r="BC162" s="16"/>
      <c r="BD162" s="16"/>
      <c r="BE162" s="142">
        <f t="shared" si="7"/>
        <v>0</v>
      </c>
      <c r="BF162" s="142">
        <f t="shared" si="8"/>
        <v>0</v>
      </c>
      <c r="BG162" s="142">
        <f t="shared" si="9"/>
        <v>0</v>
      </c>
      <c r="BH162" s="142">
        <f t="shared" si="10"/>
        <v>0</v>
      </c>
      <c r="BI162" s="142">
        <f t="shared" si="11"/>
        <v>0</v>
      </c>
      <c r="BJ162" s="3" t="s">
        <v>79</v>
      </c>
      <c r="BK162" s="142">
        <f t="shared" si="12"/>
        <v>0</v>
      </c>
      <c r="BL162" s="3" t="s">
        <v>170</v>
      </c>
      <c r="BM162" s="141" t="s">
        <v>564</v>
      </c>
    </row>
    <row r="163" spans="1:65" ht="22.5" customHeight="1">
      <c r="A163" s="118"/>
      <c r="B163" s="119"/>
      <c r="C163" s="118"/>
      <c r="D163" s="120" t="s">
        <v>70</v>
      </c>
      <c r="E163" s="128" t="s">
        <v>565</v>
      </c>
      <c r="F163" s="128" t="s">
        <v>566</v>
      </c>
      <c r="G163" s="118"/>
      <c r="H163" s="118"/>
      <c r="I163" s="118"/>
      <c r="J163" s="129">
        <f>BK163</f>
        <v>0</v>
      </c>
      <c r="K163" s="118"/>
      <c r="L163" s="119"/>
      <c r="M163" s="123"/>
      <c r="N163" s="118"/>
      <c r="O163" s="118"/>
      <c r="P163" s="124">
        <f>SUM(P164:P211)</f>
        <v>0</v>
      </c>
      <c r="Q163" s="118"/>
      <c r="R163" s="124">
        <f>SUM(R164:R211)</f>
        <v>0</v>
      </c>
      <c r="S163" s="118"/>
      <c r="T163" s="125">
        <f>SUM(T164:T211)</f>
        <v>0</v>
      </c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  <c r="AI163" s="118"/>
      <c r="AJ163" s="118"/>
      <c r="AK163" s="118"/>
      <c r="AL163" s="118"/>
      <c r="AM163" s="118"/>
      <c r="AN163" s="118"/>
      <c r="AO163" s="118"/>
      <c r="AP163" s="118"/>
      <c r="AQ163" s="118"/>
      <c r="AR163" s="120" t="s">
        <v>79</v>
      </c>
      <c r="AS163" s="118"/>
      <c r="AT163" s="126" t="s">
        <v>70</v>
      </c>
      <c r="AU163" s="126" t="s">
        <v>79</v>
      </c>
      <c r="AV163" s="118"/>
      <c r="AW163" s="118"/>
      <c r="AX163" s="118"/>
      <c r="AY163" s="120" t="s">
        <v>163</v>
      </c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27">
        <f>SUM(BK164:BK211)</f>
        <v>0</v>
      </c>
      <c r="BL163" s="118"/>
      <c r="BM163" s="118"/>
    </row>
    <row r="164" spans="1:65" ht="24" customHeight="1">
      <c r="A164" s="16"/>
      <c r="B164" s="17"/>
      <c r="C164" s="147" t="s">
        <v>318</v>
      </c>
      <c r="D164" s="147" t="s">
        <v>462</v>
      </c>
      <c r="E164" s="148" t="s">
        <v>567</v>
      </c>
      <c r="F164" s="149" t="s">
        <v>568</v>
      </c>
      <c r="G164" s="150" t="s">
        <v>209</v>
      </c>
      <c r="H164" s="151">
        <v>52</v>
      </c>
      <c r="I164" s="135"/>
      <c r="J164" s="152">
        <f t="shared" ref="J164:J211" si="13">ROUND(I164*H164,2)</f>
        <v>0</v>
      </c>
      <c r="K164" s="149" t="s">
        <v>1</v>
      </c>
      <c r="L164" s="153"/>
      <c r="M164" s="154" t="s">
        <v>1</v>
      </c>
      <c r="N164" s="155" t="s">
        <v>35</v>
      </c>
      <c r="O164" s="139">
        <v>0</v>
      </c>
      <c r="P164" s="139">
        <f t="shared" ref="P164:P211" si="14">O164*H164</f>
        <v>0</v>
      </c>
      <c r="Q164" s="139">
        <v>0</v>
      </c>
      <c r="R164" s="139">
        <f t="shared" ref="R164:R211" si="15">Q164*H164</f>
        <v>0</v>
      </c>
      <c r="S164" s="139">
        <v>0</v>
      </c>
      <c r="T164" s="140">
        <f t="shared" ref="T164:T211" si="16">S164*H164</f>
        <v>0</v>
      </c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41" t="s">
        <v>195</v>
      </c>
      <c r="AS164" s="16"/>
      <c r="AT164" s="141" t="s">
        <v>462</v>
      </c>
      <c r="AU164" s="141" t="s">
        <v>81</v>
      </c>
      <c r="AV164" s="16"/>
      <c r="AW164" s="16"/>
      <c r="AX164" s="16"/>
      <c r="AY164" s="3" t="s">
        <v>163</v>
      </c>
      <c r="AZ164" s="16"/>
      <c r="BA164" s="16"/>
      <c r="BB164" s="16"/>
      <c r="BC164" s="16"/>
      <c r="BD164" s="16"/>
      <c r="BE164" s="142">
        <f t="shared" ref="BE164:BE211" si="17">IF(N164="základní",J164,0)</f>
        <v>0</v>
      </c>
      <c r="BF164" s="142">
        <f t="shared" ref="BF164:BF211" si="18">IF(N164="snížená",J164,0)</f>
        <v>0</v>
      </c>
      <c r="BG164" s="142">
        <f t="shared" ref="BG164:BG211" si="19">IF(N164="zákl. přenesená",J164,0)</f>
        <v>0</v>
      </c>
      <c r="BH164" s="142">
        <f t="shared" ref="BH164:BH211" si="20">IF(N164="sníž. přenesená",J164,0)</f>
        <v>0</v>
      </c>
      <c r="BI164" s="142">
        <f t="shared" ref="BI164:BI211" si="21">IF(N164="nulová",J164,0)</f>
        <v>0</v>
      </c>
      <c r="BJ164" s="3" t="s">
        <v>79</v>
      </c>
      <c r="BK164" s="142">
        <f t="shared" ref="BK164:BK211" si="22">ROUND(I164*H164,2)</f>
        <v>0</v>
      </c>
      <c r="BL164" s="3" t="s">
        <v>170</v>
      </c>
      <c r="BM164" s="141" t="s">
        <v>569</v>
      </c>
    </row>
    <row r="165" spans="1:65" ht="16.5" customHeight="1">
      <c r="A165" s="16"/>
      <c r="B165" s="17"/>
      <c r="C165" s="147" t="s">
        <v>324</v>
      </c>
      <c r="D165" s="147" t="s">
        <v>462</v>
      </c>
      <c r="E165" s="148" t="s">
        <v>570</v>
      </c>
      <c r="F165" s="149" t="s">
        <v>571</v>
      </c>
      <c r="G165" s="150" t="s">
        <v>209</v>
      </c>
      <c r="H165" s="151">
        <v>105</v>
      </c>
      <c r="I165" s="135"/>
      <c r="J165" s="152">
        <f t="shared" si="13"/>
        <v>0</v>
      </c>
      <c r="K165" s="149" t="s">
        <v>1</v>
      </c>
      <c r="L165" s="153"/>
      <c r="M165" s="154" t="s">
        <v>1</v>
      </c>
      <c r="N165" s="155" t="s">
        <v>35</v>
      </c>
      <c r="O165" s="139">
        <v>0</v>
      </c>
      <c r="P165" s="139">
        <f t="shared" si="14"/>
        <v>0</v>
      </c>
      <c r="Q165" s="139">
        <v>0</v>
      </c>
      <c r="R165" s="139">
        <f t="shared" si="15"/>
        <v>0</v>
      </c>
      <c r="S165" s="139">
        <v>0</v>
      </c>
      <c r="T165" s="140">
        <f t="shared" si="16"/>
        <v>0</v>
      </c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41" t="s">
        <v>195</v>
      </c>
      <c r="AS165" s="16"/>
      <c r="AT165" s="141" t="s">
        <v>462</v>
      </c>
      <c r="AU165" s="141" t="s">
        <v>81</v>
      </c>
      <c r="AV165" s="16"/>
      <c r="AW165" s="16"/>
      <c r="AX165" s="16"/>
      <c r="AY165" s="3" t="s">
        <v>163</v>
      </c>
      <c r="AZ165" s="16"/>
      <c r="BA165" s="16"/>
      <c r="BB165" s="16"/>
      <c r="BC165" s="16"/>
      <c r="BD165" s="16"/>
      <c r="BE165" s="142">
        <f t="shared" si="17"/>
        <v>0</v>
      </c>
      <c r="BF165" s="142">
        <f t="shared" si="18"/>
        <v>0</v>
      </c>
      <c r="BG165" s="142">
        <f t="shared" si="19"/>
        <v>0</v>
      </c>
      <c r="BH165" s="142">
        <f t="shared" si="20"/>
        <v>0</v>
      </c>
      <c r="BI165" s="142">
        <f t="shared" si="21"/>
        <v>0</v>
      </c>
      <c r="BJ165" s="3" t="s">
        <v>79</v>
      </c>
      <c r="BK165" s="142">
        <f t="shared" si="22"/>
        <v>0</v>
      </c>
      <c r="BL165" s="3" t="s">
        <v>170</v>
      </c>
      <c r="BM165" s="141" t="s">
        <v>572</v>
      </c>
    </row>
    <row r="166" spans="1:65" ht="16.5" customHeight="1">
      <c r="A166" s="16"/>
      <c r="B166" s="17"/>
      <c r="C166" s="147" t="s">
        <v>330</v>
      </c>
      <c r="D166" s="147" t="s">
        <v>462</v>
      </c>
      <c r="E166" s="148" t="s">
        <v>573</v>
      </c>
      <c r="F166" s="149" t="s">
        <v>574</v>
      </c>
      <c r="G166" s="150" t="s">
        <v>209</v>
      </c>
      <c r="H166" s="151">
        <v>35</v>
      </c>
      <c r="I166" s="135"/>
      <c r="J166" s="152">
        <f t="shared" si="13"/>
        <v>0</v>
      </c>
      <c r="K166" s="149" t="s">
        <v>1</v>
      </c>
      <c r="L166" s="153"/>
      <c r="M166" s="154" t="s">
        <v>1</v>
      </c>
      <c r="N166" s="155" t="s">
        <v>35</v>
      </c>
      <c r="O166" s="139">
        <v>0</v>
      </c>
      <c r="P166" s="139">
        <f t="shared" si="14"/>
        <v>0</v>
      </c>
      <c r="Q166" s="139">
        <v>0</v>
      </c>
      <c r="R166" s="139">
        <f t="shared" si="15"/>
        <v>0</v>
      </c>
      <c r="S166" s="139">
        <v>0</v>
      </c>
      <c r="T166" s="140">
        <f t="shared" si="16"/>
        <v>0</v>
      </c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41" t="s">
        <v>195</v>
      </c>
      <c r="AS166" s="16"/>
      <c r="AT166" s="141" t="s">
        <v>462</v>
      </c>
      <c r="AU166" s="141" t="s">
        <v>81</v>
      </c>
      <c r="AV166" s="16"/>
      <c r="AW166" s="16"/>
      <c r="AX166" s="16"/>
      <c r="AY166" s="3" t="s">
        <v>163</v>
      </c>
      <c r="AZ166" s="16"/>
      <c r="BA166" s="16"/>
      <c r="BB166" s="16"/>
      <c r="BC166" s="16"/>
      <c r="BD166" s="16"/>
      <c r="BE166" s="142">
        <f t="shared" si="17"/>
        <v>0</v>
      </c>
      <c r="BF166" s="142">
        <f t="shared" si="18"/>
        <v>0</v>
      </c>
      <c r="BG166" s="142">
        <f t="shared" si="19"/>
        <v>0</v>
      </c>
      <c r="BH166" s="142">
        <f t="shared" si="20"/>
        <v>0</v>
      </c>
      <c r="BI166" s="142">
        <f t="shared" si="21"/>
        <v>0</v>
      </c>
      <c r="BJ166" s="3" t="s">
        <v>79</v>
      </c>
      <c r="BK166" s="142">
        <f t="shared" si="22"/>
        <v>0</v>
      </c>
      <c r="BL166" s="3" t="s">
        <v>170</v>
      </c>
      <c r="BM166" s="141" t="s">
        <v>575</v>
      </c>
    </row>
    <row r="167" spans="1:65" ht="16.5" customHeight="1">
      <c r="A167" s="16"/>
      <c r="B167" s="17"/>
      <c r="C167" s="147" t="s">
        <v>335</v>
      </c>
      <c r="D167" s="147" t="s">
        <v>462</v>
      </c>
      <c r="E167" s="148" t="s">
        <v>576</v>
      </c>
      <c r="F167" s="149" t="s">
        <v>577</v>
      </c>
      <c r="G167" s="150" t="s">
        <v>209</v>
      </c>
      <c r="H167" s="151">
        <v>35</v>
      </c>
      <c r="I167" s="135"/>
      <c r="J167" s="152">
        <f t="shared" si="13"/>
        <v>0</v>
      </c>
      <c r="K167" s="149" t="s">
        <v>1</v>
      </c>
      <c r="L167" s="153"/>
      <c r="M167" s="154" t="s">
        <v>1</v>
      </c>
      <c r="N167" s="155" t="s">
        <v>35</v>
      </c>
      <c r="O167" s="139">
        <v>0</v>
      </c>
      <c r="P167" s="139">
        <f t="shared" si="14"/>
        <v>0</v>
      </c>
      <c r="Q167" s="139">
        <v>0</v>
      </c>
      <c r="R167" s="139">
        <f t="shared" si="15"/>
        <v>0</v>
      </c>
      <c r="S167" s="139">
        <v>0</v>
      </c>
      <c r="T167" s="140">
        <f t="shared" si="16"/>
        <v>0</v>
      </c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41" t="s">
        <v>195</v>
      </c>
      <c r="AS167" s="16"/>
      <c r="AT167" s="141" t="s">
        <v>462</v>
      </c>
      <c r="AU167" s="141" t="s">
        <v>81</v>
      </c>
      <c r="AV167" s="16"/>
      <c r="AW167" s="16"/>
      <c r="AX167" s="16"/>
      <c r="AY167" s="3" t="s">
        <v>163</v>
      </c>
      <c r="AZ167" s="16"/>
      <c r="BA167" s="16"/>
      <c r="BB167" s="16"/>
      <c r="BC167" s="16"/>
      <c r="BD167" s="16"/>
      <c r="BE167" s="142">
        <f t="shared" si="17"/>
        <v>0</v>
      </c>
      <c r="BF167" s="142">
        <f t="shared" si="18"/>
        <v>0</v>
      </c>
      <c r="BG167" s="142">
        <f t="shared" si="19"/>
        <v>0</v>
      </c>
      <c r="BH167" s="142">
        <f t="shared" si="20"/>
        <v>0</v>
      </c>
      <c r="BI167" s="142">
        <f t="shared" si="21"/>
        <v>0</v>
      </c>
      <c r="BJ167" s="3" t="s">
        <v>79</v>
      </c>
      <c r="BK167" s="142">
        <f t="shared" si="22"/>
        <v>0</v>
      </c>
      <c r="BL167" s="3" t="s">
        <v>170</v>
      </c>
      <c r="BM167" s="141" t="s">
        <v>578</v>
      </c>
    </row>
    <row r="168" spans="1:65" ht="24" customHeight="1">
      <c r="A168" s="16"/>
      <c r="B168" s="17"/>
      <c r="C168" s="147" t="s">
        <v>342</v>
      </c>
      <c r="D168" s="147" t="s">
        <v>462</v>
      </c>
      <c r="E168" s="148" t="s">
        <v>567</v>
      </c>
      <c r="F168" s="149" t="s">
        <v>568</v>
      </c>
      <c r="G168" s="150" t="s">
        <v>209</v>
      </c>
      <c r="H168" s="151">
        <v>35</v>
      </c>
      <c r="I168" s="135"/>
      <c r="J168" s="152">
        <f t="shared" si="13"/>
        <v>0</v>
      </c>
      <c r="K168" s="149" t="s">
        <v>1</v>
      </c>
      <c r="L168" s="153"/>
      <c r="M168" s="154" t="s">
        <v>1</v>
      </c>
      <c r="N168" s="155" t="s">
        <v>35</v>
      </c>
      <c r="O168" s="139">
        <v>0</v>
      </c>
      <c r="P168" s="139">
        <f t="shared" si="14"/>
        <v>0</v>
      </c>
      <c r="Q168" s="139">
        <v>0</v>
      </c>
      <c r="R168" s="139">
        <f t="shared" si="15"/>
        <v>0</v>
      </c>
      <c r="S168" s="139">
        <v>0</v>
      </c>
      <c r="T168" s="140">
        <f t="shared" si="16"/>
        <v>0</v>
      </c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41" t="s">
        <v>195</v>
      </c>
      <c r="AS168" s="16"/>
      <c r="AT168" s="141" t="s">
        <v>462</v>
      </c>
      <c r="AU168" s="141" t="s">
        <v>81</v>
      </c>
      <c r="AV168" s="16"/>
      <c r="AW168" s="16"/>
      <c r="AX168" s="16"/>
      <c r="AY168" s="3" t="s">
        <v>163</v>
      </c>
      <c r="AZ168" s="16"/>
      <c r="BA168" s="16"/>
      <c r="BB168" s="16"/>
      <c r="BC168" s="16"/>
      <c r="BD168" s="16"/>
      <c r="BE168" s="142">
        <f t="shared" si="17"/>
        <v>0</v>
      </c>
      <c r="BF168" s="142">
        <f t="shared" si="18"/>
        <v>0</v>
      </c>
      <c r="BG168" s="142">
        <f t="shared" si="19"/>
        <v>0</v>
      </c>
      <c r="BH168" s="142">
        <f t="shared" si="20"/>
        <v>0</v>
      </c>
      <c r="BI168" s="142">
        <f t="shared" si="21"/>
        <v>0</v>
      </c>
      <c r="BJ168" s="3" t="s">
        <v>79</v>
      </c>
      <c r="BK168" s="142">
        <f t="shared" si="22"/>
        <v>0</v>
      </c>
      <c r="BL168" s="3" t="s">
        <v>170</v>
      </c>
      <c r="BM168" s="141" t="s">
        <v>579</v>
      </c>
    </row>
    <row r="169" spans="1:65" ht="24" customHeight="1">
      <c r="A169" s="16"/>
      <c r="B169" s="17"/>
      <c r="C169" s="147" t="s">
        <v>346</v>
      </c>
      <c r="D169" s="147" t="s">
        <v>462</v>
      </c>
      <c r="E169" s="148" t="s">
        <v>580</v>
      </c>
      <c r="F169" s="149" t="s">
        <v>581</v>
      </c>
      <c r="G169" s="150" t="s">
        <v>209</v>
      </c>
      <c r="H169" s="151">
        <v>61</v>
      </c>
      <c r="I169" s="135"/>
      <c r="J169" s="152">
        <f t="shared" si="13"/>
        <v>0</v>
      </c>
      <c r="K169" s="149" t="s">
        <v>1</v>
      </c>
      <c r="L169" s="153"/>
      <c r="M169" s="154" t="s">
        <v>1</v>
      </c>
      <c r="N169" s="155" t="s">
        <v>35</v>
      </c>
      <c r="O169" s="139">
        <v>0</v>
      </c>
      <c r="P169" s="139">
        <f t="shared" si="14"/>
        <v>0</v>
      </c>
      <c r="Q169" s="139">
        <v>0</v>
      </c>
      <c r="R169" s="139">
        <f t="shared" si="15"/>
        <v>0</v>
      </c>
      <c r="S169" s="139">
        <v>0</v>
      </c>
      <c r="T169" s="140">
        <f t="shared" si="16"/>
        <v>0</v>
      </c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41" t="s">
        <v>195</v>
      </c>
      <c r="AS169" s="16"/>
      <c r="AT169" s="141" t="s">
        <v>462</v>
      </c>
      <c r="AU169" s="141" t="s">
        <v>81</v>
      </c>
      <c r="AV169" s="16"/>
      <c r="AW169" s="16"/>
      <c r="AX169" s="16"/>
      <c r="AY169" s="3" t="s">
        <v>163</v>
      </c>
      <c r="AZ169" s="16"/>
      <c r="BA169" s="16"/>
      <c r="BB169" s="16"/>
      <c r="BC169" s="16"/>
      <c r="BD169" s="16"/>
      <c r="BE169" s="142">
        <f t="shared" si="17"/>
        <v>0</v>
      </c>
      <c r="BF169" s="142">
        <f t="shared" si="18"/>
        <v>0</v>
      </c>
      <c r="BG169" s="142">
        <f t="shared" si="19"/>
        <v>0</v>
      </c>
      <c r="BH169" s="142">
        <f t="shared" si="20"/>
        <v>0</v>
      </c>
      <c r="BI169" s="142">
        <f t="shared" si="21"/>
        <v>0</v>
      </c>
      <c r="BJ169" s="3" t="s">
        <v>79</v>
      </c>
      <c r="BK169" s="142">
        <f t="shared" si="22"/>
        <v>0</v>
      </c>
      <c r="BL169" s="3" t="s">
        <v>170</v>
      </c>
      <c r="BM169" s="141" t="s">
        <v>582</v>
      </c>
    </row>
    <row r="170" spans="1:65" ht="16.5" customHeight="1">
      <c r="A170" s="16"/>
      <c r="B170" s="17"/>
      <c r="C170" s="147" t="s">
        <v>350</v>
      </c>
      <c r="D170" s="147" t="s">
        <v>462</v>
      </c>
      <c r="E170" s="148" t="s">
        <v>583</v>
      </c>
      <c r="F170" s="149" t="s">
        <v>584</v>
      </c>
      <c r="G170" s="150" t="s">
        <v>266</v>
      </c>
      <c r="H170" s="151">
        <v>1</v>
      </c>
      <c r="I170" s="135"/>
      <c r="J170" s="152">
        <f t="shared" si="13"/>
        <v>0</v>
      </c>
      <c r="K170" s="149" t="s">
        <v>1</v>
      </c>
      <c r="L170" s="153"/>
      <c r="M170" s="154" t="s">
        <v>1</v>
      </c>
      <c r="N170" s="155" t="s">
        <v>35</v>
      </c>
      <c r="O170" s="139">
        <v>0</v>
      </c>
      <c r="P170" s="139">
        <f t="shared" si="14"/>
        <v>0</v>
      </c>
      <c r="Q170" s="139">
        <v>0</v>
      </c>
      <c r="R170" s="139">
        <f t="shared" si="15"/>
        <v>0</v>
      </c>
      <c r="S170" s="139">
        <v>0</v>
      </c>
      <c r="T170" s="140">
        <f t="shared" si="16"/>
        <v>0</v>
      </c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41" t="s">
        <v>195</v>
      </c>
      <c r="AS170" s="16"/>
      <c r="AT170" s="141" t="s">
        <v>462</v>
      </c>
      <c r="AU170" s="141" t="s">
        <v>81</v>
      </c>
      <c r="AV170" s="16"/>
      <c r="AW170" s="16"/>
      <c r="AX170" s="16"/>
      <c r="AY170" s="3" t="s">
        <v>163</v>
      </c>
      <c r="AZ170" s="16"/>
      <c r="BA170" s="16"/>
      <c r="BB170" s="16"/>
      <c r="BC170" s="16"/>
      <c r="BD170" s="16"/>
      <c r="BE170" s="142">
        <f t="shared" si="17"/>
        <v>0</v>
      </c>
      <c r="BF170" s="142">
        <f t="shared" si="18"/>
        <v>0</v>
      </c>
      <c r="BG170" s="142">
        <f t="shared" si="19"/>
        <v>0</v>
      </c>
      <c r="BH170" s="142">
        <f t="shared" si="20"/>
        <v>0</v>
      </c>
      <c r="BI170" s="142">
        <f t="shared" si="21"/>
        <v>0</v>
      </c>
      <c r="BJ170" s="3" t="s">
        <v>79</v>
      </c>
      <c r="BK170" s="142">
        <f t="shared" si="22"/>
        <v>0</v>
      </c>
      <c r="BL170" s="3" t="s">
        <v>170</v>
      </c>
      <c r="BM170" s="141" t="s">
        <v>585</v>
      </c>
    </row>
    <row r="171" spans="1:65" ht="16.5" customHeight="1">
      <c r="A171" s="16"/>
      <c r="B171" s="17"/>
      <c r="C171" s="147" t="s">
        <v>355</v>
      </c>
      <c r="D171" s="147" t="s">
        <v>462</v>
      </c>
      <c r="E171" s="148" t="s">
        <v>586</v>
      </c>
      <c r="F171" s="149" t="s">
        <v>587</v>
      </c>
      <c r="G171" s="150" t="s">
        <v>266</v>
      </c>
      <c r="H171" s="151">
        <v>80</v>
      </c>
      <c r="I171" s="135"/>
      <c r="J171" s="152">
        <f t="shared" si="13"/>
        <v>0</v>
      </c>
      <c r="K171" s="149" t="s">
        <v>1</v>
      </c>
      <c r="L171" s="153"/>
      <c r="M171" s="154" t="s">
        <v>1</v>
      </c>
      <c r="N171" s="155" t="s">
        <v>35</v>
      </c>
      <c r="O171" s="139">
        <v>0</v>
      </c>
      <c r="P171" s="139">
        <f t="shared" si="14"/>
        <v>0</v>
      </c>
      <c r="Q171" s="139">
        <v>0</v>
      </c>
      <c r="R171" s="139">
        <f t="shared" si="15"/>
        <v>0</v>
      </c>
      <c r="S171" s="139">
        <v>0</v>
      </c>
      <c r="T171" s="140">
        <f t="shared" si="16"/>
        <v>0</v>
      </c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41" t="s">
        <v>195</v>
      </c>
      <c r="AS171" s="16"/>
      <c r="AT171" s="141" t="s">
        <v>462</v>
      </c>
      <c r="AU171" s="141" t="s">
        <v>81</v>
      </c>
      <c r="AV171" s="16"/>
      <c r="AW171" s="16"/>
      <c r="AX171" s="16"/>
      <c r="AY171" s="3" t="s">
        <v>163</v>
      </c>
      <c r="AZ171" s="16"/>
      <c r="BA171" s="16"/>
      <c r="BB171" s="16"/>
      <c r="BC171" s="16"/>
      <c r="BD171" s="16"/>
      <c r="BE171" s="142">
        <f t="shared" si="17"/>
        <v>0</v>
      </c>
      <c r="BF171" s="142">
        <f t="shared" si="18"/>
        <v>0</v>
      </c>
      <c r="BG171" s="142">
        <f t="shared" si="19"/>
        <v>0</v>
      </c>
      <c r="BH171" s="142">
        <f t="shared" si="20"/>
        <v>0</v>
      </c>
      <c r="BI171" s="142">
        <f t="shared" si="21"/>
        <v>0</v>
      </c>
      <c r="BJ171" s="3" t="s">
        <v>79</v>
      </c>
      <c r="BK171" s="142">
        <f t="shared" si="22"/>
        <v>0</v>
      </c>
      <c r="BL171" s="3" t="s">
        <v>170</v>
      </c>
      <c r="BM171" s="141" t="s">
        <v>588</v>
      </c>
    </row>
    <row r="172" spans="1:65" ht="24" customHeight="1">
      <c r="A172" s="16"/>
      <c r="B172" s="17"/>
      <c r="C172" s="147" t="s">
        <v>360</v>
      </c>
      <c r="D172" s="147" t="s">
        <v>462</v>
      </c>
      <c r="E172" s="148" t="s">
        <v>589</v>
      </c>
      <c r="F172" s="149" t="s">
        <v>590</v>
      </c>
      <c r="G172" s="150" t="s">
        <v>266</v>
      </c>
      <c r="H172" s="151">
        <v>40</v>
      </c>
      <c r="I172" s="135"/>
      <c r="J172" s="152">
        <f t="shared" si="13"/>
        <v>0</v>
      </c>
      <c r="K172" s="149" t="s">
        <v>1</v>
      </c>
      <c r="L172" s="153"/>
      <c r="M172" s="154" t="s">
        <v>1</v>
      </c>
      <c r="N172" s="155" t="s">
        <v>35</v>
      </c>
      <c r="O172" s="139">
        <v>0</v>
      </c>
      <c r="P172" s="139">
        <f t="shared" si="14"/>
        <v>0</v>
      </c>
      <c r="Q172" s="139">
        <v>0</v>
      </c>
      <c r="R172" s="139">
        <f t="shared" si="15"/>
        <v>0</v>
      </c>
      <c r="S172" s="139">
        <v>0</v>
      </c>
      <c r="T172" s="140">
        <f t="shared" si="16"/>
        <v>0</v>
      </c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41" t="s">
        <v>195</v>
      </c>
      <c r="AS172" s="16"/>
      <c r="AT172" s="141" t="s">
        <v>462</v>
      </c>
      <c r="AU172" s="141" t="s">
        <v>81</v>
      </c>
      <c r="AV172" s="16"/>
      <c r="AW172" s="16"/>
      <c r="AX172" s="16"/>
      <c r="AY172" s="3" t="s">
        <v>163</v>
      </c>
      <c r="AZ172" s="16"/>
      <c r="BA172" s="16"/>
      <c r="BB172" s="16"/>
      <c r="BC172" s="16"/>
      <c r="BD172" s="16"/>
      <c r="BE172" s="142">
        <f t="shared" si="17"/>
        <v>0</v>
      </c>
      <c r="BF172" s="142">
        <f t="shared" si="18"/>
        <v>0</v>
      </c>
      <c r="BG172" s="142">
        <f t="shared" si="19"/>
        <v>0</v>
      </c>
      <c r="BH172" s="142">
        <f t="shared" si="20"/>
        <v>0</v>
      </c>
      <c r="BI172" s="142">
        <f t="shared" si="21"/>
        <v>0</v>
      </c>
      <c r="BJ172" s="3" t="s">
        <v>79</v>
      </c>
      <c r="BK172" s="142">
        <f t="shared" si="22"/>
        <v>0</v>
      </c>
      <c r="BL172" s="3" t="s">
        <v>170</v>
      </c>
      <c r="BM172" s="141" t="s">
        <v>591</v>
      </c>
    </row>
    <row r="173" spans="1:65" ht="21.75" customHeight="1">
      <c r="A173" s="16"/>
      <c r="B173" s="17"/>
      <c r="C173" s="147" t="s">
        <v>364</v>
      </c>
      <c r="D173" s="147" t="s">
        <v>462</v>
      </c>
      <c r="E173" s="148" t="s">
        <v>592</v>
      </c>
      <c r="F173" s="149" t="s">
        <v>593</v>
      </c>
      <c r="G173" s="150" t="s">
        <v>266</v>
      </c>
      <c r="H173" s="151">
        <v>30</v>
      </c>
      <c r="I173" s="135"/>
      <c r="J173" s="152">
        <f t="shared" si="13"/>
        <v>0</v>
      </c>
      <c r="K173" s="149" t="s">
        <v>1</v>
      </c>
      <c r="L173" s="153"/>
      <c r="M173" s="154" t="s">
        <v>1</v>
      </c>
      <c r="N173" s="155" t="s">
        <v>35</v>
      </c>
      <c r="O173" s="139">
        <v>0</v>
      </c>
      <c r="P173" s="139">
        <f t="shared" si="14"/>
        <v>0</v>
      </c>
      <c r="Q173" s="139">
        <v>0</v>
      </c>
      <c r="R173" s="139">
        <f t="shared" si="15"/>
        <v>0</v>
      </c>
      <c r="S173" s="139">
        <v>0</v>
      </c>
      <c r="T173" s="140">
        <f t="shared" si="16"/>
        <v>0</v>
      </c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41" t="s">
        <v>195</v>
      </c>
      <c r="AS173" s="16"/>
      <c r="AT173" s="141" t="s">
        <v>462</v>
      </c>
      <c r="AU173" s="141" t="s">
        <v>81</v>
      </c>
      <c r="AV173" s="16"/>
      <c r="AW173" s="16"/>
      <c r="AX173" s="16"/>
      <c r="AY173" s="3" t="s">
        <v>163</v>
      </c>
      <c r="AZ173" s="16"/>
      <c r="BA173" s="16"/>
      <c r="BB173" s="16"/>
      <c r="BC173" s="16"/>
      <c r="BD173" s="16"/>
      <c r="BE173" s="142">
        <f t="shared" si="17"/>
        <v>0</v>
      </c>
      <c r="BF173" s="142">
        <f t="shared" si="18"/>
        <v>0</v>
      </c>
      <c r="BG173" s="142">
        <f t="shared" si="19"/>
        <v>0</v>
      </c>
      <c r="BH173" s="142">
        <f t="shared" si="20"/>
        <v>0</v>
      </c>
      <c r="BI173" s="142">
        <f t="shared" si="21"/>
        <v>0</v>
      </c>
      <c r="BJ173" s="3" t="s">
        <v>79</v>
      </c>
      <c r="BK173" s="142">
        <f t="shared" si="22"/>
        <v>0</v>
      </c>
      <c r="BL173" s="3" t="s">
        <v>170</v>
      </c>
      <c r="BM173" s="141" t="s">
        <v>594</v>
      </c>
    </row>
    <row r="174" spans="1:65" ht="16.5" customHeight="1">
      <c r="A174" s="16"/>
      <c r="B174" s="17"/>
      <c r="C174" s="147" t="s">
        <v>368</v>
      </c>
      <c r="D174" s="147" t="s">
        <v>462</v>
      </c>
      <c r="E174" s="148" t="s">
        <v>595</v>
      </c>
      <c r="F174" s="149" t="s">
        <v>596</v>
      </c>
      <c r="G174" s="150" t="s">
        <v>209</v>
      </c>
      <c r="H174" s="151">
        <v>120</v>
      </c>
      <c r="I174" s="135"/>
      <c r="J174" s="152">
        <f t="shared" si="13"/>
        <v>0</v>
      </c>
      <c r="K174" s="149" t="s">
        <v>1</v>
      </c>
      <c r="L174" s="153"/>
      <c r="M174" s="154" t="s">
        <v>1</v>
      </c>
      <c r="N174" s="155" t="s">
        <v>35</v>
      </c>
      <c r="O174" s="139">
        <v>0</v>
      </c>
      <c r="P174" s="139">
        <f t="shared" si="14"/>
        <v>0</v>
      </c>
      <c r="Q174" s="139">
        <v>0</v>
      </c>
      <c r="R174" s="139">
        <f t="shared" si="15"/>
        <v>0</v>
      </c>
      <c r="S174" s="139">
        <v>0</v>
      </c>
      <c r="T174" s="140">
        <f t="shared" si="16"/>
        <v>0</v>
      </c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41" t="s">
        <v>195</v>
      </c>
      <c r="AS174" s="16"/>
      <c r="AT174" s="141" t="s">
        <v>462</v>
      </c>
      <c r="AU174" s="141" t="s">
        <v>81</v>
      </c>
      <c r="AV174" s="16"/>
      <c r="AW174" s="16"/>
      <c r="AX174" s="16"/>
      <c r="AY174" s="3" t="s">
        <v>163</v>
      </c>
      <c r="AZ174" s="16"/>
      <c r="BA174" s="16"/>
      <c r="BB174" s="16"/>
      <c r="BC174" s="16"/>
      <c r="BD174" s="16"/>
      <c r="BE174" s="142">
        <f t="shared" si="17"/>
        <v>0</v>
      </c>
      <c r="BF174" s="142">
        <f t="shared" si="18"/>
        <v>0</v>
      </c>
      <c r="BG174" s="142">
        <f t="shared" si="19"/>
        <v>0</v>
      </c>
      <c r="BH174" s="142">
        <f t="shared" si="20"/>
        <v>0</v>
      </c>
      <c r="BI174" s="142">
        <f t="shared" si="21"/>
        <v>0</v>
      </c>
      <c r="BJ174" s="3" t="s">
        <v>79</v>
      </c>
      <c r="BK174" s="142">
        <f t="shared" si="22"/>
        <v>0</v>
      </c>
      <c r="BL174" s="3" t="s">
        <v>170</v>
      </c>
      <c r="BM174" s="141" t="s">
        <v>597</v>
      </c>
    </row>
    <row r="175" spans="1:65" ht="16.5" customHeight="1">
      <c r="A175" s="16"/>
      <c r="B175" s="17"/>
      <c r="C175" s="147" t="s">
        <v>373</v>
      </c>
      <c r="D175" s="147" t="s">
        <v>462</v>
      </c>
      <c r="E175" s="148" t="s">
        <v>598</v>
      </c>
      <c r="F175" s="149" t="s">
        <v>599</v>
      </c>
      <c r="G175" s="150" t="s">
        <v>600</v>
      </c>
      <c r="H175" s="151">
        <v>2</v>
      </c>
      <c r="I175" s="135"/>
      <c r="J175" s="152">
        <f t="shared" si="13"/>
        <v>0</v>
      </c>
      <c r="K175" s="149" t="s">
        <v>1</v>
      </c>
      <c r="L175" s="153"/>
      <c r="M175" s="154" t="s">
        <v>1</v>
      </c>
      <c r="N175" s="155" t="s">
        <v>35</v>
      </c>
      <c r="O175" s="139">
        <v>0</v>
      </c>
      <c r="P175" s="139">
        <f t="shared" si="14"/>
        <v>0</v>
      </c>
      <c r="Q175" s="139">
        <v>0</v>
      </c>
      <c r="R175" s="139">
        <f t="shared" si="15"/>
        <v>0</v>
      </c>
      <c r="S175" s="139">
        <v>0</v>
      </c>
      <c r="T175" s="140">
        <f t="shared" si="16"/>
        <v>0</v>
      </c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41" t="s">
        <v>195</v>
      </c>
      <c r="AS175" s="16"/>
      <c r="AT175" s="141" t="s">
        <v>462</v>
      </c>
      <c r="AU175" s="141" t="s">
        <v>81</v>
      </c>
      <c r="AV175" s="16"/>
      <c r="AW175" s="16"/>
      <c r="AX175" s="16"/>
      <c r="AY175" s="3" t="s">
        <v>163</v>
      </c>
      <c r="AZ175" s="16"/>
      <c r="BA175" s="16"/>
      <c r="BB175" s="16"/>
      <c r="BC175" s="16"/>
      <c r="BD175" s="16"/>
      <c r="BE175" s="142">
        <f t="shared" si="17"/>
        <v>0</v>
      </c>
      <c r="BF175" s="142">
        <f t="shared" si="18"/>
        <v>0</v>
      </c>
      <c r="BG175" s="142">
        <f t="shared" si="19"/>
        <v>0</v>
      </c>
      <c r="BH175" s="142">
        <f t="shared" si="20"/>
        <v>0</v>
      </c>
      <c r="BI175" s="142">
        <f t="shared" si="21"/>
        <v>0</v>
      </c>
      <c r="BJ175" s="3" t="s">
        <v>79</v>
      </c>
      <c r="BK175" s="142">
        <f t="shared" si="22"/>
        <v>0</v>
      </c>
      <c r="BL175" s="3" t="s">
        <v>170</v>
      </c>
      <c r="BM175" s="141" t="s">
        <v>601</v>
      </c>
    </row>
    <row r="176" spans="1:65" ht="16.5" customHeight="1">
      <c r="A176" s="16"/>
      <c r="B176" s="17"/>
      <c r="C176" s="147" t="s">
        <v>377</v>
      </c>
      <c r="D176" s="147" t="s">
        <v>462</v>
      </c>
      <c r="E176" s="148" t="s">
        <v>602</v>
      </c>
      <c r="F176" s="149" t="s">
        <v>603</v>
      </c>
      <c r="G176" s="150" t="s">
        <v>600</v>
      </c>
      <c r="H176" s="151">
        <v>2</v>
      </c>
      <c r="I176" s="135"/>
      <c r="J176" s="152">
        <f t="shared" si="13"/>
        <v>0</v>
      </c>
      <c r="K176" s="149" t="s">
        <v>1</v>
      </c>
      <c r="L176" s="153"/>
      <c r="M176" s="154" t="s">
        <v>1</v>
      </c>
      <c r="N176" s="155" t="s">
        <v>35</v>
      </c>
      <c r="O176" s="139">
        <v>0</v>
      </c>
      <c r="P176" s="139">
        <f t="shared" si="14"/>
        <v>0</v>
      </c>
      <c r="Q176" s="139">
        <v>0</v>
      </c>
      <c r="R176" s="139">
        <f t="shared" si="15"/>
        <v>0</v>
      </c>
      <c r="S176" s="139">
        <v>0</v>
      </c>
      <c r="T176" s="140">
        <f t="shared" si="16"/>
        <v>0</v>
      </c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41" t="s">
        <v>195</v>
      </c>
      <c r="AS176" s="16"/>
      <c r="AT176" s="141" t="s">
        <v>462</v>
      </c>
      <c r="AU176" s="141" t="s">
        <v>81</v>
      </c>
      <c r="AV176" s="16"/>
      <c r="AW176" s="16"/>
      <c r="AX176" s="16"/>
      <c r="AY176" s="3" t="s">
        <v>163</v>
      </c>
      <c r="AZ176" s="16"/>
      <c r="BA176" s="16"/>
      <c r="BB176" s="16"/>
      <c r="BC176" s="16"/>
      <c r="BD176" s="16"/>
      <c r="BE176" s="142">
        <f t="shared" si="17"/>
        <v>0</v>
      </c>
      <c r="BF176" s="142">
        <f t="shared" si="18"/>
        <v>0</v>
      </c>
      <c r="BG176" s="142">
        <f t="shared" si="19"/>
        <v>0</v>
      </c>
      <c r="BH176" s="142">
        <f t="shared" si="20"/>
        <v>0</v>
      </c>
      <c r="BI176" s="142">
        <f t="shared" si="21"/>
        <v>0</v>
      </c>
      <c r="BJ176" s="3" t="s">
        <v>79</v>
      </c>
      <c r="BK176" s="142">
        <f t="shared" si="22"/>
        <v>0</v>
      </c>
      <c r="BL176" s="3" t="s">
        <v>170</v>
      </c>
      <c r="BM176" s="141" t="s">
        <v>604</v>
      </c>
    </row>
    <row r="177" spans="1:65" ht="16.5" customHeight="1">
      <c r="A177" s="16"/>
      <c r="B177" s="17"/>
      <c r="C177" s="130" t="s">
        <v>381</v>
      </c>
      <c r="D177" s="130" t="s">
        <v>166</v>
      </c>
      <c r="E177" s="131" t="s">
        <v>605</v>
      </c>
      <c r="F177" s="132" t="s">
        <v>606</v>
      </c>
      <c r="G177" s="133" t="s">
        <v>266</v>
      </c>
      <c r="H177" s="134">
        <v>30</v>
      </c>
      <c r="I177" s="135"/>
      <c r="J177" s="136">
        <f t="shared" si="13"/>
        <v>0</v>
      </c>
      <c r="K177" s="132" t="s">
        <v>1</v>
      </c>
      <c r="L177" s="17"/>
      <c r="M177" s="137" t="s">
        <v>1</v>
      </c>
      <c r="N177" s="138" t="s">
        <v>35</v>
      </c>
      <c r="O177" s="139">
        <v>0</v>
      </c>
      <c r="P177" s="139">
        <f t="shared" si="14"/>
        <v>0</v>
      </c>
      <c r="Q177" s="139">
        <v>0</v>
      </c>
      <c r="R177" s="139">
        <f t="shared" si="15"/>
        <v>0</v>
      </c>
      <c r="S177" s="139">
        <v>0</v>
      </c>
      <c r="T177" s="140">
        <f t="shared" si="16"/>
        <v>0</v>
      </c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41" t="s">
        <v>170</v>
      </c>
      <c r="AS177" s="16"/>
      <c r="AT177" s="141" t="s">
        <v>166</v>
      </c>
      <c r="AU177" s="141" t="s">
        <v>81</v>
      </c>
      <c r="AV177" s="16"/>
      <c r="AW177" s="16"/>
      <c r="AX177" s="16"/>
      <c r="AY177" s="3" t="s">
        <v>163</v>
      </c>
      <c r="AZ177" s="16"/>
      <c r="BA177" s="16"/>
      <c r="BB177" s="16"/>
      <c r="BC177" s="16"/>
      <c r="BD177" s="16"/>
      <c r="BE177" s="142">
        <f t="shared" si="17"/>
        <v>0</v>
      </c>
      <c r="BF177" s="142">
        <f t="shared" si="18"/>
        <v>0</v>
      </c>
      <c r="BG177" s="142">
        <f t="shared" si="19"/>
        <v>0</v>
      </c>
      <c r="BH177" s="142">
        <f t="shared" si="20"/>
        <v>0</v>
      </c>
      <c r="BI177" s="142">
        <f t="shared" si="21"/>
        <v>0</v>
      </c>
      <c r="BJ177" s="3" t="s">
        <v>79</v>
      </c>
      <c r="BK177" s="142">
        <f t="shared" si="22"/>
        <v>0</v>
      </c>
      <c r="BL177" s="3" t="s">
        <v>170</v>
      </c>
      <c r="BM177" s="141" t="s">
        <v>607</v>
      </c>
    </row>
    <row r="178" spans="1:65" ht="16.5" customHeight="1">
      <c r="A178" s="16"/>
      <c r="B178" s="17"/>
      <c r="C178" s="130" t="s">
        <v>386</v>
      </c>
      <c r="D178" s="130" t="s">
        <v>166</v>
      </c>
      <c r="E178" s="131" t="s">
        <v>608</v>
      </c>
      <c r="F178" s="132" t="s">
        <v>609</v>
      </c>
      <c r="G178" s="133" t="s">
        <v>266</v>
      </c>
      <c r="H178" s="134">
        <v>20</v>
      </c>
      <c r="I178" s="135"/>
      <c r="J178" s="136">
        <f t="shared" si="13"/>
        <v>0</v>
      </c>
      <c r="K178" s="132" t="s">
        <v>1</v>
      </c>
      <c r="L178" s="17"/>
      <c r="M178" s="137" t="s">
        <v>1</v>
      </c>
      <c r="N178" s="138" t="s">
        <v>35</v>
      </c>
      <c r="O178" s="139">
        <v>0</v>
      </c>
      <c r="P178" s="139">
        <f t="shared" si="14"/>
        <v>0</v>
      </c>
      <c r="Q178" s="139">
        <v>0</v>
      </c>
      <c r="R178" s="139">
        <f t="shared" si="15"/>
        <v>0</v>
      </c>
      <c r="S178" s="139">
        <v>0</v>
      </c>
      <c r="T178" s="140">
        <f t="shared" si="16"/>
        <v>0</v>
      </c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41" t="s">
        <v>170</v>
      </c>
      <c r="AS178" s="16"/>
      <c r="AT178" s="141" t="s">
        <v>166</v>
      </c>
      <c r="AU178" s="141" t="s">
        <v>81</v>
      </c>
      <c r="AV178" s="16"/>
      <c r="AW178" s="16"/>
      <c r="AX178" s="16"/>
      <c r="AY178" s="3" t="s">
        <v>163</v>
      </c>
      <c r="AZ178" s="16"/>
      <c r="BA178" s="16"/>
      <c r="BB178" s="16"/>
      <c r="BC178" s="16"/>
      <c r="BD178" s="16"/>
      <c r="BE178" s="142">
        <f t="shared" si="17"/>
        <v>0</v>
      </c>
      <c r="BF178" s="142">
        <f t="shared" si="18"/>
        <v>0</v>
      </c>
      <c r="BG178" s="142">
        <f t="shared" si="19"/>
        <v>0</v>
      </c>
      <c r="BH178" s="142">
        <f t="shared" si="20"/>
        <v>0</v>
      </c>
      <c r="BI178" s="142">
        <f t="shared" si="21"/>
        <v>0</v>
      </c>
      <c r="BJ178" s="3" t="s">
        <v>79</v>
      </c>
      <c r="BK178" s="142">
        <f t="shared" si="22"/>
        <v>0</v>
      </c>
      <c r="BL178" s="3" t="s">
        <v>170</v>
      </c>
      <c r="BM178" s="141" t="s">
        <v>610</v>
      </c>
    </row>
    <row r="179" spans="1:65" ht="16.5" customHeight="1">
      <c r="A179" s="16"/>
      <c r="B179" s="17"/>
      <c r="C179" s="147" t="s">
        <v>390</v>
      </c>
      <c r="D179" s="147" t="s">
        <v>462</v>
      </c>
      <c r="E179" s="148" t="s">
        <v>611</v>
      </c>
      <c r="F179" s="149" t="s">
        <v>612</v>
      </c>
      <c r="G179" s="150" t="s">
        <v>266</v>
      </c>
      <c r="H179" s="151">
        <v>70</v>
      </c>
      <c r="I179" s="135"/>
      <c r="J179" s="152">
        <f t="shared" si="13"/>
        <v>0</v>
      </c>
      <c r="K179" s="149" t="s">
        <v>1</v>
      </c>
      <c r="L179" s="153"/>
      <c r="M179" s="154" t="s">
        <v>1</v>
      </c>
      <c r="N179" s="155" t="s">
        <v>35</v>
      </c>
      <c r="O179" s="139">
        <v>0</v>
      </c>
      <c r="P179" s="139">
        <f t="shared" si="14"/>
        <v>0</v>
      </c>
      <c r="Q179" s="139">
        <v>0</v>
      </c>
      <c r="R179" s="139">
        <f t="shared" si="15"/>
        <v>0</v>
      </c>
      <c r="S179" s="139">
        <v>0</v>
      </c>
      <c r="T179" s="140">
        <f t="shared" si="16"/>
        <v>0</v>
      </c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41" t="s">
        <v>195</v>
      </c>
      <c r="AS179" s="16"/>
      <c r="AT179" s="141" t="s">
        <v>462</v>
      </c>
      <c r="AU179" s="141" t="s">
        <v>81</v>
      </c>
      <c r="AV179" s="16"/>
      <c r="AW179" s="16"/>
      <c r="AX179" s="16"/>
      <c r="AY179" s="3" t="s">
        <v>163</v>
      </c>
      <c r="AZ179" s="16"/>
      <c r="BA179" s="16"/>
      <c r="BB179" s="16"/>
      <c r="BC179" s="16"/>
      <c r="BD179" s="16"/>
      <c r="BE179" s="142">
        <f t="shared" si="17"/>
        <v>0</v>
      </c>
      <c r="BF179" s="142">
        <f t="shared" si="18"/>
        <v>0</v>
      </c>
      <c r="BG179" s="142">
        <f t="shared" si="19"/>
        <v>0</v>
      </c>
      <c r="BH179" s="142">
        <f t="shared" si="20"/>
        <v>0</v>
      </c>
      <c r="BI179" s="142">
        <f t="shared" si="21"/>
        <v>0</v>
      </c>
      <c r="BJ179" s="3" t="s">
        <v>79</v>
      </c>
      <c r="BK179" s="142">
        <f t="shared" si="22"/>
        <v>0</v>
      </c>
      <c r="BL179" s="3" t="s">
        <v>170</v>
      </c>
      <c r="BM179" s="141" t="s">
        <v>613</v>
      </c>
    </row>
    <row r="180" spans="1:65" ht="16.5" customHeight="1">
      <c r="A180" s="16"/>
      <c r="B180" s="17"/>
      <c r="C180" s="147" t="s">
        <v>394</v>
      </c>
      <c r="D180" s="147" t="s">
        <v>462</v>
      </c>
      <c r="E180" s="148" t="s">
        <v>614</v>
      </c>
      <c r="F180" s="149" t="s">
        <v>615</v>
      </c>
      <c r="G180" s="150" t="s">
        <v>266</v>
      </c>
      <c r="H180" s="151">
        <v>90</v>
      </c>
      <c r="I180" s="135"/>
      <c r="J180" s="152">
        <f t="shared" si="13"/>
        <v>0</v>
      </c>
      <c r="K180" s="149" t="s">
        <v>1</v>
      </c>
      <c r="L180" s="153"/>
      <c r="M180" s="154" t="s">
        <v>1</v>
      </c>
      <c r="N180" s="155" t="s">
        <v>35</v>
      </c>
      <c r="O180" s="139">
        <v>0</v>
      </c>
      <c r="P180" s="139">
        <f t="shared" si="14"/>
        <v>0</v>
      </c>
      <c r="Q180" s="139">
        <v>0</v>
      </c>
      <c r="R180" s="139">
        <f t="shared" si="15"/>
        <v>0</v>
      </c>
      <c r="S180" s="139">
        <v>0</v>
      </c>
      <c r="T180" s="140">
        <f t="shared" si="16"/>
        <v>0</v>
      </c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41" t="s">
        <v>195</v>
      </c>
      <c r="AS180" s="16"/>
      <c r="AT180" s="141" t="s">
        <v>462</v>
      </c>
      <c r="AU180" s="141" t="s">
        <v>81</v>
      </c>
      <c r="AV180" s="16"/>
      <c r="AW180" s="16"/>
      <c r="AX180" s="16"/>
      <c r="AY180" s="3" t="s">
        <v>163</v>
      </c>
      <c r="AZ180" s="16"/>
      <c r="BA180" s="16"/>
      <c r="BB180" s="16"/>
      <c r="BC180" s="16"/>
      <c r="BD180" s="16"/>
      <c r="BE180" s="142">
        <f t="shared" si="17"/>
        <v>0</v>
      </c>
      <c r="BF180" s="142">
        <f t="shared" si="18"/>
        <v>0</v>
      </c>
      <c r="BG180" s="142">
        <f t="shared" si="19"/>
        <v>0</v>
      </c>
      <c r="BH180" s="142">
        <f t="shared" si="20"/>
        <v>0</v>
      </c>
      <c r="BI180" s="142">
        <f t="shared" si="21"/>
        <v>0</v>
      </c>
      <c r="BJ180" s="3" t="s">
        <v>79</v>
      </c>
      <c r="BK180" s="142">
        <f t="shared" si="22"/>
        <v>0</v>
      </c>
      <c r="BL180" s="3" t="s">
        <v>170</v>
      </c>
      <c r="BM180" s="141" t="s">
        <v>616</v>
      </c>
    </row>
    <row r="181" spans="1:65" ht="16.5" customHeight="1">
      <c r="A181" s="16"/>
      <c r="B181" s="17"/>
      <c r="C181" s="147" t="s">
        <v>398</v>
      </c>
      <c r="D181" s="147" t="s">
        <v>462</v>
      </c>
      <c r="E181" s="148" t="s">
        <v>617</v>
      </c>
      <c r="F181" s="149" t="s">
        <v>618</v>
      </c>
      <c r="G181" s="150" t="s">
        <v>266</v>
      </c>
      <c r="H181" s="151">
        <v>180</v>
      </c>
      <c r="I181" s="135"/>
      <c r="J181" s="152">
        <f t="shared" si="13"/>
        <v>0</v>
      </c>
      <c r="K181" s="149" t="s">
        <v>1</v>
      </c>
      <c r="L181" s="153"/>
      <c r="M181" s="154" t="s">
        <v>1</v>
      </c>
      <c r="N181" s="155" t="s">
        <v>35</v>
      </c>
      <c r="O181" s="139">
        <v>0</v>
      </c>
      <c r="P181" s="139">
        <f t="shared" si="14"/>
        <v>0</v>
      </c>
      <c r="Q181" s="139">
        <v>0</v>
      </c>
      <c r="R181" s="139">
        <f t="shared" si="15"/>
        <v>0</v>
      </c>
      <c r="S181" s="139">
        <v>0</v>
      </c>
      <c r="T181" s="140">
        <f t="shared" si="16"/>
        <v>0</v>
      </c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41" t="s">
        <v>195</v>
      </c>
      <c r="AS181" s="16"/>
      <c r="AT181" s="141" t="s">
        <v>462</v>
      </c>
      <c r="AU181" s="141" t="s">
        <v>81</v>
      </c>
      <c r="AV181" s="16"/>
      <c r="AW181" s="16"/>
      <c r="AX181" s="16"/>
      <c r="AY181" s="3" t="s">
        <v>163</v>
      </c>
      <c r="AZ181" s="16"/>
      <c r="BA181" s="16"/>
      <c r="BB181" s="16"/>
      <c r="BC181" s="16"/>
      <c r="BD181" s="16"/>
      <c r="BE181" s="142">
        <f t="shared" si="17"/>
        <v>0</v>
      </c>
      <c r="BF181" s="142">
        <f t="shared" si="18"/>
        <v>0</v>
      </c>
      <c r="BG181" s="142">
        <f t="shared" si="19"/>
        <v>0</v>
      </c>
      <c r="BH181" s="142">
        <f t="shared" si="20"/>
        <v>0</v>
      </c>
      <c r="BI181" s="142">
        <f t="shared" si="21"/>
        <v>0</v>
      </c>
      <c r="BJ181" s="3" t="s">
        <v>79</v>
      </c>
      <c r="BK181" s="142">
        <f t="shared" si="22"/>
        <v>0</v>
      </c>
      <c r="BL181" s="3" t="s">
        <v>170</v>
      </c>
      <c r="BM181" s="141" t="s">
        <v>619</v>
      </c>
    </row>
    <row r="182" spans="1:65" ht="16.5" customHeight="1">
      <c r="A182" s="16"/>
      <c r="B182" s="17"/>
      <c r="C182" s="147" t="s">
        <v>404</v>
      </c>
      <c r="D182" s="147" t="s">
        <v>462</v>
      </c>
      <c r="E182" s="148" t="s">
        <v>620</v>
      </c>
      <c r="F182" s="149" t="s">
        <v>621</v>
      </c>
      <c r="G182" s="150" t="s">
        <v>266</v>
      </c>
      <c r="H182" s="151">
        <v>10</v>
      </c>
      <c r="I182" s="135"/>
      <c r="J182" s="152">
        <f t="shared" si="13"/>
        <v>0</v>
      </c>
      <c r="K182" s="149" t="s">
        <v>1</v>
      </c>
      <c r="L182" s="153"/>
      <c r="M182" s="154" t="s">
        <v>1</v>
      </c>
      <c r="N182" s="155" t="s">
        <v>35</v>
      </c>
      <c r="O182" s="139">
        <v>0</v>
      </c>
      <c r="P182" s="139">
        <f t="shared" si="14"/>
        <v>0</v>
      </c>
      <c r="Q182" s="139">
        <v>0</v>
      </c>
      <c r="R182" s="139">
        <f t="shared" si="15"/>
        <v>0</v>
      </c>
      <c r="S182" s="139">
        <v>0</v>
      </c>
      <c r="T182" s="140">
        <f t="shared" si="16"/>
        <v>0</v>
      </c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41" t="s">
        <v>195</v>
      </c>
      <c r="AS182" s="16"/>
      <c r="AT182" s="141" t="s">
        <v>462</v>
      </c>
      <c r="AU182" s="141" t="s">
        <v>81</v>
      </c>
      <c r="AV182" s="16"/>
      <c r="AW182" s="16"/>
      <c r="AX182" s="16"/>
      <c r="AY182" s="3" t="s">
        <v>163</v>
      </c>
      <c r="AZ182" s="16"/>
      <c r="BA182" s="16"/>
      <c r="BB182" s="16"/>
      <c r="BC182" s="16"/>
      <c r="BD182" s="16"/>
      <c r="BE182" s="142">
        <f t="shared" si="17"/>
        <v>0</v>
      </c>
      <c r="BF182" s="142">
        <f t="shared" si="18"/>
        <v>0</v>
      </c>
      <c r="BG182" s="142">
        <f t="shared" si="19"/>
        <v>0</v>
      </c>
      <c r="BH182" s="142">
        <f t="shared" si="20"/>
        <v>0</v>
      </c>
      <c r="BI182" s="142">
        <f t="shared" si="21"/>
        <v>0</v>
      </c>
      <c r="BJ182" s="3" t="s">
        <v>79</v>
      </c>
      <c r="BK182" s="142">
        <f t="shared" si="22"/>
        <v>0</v>
      </c>
      <c r="BL182" s="3" t="s">
        <v>170</v>
      </c>
      <c r="BM182" s="141" t="s">
        <v>622</v>
      </c>
    </row>
    <row r="183" spans="1:65" ht="16.5" customHeight="1">
      <c r="A183" s="16"/>
      <c r="B183" s="17"/>
      <c r="C183" s="147" t="s">
        <v>409</v>
      </c>
      <c r="D183" s="147" t="s">
        <v>462</v>
      </c>
      <c r="E183" s="148" t="s">
        <v>623</v>
      </c>
      <c r="F183" s="149" t="s">
        <v>624</v>
      </c>
      <c r="G183" s="150" t="s">
        <v>266</v>
      </c>
      <c r="H183" s="151">
        <v>15</v>
      </c>
      <c r="I183" s="135"/>
      <c r="J183" s="152">
        <f t="shared" si="13"/>
        <v>0</v>
      </c>
      <c r="K183" s="149" t="s">
        <v>1</v>
      </c>
      <c r="L183" s="153"/>
      <c r="M183" s="154" t="s">
        <v>1</v>
      </c>
      <c r="N183" s="155" t="s">
        <v>35</v>
      </c>
      <c r="O183" s="139">
        <v>0</v>
      </c>
      <c r="P183" s="139">
        <f t="shared" si="14"/>
        <v>0</v>
      </c>
      <c r="Q183" s="139">
        <v>0</v>
      </c>
      <c r="R183" s="139">
        <f t="shared" si="15"/>
        <v>0</v>
      </c>
      <c r="S183" s="139">
        <v>0</v>
      </c>
      <c r="T183" s="140">
        <f t="shared" si="16"/>
        <v>0</v>
      </c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41" t="s">
        <v>195</v>
      </c>
      <c r="AS183" s="16"/>
      <c r="AT183" s="141" t="s">
        <v>462</v>
      </c>
      <c r="AU183" s="141" t="s">
        <v>81</v>
      </c>
      <c r="AV183" s="16"/>
      <c r="AW183" s="16"/>
      <c r="AX183" s="16"/>
      <c r="AY183" s="3" t="s">
        <v>163</v>
      </c>
      <c r="AZ183" s="16"/>
      <c r="BA183" s="16"/>
      <c r="BB183" s="16"/>
      <c r="BC183" s="16"/>
      <c r="BD183" s="16"/>
      <c r="BE183" s="142">
        <f t="shared" si="17"/>
        <v>0</v>
      </c>
      <c r="BF183" s="142">
        <f t="shared" si="18"/>
        <v>0</v>
      </c>
      <c r="BG183" s="142">
        <f t="shared" si="19"/>
        <v>0</v>
      </c>
      <c r="BH183" s="142">
        <f t="shared" si="20"/>
        <v>0</v>
      </c>
      <c r="BI183" s="142">
        <f t="shared" si="21"/>
        <v>0</v>
      </c>
      <c r="BJ183" s="3" t="s">
        <v>79</v>
      </c>
      <c r="BK183" s="142">
        <f t="shared" si="22"/>
        <v>0</v>
      </c>
      <c r="BL183" s="3" t="s">
        <v>170</v>
      </c>
      <c r="BM183" s="141" t="s">
        <v>625</v>
      </c>
    </row>
    <row r="184" spans="1:65" ht="16.5" customHeight="1">
      <c r="A184" s="16"/>
      <c r="B184" s="17"/>
      <c r="C184" s="147" t="s">
        <v>413</v>
      </c>
      <c r="D184" s="147" t="s">
        <v>462</v>
      </c>
      <c r="E184" s="148" t="s">
        <v>626</v>
      </c>
      <c r="F184" s="149" t="s">
        <v>627</v>
      </c>
      <c r="G184" s="150" t="s">
        <v>266</v>
      </c>
      <c r="H184" s="151">
        <v>80</v>
      </c>
      <c r="I184" s="135"/>
      <c r="J184" s="152">
        <f t="shared" si="13"/>
        <v>0</v>
      </c>
      <c r="K184" s="149" t="s">
        <v>1</v>
      </c>
      <c r="L184" s="153"/>
      <c r="M184" s="154" t="s">
        <v>1</v>
      </c>
      <c r="N184" s="155" t="s">
        <v>35</v>
      </c>
      <c r="O184" s="139">
        <v>0</v>
      </c>
      <c r="P184" s="139">
        <f t="shared" si="14"/>
        <v>0</v>
      </c>
      <c r="Q184" s="139">
        <v>0</v>
      </c>
      <c r="R184" s="139">
        <f t="shared" si="15"/>
        <v>0</v>
      </c>
      <c r="S184" s="139">
        <v>0</v>
      </c>
      <c r="T184" s="140">
        <f t="shared" si="16"/>
        <v>0</v>
      </c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41" t="s">
        <v>195</v>
      </c>
      <c r="AS184" s="16"/>
      <c r="AT184" s="141" t="s">
        <v>462</v>
      </c>
      <c r="AU184" s="141" t="s">
        <v>81</v>
      </c>
      <c r="AV184" s="16"/>
      <c r="AW184" s="16"/>
      <c r="AX184" s="16"/>
      <c r="AY184" s="3" t="s">
        <v>163</v>
      </c>
      <c r="AZ184" s="16"/>
      <c r="BA184" s="16"/>
      <c r="BB184" s="16"/>
      <c r="BC184" s="16"/>
      <c r="BD184" s="16"/>
      <c r="BE184" s="142">
        <f t="shared" si="17"/>
        <v>0</v>
      </c>
      <c r="BF184" s="142">
        <f t="shared" si="18"/>
        <v>0</v>
      </c>
      <c r="BG184" s="142">
        <f t="shared" si="19"/>
        <v>0</v>
      </c>
      <c r="BH184" s="142">
        <f t="shared" si="20"/>
        <v>0</v>
      </c>
      <c r="BI184" s="142">
        <f t="shared" si="21"/>
        <v>0</v>
      </c>
      <c r="BJ184" s="3" t="s">
        <v>79</v>
      </c>
      <c r="BK184" s="142">
        <f t="shared" si="22"/>
        <v>0</v>
      </c>
      <c r="BL184" s="3" t="s">
        <v>170</v>
      </c>
      <c r="BM184" s="141" t="s">
        <v>628</v>
      </c>
    </row>
    <row r="185" spans="1:65" ht="16.5" customHeight="1">
      <c r="A185" s="16"/>
      <c r="B185" s="17"/>
      <c r="C185" s="147" t="s">
        <v>421</v>
      </c>
      <c r="D185" s="147" t="s">
        <v>462</v>
      </c>
      <c r="E185" s="148" t="s">
        <v>629</v>
      </c>
      <c r="F185" s="149" t="s">
        <v>630</v>
      </c>
      <c r="G185" s="150" t="s">
        <v>266</v>
      </c>
      <c r="H185" s="151">
        <v>20</v>
      </c>
      <c r="I185" s="135"/>
      <c r="J185" s="152">
        <f t="shared" si="13"/>
        <v>0</v>
      </c>
      <c r="K185" s="149" t="s">
        <v>1</v>
      </c>
      <c r="L185" s="153"/>
      <c r="M185" s="154" t="s">
        <v>1</v>
      </c>
      <c r="N185" s="155" t="s">
        <v>35</v>
      </c>
      <c r="O185" s="139">
        <v>0</v>
      </c>
      <c r="P185" s="139">
        <f t="shared" si="14"/>
        <v>0</v>
      </c>
      <c r="Q185" s="139">
        <v>0</v>
      </c>
      <c r="R185" s="139">
        <f t="shared" si="15"/>
        <v>0</v>
      </c>
      <c r="S185" s="139">
        <v>0</v>
      </c>
      <c r="T185" s="140">
        <f t="shared" si="16"/>
        <v>0</v>
      </c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41" t="s">
        <v>195</v>
      </c>
      <c r="AS185" s="16"/>
      <c r="AT185" s="141" t="s">
        <v>462</v>
      </c>
      <c r="AU185" s="141" t="s">
        <v>81</v>
      </c>
      <c r="AV185" s="16"/>
      <c r="AW185" s="16"/>
      <c r="AX185" s="16"/>
      <c r="AY185" s="3" t="s">
        <v>163</v>
      </c>
      <c r="AZ185" s="16"/>
      <c r="BA185" s="16"/>
      <c r="BB185" s="16"/>
      <c r="BC185" s="16"/>
      <c r="BD185" s="16"/>
      <c r="BE185" s="142">
        <f t="shared" si="17"/>
        <v>0</v>
      </c>
      <c r="BF185" s="142">
        <f t="shared" si="18"/>
        <v>0</v>
      </c>
      <c r="BG185" s="142">
        <f t="shared" si="19"/>
        <v>0</v>
      </c>
      <c r="BH185" s="142">
        <f t="shared" si="20"/>
        <v>0</v>
      </c>
      <c r="BI185" s="142">
        <f t="shared" si="21"/>
        <v>0</v>
      </c>
      <c r="BJ185" s="3" t="s">
        <v>79</v>
      </c>
      <c r="BK185" s="142">
        <f t="shared" si="22"/>
        <v>0</v>
      </c>
      <c r="BL185" s="3" t="s">
        <v>170</v>
      </c>
      <c r="BM185" s="141" t="s">
        <v>631</v>
      </c>
    </row>
    <row r="186" spans="1:65" ht="16.5" customHeight="1">
      <c r="A186" s="16"/>
      <c r="B186" s="17"/>
      <c r="C186" s="147" t="s">
        <v>427</v>
      </c>
      <c r="D186" s="147" t="s">
        <v>462</v>
      </c>
      <c r="E186" s="148" t="s">
        <v>632</v>
      </c>
      <c r="F186" s="149" t="s">
        <v>633</v>
      </c>
      <c r="G186" s="150" t="s">
        <v>266</v>
      </c>
      <c r="H186" s="151">
        <v>90</v>
      </c>
      <c r="I186" s="135"/>
      <c r="J186" s="152">
        <f t="shared" si="13"/>
        <v>0</v>
      </c>
      <c r="K186" s="149" t="s">
        <v>1</v>
      </c>
      <c r="L186" s="153"/>
      <c r="M186" s="154" t="s">
        <v>1</v>
      </c>
      <c r="N186" s="155" t="s">
        <v>35</v>
      </c>
      <c r="O186" s="139">
        <v>0</v>
      </c>
      <c r="P186" s="139">
        <f t="shared" si="14"/>
        <v>0</v>
      </c>
      <c r="Q186" s="139">
        <v>0</v>
      </c>
      <c r="R186" s="139">
        <f t="shared" si="15"/>
        <v>0</v>
      </c>
      <c r="S186" s="139">
        <v>0</v>
      </c>
      <c r="T186" s="140">
        <f t="shared" si="16"/>
        <v>0</v>
      </c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41" t="s">
        <v>195</v>
      </c>
      <c r="AS186" s="16"/>
      <c r="AT186" s="141" t="s">
        <v>462</v>
      </c>
      <c r="AU186" s="141" t="s">
        <v>81</v>
      </c>
      <c r="AV186" s="16"/>
      <c r="AW186" s="16"/>
      <c r="AX186" s="16"/>
      <c r="AY186" s="3" t="s">
        <v>163</v>
      </c>
      <c r="AZ186" s="16"/>
      <c r="BA186" s="16"/>
      <c r="BB186" s="16"/>
      <c r="BC186" s="16"/>
      <c r="BD186" s="16"/>
      <c r="BE186" s="142">
        <f t="shared" si="17"/>
        <v>0</v>
      </c>
      <c r="BF186" s="142">
        <f t="shared" si="18"/>
        <v>0</v>
      </c>
      <c r="BG186" s="142">
        <f t="shared" si="19"/>
        <v>0</v>
      </c>
      <c r="BH186" s="142">
        <f t="shared" si="20"/>
        <v>0</v>
      </c>
      <c r="BI186" s="142">
        <f t="shared" si="21"/>
        <v>0</v>
      </c>
      <c r="BJ186" s="3" t="s">
        <v>79</v>
      </c>
      <c r="BK186" s="142">
        <f t="shared" si="22"/>
        <v>0</v>
      </c>
      <c r="BL186" s="3" t="s">
        <v>170</v>
      </c>
      <c r="BM186" s="141" t="s">
        <v>634</v>
      </c>
    </row>
    <row r="187" spans="1:65" ht="21.75" customHeight="1">
      <c r="A187" s="16"/>
      <c r="B187" s="17"/>
      <c r="C187" s="147" t="s">
        <v>433</v>
      </c>
      <c r="D187" s="147" t="s">
        <v>462</v>
      </c>
      <c r="E187" s="148" t="s">
        <v>635</v>
      </c>
      <c r="F187" s="149" t="s">
        <v>636</v>
      </c>
      <c r="G187" s="150" t="s">
        <v>266</v>
      </c>
      <c r="H187" s="151">
        <v>2401</v>
      </c>
      <c r="I187" s="135"/>
      <c r="J187" s="152">
        <f t="shared" si="13"/>
        <v>0</v>
      </c>
      <c r="K187" s="149" t="s">
        <v>1</v>
      </c>
      <c r="L187" s="153"/>
      <c r="M187" s="154" t="s">
        <v>1</v>
      </c>
      <c r="N187" s="155" t="s">
        <v>35</v>
      </c>
      <c r="O187" s="139">
        <v>0</v>
      </c>
      <c r="P187" s="139">
        <f t="shared" si="14"/>
        <v>0</v>
      </c>
      <c r="Q187" s="139">
        <v>0</v>
      </c>
      <c r="R187" s="139">
        <f t="shared" si="15"/>
        <v>0</v>
      </c>
      <c r="S187" s="139">
        <v>0</v>
      </c>
      <c r="T187" s="140">
        <f t="shared" si="16"/>
        <v>0</v>
      </c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41" t="s">
        <v>195</v>
      </c>
      <c r="AS187" s="16"/>
      <c r="AT187" s="141" t="s">
        <v>462</v>
      </c>
      <c r="AU187" s="141" t="s">
        <v>81</v>
      </c>
      <c r="AV187" s="16"/>
      <c r="AW187" s="16"/>
      <c r="AX187" s="16"/>
      <c r="AY187" s="3" t="s">
        <v>163</v>
      </c>
      <c r="AZ187" s="16"/>
      <c r="BA187" s="16"/>
      <c r="BB187" s="16"/>
      <c r="BC187" s="16"/>
      <c r="BD187" s="16"/>
      <c r="BE187" s="142">
        <f t="shared" si="17"/>
        <v>0</v>
      </c>
      <c r="BF187" s="142">
        <f t="shared" si="18"/>
        <v>0</v>
      </c>
      <c r="BG187" s="142">
        <f t="shared" si="19"/>
        <v>0</v>
      </c>
      <c r="BH187" s="142">
        <f t="shared" si="20"/>
        <v>0</v>
      </c>
      <c r="BI187" s="142">
        <f t="shared" si="21"/>
        <v>0</v>
      </c>
      <c r="BJ187" s="3" t="s">
        <v>79</v>
      </c>
      <c r="BK187" s="142">
        <f t="shared" si="22"/>
        <v>0</v>
      </c>
      <c r="BL187" s="3" t="s">
        <v>170</v>
      </c>
      <c r="BM187" s="141" t="s">
        <v>637</v>
      </c>
    </row>
    <row r="188" spans="1:65" ht="24" customHeight="1">
      <c r="A188" s="16"/>
      <c r="B188" s="17"/>
      <c r="C188" s="147" t="s">
        <v>437</v>
      </c>
      <c r="D188" s="147" t="s">
        <v>462</v>
      </c>
      <c r="E188" s="148" t="s">
        <v>638</v>
      </c>
      <c r="F188" s="149" t="s">
        <v>639</v>
      </c>
      <c r="G188" s="150" t="s">
        <v>209</v>
      </c>
      <c r="H188" s="151">
        <v>1</v>
      </c>
      <c r="I188" s="135"/>
      <c r="J188" s="152">
        <f t="shared" si="13"/>
        <v>0</v>
      </c>
      <c r="K188" s="149" t="s">
        <v>1</v>
      </c>
      <c r="L188" s="153"/>
      <c r="M188" s="154" t="s">
        <v>1</v>
      </c>
      <c r="N188" s="155" t="s">
        <v>35</v>
      </c>
      <c r="O188" s="139">
        <v>0</v>
      </c>
      <c r="P188" s="139">
        <f t="shared" si="14"/>
        <v>0</v>
      </c>
      <c r="Q188" s="139">
        <v>0</v>
      </c>
      <c r="R188" s="139">
        <f t="shared" si="15"/>
        <v>0</v>
      </c>
      <c r="S188" s="139">
        <v>0</v>
      </c>
      <c r="T188" s="140">
        <f t="shared" si="16"/>
        <v>0</v>
      </c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41" t="s">
        <v>195</v>
      </c>
      <c r="AS188" s="16"/>
      <c r="AT188" s="141" t="s">
        <v>462</v>
      </c>
      <c r="AU188" s="141" t="s">
        <v>81</v>
      </c>
      <c r="AV188" s="16"/>
      <c r="AW188" s="16"/>
      <c r="AX188" s="16"/>
      <c r="AY188" s="3" t="s">
        <v>163</v>
      </c>
      <c r="AZ188" s="16"/>
      <c r="BA188" s="16"/>
      <c r="BB188" s="16"/>
      <c r="BC188" s="16"/>
      <c r="BD188" s="16"/>
      <c r="BE188" s="142">
        <f t="shared" si="17"/>
        <v>0</v>
      </c>
      <c r="BF188" s="142">
        <f t="shared" si="18"/>
        <v>0</v>
      </c>
      <c r="BG188" s="142">
        <f t="shared" si="19"/>
        <v>0</v>
      </c>
      <c r="BH188" s="142">
        <f t="shared" si="20"/>
        <v>0</v>
      </c>
      <c r="BI188" s="142">
        <f t="shared" si="21"/>
        <v>0</v>
      </c>
      <c r="BJ188" s="3" t="s">
        <v>79</v>
      </c>
      <c r="BK188" s="142">
        <f t="shared" si="22"/>
        <v>0</v>
      </c>
      <c r="BL188" s="3" t="s">
        <v>170</v>
      </c>
      <c r="BM188" s="141" t="s">
        <v>640</v>
      </c>
    </row>
    <row r="189" spans="1:65" ht="16.5" customHeight="1">
      <c r="A189" s="16"/>
      <c r="B189" s="17"/>
      <c r="C189" s="147" t="s">
        <v>443</v>
      </c>
      <c r="D189" s="147" t="s">
        <v>462</v>
      </c>
      <c r="E189" s="148" t="s">
        <v>641</v>
      </c>
      <c r="F189" s="149" t="s">
        <v>642</v>
      </c>
      <c r="G189" s="150" t="s">
        <v>209</v>
      </c>
      <c r="H189" s="151">
        <v>10</v>
      </c>
      <c r="I189" s="135"/>
      <c r="J189" s="152">
        <f t="shared" si="13"/>
        <v>0</v>
      </c>
      <c r="K189" s="149" t="s">
        <v>1</v>
      </c>
      <c r="L189" s="153"/>
      <c r="M189" s="154" t="s">
        <v>1</v>
      </c>
      <c r="N189" s="155" t="s">
        <v>35</v>
      </c>
      <c r="O189" s="139">
        <v>0</v>
      </c>
      <c r="P189" s="139">
        <f t="shared" si="14"/>
        <v>0</v>
      </c>
      <c r="Q189" s="139">
        <v>0</v>
      </c>
      <c r="R189" s="139">
        <f t="shared" si="15"/>
        <v>0</v>
      </c>
      <c r="S189" s="139">
        <v>0</v>
      </c>
      <c r="T189" s="140">
        <f t="shared" si="16"/>
        <v>0</v>
      </c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41" t="s">
        <v>195</v>
      </c>
      <c r="AS189" s="16"/>
      <c r="AT189" s="141" t="s">
        <v>462</v>
      </c>
      <c r="AU189" s="141" t="s">
        <v>81</v>
      </c>
      <c r="AV189" s="16"/>
      <c r="AW189" s="16"/>
      <c r="AX189" s="16"/>
      <c r="AY189" s="3" t="s">
        <v>163</v>
      </c>
      <c r="AZ189" s="16"/>
      <c r="BA189" s="16"/>
      <c r="BB189" s="16"/>
      <c r="BC189" s="16"/>
      <c r="BD189" s="16"/>
      <c r="BE189" s="142">
        <f t="shared" si="17"/>
        <v>0</v>
      </c>
      <c r="BF189" s="142">
        <f t="shared" si="18"/>
        <v>0</v>
      </c>
      <c r="BG189" s="142">
        <f t="shared" si="19"/>
        <v>0</v>
      </c>
      <c r="BH189" s="142">
        <f t="shared" si="20"/>
        <v>0</v>
      </c>
      <c r="BI189" s="142">
        <f t="shared" si="21"/>
        <v>0</v>
      </c>
      <c r="BJ189" s="3" t="s">
        <v>79</v>
      </c>
      <c r="BK189" s="142">
        <f t="shared" si="22"/>
        <v>0</v>
      </c>
      <c r="BL189" s="3" t="s">
        <v>170</v>
      </c>
      <c r="BM189" s="141" t="s">
        <v>643</v>
      </c>
    </row>
    <row r="190" spans="1:65" ht="16.5" customHeight="1">
      <c r="A190" s="16"/>
      <c r="B190" s="17"/>
      <c r="C190" s="147" t="s">
        <v>449</v>
      </c>
      <c r="D190" s="147" t="s">
        <v>462</v>
      </c>
      <c r="E190" s="148" t="s">
        <v>644</v>
      </c>
      <c r="F190" s="149" t="s">
        <v>645</v>
      </c>
      <c r="G190" s="150" t="s">
        <v>209</v>
      </c>
      <c r="H190" s="151">
        <v>7</v>
      </c>
      <c r="I190" s="135"/>
      <c r="J190" s="152">
        <f t="shared" si="13"/>
        <v>0</v>
      </c>
      <c r="K190" s="149" t="s">
        <v>1</v>
      </c>
      <c r="L190" s="153"/>
      <c r="M190" s="154" t="s">
        <v>1</v>
      </c>
      <c r="N190" s="155" t="s">
        <v>35</v>
      </c>
      <c r="O190" s="139">
        <v>0</v>
      </c>
      <c r="P190" s="139">
        <f t="shared" si="14"/>
        <v>0</v>
      </c>
      <c r="Q190" s="139">
        <v>0</v>
      </c>
      <c r="R190" s="139">
        <f t="shared" si="15"/>
        <v>0</v>
      </c>
      <c r="S190" s="139">
        <v>0</v>
      </c>
      <c r="T190" s="140">
        <f t="shared" si="16"/>
        <v>0</v>
      </c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41" t="s">
        <v>195</v>
      </c>
      <c r="AS190" s="16"/>
      <c r="AT190" s="141" t="s">
        <v>462</v>
      </c>
      <c r="AU190" s="141" t="s">
        <v>81</v>
      </c>
      <c r="AV190" s="16"/>
      <c r="AW190" s="16"/>
      <c r="AX190" s="16"/>
      <c r="AY190" s="3" t="s">
        <v>163</v>
      </c>
      <c r="AZ190" s="16"/>
      <c r="BA190" s="16"/>
      <c r="BB190" s="16"/>
      <c r="BC190" s="16"/>
      <c r="BD190" s="16"/>
      <c r="BE190" s="142">
        <f t="shared" si="17"/>
        <v>0</v>
      </c>
      <c r="BF190" s="142">
        <f t="shared" si="18"/>
        <v>0</v>
      </c>
      <c r="BG190" s="142">
        <f t="shared" si="19"/>
        <v>0</v>
      </c>
      <c r="BH190" s="142">
        <f t="shared" si="20"/>
        <v>0</v>
      </c>
      <c r="BI190" s="142">
        <f t="shared" si="21"/>
        <v>0</v>
      </c>
      <c r="BJ190" s="3" t="s">
        <v>79</v>
      </c>
      <c r="BK190" s="142">
        <f t="shared" si="22"/>
        <v>0</v>
      </c>
      <c r="BL190" s="3" t="s">
        <v>170</v>
      </c>
      <c r="BM190" s="141" t="s">
        <v>646</v>
      </c>
    </row>
    <row r="191" spans="1:65" ht="16.5" customHeight="1">
      <c r="A191" s="16"/>
      <c r="B191" s="17"/>
      <c r="C191" s="147" t="s">
        <v>647</v>
      </c>
      <c r="D191" s="147" t="s">
        <v>462</v>
      </c>
      <c r="E191" s="148" t="s">
        <v>648</v>
      </c>
      <c r="F191" s="149" t="s">
        <v>649</v>
      </c>
      <c r="G191" s="150" t="s">
        <v>209</v>
      </c>
      <c r="H191" s="151">
        <v>7</v>
      </c>
      <c r="I191" s="135"/>
      <c r="J191" s="152">
        <f t="shared" si="13"/>
        <v>0</v>
      </c>
      <c r="K191" s="149" t="s">
        <v>1</v>
      </c>
      <c r="L191" s="153"/>
      <c r="M191" s="154" t="s">
        <v>1</v>
      </c>
      <c r="N191" s="155" t="s">
        <v>35</v>
      </c>
      <c r="O191" s="139">
        <v>0</v>
      </c>
      <c r="P191" s="139">
        <f t="shared" si="14"/>
        <v>0</v>
      </c>
      <c r="Q191" s="139">
        <v>0</v>
      </c>
      <c r="R191" s="139">
        <f t="shared" si="15"/>
        <v>0</v>
      </c>
      <c r="S191" s="139">
        <v>0</v>
      </c>
      <c r="T191" s="140">
        <f t="shared" si="16"/>
        <v>0</v>
      </c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41" t="s">
        <v>195</v>
      </c>
      <c r="AS191" s="16"/>
      <c r="AT191" s="141" t="s">
        <v>462</v>
      </c>
      <c r="AU191" s="141" t="s">
        <v>81</v>
      </c>
      <c r="AV191" s="16"/>
      <c r="AW191" s="16"/>
      <c r="AX191" s="16"/>
      <c r="AY191" s="3" t="s">
        <v>163</v>
      </c>
      <c r="AZ191" s="16"/>
      <c r="BA191" s="16"/>
      <c r="BB191" s="16"/>
      <c r="BC191" s="16"/>
      <c r="BD191" s="16"/>
      <c r="BE191" s="142">
        <f t="shared" si="17"/>
        <v>0</v>
      </c>
      <c r="BF191" s="142">
        <f t="shared" si="18"/>
        <v>0</v>
      </c>
      <c r="BG191" s="142">
        <f t="shared" si="19"/>
        <v>0</v>
      </c>
      <c r="BH191" s="142">
        <f t="shared" si="20"/>
        <v>0</v>
      </c>
      <c r="BI191" s="142">
        <f t="shared" si="21"/>
        <v>0</v>
      </c>
      <c r="BJ191" s="3" t="s">
        <v>79</v>
      </c>
      <c r="BK191" s="142">
        <f t="shared" si="22"/>
        <v>0</v>
      </c>
      <c r="BL191" s="3" t="s">
        <v>170</v>
      </c>
      <c r="BM191" s="141" t="s">
        <v>650</v>
      </c>
    </row>
    <row r="192" spans="1:65" ht="16.5" customHeight="1">
      <c r="A192" s="16"/>
      <c r="B192" s="17"/>
      <c r="C192" s="147" t="s">
        <v>651</v>
      </c>
      <c r="D192" s="147" t="s">
        <v>462</v>
      </c>
      <c r="E192" s="148" t="s">
        <v>652</v>
      </c>
      <c r="F192" s="149" t="s">
        <v>653</v>
      </c>
      <c r="G192" s="150" t="s">
        <v>209</v>
      </c>
      <c r="H192" s="151">
        <v>7</v>
      </c>
      <c r="I192" s="135"/>
      <c r="J192" s="152">
        <f t="shared" si="13"/>
        <v>0</v>
      </c>
      <c r="K192" s="149" t="s">
        <v>1</v>
      </c>
      <c r="L192" s="153"/>
      <c r="M192" s="154" t="s">
        <v>1</v>
      </c>
      <c r="N192" s="155" t="s">
        <v>35</v>
      </c>
      <c r="O192" s="139">
        <v>0</v>
      </c>
      <c r="P192" s="139">
        <f t="shared" si="14"/>
        <v>0</v>
      </c>
      <c r="Q192" s="139">
        <v>0</v>
      </c>
      <c r="R192" s="139">
        <f t="shared" si="15"/>
        <v>0</v>
      </c>
      <c r="S192" s="139">
        <v>0</v>
      </c>
      <c r="T192" s="140">
        <f t="shared" si="16"/>
        <v>0</v>
      </c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41" t="s">
        <v>195</v>
      </c>
      <c r="AS192" s="16"/>
      <c r="AT192" s="141" t="s">
        <v>462</v>
      </c>
      <c r="AU192" s="141" t="s">
        <v>81</v>
      </c>
      <c r="AV192" s="16"/>
      <c r="AW192" s="16"/>
      <c r="AX192" s="16"/>
      <c r="AY192" s="3" t="s">
        <v>163</v>
      </c>
      <c r="AZ192" s="16"/>
      <c r="BA192" s="16"/>
      <c r="BB192" s="16"/>
      <c r="BC192" s="16"/>
      <c r="BD192" s="16"/>
      <c r="BE192" s="142">
        <f t="shared" si="17"/>
        <v>0</v>
      </c>
      <c r="BF192" s="142">
        <f t="shared" si="18"/>
        <v>0</v>
      </c>
      <c r="BG192" s="142">
        <f t="shared" si="19"/>
        <v>0</v>
      </c>
      <c r="BH192" s="142">
        <f t="shared" si="20"/>
        <v>0</v>
      </c>
      <c r="BI192" s="142">
        <f t="shared" si="21"/>
        <v>0</v>
      </c>
      <c r="BJ192" s="3" t="s">
        <v>79</v>
      </c>
      <c r="BK192" s="142">
        <f t="shared" si="22"/>
        <v>0</v>
      </c>
      <c r="BL192" s="3" t="s">
        <v>170</v>
      </c>
      <c r="BM192" s="141" t="s">
        <v>654</v>
      </c>
    </row>
    <row r="193" spans="1:65" ht="16.5" customHeight="1">
      <c r="A193" s="16"/>
      <c r="B193" s="17"/>
      <c r="C193" s="147" t="s">
        <v>655</v>
      </c>
      <c r="D193" s="147" t="s">
        <v>462</v>
      </c>
      <c r="E193" s="148" t="s">
        <v>656</v>
      </c>
      <c r="F193" s="149" t="s">
        <v>657</v>
      </c>
      <c r="G193" s="150" t="s">
        <v>209</v>
      </c>
      <c r="H193" s="151">
        <v>1</v>
      </c>
      <c r="I193" s="135"/>
      <c r="J193" s="152">
        <f t="shared" si="13"/>
        <v>0</v>
      </c>
      <c r="K193" s="149" t="s">
        <v>1</v>
      </c>
      <c r="L193" s="153"/>
      <c r="M193" s="154" t="s">
        <v>1</v>
      </c>
      <c r="N193" s="155" t="s">
        <v>35</v>
      </c>
      <c r="O193" s="139">
        <v>0</v>
      </c>
      <c r="P193" s="139">
        <f t="shared" si="14"/>
        <v>0</v>
      </c>
      <c r="Q193" s="139">
        <v>0</v>
      </c>
      <c r="R193" s="139">
        <f t="shared" si="15"/>
        <v>0</v>
      </c>
      <c r="S193" s="139">
        <v>0</v>
      </c>
      <c r="T193" s="140">
        <f t="shared" si="16"/>
        <v>0</v>
      </c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41" t="s">
        <v>195</v>
      </c>
      <c r="AS193" s="16"/>
      <c r="AT193" s="141" t="s">
        <v>462</v>
      </c>
      <c r="AU193" s="141" t="s">
        <v>81</v>
      </c>
      <c r="AV193" s="16"/>
      <c r="AW193" s="16"/>
      <c r="AX193" s="16"/>
      <c r="AY193" s="3" t="s">
        <v>163</v>
      </c>
      <c r="AZ193" s="16"/>
      <c r="BA193" s="16"/>
      <c r="BB193" s="16"/>
      <c r="BC193" s="16"/>
      <c r="BD193" s="16"/>
      <c r="BE193" s="142">
        <f t="shared" si="17"/>
        <v>0</v>
      </c>
      <c r="BF193" s="142">
        <f t="shared" si="18"/>
        <v>0</v>
      </c>
      <c r="BG193" s="142">
        <f t="shared" si="19"/>
        <v>0</v>
      </c>
      <c r="BH193" s="142">
        <f t="shared" si="20"/>
        <v>0</v>
      </c>
      <c r="BI193" s="142">
        <f t="shared" si="21"/>
        <v>0</v>
      </c>
      <c r="BJ193" s="3" t="s">
        <v>79</v>
      </c>
      <c r="BK193" s="142">
        <f t="shared" si="22"/>
        <v>0</v>
      </c>
      <c r="BL193" s="3" t="s">
        <v>170</v>
      </c>
      <c r="BM193" s="141" t="s">
        <v>658</v>
      </c>
    </row>
    <row r="194" spans="1:65" ht="16.5" customHeight="1">
      <c r="A194" s="16"/>
      <c r="B194" s="17"/>
      <c r="C194" s="147" t="s">
        <v>659</v>
      </c>
      <c r="D194" s="147" t="s">
        <v>462</v>
      </c>
      <c r="E194" s="148" t="s">
        <v>660</v>
      </c>
      <c r="F194" s="149" t="s">
        <v>661</v>
      </c>
      <c r="G194" s="150" t="s">
        <v>209</v>
      </c>
      <c r="H194" s="151">
        <v>1</v>
      </c>
      <c r="I194" s="135"/>
      <c r="J194" s="152">
        <f t="shared" si="13"/>
        <v>0</v>
      </c>
      <c r="K194" s="149" t="s">
        <v>1</v>
      </c>
      <c r="L194" s="153"/>
      <c r="M194" s="154" t="s">
        <v>1</v>
      </c>
      <c r="N194" s="155" t="s">
        <v>35</v>
      </c>
      <c r="O194" s="139">
        <v>0</v>
      </c>
      <c r="P194" s="139">
        <f t="shared" si="14"/>
        <v>0</v>
      </c>
      <c r="Q194" s="139">
        <v>0</v>
      </c>
      <c r="R194" s="139">
        <f t="shared" si="15"/>
        <v>0</v>
      </c>
      <c r="S194" s="139">
        <v>0</v>
      </c>
      <c r="T194" s="140">
        <f t="shared" si="16"/>
        <v>0</v>
      </c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41" t="s">
        <v>195</v>
      </c>
      <c r="AS194" s="16"/>
      <c r="AT194" s="141" t="s">
        <v>462</v>
      </c>
      <c r="AU194" s="141" t="s">
        <v>81</v>
      </c>
      <c r="AV194" s="16"/>
      <c r="AW194" s="16"/>
      <c r="AX194" s="16"/>
      <c r="AY194" s="3" t="s">
        <v>163</v>
      </c>
      <c r="AZ194" s="16"/>
      <c r="BA194" s="16"/>
      <c r="BB194" s="16"/>
      <c r="BC194" s="16"/>
      <c r="BD194" s="16"/>
      <c r="BE194" s="142">
        <f t="shared" si="17"/>
        <v>0</v>
      </c>
      <c r="BF194" s="142">
        <f t="shared" si="18"/>
        <v>0</v>
      </c>
      <c r="BG194" s="142">
        <f t="shared" si="19"/>
        <v>0</v>
      </c>
      <c r="BH194" s="142">
        <f t="shared" si="20"/>
        <v>0</v>
      </c>
      <c r="BI194" s="142">
        <f t="shared" si="21"/>
        <v>0</v>
      </c>
      <c r="BJ194" s="3" t="s">
        <v>79</v>
      </c>
      <c r="BK194" s="142">
        <f t="shared" si="22"/>
        <v>0</v>
      </c>
      <c r="BL194" s="3" t="s">
        <v>170</v>
      </c>
      <c r="BM194" s="141" t="s">
        <v>662</v>
      </c>
    </row>
    <row r="195" spans="1:65" ht="16.5" customHeight="1">
      <c r="A195" s="16"/>
      <c r="B195" s="17"/>
      <c r="C195" s="147" t="s">
        <v>663</v>
      </c>
      <c r="D195" s="147" t="s">
        <v>462</v>
      </c>
      <c r="E195" s="148" t="s">
        <v>652</v>
      </c>
      <c r="F195" s="149" t="s">
        <v>653</v>
      </c>
      <c r="G195" s="150" t="s">
        <v>209</v>
      </c>
      <c r="H195" s="151">
        <v>1</v>
      </c>
      <c r="I195" s="135"/>
      <c r="J195" s="152">
        <f t="shared" si="13"/>
        <v>0</v>
      </c>
      <c r="K195" s="149" t="s">
        <v>1</v>
      </c>
      <c r="L195" s="153"/>
      <c r="M195" s="154" t="s">
        <v>1</v>
      </c>
      <c r="N195" s="155" t="s">
        <v>35</v>
      </c>
      <c r="O195" s="139">
        <v>0</v>
      </c>
      <c r="P195" s="139">
        <f t="shared" si="14"/>
        <v>0</v>
      </c>
      <c r="Q195" s="139">
        <v>0</v>
      </c>
      <c r="R195" s="139">
        <f t="shared" si="15"/>
        <v>0</v>
      </c>
      <c r="S195" s="139">
        <v>0</v>
      </c>
      <c r="T195" s="140">
        <f t="shared" si="16"/>
        <v>0</v>
      </c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41" t="s">
        <v>195</v>
      </c>
      <c r="AS195" s="16"/>
      <c r="AT195" s="141" t="s">
        <v>462</v>
      </c>
      <c r="AU195" s="141" t="s">
        <v>81</v>
      </c>
      <c r="AV195" s="16"/>
      <c r="AW195" s="16"/>
      <c r="AX195" s="16"/>
      <c r="AY195" s="3" t="s">
        <v>163</v>
      </c>
      <c r="AZ195" s="16"/>
      <c r="BA195" s="16"/>
      <c r="BB195" s="16"/>
      <c r="BC195" s="16"/>
      <c r="BD195" s="16"/>
      <c r="BE195" s="142">
        <f t="shared" si="17"/>
        <v>0</v>
      </c>
      <c r="BF195" s="142">
        <f t="shared" si="18"/>
        <v>0</v>
      </c>
      <c r="BG195" s="142">
        <f t="shared" si="19"/>
        <v>0</v>
      </c>
      <c r="BH195" s="142">
        <f t="shared" si="20"/>
        <v>0</v>
      </c>
      <c r="BI195" s="142">
        <f t="shared" si="21"/>
        <v>0</v>
      </c>
      <c r="BJ195" s="3" t="s">
        <v>79</v>
      </c>
      <c r="BK195" s="142">
        <f t="shared" si="22"/>
        <v>0</v>
      </c>
      <c r="BL195" s="3" t="s">
        <v>170</v>
      </c>
      <c r="BM195" s="141" t="s">
        <v>664</v>
      </c>
    </row>
    <row r="196" spans="1:65" ht="16.5" customHeight="1">
      <c r="A196" s="16"/>
      <c r="B196" s="17"/>
      <c r="C196" s="147" t="s">
        <v>665</v>
      </c>
      <c r="D196" s="147" t="s">
        <v>462</v>
      </c>
      <c r="E196" s="148" t="s">
        <v>666</v>
      </c>
      <c r="F196" s="149" t="s">
        <v>667</v>
      </c>
      <c r="G196" s="150" t="s">
        <v>209</v>
      </c>
      <c r="H196" s="151">
        <v>4</v>
      </c>
      <c r="I196" s="135"/>
      <c r="J196" s="152">
        <f t="shared" si="13"/>
        <v>0</v>
      </c>
      <c r="K196" s="149" t="s">
        <v>1</v>
      </c>
      <c r="L196" s="153"/>
      <c r="M196" s="154" t="s">
        <v>1</v>
      </c>
      <c r="N196" s="155" t="s">
        <v>35</v>
      </c>
      <c r="O196" s="139">
        <v>0</v>
      </c>
      <c r="P196" s="139">
        <f t="shared" si="14"/>
        <v>0</v>
      </c>
      <c r="Q196" s="139">
        <v>0</v>
      </c>
      <c r="R196" s="139">
        <f t="shared" si="15"/>
        <v>0</v>
      </c>
      <c r="S196" s="139">
        <v>0</v>
      </c>
      <c r="T196" s="140">
        <f t="shared" si="16"/>
        <v>0</v>
      </c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41" t="s">
        <v>195</v>
      </c>
      <c r="AS196" s="16"/>
      <c r="AT196" s="141" t="s">
        <v>462</v>
      </c>
      <c r="AU196" s="141" t="s">
        <v>81</v>
      </c>
      <c r="AV196" s="16"/>
      <c r="AW196" s="16"/>
      <c r="AX196" s="16"/>
      <c r="AY196" s="3" t="s">
        <v>163</v>
      </c>
      <c r="AZ196" s="16"/>
      <c r="BA196" s="16"/>
      <c r="BB196" s="16"/>
      <c r="BC196" s="16"/>
      <c r="BD196" s="16"/>
      <c r="BE196" s="142">
        <f t="shared" si="17"/>
        <v>0</v>
      </c>
      <c r="BF196" s="142">
        <f t="shared" si="18"/>
        <v>0</v>
      </c>
      <c r="BG196" s="142">
        <f t="shared" si="19"/>
        <v>0</v>
      </c>
      <c r="BH196" s="142">
        <f t="shared" si="20"/>
        <v>0</v>
      </c>
      <c r="BI196" s="142">
        <f t="shared" si="21"/>
        <v>0</v>
      </c>
      <c r="BJ196" s="3" t="s">
        <v>79</v>
      </c>
      <c r="BK196" s="142">
        <f t="shared" si="22"/>
        <v>0</v>
      </c>
      <c r="BL196" s="3" t="s">
        <v>170</v>
      </c>
      <c r="BM196" s="141" t="s">
        <v>668</v>
      </c>
    </row>
    <row r="197" spans="1:65" ht="16.5" customHeight="1">
      <c r="A197" s="16"/>
      <c r="B197" s="17"/>
      <c r="C197" s="147" t="s">
        <v>669</v>
      </c>
      <c r="D197" s="147" t="s">
        <v>462</v>
      </c>
      <c r="E197" s="148" t="s">
        <v>648</v>
      </c>
      <c r="F197" s="149" t="s">
        <v>649</v>
      </c>
      <c r="G197" s="150" t="s">
        <v>209</v>
      </c>
      <c r="H197" s="151">
        <v>4</v>
      </c>
      <c r="I197" s="135"/>
      <c r="J197" s="152">
        <f t="shared" si="13"/>
        <v>0</v>
      </c>
      <c r="K197" s="149" t="s">
        <v>1</v>
      </c>
      <c r="L197" s="153"/>
      <c r="M197" s="154" t="s">
        <v>1</v>
      </c>
      <c r="N197" s="155" t="s">
        <v>35</v>
      </c>
      <c r="O197" s="139">
        <v>0</v>
      </c>
      <c r="P197" s="139">
        <f t="shared" si="14"/>
        <v>0</v>
      </c>
      <c r="Q197" s="139">
        <v>0</v>
      </c>
      <c r="R197" s="139">
        <f t="shared" si="15"/>
        <v>0</v>
      </c>
      <c r="S197" s="139">
        <v>0</v>
      </c>
      <c r="T197" s="140">
        <f t="shared" si="16"/>
        <v>0</v>
      </c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41" t="s">
        <v>195</v>
      </c>
      <c r="AS197" s="16"/>
      <c r="AT197" s="141" t="s">
        <v>462</v>
      </c>
      <c r="AU197" s="141" t="s">
        <v>81</v>
      </c>
      <c r="AV197" s="16"/>
      <c r="AW197" s="16"/>
      <c r="AX197" s="16"/>
      <c r="AY197" s="3" t="s">
        <v>163</v>
      </c>
      <c r="AZ197" s="16"/>
      <c r="BA197" s="16"/>
      <c r="BB197" s="16"/>
      <c r="BC197" s="16"/>
      <c r="BD197" s="16"/>
      <c r="BE197" s="142">
        <f t="shared" si="17"/>
        <v>0</v>
      </c>
      <c r="BF197" s="142">
        <f t="shared" si="18"/>
        <v>0</v>
      </c>
      <c r="BG197" s="142">
        <f t="shared" si="19"/>
        <v>0</v>
      </c>
      <c r="BH197" s="142">
        <f t="shared" si="20"/>
        <v>0</v>
      </c>
      <c r="BI197" s="142">
        <f t="shared" si="21"/>
        <v>0</v>
      </c>
      <c r="BJ197" s="3" t="s">
        <v>79</v>
      </c>
      <c r="BK197" s="142">
        <f t="shared" si="22"/>
        <v>0</v>
      </c>
      <c r="BL197" s="3" t="s">
        <v>170</v>
      </c>
      <c r="BM197" s="141" t="s">
        <v>670</v>
      </c>
    </row>
    <row r="198" spans="1:65" ht="16.5" customHeight="1">
      <c r="A198" s="16"/>
      <c r="B198" s="17"/>
      <c r="C198" s="147" t="s">
        <v>671</v>
      </c>
      <c r="D198" s="147" t="s">
        <v>462</v>
      </c>
      <c r="E198" s="148" t="s">
        <v>672</v>
      </c>
      <c r="F198" s="149" t="s">
        <v>673</v>
      </c>
      <c r="G198" s="150" t="s">
        <v>209</v>
      </c>
      <c r="H198" s="151">
        <v>1</v>
      </c>
      <c r="I198" s="135"/>
      <c r="J198" s="152">
        <f t="shared" si="13"/>
        <v>0</v>
      </c>
      <c r="K198" s="149" t="s">
        <v>1</v>
      </c>
      <c r="L198" s="153"/>
      <c r="M198" s="154" t="s">
        <v>1</v>
      </c>
      <c r="N198" s="155" t="s">
        <v>35</v>
      </c>
      <c r="O198" s="139">
        <v>0</v>
      </c>
      <c r="P198" s="139">
        <f t="shared" si="14"/>
        <v>0</v>
      </c>
      <c r="Q198" s="139">
        <v>0</v>
      </c>
      <c r="R198" s="139">
        <f t="shared" si="15"/>
        <v>0</v>
      </c>
      <c r="S198" s="139">
        <v>0</v>
      </c>
      <c r="T198" s="140">
        <f t="shared" si="16"/>
        <v>0</v>
      </c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41" t="s">
        <v>195</v>
      </c>
      <c r="AS198" s="16"/>
      <c r="AT198" s="141" t="s">
        <v>462</v>
      </c>
      <c r="AU198" s="141" t="s">
        <v>81</v>
      </c>
      <c r="AV198" s="16"/>
      <c r="AW198" s="16"/>
      <c r="AX198" s="16"/>
      <c r="AY198" s="3" t="s">
        <v>163</v>
      </c>
      <c r="AZ198" s="16"/>
      <c r="BA198" s="16"/>
      <c r="BB198" s="16"/>
      <c r="BC198" s="16"/>
      <c r="BD198" s="16"/>
      <c r="BE198" s="142">
        <f t="shared" si="17"/>
        <v>0</v>
      </c>
      <c r="BF198" s="142">
        <f t="shared" si="18"/>
        <v>0</v>
      </c>
      <c r="BG198" s="142">
        <f t="shared" si="19"/>
        <v>0</v>
      </c>
      <c r="BH198" s="142">
        <f t="shared" si="20"/>
        <v>0</v>
      </c>
      <c r="BI198" s="142">
        <f t="shared" si="21"/>
        <v>0</v>
      </c>
      <c r="BJ198" s="3" t="s">
        <v>79</v>
      </c>
      <c r="BK198" s="142">
        <f t="shared" si="22"/>
        <v>0</v>
      </c>
      <c r="BL198" s="3" t="s">
        <v>170</v>
      </c>
      <c r="BM198" s="141" t="s">
        <v>674</v>
      </c>
    </row>
    <row r="199" spans="1:65" ht="16.5" customHeight="1">
      <c r="A199" s="16"/>
      <c r="B199" s="17"/>
      <c r="C199" s="147" t="s">
        <v>675</v>
      </c>
      <c r="D199" s="147" t="s">
        <v>462</v>
      </c>
      <c r="E199" s="148" t="s">
        <v>676</v>
      </c>
      <c r="F199" s="149" t="s">
        <v>677</v>
      </c>
      <c r="G199" s="150" t="s">
        <v>209</v>
      </c>
      <c r="H199" s="151">
        <v>1</v>
      </c>
      <c r="I199" s="135"/>
      <c r="J199" s="152">
        <f t="shared" si="13"/>
        <v>0</v>
      </c>
      <c r="K199" s="149" t="s">
        <v>1</v>
      </c>
      <c r="L199" s="153"/>
      <c r="M199" s="154" t="s">
        <v>1</v>
      </c>
      <c r="N199" s="155" t="s">
        <v>35</v>
      </c>
      <c r="O199" s="139">
        <v>0</v>
      </c>
      <c r="P199" s="139">
        <f t="shared" si="14"/>
        <v>0</v>
      </c>
      <c r="Q199" s="139">
        <v>0</v>
      </c>
      <c r="R199" s="139">
        <f t="shared" si="15"/>
        <v>0</v>
      </c>
      <c r="S199" s="139">
        <v>0</v>
      </c>
      <c r="T199" s="140">
        <f t="shared" si="16"/>
        <v>0</v>
      </c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41" t="s">
        <v>195</v>
      </c>
      <c r="AS199" s="16"/>
      <c r="AT199" s="141" t="s">
        <v>462</v>
      </c>
      <c r="AU199" s="141" t="s">
        <v>81</v>
      </c>
      <c r="AV199" s="16"/>
      <c r="AW199" s="16"/>
      <c r="AX199" s="16"/>
      <c r="AY199" s="3" t="s">
        <v>163</v>
      </c>
      <c r="AZ199" s="16"/>
      <c r="BA199" s="16"/>
      <c r="BB199" s="16"/>
      <c r="BC199" s="16"/>
      <c r="BD199" s="16"/>
      <c r="BE199" s="142">
        <f t="shared" si="17"/>
        <v>0</v>
      </c>
      <c r="BF199" s="142">
        <f t="shared" si="18"/>
        <v>0</v>
      </c>
      <c r="BG199" s="142">
        <f t="shared" si="19"/>
        <v>0</v>
      </c>
      <c r="BH199" s="142">
        <f t="shared" si="20"/>
        <v>0</v>
      </c>
      <c r="BI199" s="142">
        <f t="shared" si="21"/>
        <v>0</v>
      </c>
      <c r="BJ199" s="3" t="s">
        <v>79</v>
      </c>
      <c r="BK199" s="142">
        <f t="shared" si="22"/>
        <v>0</v>
      </c>
      <c r="BL199" s="3" t="s">
        <v>170</v>
      </c>
      <c r="BM199" s="141" t="s">
        <v>678</v>
      </c>
    </row>
    <row r="200" spans="1:65" ht="16.5" customHeight="1">
      <c r="A200" s="16"/>
      <c r="B200" s="17"/>
      <c r="C200" s="147" t="s">
        <v>679</v>
      </c>
      <c r="D200" s="147" t="s">
        <v>462</v>
      </c>
      <c r="E200" s="148" t="s">
        <v>680</v>
      </c>
      <c r="F200" s="149" t="s">
        <v>681</v>
      </c>
      <c r="G200" s="150" t="s">
        <v>209</v>
      </c>
      <c r="H200" s="151">
        <v>1</v>
      </c>
      <c r="I200" s="135"/>
      <c r="J200" s="152">
        <f t="shared" si="13"/>
        <v>0</v>
      </c>
      <c r="K200" s="149" t="s">
        <v>1</v>
      </c>
      <c r="L200" s="153"/>
      <c r="M200" s="154" t="s">
        <v>1</v>
      </c>
      <c r="N200" s="155" t="s">
        <v>35</v>
      </c>
      <c r="O200" s="139">
        <v>0</v>
      </c>
      <c r="P200" s="139">
        <f t="shared" si="14"/>
        <v>0</v>
      </c>
      <c r="Q200" s="139">
        <v>0</v>
      </c>
      <c r="R200" s="139">
        <f t="shared" si="15"/>
        <v>0</v>
      </c>
      <c r="S200" s="139">
        <v>0</v>
      </c>
      <c r="T200" s="140">
        <f t="shared" si="16"/>
        <v>0</v>
      </c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41" t="s">
        <v>195</v>
      </c>
      <c r="AS200" s="16"/>
      <c r="AT200" s="141" t="s">
        <v>462</v>
      </c>
      <c r="AU200" s="141" t="s">
        <v>81</v>
      </c>
      <c r="AV200" s="16"/>
      <c r="AW200" s="16"/>
      <c r="AX200" s="16"/>
      <c r="AY200" s="3" t="s">
        <v>163</v>
      </c>
      <c r="AZ200" s="16"/>
      <c r="BA200" s="16"/>
      <c r="BB200" s="16"/>
      <c r="BC200" s="16"/>
      <c r="BD200" s="16"/>
      <c r="BE200" s="142">
        <f t="shared" si="17"/>
        <v>0</v>
      </c>
      <c r="BF200" s="142">
        <f t="shared" si="18"/>
        <v>0</v>
      </c>
      <c r="BG200" s="142">
        <f t="shared" si="19"/>
        <v>0</v>
      </c>
      <c r="BH200" s="142">
        <f t="shared" si="20"/>
        <v>0</v>
      </c>
      <c r="BI200" s="142">
        <f t="shared" si="21"/>
        <v>0</v>
      </c>
      <c r="BJ200" s="3" t="s">
        <v>79</v>
      </c>
      <c r="BK200" s="142">
        <f t="shared" si="22"/>
        <v>0</v>
      </c>
      <c r="BL200" s="3" t="s">
        <v>170</v>
      </c>
      <c r="BM200" s="141" t="s">
        <v>682</v>
      </c>
    </row>
    <row r="201" spans="1:65" ht="16.5" customHeight="1">
      <c r="A201" s="16"/>
      <c r="B201" s="17"/>
      <c r="C201" s="147" t="s">
        <v>683</v>
      </c>
      <c r="D201" s="147" t="s">
        <v>462</v>
      </c>
      <c r="E201" s="148" t="s">
        <v>652</v>
      </c>
      <c r="F201" s="149" t="s">
        <v>653</v>
      </c>
      <c r="G201" s="150" t="s">
        <v>209</v>
      </c>
      <c r="H201" s="151">
        <v>8</v>
      </c>
      <c r="I201" s="135"/>
      <c r="J201" s="152">
        <f t="shared" si="13"/>
        <v>0</v>
      </c>
      <c r="K201" s="149" t="s">
        <v>1</v>
      </c>
      <c r="L201" s="153"/>
      <c r="M201" s="154" t="s">
        <v>1</v>
      </c>
      <c r="N201" s="155" t="s">
        <v>35</v>
      </c>
      <c r="O201" s="139">
        <v>0</v>
      </c>
      <c r="P201" s="139">
        <f t="shared" si="14"/>
        <v>0</v>
      </c>
      <c r="Q201" s="139">
        <v>0</v>
      </c>
      <c r="R201" s="139">
        <f t="shared" si="15"/>
        <v>0</v>
      </c>
      <c r="S201" s="139">
        <v>0</v>
      </c>
      <c r="T201" s="140">
        <f t="shared" si="16"/>
        <v>0</v>
      </c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41" t="s">
        <v>195</v>
      </c>
      <c r="AS201" s="16"/>
      <c r="AT201" s="141" t="s">
        <v>462</v>
      </c>
      <c r="AU201" s="141" t="s">
        <v>81</v>
      </c>
      <c r="AV201" s="16"/>
      <c r="AW201" s="16"/>
      <c r="AX201" s="16"/>
      <c r="AY201" s="3" t="s">
        <v>163</v>
      </c>
      <c r="AZ201" s="16"/>
      <c r="BA201" s="16"/>
      <c r="BB201" s="16"/>
      <c r="BC201" s="16"/>
      <c r="BD201" s="16"/>
      <c r="BE201" s="142">
        <f t="shared" si="17"/>
        <v>0</v>
      </c>
      <c r="BF201" s="142">
        <f t="shared" si="18"/>
        <v>0</v>
      </c>
      <c r="BG201" s="142">
        <f t="shared" si="19"/>
        <v>0</v>
      </c>
      <c r="BH201" s="142">
        <f t="shared" si="20"/>
        <v>0</v>
      </c>
      <c r="BI201" s="142">
        <f t="shared" si="21"/>
        <v>0</v>
      </c>
      <c r="BJ201" s="3" t="s">
        <v>79</v>
      </c>
      <c r="BK201" s="142">
        <f t="shared" si="22"/>
        <v>0</v>
      </c>
      <c r="BL201" s="3" t="s">
        <v>170</v>
      </c>
      <c r="BM201" s="141" t="s">
        <v>684</v>
      </c>
    </row>
    <row r="202" spans="1:65" ht="21.75" customHeight="1">
      <c r="A202" s="16"/>
      <c r="B202" s="17"/>
      <c r="C202" s="147" t="s">
        <v>685</v>
      </c>
      <c r="D202" s="147" t="s">
        <v>462</v>
      </c>
      <c r="E202" s="148" t="s">
        <v>686</v>
      </c>
      <c r="F202" s="149" t="s">
        <v>687</v>
      </c>
      <c r="G202" s="150" t="s">
        <v>209</v>
      </c>
      <c r="H202" s="151">
        <v>8</v>
      </c>
      <c r="I202" s="135"/>
      <c r="J202" s="152">
        <f t="shared" si="13"/>
        <v>0</v>
      </c>
      <c r="K202" s="149" t="s">
        <v>1</v>
      </c>
      <c r="L202" s="153"/>
      <c r="M202" s="154" t="s">
        <v>1</v>
      </c>
      <c r="N202" s="155" t="s">
        <v>35</v>
      </c>
      <c r="O202" s="139">
        <v>0</v>
      </c>
      <c r="P202" s="139">
        <f t="shared" si="14"/>
        <v>0</v>
      </c>
      <c r="Q202" s="139">
        <v>0</v>
      </c>
      <c r="R202" s="139">
        <f t="shared" si="15"/>
        <v>0</v>
      </c>
      <c r="S202" s="139">
        <v>0</v>
      </c>
      <c r="T202" s="140">
        <f t="shared" si="16"/>
        <v>0</v>
      </c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41" t="s">
        <v>195</v>
      </c>
      <c r="AS202" s="16"/>
      <c r="AT202" s="141" t="s">
        <v>462</v>
      </c>
      <c r="AU202" s="141" t="s">
        <v>81</v>
      </c>
      <c r="AV202" s="16"/>
      <c r="AW202" s="16"/>
      <c r="AX202" s="16"/>
      <c r="AY202" s="3" t="s">
        <v>163</v>
      </c>
      <c r="AZ202" s="16"/>
      <c r="BA202" s="16"/>
      <c r="BB202" s="16"/>
      <c r="BC202" s="16"/>
      <c r="BD202" s="16"/>
      <c r="BE202" s="142">
        <f t="shared" si="17"/>
        <v>0</v>
      </c>
      <c r="BF202" s="142">
        <f t="shared" si="18"/>
        <v>0</v>
      </c>
      <c r="BG202" s="142">
        <f t="shared" si="19"/>
        <v>0</v>
      </c>
      <c r="BH202" s="142">
        <f t="shared" si="20"/>
        <v>0</v>
      </c>
      <c r="BI202" s="142">
        <f t="shared" si="21"/>
        <v>0</v>
      </c>
      <c r="BJ202" s="3" t="s">
        <v>79</v>
      </c>
      <c r="BK202" s="142">
        <f t="shared" si="22"/>
        <v>0</v>
      </c>
      <c r="BL202" s="3" t="s">
        <v>170</v>
      </c>
      <c r="BM202" s="141" t="s">
        <v>688</v>
      </c>
    </row>
    <row r="203" spans="1:65" ht="16.5" customHeight="1">
      <c r="A203" s="16"/>
      <c r="B203" s="17"/>
      <c r="C203" s="147" t="s">
        <v>689</v>
      </c>
      <c r="D203" s="147" t="s">
        <v>462</v>
      </c>
      <c r="E203" s="148" t="s">
        <v>652</v>
      </c>
      <c r="F203" s="149" t="s">
        <v>653</v>
      </c>
      <c r="G203" s="150" t="s">
        <v>209</v>
      </c>
      <c r="H203" s="151">
        <v>25</v>
      </c>
      <c r="I203" s="135"/>
      <c r="J203" s="152">
        <f t="shared" si="13"/>
        <v>0</v>
      </c>
      <c r="K203" s="149" t="s">
        <v>1</v>
      </c>
      <c r="L203" s="153"/>
      <c r="M203" s="154" t="s">
        <v>1</v>
      </c>
      <c r="N203" s="155" t="s">
        <v>35</v>
      </c>
      <c r="O203" s="139">
        <v>0</v>
      </c>
      <c r="P203" s="139">
        <f t="shared" si="14"/>
        <v>0</v>
      </c>
      <c r="Q203" s="139">
        <v>0</v>
      </c>
      <c r="R203" s="139">
        <f t="shared" si="15"/>
        <v>0</v>
      </c>
      <c r="S203" s="139">
        <v>0</v>
      </c>
      <c r="T203" s="140">
        <f t="shared" si="16"/>
        <v>0</v>
      </c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41" t="s">
        <v>195</v>
      </c>
      <c r="AS203" s="16"/>
      <c r="AT203" s="141" t="s">
        <v>462</v>
      </c>
      <c r="AU203" s="141" t="s">
        <v>81</v>
      </c>
      <c r="AV203" s="16"/>
      <c r="AW203" s="16"/>
      <c r="AX203" s="16"/>
      <c r="AY203" s="3" t="s">
        <v>163</v>
      </c>
      <c r="AZ203" s="16"/>
      <c r="BA203" s="16"/>
      <c r="BB203" s="16"/>
      <c r="BC203" s="16"/>
      <c r="BD203" s="16"/>
      <c r="BE203" s="142">
        <f t="shared" si="17"/>
        <v>0</v>
      </c>
      <c r="BF203" s="142">
        <f t="shared" si="18"/>
        <v>0</v>
      </c>
      <c r="BG203" s="142">
        <f t="shared" si="19"/>
        <v>0</v>
      </c>
      <c r="BH203" s="142">
        <f t="shared" si="20"/>
        <v>0</v>
      </c>
      <c r="BI203" s="142">
        <f t="shared" si="21"/>
        <v>0</v>
      </c>
      <c r="BJ203" s="3" t="s">
        <v>79</v>
      </c>
      <c r="BK203" s="142">
        <f t="shared" si="22"/>
        <v>0</v>
      </c>
      <c r="BL203" s="3" t="s">
        <v>170</v>
      </c>
      <c r="BM203" s="141" t="s">
        <v>690</v>
      </c>
    </row>
    <row r="204" spans="1:65" ht="16.5" customHeight="1">
      <c r="A204" s="16"/>
      <c r="B204" s="17"/>
      <c r="C204" s="147" t="s">
        <v>691</v>
      </c>
      <c r="D204" s="147" t="s">
        <v>462</v>
      </c>
      <c r="E204" s="148" t="s">
        <v>692</v>
      </c>
      <c r="F204" s="149" t="s">
        <v>693</v>
      </c>
      <c r="G204" s="150" t="s">
        <v>209</v>
      </c>
      <c r="H204" s="151">
        <v>25</v>
      </c>
      <c r="I204" s="135"/>
      <c r="J204" s="152">
        <f t="shared" si="13"/>
        <v>0</v>
      </c>
      <c r="K204" s="149" t="s">
        <v>1</v>
      </c>
      <c r="L204" s="153"/>
      <c r="M204" s="154" t="s">
        <v>1</v>
      </c>
      <c r="N204" s="155" t="s">
        <v>35</v>
      </c>
      <c r="O204" s="139">
        <v>0</v>
      </c>
      <c r="P204" s="139">
        <f t="shared" si="14"/>
        <v>0</v>
      </c>
      <c r="Q204" s="139">
        <v>0</v>
      </c>
      <c r="R204" s="139">
        <f t="shared" si="15"/>
        <v>0</v>
      </c>
      <c r="S204" s="139">
        <v>0</v>
      </c>
      <c r="T204" s="140">
        <f t="shared" si="16"/>
        <v>0</v>
      </c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41" t="s">
        <v>195</v>
      </c>
      <c r="AS204" s="16"/>
      <c r="AT204" s="141" t="s">
        <v>462</v>
      </c>
      <c r="AU204" s="141" t="s">
        <v>81</v>
      </c>
      <c r="AV204" s="16"/>
      <c r="AW204" s="16"/>
      <c r="AX204" s="16"/>
      <c r="AY204" s="3" t="s">
        <v>163</v>
      </c>
      <c r="AZ204" s="16"/>
      <c r="BA204" s="16"/>
      <c r="BB204" s="16"/>
      <c r="BC204" s="16"/>
      <c r="BD204" s="16"/>
      <c r="BE204" s="142">
        <f t="shared" si="17"/>
        <v>0</v>
      </c>
      <c r="BF204" s="142">
        <f t="shared" si="18"/>
        <v>0</v>
      </c>
      <c r="BG204" s="142">
        <f t="shared" si="19"/>
        <v>0</v>
      </c>
      <c r="BH204" s="142">
        <f t="shared" si="20"/>
        <v>0</v>
      </c>
      <c r="BI204" s="142">
        <f t="shared" si="21"/>
        <v>0</v>
      </c>
      <c r="BJ204" s="3" t="s">
        <v>79</v>
      </c>
      <c r="BK204" s="142">
        <f t="shared" si="22"/>
        <v>0</v>
      </c>
      <c r="BL204" s="3" t="s">
        <v>170</v>
      </c>
      <c r="BM204" s="141" t="s">
        <v>694</v>
      </c>
    </row>
    <row r="205" spans="1:65" ht="24" customHeight="1">
      <c r="A205" s="16"/>
      <c r="B205" s="17"/>
      <c r="C205" s="147" t="s">
        <v>695</v>
      </c>
      <c r="D205" s="147" t="s">
        <v>462</v>
      </c>
      <c r="E205" s="148" t="s">
        <v>696</v>
      </c>
      <c r="F205" s="149" t="s">
        <v>697</v>
      </c>
      <c r="G205" s="150" t="s">
        <v>209</v>
      </c>
      <c r="H205" s="151">
        <v>1</v>
      </c>
      <c r="I205" s="135"/>
      <c r="J205" s="152">
        <f t="shared" si="13"/>
        <v>0</v>
      </c>
      <c r="K205" s="149" t="s">
        <v>1</v>
      </c>
      <c r="L205" s="153"/>
      <c r="M205" s="154" t="s">
        <v>1</v>
      </c>
      <c r="N205" s="155" t="s">
        <v>35</v>
      </c>
      <c r="O205" s="139">
        <v>0</v>
      </c>
      <c r="P205" s="139">
        <f t="shared" si="14"/>
        <v>0</v>
      </c>
      <c r="Q205" s="139">
        <v>0</v>
      </c>
      <c r="R205" s="139">
        <f t="shared" si="15"/>
        <v>0</v>
      </c>
      <c r="S205" s="139">
        <v>0</v>
      </c>
      <c r="T205" s="140">
        <f t="shared" si="16"/>
        <v>0</v>
      </c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41" t="s">
        <v>195</v>
      </c>
      <c r="AS205" s="16"/>
      <c r="AT205" s="141" t="s">
        <v>462</v>
      </c>
      <c r="AU205" s="141" t="s">
        <v>81</v>
      </c>
      <c r="AV205" s="16"/>
      <c r="AW205" s="16"/>
      <c r="AX205" s="16"/>
      <c r="AY205" s="3" t="s">
        <v>163</v>
      </c>
      <c r="AZ205" s="16"/>
      <c r="BA205" s="16"/>
      <c r="BB205" s="16"/>
      <c r="BC205" s="16"/>
      <c r="BD205" s="16"/>
      <c r="BE205" s="142">
        <f t="shared" si="17"/>
        <v>0</v>
      </c>
      <c r="BF205" s="142">
        <f t="shared" si="18"/>
        <v>0</v>
      </c>
      <c r="BG205" s="142">
        <f t="shared" si="19"/>
        <v>0</v>
      </c>
      <c r="BH205" s="142">
        <f t="shared" si="20"/>
        <v>0</v>
      </c>
      <c r="BI205" s="142">
        <f t="shared" si="21"/>
        <v>0</v>
      </c>
      <c r="BJ205" s="3" t="s">
        <v>79</v>
      </c>
      <c r="BK205" s="142">
        <f t="shared" si="22"/>
        <v>0</v>
      </c>
      <c r="BL205" s="3" t="s">
        <v>170</v>
      </c>
      <c r="BM205" s="141" t="s">
        <v>698</v>
      </c>
    </row>
    <row r="206" spans="1:65" ht="16.5" customHeight="1">
      <c r="A206" s="16"/>
      <c r="B206" s="17"/>
      <c r="C206" s="147" t="s">
        <v>699</v>
      </c>
      <c r="D206" s="147" t="s">
        <v>462</v>
      </c>
      <c r="E206" s="148" t="s">
        <v>700</v>
      </c>
      <c r="F206" s="149" t="s">
        <v>701</v>
      </c>
      <c r="G206" s="150" t="s">
        <v>209</v>
      </c>
      <c r="H206" s="151">
        <v>1</v>
      </c>
      <c r="I206" s="135"/>
      <c r="J206" s="152">
        <f t="shared" si="13"/>
        <v>0</v>
      </c>
      <c r="K206" s="149" t="s">
        <v>1</v>
      </c>
      <c r="L206" s="153"/>
      <c r="M206" s="154" t="s">
        <v>1</v>
      </c>
      <c r="N206" s="155" t="s">
        <v>35</v>
      </c>
      <c r="O206" s="139">
        <v>0</v>
      </c>
      <c r="P206" s="139">
        <f t="shared" si="14"/>
        <v>0</v>
      </c>
      <c r="Q206" s="139">
        <v>0</v>
      </c>
      <c r="R206" s="139">
        <f t="shared" si="15"/>
        <v>0</v>
      </c>
      <c r="S206" s="139">
        <v>0</v>
      </c>
      <c r="T206" s="140">
        <f t="shared" si="16"/>
        <v>0</v>
      </c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41" t="s">
        <v>195</v>
      </c>
      <c r="AS206" s="16"/>
      <c r="AT206" s="141" t="s">
        <v>462</v>
      </c>
      <c r="AU206" s="141" t="s">
        <v>81</v>
      </c>
      <c r="AV206" s="16"/>
      <c r="AW206" s="16"/>
      <c r="AX206" s="16"/>
      <c r="AY206" s="3" t="s">
        <v>163</v>
      </c>
      <c r="AZ206" s="16"/>
      <c r="BA206" s="16"/>
      <c r="BB206" s="16"/>
      <c r="BC206" s="16"/>
      <c r="BD206" s="16"/>
      <c r="BE206" s="142">
        <f t="shared" si="17"/>
        <v>0</v>
      </c>
      <c r="BF206" s="142">
        <f t="shared" si="18"/>
        <v>0</v>
      </c>
      <c r="BG206" s="142">
        <f t="shared" si="19"/>
        <v>0</v>
      </c>
      <c r="BH206" s="142">
        <f t="shared" si="20"/>
        <v>0</v>
      </c>
      <c r="BI206" s="142">
        <f t="shared" si="21"/>
        <v>0</v>
      </c>
      <c r="BJ206" s="3" t="s">
        <v>79</v>
      </c>
      <c r="BK206" s="142">
        <f t="shared" si="22"/>
        <v>0</v>
      </c>
      <c r="BL206" s="3" t="s">
        <v>170</v>
      </c>
      <c r="BM206" s="141" t="s">
        <v>702</v>
      </c>
    </row>
    <row r="207" spans="1:65" ht="21.75" customHeight="1">
      <c r="A207" s="16"/>
      <c r="B207" s="17"/>
      <c r="C207" s="147" t="s">
        <v>703</v>
      </c>
      <c r="D207" s="147" t="s">
        <v>462</v>
      </c>
      <c r="E207" s="148" t="s">
        <v>704</v>
      </c>
      <c r="F207" s="149" t="s">
        <v>705</v>
      </c>
      <c r="G207" s="150" t="s">
        <v>209</v>
      </c>
      <c r="H207" s="151">
        <v>3</v>
      </c>
      <c r="I207" s="135"/>
      <c r="J207" s="152">
        <f t="shared" si="13"/>
        <v>0</v>
      </c>
      <c r="K207" s="149" t="s">
        <v>1</v>
      </c>
      <c r="L207" s="153"/>
      <c r="M207" s="154" t="s">
        <v>1</v>
      </c>
      <c r="N207" s="155" t="s">
        <v>35</v>
      </c>
      <c r="O207" s="139">
        <v>0</v>
      </c>
      <c r="P207" s="139">
        <f t="shared" si="14"/>
        <v>0</v>
      </c>
      <c r="Q207" s="139">
        <v>0</v>
      </c>
      <c r="R207" s="139">
        <f t="shared" si="15"/>
        <v>0</v>
      </c>
      <c r="S207" s="139">
        <v>0</v>
      </c>
      <c r="T207" s="140">
        <f t="shared" si="16"/>
        <v>0</v>
      </c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41" t="s">
        <v>195</v>
      </c>
      <c r="AS207" s="16"/>
      <c r="AT207" s="141" t="s">
        <v>462</v>
      </c>
      <c r="AU207" s="141" t="s">
        <v>81</v>
      </c>
      <c r="AV207" s="16"/>
      <c r="AW207" s="16"/>
      <c r="AX207" s="16"/>
      <c r="AY207" s="3" t="s">
        <v>163</v>
      </c>
      <c r="AZ207" s="16"/>
      <c r="BA207" s="16"/>
      <c r="BB207" s="16"/>
      <c r="BC207" s="16"/>
      <c r="BD207" s="16"/>
      <c r="BE207" s="142">
        <f t="shared" si="17"/>
        <v>0</v>
      </c>
      <c r="BF207" s="142">
        <f t="shared" si="18"/>
        <v>0</v>
      </c>
      <c r="BG207" s="142">
        <f t="shared" si="19"/>
        <v>0</v>
      </c>
      <c r="BH207" s="142">
        <f t="shared" si="20"/>
        <v>0</v>
      </c>
      <c r="BI207" s="142">
        <f t="shared" si="21"/>
        <v>0</v>
      </c>
      <c r="BJ207" s="3" t="s">
        <v>79</v>
      </c>
      <c r="BK207" s="142">
        <f t="shared" si="22"/>
        <v>0</v>
      </c>
      <c r="BL207" s="3" t="s">
        <v>170</v>
      </c>
      <c r="BM207" s="141" t="s">
        <v>706</v>
      </c>
    </row>
    <row r="208" spans="1:65" ht="16.5" customHeight="1">
      <c r="A208" s="16"/>
      <c r="B208" s="17"/>
      <c r="C208" s="147" t="s">
        <v>707</v>
      </c>
      <c r="D208" s="147" t="s">
        <v>462</v>
      </c>
      <c r="E208" s="148" t="s">
        <v>708</v>
      </c>
      <c r="F208" s="149" t="s">
        <v>709</v>
      </c>
      <c r="G208" s="150" t="s">
        <v>209</v>
      </c>
      <c r="H208" s="151">
        <v>1</v>
      </c>
      <c r="I208" s="135"/>
      <c r="J208" s="152">
        <f t="shared" si="13"/>
        <v>0</v>
      </c>
      <c r="K208" s="149" t="s">
        <v>1</v>
      </c>
      <c r="L208" s="153"/>
      <c r="M208" s="154" t="s">
        <v>1</v>
      </c>
      <c r="N208" s="155" t="s">
        <v>35</v>
      </c>
      <c r="O208" s="139">
        <v>0</v>
      </c>
      <c r="P208" s="139">
        <f t="shared" si="14"/>
        <v>0</v>
      </c>
      <c r="Q208" s="139">
        <v>0</v>
      </c>
      <c r="R208" s="139">
        <f t="shared" si="15"/>
        <v>0</v>
      </c>
      <c r="S208" s="139">
        <v>0</v>
      </c>
      <c r="T208" s="140">
        <f t="shared" si="16"/>
        <v>0</v>
      </c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41" t="s">
        <v>195</v>
      </c>
      <c r="AS208" s="16"/>
      <c r="AT208" s="141" t="s">
        <v>462</v>
      </c>
      <c r="AU208" s="141" t="s">
        <v>81</v>
      </c>
      <c r="AV208" s="16"/>
      <c r="AW208" s="16"/>
      <c r="AX208" s="16"/>
      <c r="AY208" s="3" t="s">
        <v>163</v>
      </c>
      <c r="AZ208" s="16"/>
      <c r="BA208" s="16"/>
      <c r="BB208" s="16"/>
      <c r="BC208" s="16"/>
      <c r="BD208" s="16"/>
      <c r="BE208" s="142">
        <f t="shared" si="17"/>
        <v>0</v>
      </c>
      <c r="BF208" s="142">
        <f t="shared" si="18"/>
        <v>0</v>
      </c>
      <c r="BG208" s="142">
        <f t="shared" si="19"/>
        <v>0</v>
      </c>
      <c r="BH208" s="142">
        <f t="shared" si="20"/>
        <v>0</v>
      </c>
      <c r="BI208" s="142">
        <f t="shared" si="21"/>
        <v>0</v>
      </c>
      <c r="BJ208" s="3" t="s">
        <v>79</v>
      </c>
      <c r="BK208" s="142">
        <f t="shared" si="22"/>
        <v>0</v>
      </c>
      <c r="BL208" s="3" t="s">
        <v>170</v>
      </c>
      <c r="BM208" s="141" t="s">
        <v>710</v>
      </c>
    </row>
    <row r="209" spans="1:65" ht="16.5" customHeight="1">
      <c r="A209" s="16"/>
      <c r="B209" s="17"/>
      <c r="C209" s="147" t="s">
        <v>711</v>
      </c>
      <c r="D209" s="147" t="s">
        <v>462</v>
      </c>
      <c r="E209" s="148" t="s">
        <v>712</v>
      </c>
      <c r="F209" s="149" t="s">
        <v>713</v>
      </c>
      <c r="G209" s="150" t="s">
        <v>209</v>
      </c>
      <c r="H209" s="151">
        <v>1</v>
      </c>
      <c r="I209" s="135"/>
      <c r="J209" s="152">
        <f t="shared" si="13"/>
        <v>0</v>
      </c>
      <c r="K209" s="149" t="s">
        <v>1</v>
      </c>
      <c r="L209" s="153"/>
      <c r="M209" s="154" t="s">
        <v>1</v>
      </c>
      <c r="N209" s="155" t="s">
        <v>35</v>
      </c>
      <c r="O209" s="139">
        <v>0</v>
      </c>
      <c r="P209" s="139">
        <f t="shared" si="14"/>
        <v>0</v>
      </c>
      <c r="Q209" s="139">
        <v>0</v>
      </c>
      <c r="R209" s="139">
        <f t="shared" si="15"/>
        <v>0</v>
      </c>
      <c r="S209" s="139">
        <v>0</v>
      </c>
      <c r="T209" s="140">
        <f t="shared" si="16"/>
        <v>0</v>
      </c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41" t="s">
        <v>195</v>
      </c>
      <c r="AS209" s="16"/>
      <c r="AT209" s="141" t="s">
        <v>462</v>
      </c>
      <c r="AU209" s="141" t="s">
        <v>81</v>
      </c>
      <c r="AV209" s="16"/>
      <c r="AW209" s="16"/>
      <c r="AX209" s="16"/>
      <c r="AY209" s="3" t="s">
        <v>163</v>
      </c>
      <c r="AZ209" s="16"/>
      <c r="BA209" s="16"/>
      <c r="BB209" s="16"/>
      <c r="BC209" s="16"/>
      <c r="BD209" s="16"/>
      <c r="BE209" s="142">
        <f t="shared" si="17"/>
        <v>0</v>
      </c>
      <c r="BF209" s="142">
        <f t="shared" si="18"/>
        <v>0</v>
      </c>
      <c r="BG209" s="142">
        <f t="shared" si="19"/>
        <v>0</v>
      </c>
      <c r="BH209" s="142">
        <f t="shared" si="20"/>
        <v>0</v>
      </c>
      <c r="BI209" s="142">
        <f t="shared" si="21"/>
        <v>0</v>
      </c>
      <c r="BJ209" s="3" t="s">
        <v>79</v>
      </c>
      <c r="BK209" s="142">
        <f t="shared" si="22"/>
        <v>0</v>
      </c>
      <c r="BL209" s="3" t="s">
        <v>170</v>
      </c>
      <c r="BM209" s="141" t="s">
        <v>714</v>
      </c>
    </row>
    <row r="210" spans="1:65" ht="24" customHeight="1">
      <c r="A210" s="16"/>
      <c r="B210" s="17"/>
      <c r="C210" s="147" t="s">
        <v>715</v>
      </c>
      <c r="D210" s="147" t="s">
        <v>462</v>
      </c>
      <c r="E210" s="148" t="s">
        <v>716</v>
      </c>
      <c r="F210" s="149" t="s">
        <v>717</v>
      </c>
      <c r="G210" s="150" t="s">
        <v>209</v>
      </c>
      <c r="H210" s="151">
        <v>2</v>
      </c>
      <c r="I210" s="135"/>
      <c r="J210" s="152">
        <f t="shared" si="13"/>
        <v>0</v>
      </c>
      <c r="K210" s="149" t="s">
        <v>1</v>
      </c>
      <c r="L210" s="153"/>
      <c r="M210" s="154" t="s">
        <v>1</v>
      </c>
      <c r="N210" s="155" t="s">
        <v>35</v>
      </c>
      <c r="O210" s="139">
        <v>0</v>
      </c>
      <c r="P210" s="139">
        <f t="shared" si="14"/>
        <v>0</v>
      </c>
      <c r="Q210" s="139">
        <v>0</v>
      </c>
      <c r="R210" s="139">
        <f t="shared" si="15"/>
        <v>0</v>
      </c>
      <c r="S210" s="139">
        <v>0</v>
      </c>
      <c r="T210" s="140">
        <f t="shared" si="16"/>
        <v>0</v>
      </c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41" t="s">
        <v>195</v>
      </c>
      <c r="AS210" s="16"/>
      <c r="AT210" s="141" t="s">
        <v>462</v>
      </c>
      <c r="AU210" s="141" t="s">
        <v>81</v>
      </c>
      <c r="AV210" s="16"/>
      <c r="AW210" s="16"/>
      <c r="AX210" s="16"/>
      <c r="AY210" s="3" t="s">
        <v>163</v>
      </c>
      <c r="AZ210" s="16"/>
      <c r="BA210" s="16"/>
      <c r="BB210" s="16"/>
      <c r="BC210" s="16"/>
      <c r="BD210" s="16"/>
      <c r="BE210" s="142">
        <f t="shared" si="17"/>
        <v>0</v>
      </c>
      <c r="BF210" s="142">
        <f t="shared" si="18"/>
        <v>0</v>
      </c>
      <c r="BG210" s="142">
        <f t="shared" si="19"/>
        <v>0</v>
      </c>
      <c r="BH210" s="142">
        <f t="shared" si="20"/>
        <v>0</v>
      </c>
      <c r="BI210" s="142">
        <f t="shared" si="21"/>
        <v>0</v>
      </c>
      <c r="BJ210" s="3" t="s">
        <v>79</v>
      </c>
      <c r="BK210" s="142">
        <f t="shared" si="22"/>
        <v>0</v>
      </c>
      <c r="BL210" s="3" t="s">
        <v>170</v>
      </c>
      <c r="BM210" s="141" t="s">
        <v>718</v>
      </c>
    </row>
    <row r="211" spans="1:65" ht="16.5" customHeight="1">
      <c r="A211" s="16"/>
      <c r="B211" s="17"/>
      <c r="C211" s="147" t="s">
        <v>719</v>
      </c>
      <c r="D211" s="147" t="s">
        <v>462</v>
      </c>
      <c r="E211" s="148" t="s">
        <v>720</v>
      </c>
      <c r="F211" s="149" t="s">
        <v>721</v>
      </c>
      <c r="G211" s="150" t="s">
        <v>209</v>
      </c>
      <c r="H211" s="151">
        <v>2</v>
      </c>
      <c r="I211" s="135"/>
      <c r="J211" s="152">
        <f t="shared" si="13"/>
        <v>0</v>
      </c>
      <c r="K211" s="149" t="s">
        <v>1</v>
      </c>
      <c r="L211" s="153"/>
      <c r="M211" s="154" t="s">
        <v>1</v>
      </c>
      <c r="N211" s="155" t="s">
        <v>35</v>
      </c>
      <c r="O211" s="139">
        <v>0</v>
      </c>
      <c r="P211" s="139">
        <f t="shared" si="14"/>
        <v>0</v>
      </c>
      <c r="Q211" s="139">
        <v>0</v>
      </c>
      <c r="R211" s="139">
        <f t="shared" si="15"/>
        <v>0</v>
      </c>
      <c r="S211" s="139">
        <v>0</v>
      </c>
      <c r="T211" s="140">
        <f t="shared" si="16"/>
        <v>0</v>
      </c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41" t="s">
        <v>195</v>
      </c>
      <c r="AS211" s="16"/>
      <c r="AT211" s="141" t="s">
        <v>462</v>
      </c>
      <c r="AU211" s="141" t="s">
        <v>81</v>
      </c>
      <c r="AV211" s="16"/>
      <c r="AW211" s="16"/>
      <c r="AX211" s="16"/>
      <c r="AY211" s="3" t="s">
        <v>163</v>
      </c>
      <c r="AZ211" s="16"/>
      <c r="BA211" s="16"/>
      <c r="BB211" s="16"/>
      <c r="BC211" s="16"/>
      <c r="BD211" s="16"/>
      <c r="BE211" s="142">
        <f t="shared" si="17"/>
        <v>0</v>
      </c>
      <c r="BF211" s="142">
        <f t="shared" si="18"/>
        <v>0</v>
      </c>
      <c r="BG211" s="142">
        <f t="shared" si="19"/>
        <v>0</v>
      </c>
      <c r="BH211" s="142">
        <f t="shared" si="20"/>
        <v>0</v>
      </c>
      <c r="BI211" s="142">
        <f t="shared" si="21"/>
        <v>0</v>
      </c>
      <c r="BJ211" s="3" t="s">
        <v>79</v>
      </c>
      <c r="BK211" s="142">
        <f t="shared" si="22"/>
        <v>0</v>
      </c>
      <c r="BL211" s="3" t="s">
        <v>170</v>
      </c>
      <c r="BM211" s="141" t="s">
        <v>722</v>
      </c>
    </row>
    <row r="212" spans="1:65" ht="22.5" customHeight="1">
      <c r="A212" s="118"/>
      <c r="B212" s="119"/>
      <c r="C212" s="118"/>
      <c r="D212" s="120" t="s">
        <v>70</v>
      </c>
      <c r="E212" s="128" t="s">
        <v>723</v>
      </c>
      <c r="F212" s="128" t="s">
        <v>724</v>
      </c>
      <c r="G212" s="118"/>
      <c r="H212" s="118"/>
      <c r="I212" s="118"/>
      <c r="J212" s="129">
        <f>BK212</f>
        <v>0</v>
      </c>
      <c r="K212" s="118"/>
      <c r="L212" s="119"/>
      <c r="M212" s="123"/>
      <c r="N212" s="118"/>
      <c r="O212" s="118"/>
      <c r="P212" s="124">
        <f>SUM(P213:P217)</f>
        <v>0</v>
      </c>
      <c r="Q212" s="118"/>
      <c r="R212" s="124">
        <f>SUM(R213:R217)</f>
        <v>0</v>
      </c>
      <c r="S212" s="118"/>
      <c r="T212" s="125">
        <f>SUM(T213:T217)</f>
        <v>0</v>
      </c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  <c r="AI212" s="118"/>
      <c r="AJ212" s="118"/>
      <c r="AK212" s="118"/>
      <c r="AL212" s="118"/>
      <c r="AM212" s="118"/>
      <c r="AN212" s="118"/>
      <c r="AO212" s="118"/>
      <c r="AP212" s="118"/>
      <c r="AQ212" s="118"/>
      <c r="AR212" s="120" t="s">
        <v>79</v>
      </c>
      <c r="AS212" s="118"/>
      <c r="AT212" s="126" t="s">
        <v>70</v>
      </c>
      <c r="AU212" s="126" t="s">
        <v>79</v>
      </c>
      <c r="AV212" s="118"/>
      <c r="AW212" s="118"/>
      <c r="AX212" s="118"/>
      <c r="AY212" s="120" t="s">
        <v>163</v>
      </c>
      <c r="AZ212" s="118"/>
      <c r="BA212" s="118"/>
      <c r="BB212" s="118"/>
      <c r="BC212" s="118"/>
      <c r="BD212" s="118"/>
      <c r="BE212" s="118"/>
      <c r="BF212" s="118"/>
      <c r="BG212" s="118"/>
      <c r="BH212" s="118"/>
      <c r="BI212" s="118"/>
      <c r="BJ212" s="118"/>
      <c r="BK212" s="127">
        <f>SUM(BK213:BK217)</f>
        <v>0</v>
      </c>
      <c r="BL212" s="118"/>
      <c r="BM212" s="118"/>
    </row>
    <row r="213" spans="1:65" ht="21.75" customHeight="1">
      <c r="A213" s="16"/>
      <c r="B213" s="17"/>
      <c r="C213" s="147" t="s">
        <v>725</v>
      </c>
      <c r="D213" s="147" t="s">
        <v>462</v>
      </c>
      <c r="E213" s="148" t="s">
        <v>76</v>
      </c>
      <c r="F213" s="149" t="s">
        <v>726</v>
      </c>
      <c r="G213" s="150" t="s">
        <v>209</v>
      </c>
      <c r="H213" s="151">
        <v>1</v>
      </c>
      <c r="I213" s="135"/>
      <c r="J213" s="152">
        <f t="shared" ref="J213:J217" si="23">ROUND(I213*H213,2)</f>
        <v>0</v>
      </c>
      <c r="K213" s="149" t="s">
        <v>1</v>
      </c>
      <c r="L213" s="153"/>
      <c r="M213" s="154" t="s">
        <v>1</v>
      </c>
      <c r="N213" s="155" t="s">
        <v>35</v>
      </c>
      <c r="O213" s="139">
        <v>0</v>
      </c>
      <c r="P213" s="139">
        <f t="shared" ref="P213:P217" si="24">O213*H213</f>
        <v>0</v>
      </c>
      <c r="Q213" s="139">
        <v>0</v>
      </c>
      <c r="R213" s="139">
        <f t="shared" ref="R213:R217" si="25">Q213*H213</f>
        <v>0</v>
      </c>
      <c r="S213" s="139">
        <v>0</v>
      </c>
      <c r="T213" s="140">
        <f t="shared" ref="T213:T217" si="26">S213*H213</f>
        <v>0</v>
      </c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41" t="s">
        <v>195</v>
      </c>
      <c r="AS213" s="16"/>
      <c r="AT213" s="141" t="s">
        <v>462</v>
      </c>
      <c r="AU213" s="141" t="s">
        <v>81</v>
      </c>
      <c r="AV213" s="16"/>
      <c r="AW213" s="16"/>
      <c r="AX213" s="16"/>
      <c r="AY213" s="3" t="s">
        <v>163</v>
      </c>
      <c r="AZ213" s="16"/>
      <c r="BA213" s="16"/>
      <c r="BB213" s="16"/>
      <c r="BC213" s="16"/>
      <c r="BD213" s="16"/>
      <c r="BE213" s="142">
        <f t="shared" ref="BE213:BE217" si="27">IF(N213="základní",J213,0)</f>
        <v>0</v>
      </c>
      <c r="BF213" s="142">
        <f t="shared" ref="BF213:BF217" si="28">IF(N213="snížená",J213,0)</f>
        <v>0</v>
      </c>
      <c r="BG213" s="142">
        <f t="shared" ref="BG213:BG217" si="29">IF(N213="zákl. přenesená",J213,0)</f>
        <v>0</v>
      </c>
      <c r="BH213" s="142">
        <f t="shared" ref="BH213:BH217" si="30">IF(N213="sníž. přenesená",J213,0)</f>
        <v>0</v>
      </c>
      <c r="BI213" s="142">
        <f t="shared" ref="BI213:BI217" si="31">IF(N213="nulová",J213,0)</f>
        <v>0</v>
      </c>
      <c r="BJ213" s="3" t="s">
        <v>79</v>
      </c>
      <c r="BK213" s="142">
        <f t="shared" ref="BK213:BK217" si="32">ROUND(I213*H213,2)</f>
        <v>0</v>
      </c>
      <c r="BL213" s="3" t="s">
        <v>170</v>
      </c>
      <c r="BM213" s="141" t="s">
        <v>727</v>
      </c>
    </row>
    <row r="214" spans="1:65" ht="16.5" customHeight="1">
      <c r="A214" s="16"/>
      <c r="B214" s="17"/>
      <c r="C214" s="147" t="s">
        <v>728</v>
      </c>
      <c r="D214" s="147" t="s">
        <v>462</v>
      </c>
      <c r="E214" s="148" t="s">
        <v>82</v>
      </c>
      <c r="F214" s="149" t="s">
        <v>729</v>
      </c>
      <c r="G214" s="150" t="s">
        <v>209</v>
      </c>
      <c r="H214" s="151">
        <v>1</v>
      </c>
      <c r="I214" s="135"/>
      <c r="J214" s="152">
        <f t="shared" si="23"/>
        <v>0</v>
      </c>
      <c r="K214" s="149" t="s">
        <v>1</v>
      </c>
      <c r="L214" s="153"/>
      <c r="M214" s="154" t="s">
        <v>1</v>
      </c>
      <c r="N214" s="155" t="s">
        <v>35</v>
      </c>
      <c r="O214" s="139">
        <v>0</v>
      </c>
      <c r="P214" s="139">
        <f t="shared" si="24"/>
        <v>0</v>
      </c>
      <c r="Q214" s="139">
        <v>0</v>
      </c>
      <c r="R214" s="139">
        <f t="shared" si="25"/>
        <v>0</v>
      </c>
      <c r="S214" s="139">
        <v>0</v>
      </c>
      <c r="T214" s="140">
        <f t="shared" si="26"/>
        <v>0</v>
      </c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41" t="s">
        <v>195</v>
      </c>
      <c r="AS214" s="16"/>
      <c r="AT214" s="141" t="s">
        <v>462</v>
      </c>
      <c r="AU214" s="141" t="s">
        <v>81</v>
      </c>
      <c r="AV214" s="16"/>
      <c r="AW214" s="16"/>
      <c r="AX214" s="16"/>
      <c r="AY214" s="3" t="s">
        <v>163</v>
      </c>
      <c r="AZ214" s="16"/>
      <c r="BA214" s="16"/>
      <c r="BB214" s="16"/>
      <c r="BC214" s="16"/>
      <c r="BD214" s="16"/>
      <c r="BE214" s="142">
        <f t="shared" si="27"/>
        <v>0</v>
      </c>
      <c r="BF214" s="142">
        <f t="shared" si="28"/>
        <v>0</v>
      </c>
      <c r="BG214" s="142">
        <f t="shared" si="29"/>
        <v>0</v>
      </c>
      <c r="BH214" s="142">
        <f t="shared" si="30"/>
        <v>0</v>
      </c>
      <c r="BI214" s="142">
        <f t="shared" si="31"/>
        <v>0</v>
      </c>
      <c r="BJ214" s="3" t="s">
        <v>79</v>
      </c>
      <c r="BK214" s="142">
        <f t="shared" si="32"/>
        <v>0</v>
      </c>
      <c r="BL214" s="3" t="s">
        <v>170</v>
      </c>
      <c r="BM214" s="141" t="s">
        <v>730</v>
      </c>
    </row>
    <row r="215" spans="1:65" ht="16.5" customHeight="1">
      <c r="A215" s="16"/>
      <c r="B215" s="17"/>
      <c r="C215" s="147" t="s">
        <v>731</v>
      </c>
      <c r="D215" s="147" t="s">
        <v>462</v>
      </c>
      <c r="E215" s="148" t="s">
        <v>732</v>
      </c>
      <c r="F215" s="149" t="s">
        <v>733</v>
      </c>
      <c r="G215" s="150" t="s">
        <v>209</v>
      </c>
      <c r="H215" s="151">
        <v>1</v>
      </c>
      <c r="I215" s="135"/>
      <c r="J215" s="152">
        <f t="shared" si="23"/>
        <v>0</v>
      </c>
      <c r="K215" s="149" t="s">
        <v>1</v>
      </c>
      <c r="L215" s="153"/>
      <c r="M215" s="154" t="s">
        <v>1</v>
      </c>
      <c r="N215" s="155" t="s">
        <v>35</v>
      </c>
      <c r="O215" s="139">
        <v>0</v>
      </c>
      <c r="P215" s="139">
        <f t="shared" si="24"/>
        <v>0</v>
      </c>
      <c r="Q215" s="139">
        <v>0</v>
      </c>
      <c r="R215" s="139">
        <f t="shared" si="25"/>
        <v>0</v>
      </c>
      <c r="S215" s="139">
        <v>0</v>
      </c>
      <c r="T215" s="140">
        <f t="shared" si="26"/>
        <v>0</v>
      </c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41" t="s">
        <v>195</v>
      </c>
      <c r="AS215" s="16"/>
      <c r="AT215" s="141" t="s">
        <v>462</v>
      </c>
      <c r="AU215" s="141" t="s">
        <v>81</v>
      </c>
      <c r="AV215" s="16"/>
      <c r="AW215" s="16"/>
      <c r="AX215" s="16"/>
      <c r="AY215" s="3" t="s">
        <v>163</v>
      </c>
      <c r="AZ215" s="16"/>
      <c r="BA215" s="16"/>
      <c r="BB215" s="16"/>
      <c r="BC215" s="16"/>
      <c r="BD215" s="16"/>
      <c r="BE215" s="142">
        <f t="shared" si="27"/>
        <v>0</v>
      </c>
      <c r="BF215" s="142">
        <f t="shared" si="28"/>
        <v>0</v>
      </c>
      <c r="BG215" s="142">
        <f t="shared" si="29"/>
        <v>0</v>
      </c>
      <c r="BH215" s="142">
        <f t="shared" si="30"/>
        <v>0</v>
      </c>
      <c r="BI215" s="142">
        <f t="shared" si="31"/>
        <v>0</v>
      </c>
      <c r="BJ215" s="3" t="s">
        <v>79</v>
      </c>
      <c r="BK215" s="142">
        <f t="shared" si="32"/>
        <v>0</v>
      </c>
      <c r="BL215" s="3" t="s">
        <v>170</v>
      </c>
      <c r="BM215" s="141" t="s">
        <v>734</v>
      </c>
    </row>
    <row r="216" spans="1:65" ht="24" customHeight="1">
      <c r="A216" s="16"/>
      <c r="B216" s="17"/>
      <c r="C216" s="147" t="s">
        <v>735</v>
      </c>
      <c r="D216" s="147" t="s">
        <v>462</v>
      </c>
      <c r="E216" s="148" t="s">
        <v>736</v>
      </c>
      <c r="F216" s="149" t="s">
        <v>737</v>
      </c>
      <c r="G216" s="150" t="s">
        <v>189</v>
      </c>
      <c r="H216" s="151">
        <v>1</v>
      </c>
      <c r="I216" s="135"/>
      <c r="J216" s="152">
        <f t="shared" si="23"/>
        <v>0</v>
      </c>
      <c r="K216" s="149" t="s">
        <v>1</v>
      </c>
      <c r="L216" s="153"/>
      <c r="M216" s="154" t="s">
        <v>1</v>
      </c>
      <c r="N216" s="155" t="s">
        <v>35</v>
      </c>
      <c r="O216" s="139">
        <v>0</v>
      </c>
      <c r="P216" s="139">
        <f t="shared" si="24"/>
        <v>0</v>
      </c>
      <c r="Q216" s="139">
        <v>0</v>
      </c>
      <c r="R216" s="139">
        <f t="shared" si="25"/>
        <v>0</v>
      </c>
      <c r="S216" s="139">
        <v>0</v>
      </c>
      <c r="T216" s="140">
        <f t="shared" si="26"/>
        <v>0</v>
      </c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41" t="s">
        <v>195</v>
      </c>
      <c r="AS216" s="16"/>
      <c r="AT216" s="141" t="s">
        <v>462</v>
      </c>
      <c r="AU216" s="141" t="s">
        <v>81</v>
      </c>
      <c r="AV216" s="16"/>
      <c r="AW216" s="16"/>
      <c r="AX216" s="16"/>
      <c r="AY216" s="3" t="s">
        <v>163</v>
      </c>
      <c r="AZ216" s="16"/>
      <c r="BA216" s="16"/>
      <c r="BB216" s="16"/>
      <c r="BC216" s="16"/>
      <c r="BD216" s="16"/>
      <c r="BE216" s="142">
        <f t="shared" si="27"/>
        <v>0</v>
      </c>
      <c r="BF216" s="142">
        <f t="shared" si="28"/>
        <v>0</v>
      </c>
      <c r="BG216" s="142">
        <f t="shared" si="29"/>
        <v>0</v>
      </c>
      <c r="BH216" s="142">
        <f t="shared" si="30"/>
        <v>0</v>
      </c>
      <c r="BI216" s="142">
        <f t="shared" si="31"/>
        <v>0</v>
      </c>
      <c r="BJ216" s="3" t="s">
        <v>79</v>
      </c>
      <c r="BK216" s="142">
        <f t="shared" si="32"/>
        <v>0</v>
      </c>
      <c r="BL216" s="3" t="s">
        <v>170</v>
      </c>
      <c r="BM216" s="141" t="s">
        <v>738</v>
      </c>
    </row>
    <row r="217" spans="1:65" ht="37.5" customHeight="1">
      <c r="A217" s="16"/>
      <c r="B217" s="17"/>
      <c r="C217" s="147" t="s">
        <v>739</v>
      </c>
      <c r="D217" s="147" t="s">
        <v>462</v>
      </c>
      <c r="E217" s="148" t="s">
        <v>740</v>
      </c>
      <c r="F217" s="149" t="s">
        <v>741</v>
      </c>
      <c r="G217" s="150" t="s">
        <v>189</v>
      </c>
      <c r="H217" s="151">
        <v>1</v>
      </c>
      <c r="I217" s="135"/>
      <c r="J217" s="152">
        <f t="shared" si="23"/>
        <v>0</v>
      </c>
      <c r="K217" s="149" t="s">
        <v>1</v>
      </c>
      <c r="L217" s="153"/>
      <c r="M217" s="156" t="s">
        <v>1</v>
      </c>
      <c r="N217" s="157" t="s">
        <v>35</v>
      </c>
      <c r="O217" s="145">
        <v>0</v>
      </c>
      <c r="P217" s="145">
        <f t="shared" si="24"/>
        <v>0</v>
      </c>
      <c r="Q217" s="145">
        <v>0</v>
      </c>
      <c r="R217" s="145">
        <f t="shared" si="25"/>
        <v>0</v>
      </c>
      <c r="S217" s="145">
        <v>0</v>
      </c>
      <c r="T217" s="146">
        <f t="shared" si="26"/>
        <v>0</v>
      </c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41" t="s">
        <v>195</v>
      </c>
      <c r="AS217" s="16"/>
      <c r="AT217" s="141" t="s">
        <v>462</v>
      </c>
      <c r="AU217" s="141" t="s">
        <v>81</v>
      </c>
      <c r="AV217" s="16"/>
      <c r="AW217" s="16"/>
      <c r="AX217" s="16"/>
      <c r="AY217" s="3" t="s">
        <v>163</v>
      </c>
      <c r="AZ217" s="16"/>
      <c r="BA217" s="16"/>
      <c r="BB217" s="16"/>
      <c r="BC217" s="16"/>
      <c r="BD217" s="16"/>
      <c r="BE217" s="142">
        <f t="shared" si="27"/>
        <v>0</v>
      </c>
      <c r="BF217" s="142">
        <f t="shared" si="28"/>
        <v>0</v>
      </c>
      <c r="BG217" s="142">
        <f t="shared" si="29"/>
        <v>0</v>
      </c>
      <c r="BH217" s="142">
        <f t="shared" si="30"/>
        <v>0</v>
      </c>
      <c r="BI217" s="142">
        <f t="shared" si="31"/>
        <v>0</v>
      </c>
      <c r="BJ217" s="3" t="s">
        <v>79</v>
      </c>
      <c r="BK217" s="142">
        <f t="shared" si="32"/>
        <v>0</v>
      </c>
      <c r="BL217" s="3" t="s">
        <v>170</v>
      </c>
      <c r="BM217" s="141" t="s">
        <v>742</v>
      </c>
    </row>
    <row r="218" spans="1:65" ht="6.75" customHeight="1">
      <c r="A218" s="16"/>
      <c r="B218" s="30"/>
      <c r="C218" s="31"/>
      <c r="D218" s="31"/>
      <c r="E218" s="31"/>
      <c r="F218" s="31"/>
      <c r="G218" s="31"/>
      <c r="H218" s="31"/>
      <c r="I218" s="31"/>
      <c r="J218" s="31"/>
      <c r="K218" s="31"/>
      <c r="L218" s="17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</row>
    <row r="219" spans="1:65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</row>
    <row r="220" spans="1:65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</row>
    <row r="221" spans="1:65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</row>
    <row r="222" spans="1:65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</row>
    <row r="223" spans="1:65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</row>
    <row r="224" spans="1:65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</row>
    <row r="225" spans="1:6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</row>
    <row r="226" spans="1:65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</row>
    <row r="227" spans="1:6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</row>
    <row r="228" spans="1:6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</row>
    <row r="229" spans="1:6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</row>
    <row r="230" spans="1:6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</row>
    <row r="231" spans="1:6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</row>
    <row r="232" spans="1:6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</row>
    <row r="233" spans="1:6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</row>
    <row r="234" spans="1:6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</row>
    <row r="235" spans="1:6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</row>
    <row r="236" spans="1:6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</row>
    <row r="237" spans="1:6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</row>
    <row r="238" spans="1:6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</row>
    <row r="239" spans="1:6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</row>
    <row r="240" spans="1:6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</row>
    <row r="241" spans="1:6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</row>
    <row r="242" spans="1:6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</row>
    <row r="243" spans="1:6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</row>
    <row r="244" spans="1:6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</row>
    <row r="245" spans="1:6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spans="1:6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spans="1:6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spans="1:6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spans="1:6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spans="1:6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spans="1:6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</row>
    <row r="252" spans="1:6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</row>
    <row r="253" spans="1:6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spans="1:6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spans="1:6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spans="1:6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spans="1:6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spans="1:6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spans="1:6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spans="1:6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spans="1:6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</row>
    <row r="262" spans="1:6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spans="1:6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spans="1:6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spans="1: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spans="1:6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spans="1:6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spans="1:6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spans="1:6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spans="1:6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spans="1:6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spans="1:6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spans="1:6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spans="1:6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spans="1:6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spans="1:6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spans="1:6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spans="1:6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spans="1:6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spans="1:6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spans="1:6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spans="1:6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spans="1:6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spans="1:6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spans="1:6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spans="1:6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spans="1:6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spans="1:6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spans="1:6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spans="1:6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spans="1:6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spans="1:6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spans="1:6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spans="1:6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spans="1:6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spans="1:6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spans="1:6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spans="1:6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spans="1:6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spans="1:6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spans="1:6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spans="1:6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spans="1:6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spans="1:6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spans="1:6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spans="1:6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spans="1:6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spans="1:6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spans="1:6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spans="1:6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spans="1:6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spans="1:6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spans="1:6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spans="1:6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spans="1:6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spans="1:6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spans="1:6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spans="1:6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spans="1:6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spans="1:6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spans="1:6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spans="1:6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spans="1:6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spans="1:6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spans="1:6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spans="1:6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spans="1:6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spans="1:6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spans="1:6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spans="1:6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spans="1:6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spans="1:6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spans="1:6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spans="1:6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spans="1:6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spans="1:6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spans="1:6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spans="1:6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spans="1:6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spans="1:6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spans="1:6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spans="1:6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spans="1:6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spans="1:6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spans="1:6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spans="1:6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spans="1:6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spans="1:6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spans="1:6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spans="1:6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spans="1:6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spans="1:6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spans="1:6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spans="1:6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spans="1:6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spans="1:6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spans="1:6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spans="1:6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spans="1:6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spans="1:6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spans="1:6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spans="1:6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spans="1:6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spans="1:6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spans="1: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spans="1:6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spans="1:6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spans="1:6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spans="1:6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spans="1:6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spans="1:6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spans="1:6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spans="1:6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spans="1:6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spans="1:6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spans="1:6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spans="1:6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spans="1:6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spans="1:6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spans="1:6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spans="1:6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spans="1:6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spans="1:6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spans="1:6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spans="1:6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spans="1:6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spans="1:6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spans="1:6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spans="1:6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spans="1:6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spans="1:6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spans="1:6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spans="1:6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spans="1:6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spans="1:6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spans="1:6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spans="1:6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spans="1:6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spans="1:6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spans="1:6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spans="1:6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spans="1:6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spans="1:6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spans="1:6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spans="1:6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spans="1:6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spans="1:6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spans="1:6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spans="1:6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spans="1:6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spans="1:6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spans="1:6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spans="1:6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spans="1:6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spans="1:6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spans="1:6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spans="1:6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spans="1:6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spans="1:6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spans="1:6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spans="1:6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spans="1:6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spans="1:6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spans="1:6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spans="1:6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spans="1:6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spans="1:6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spans="1:6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spans="1:6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spans="1:6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spans="1:6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spans="1:6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spans="1:6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spans="1:6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spans="1:6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spans="1:6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spans="1:6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spans="1:6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spans="1:6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spans="1:6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spans="1:6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spans="1:6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spans="1:6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spans="1:6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spans="1:6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spans="1:6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spans="1:6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spans="1:6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spans="1:6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spans="1:6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spans="1:6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spans="1:6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spans="1:6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spans="1:6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spans="1:6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spans="1:6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spans="1:6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spans="1:6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spans="1:6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spans="1:6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spans="1:6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spans="1:6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spans="1:6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spans="1:6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spans="1: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spans="1:6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spans="1:6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spans="1:6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spans="1:6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spans="1:6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spans="1:6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spans="1:6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spans="1:6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spans="1:6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spans="1:6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spans="1:6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spans="1:6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spans="1:6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spans="1:6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spans="1:6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spans="1:6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spans="1:6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spans="1:6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spans="1:6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spans="1:6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spans="1:6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spans="1:6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spans="1:6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spans="1:6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spans="1:6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spans="1:6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spans="1:6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spans="1:6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spans="1:6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spans="1:6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spans="1:6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spans="1:6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spans="1:6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spans="1:6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spans="1:6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spans="1:6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spans="1:6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spans="1:6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spans="1:6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spans="1:6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spans="1:6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spans="1:6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spans="1:6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spans="1:6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spans="1:6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spans="1:6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spans="1:6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spans="1:6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spans="1:6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spans="1:6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spans="1:6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spans="1:6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spans="1:6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spans="1:6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spans="1:6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spans="1:6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spans="1:6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spans="1:6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spans="1:6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spans="1:6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spans="1:6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spans="1:6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spans="1:6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spans="1:6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spans="1:6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spans="1:6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spans="1:6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</row>
    <row r="533" spans="1:6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spans="1:6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spans="1:6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spans="1:6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spans="1:6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spans="1:6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spans="1:6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</row>
    <row r="540" spans="1:6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spans="1:6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spans="1:6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spans="1:6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spans="1:6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spans="1:6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spans="1:6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spans="1:6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spans="1:6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spans="1:6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spans="1:6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spans="1:6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spans="1:6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spans="1:6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spans="1:6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spans="1:6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spans="1:6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spans="1:6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spans="1:6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spans="1:6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spans="1:6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spans="1:6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spans="1:6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spans="1:6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spans="1:6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spans="1: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spans="1:6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spans="1:6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spans="1:6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spans="1:6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spans="1:6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spans="1:6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spans="1:6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spans="1:6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spans="1:6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spans="1:6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spans="1:6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spans="1:6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spans="1:6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spans="1:6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</row>
    <row r="580" spans="1:6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spans="1:6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spans="1:6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spans="1:6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spans="1:6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spans="1:6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spans="1:6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spans="1:6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spans="1:6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spans="1:6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</row>
    <row r="590" spans="1:6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spans="1:6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spans="1:6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spans="1:6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spans="1:6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spans="1:6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spans="1:6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spans="1:6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spans="1:6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spans="1:6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spans="1:6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spans="1:6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spans="1:6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spans="1:6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spans="1:6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spans="1:6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spans="1:6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spans="1:6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spans="1:6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spans="1:6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spans="1:6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</row>
    <row r="611" spans="1:6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spans="1:6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spans="1:6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spans="1:6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spans="1:6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spans="1:6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spans="1:6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spans="1:6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</row>
    <row r="619" spans="1:6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spans="1:6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spans="1:6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spans="1:6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spans="1:6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spans="1:6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spans="1:6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spans="1:6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spans="1:6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spans="1:6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spans="1:6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spans="1:6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spans="1:6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spans="1:6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spans="1:6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spans="1:6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spans="1:6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spans="1:6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spans="1:6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spans="1:6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spans="1:6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spans="1:6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spans="1:6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spans="1:6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spans="1:6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spans="1:6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spans="1:6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spans="1:6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spans="1:6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spans="1:6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spans="1:6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spans="1:6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spans="1:6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spans="1:6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spans="1:6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spans="1:6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spans="1:6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spans="1:6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spans="1:6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spans="1:6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spans="1:6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spans="1:6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spans="1:6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spans="1:6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spans="1:6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</row>
    <row r="664" spans="1:6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</row>
    <row r="665" spans="1: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</row>
    <row r="666" spans="1:6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</row>
    <row r="667" spans="1:6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</row>
    <row r="668" spans="1:6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</row>
    <row r="669" spans="1:6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</row>
    <row r="670" spans="1:6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</row>
    <row r="671" spans="1:6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</row>
    <row r="672" spans="1:6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</row>
    <row r="673" spans="1:6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</row>
    <row r="674" spans="1:6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</row>
    <row r="675" spans="1:6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</row>
    <row r="676" spans="1:6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</row>
    <row r="677" spans="1:6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</row>
    <row r="678" spans="1:6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</row>
    <row r="679" spans="1:6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</row>
    <row r="680" spans="1:6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</row>
    <row r="681" spans="1:6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</row>
    <row r="682" spans="1:6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</row>
    <row r="683" spans="1:6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</row>
    <row r="684" spans="1:6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</row>
    <row r="685" spans="1:6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</row>
    <row r="686" spans="1:6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</row>
    <row r="687" spans="1:6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</row>
    <row r="688" spans="1:6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</row>
    <row r="689" spans="1:6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</row>
    <row r="690" spans="1:6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</row>
    <row r="691" spans="1:6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</row>
    <row r="692" spans="1:6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</row>
    <row r="693" spans="1:6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</row>
    <row r="694" spans="1:6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</row>
    <row r="695" spans="1:6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</row>
    <row r="696" spans="1:6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</row>
    <row r="697" spans="1:6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</row>
    <row r="698" spans="1:6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</row>
    <row r="699" spans="1:6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</row>
    <row r="700" spans="1:6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</row>
    <row r="701" spans="1:6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</row>
    <row r="702" spans="1:6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</row>
    <row r="703" spans="1:6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</row>
    <row r="704" spans="1:6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</row>
    <row r="705" spans="1:6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</row>
    <row r="706" spans="1:6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</row>
    <row r="707" spans="1:6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</row>
    <row r="708" spans="1:6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</row>
    <row r="709" spans="1:6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</row>
    <row r="710" spans="1:6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</row>
    <row r="711" spans="1:6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</row>
    <row r="712" spans="1:6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</row>
    <row r="713" spans="1:6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</row>
    <row r="714" spans="1:6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</row>
    <row r="715" spans="1:6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</row>
    <row r="716" spans="1:6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</row>
    <row r="717" spans="1:6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</row>
    <row r="718" spans="1:6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</row>
    <row r="719" spans="1:6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</row>
    <row r="720" spans="1:6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</row>
    <row r="721" spans="1:6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</row>
    <row r="722" spans="1:6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</row>
    <row r="723" spans="1:6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</row>
    <row r="724" spans="1:6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</row>
    <row r="725" spans="1:6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</row>
    <row r="726" spans="1:6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</row>
    <row r="727" spans="1:6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</row>
    <row r="728" spans="1:6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</row>
    <row r="729" spans="1:6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</row>
    <row r="730" spans="1:6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</row>
    <row r="731" spans="1:6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</row>
    <row r="732" spans="1:6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</row>
    <row r="733" spans="1:6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</row>
    <row r="734" spans="1:6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</row>
    <row r="735" spans="1:6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</row>
    <row r="736" spans="1:6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</row>
    <row r="737" spans="1:6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</row>
    <row r="738" spans="1:6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</row>
    <row r="739" spans="1:6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</row>
    <row r="740" spans="1:6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</row>
    <row r="741" spans="1:6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</row>
    <row r="742" spans="1:6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</row>
    <row r="743" spans="1:6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</row>
    <row r="744" spans="1:6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</row>
    <row r="745" spans="1:6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</row>
    <row r="746" spans="1:6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</row>
    <row r="747" spans="1:6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</row>
    <row r="748" spans="1:6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</row>
    <row r="749" spans="1:6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</row>
    <row r="750" spans="1:6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</row>
    <row r="751" spans="1:6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</row>
    <row r="752" spans="1:6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</row>
    <row r="753" spans="1:6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</row>
    <row r="754" spans="1:6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</row>
    <row r="755" spans="1:6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</row>
    <row r="756" spans="1:6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</row>
    <row r="757" spans="1:6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</row>
    <row r="758" spans="1:6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</row>
    <row r="759" spans="1:6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</row>
    <row r="760" spans="1:6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</row>
    <row r="761" spans="1:6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</row>
    <row r="762" spans="1:6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</row>
    <row r="763" spans="1:6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</row>
    <row r="764" spans="1:6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</row>
    <row r="765" spans="1: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</row>
    <row r="766" spans="1:6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</row>
    <row r="767" spans="1:6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</row>
    <row r="768" spans="1:6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</row>
    <row r="769" spans="1:6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</row>
    <row r="770" spans="1:6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</row>
    <row r="771" spans="1:6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</row>
    <row r="772" spans="1:6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</row>
    <row r="773" spans="1:6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</row>
    <row r="774" spans="1:6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</row>
    <row r="775" spans="1:6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</row>
    <row r="776" spans="1:6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</row>
    <row r="777" spans="1:6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</row>
    <row r="778" spans="1:6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</row>
    <row r="779" spans="1:6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</row>
    <row r="780" spans="1:6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</row>
    <row r="781" spans="1:6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</row>
    <row r="782" spans="1:6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</row>
    <row r="783" spans="1:6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</row>
    <row r="784" spans="1:6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</row>
    <row r="785" spans="1:6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</row>
    <row r="786" spans="1:6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</row>
    <row r="787" spans="1:6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</row>
    <row r="788" spans="1:6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</row>
    <row r="789" spans="1:6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</row>
    <row r="790" spans="1:6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</row>
    <row r="791" spans="1:6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</row>
    <row r="792" spans="1:6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</row>
    <row r="793" spans="1:6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</row>
    <row r="794" spans="1:6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</row>
    <row r="795" spans="1:6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</row>
    <row r="796" spans="1:6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</row>
    <row r="797" spans="1:6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</row>
    <row r="798" spans="1:6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</row>
    <row r="799" spans="1:6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</row>
    <row r="800" spans="1:6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</row>
    <row r="801" spans="1:6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</row>
    <row r="802" spans="1:6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</row>
    <row r="803" spans="1:6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</row>
    <row r="804" spans="1:6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</row>
    <row r="805" spans="1:6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</row>
    <row r="806" spans="1:6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</row>
    <row r="807" spans="1:6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</row>
    <row r="808" spans="1:6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</row>
    <row r="809" spans="1:6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</row>
    <row r="810" spans="1:6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</row>
    <row r="811" spans="1:6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</row>
    <row r="812" spans="1:6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</row>
    <row r="813" spans="1:6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</row>
    <row r="814" spans="1:6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</row>
    <row r="815" spans="1:6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spans="1:6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spans="1:6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</row>
    <row r="818" spans="1:6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spans="1:6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spans="1:6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spans="1:6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spans="1:6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spans="1:6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spans="1:6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spans="1:6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spans="1:6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</row>
    <row r="827" spans="1:6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spans="1:6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</row>
    <row r="829" spans="1:6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spans="1:6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spans="1:6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spans="1:6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</row>
    <row r="833" spans="1:6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spans="1:6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spans="1:6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spans="1:6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spans="1:6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spans="1:6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spans="1:6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spans="1:6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spans="1:6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spans="1:6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spans="1:6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spans="1:6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spans="1:6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spans="1:6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</row>
    <row r="847" spans="1:6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</row>
    <row r="848" spans="1:6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spans="1:6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spans="1:6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spans="1:6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spans="1:6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spans="1:6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spans="1:6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spans="1:6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spans="1:6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spans="1:6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spans="1:6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spans="1:6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spans="1:6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spans="1:6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spans="1:6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spans="1:6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spans="1:6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spans="1: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spans="1:6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spans="1:6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spans="1:6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spans="1:6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spans="1:6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spans="1:6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spans="1:6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spans="1:6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spans="1:6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spans="1:6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spans="1:6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spans="1:6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spans="1:6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spans="1:6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spans="1:6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spans="1:6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spans="1:6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</row>
    <row r="883" spans="1:6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spans="1:6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spans="1:6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spans="1:6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spans="1:6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spans="1:6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spans="1:6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spans="1:6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spans="1:6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spans="1:6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spans="1:6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spans="1:6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spans="1:6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</row>
    <row r="896" spans="1:6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spans="1:6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spans="1:6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spans="1:6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spans="1:6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spans="1:6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spans="1:6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spans="1:6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spans="1:6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spans="1:6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spans="1:6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spans="1:6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spans="1:6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spans="1:6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spans="1:6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</row>
    <row r="911" spans="1:6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spans="1:6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spans="1:6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spans="1:6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</row>
    <row r="915" spans="1:6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</row>
    <row r="916" spans="1:6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spans="1:6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spans="1:6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spans="1:6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spans="1:6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spans="1:6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spans="1:6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</row>
    <row r="923" spans="1:6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spans="1:6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spans="1:6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spans="1:6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spans="1:6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spans="1:6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spans="1:6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spans="1:6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spans="1:6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spans="1:6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spans="1:6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spans="1:6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spans="1:6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spans="1:6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spans="1:6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spans="1:6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spans="1:6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spans="1:6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</row>
    <row r="941" spans="1:6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spans="1:6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spans="1:6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spans="1:6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spans="1:6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spans="1:6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spans="1:6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spans="1:6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</row>
    <row r="949" spans="1:6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</row>
    <row r="950" spans="1:6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spans="1:6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spans="1:6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spans="1:6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spans="1:6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spans="1:6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spans="1:6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spans="1:6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spans="1:6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spans="1:6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spans="1:6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spans="1:6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spans="1:6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spans="1:6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spans="1:6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spans="1: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spans="1:6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spans="1:6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spans="1:6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spans="1:6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spans="1:6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spans="1:6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spans="1:6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spans="1:6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spans="1:6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spans="1:6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spans="1:6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spans="1:6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spans="1:6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spans="1:6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spans="1:6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spans="1:6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</row>
    <row r="982" spans="1:6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spans="1:6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spans="1:6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spans="1:6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spans="1:6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spans="1:6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spans="1:6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spans="1:6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spans="1:6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</row>
    <row r="991" spans="1:6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spans="1:65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spans="1:65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spans="1:65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spans="1:6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spans="1:65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spans="1:65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spans="1:65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spans="1:65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spans="1:65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</sheetData>
  <autoFilter ref="C123:K217" xr:uid="{00000000-0009-0000-0000-000002000000}"/>
  <mergeCells count="14">
    <mergeCell ref="E85:H85"/>
    <mergeCell ref="D20:H20"/>
    <mergeCell ref="L2:V2"/>
    <mergeCell ref="E7:H7"/>
    <mergeCell ref="E9:H9"/>
    <mergeCell ref="E11:H11"/>
    <mergeCell ref="E29:H29"/>
    <mergeCell ref="J16:K16"/>
    <mergeCell ref="J17:K17"/>
    <mergeCell ref="E87:H87"/>
    <mergeCell ref="E89:H89"/>
    <mergeCell ref="E112:H112"/>
    <mergeCell ref="E114:H114"/>
    <mergeCell ref="E116:H116"/>
  </mergeCells>
  <pageMargins left="0.39374999999999999" right="0.39374999999999999" top="0.39374999999999999" bottom="0.39374999999999999" header="0" footer="0"/>
  <pageSetup paperSize="9" orientation="portrait"/>
  <headerFooter>
    <oddFooter>&amp;CStrana &amp;P z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M1000"/>
  <sheetViews>
    <sheetView showGridLines="0" topLeftCell="A96" workbookViewId="0">
      <selection activeCell="I121" sqref="I121"/>
    </sheetView>
  </sheetViews>
  <sheetFormatPr defaultColWidth="16.83203125" defaultRowHeight="15" customHeight="1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 customWidth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 customWidth="1"/>
  </cols>
  <sheetData>
    <row r="1" spans="1:65" ht="11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pans="1:65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187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3" t="s">
        <v>91</v>
      </c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spans="1:65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" t="s">
        <v>81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spans="1:65" ht="24.75" customHeight="1">
      <c r="A4" s="2"/>
      <c r="B4" s="6"/>
      <c r="C4" s="2"/>
      <c r="D4" s="7" t="s">
        <v>122</v>
      </c>
      <c r="E4" s="2"/>
      <c r="F4" s="2"/>
      <c r="G4" s="2"/>
      <c r="H4" s="2"/>
      <c r="I4" s="2"/>
      <c r="J4" s="2"/>
      <c r="K4" s="2"/>
      <c r="L4" s="6"/>
      <c r="M4" s="83" t="s">
        <v>10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3" t="s">
        <v>4</v>
      </c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65" ht="6.75" customHeight="1">
      <c r="A5" s="2"/>
      <c r="B5" s="6"/>
      <c r="C5" s="2"/>
      <c r="D5" s="2"/>
      <c r="E5" s="2"/>
      <c r="F5" s="2"/>
      <c r="G5" s="2"/>
      <c r="H5" s="2"/>
      <c r="I5" s="2"/>
      <c r="J5" s="2"/>
      <c r="K5" s="2"/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65" ht="12" customHeight="1">
      <c r="A6" s="2"/>
      <c r="B6" s="6"/>
      <c r="C6" s="2"/>
      <c r="D6" s="12" t="s">
        <v>14</v>
      </c>
      <c r="E6" s="2"/>
      <c r="F6" s="2"/>
      <c r="G6" s="2"/>
      <c r="H6" s="2"/>
      <c r="I6" s="2"/>
      <c r="J6" s="2"/>
      <c r="K6" s="2"/>
      <c r="L6" s="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65" ht="16.5" customHeight="1">
      <c r="A7" s="2"/>
      <c r="B7" s="6"/>
      <c r="C7" s="2"/>
      <c r="D7" s="2"/>
      <c r="E7" s="196" t="str">
        <f>'Rekapitulace stavby'!K6</f>
        <v>Laboratoř betonu a mechaniky zemin</v>
      </c>
      <c r="F7" s="166"/>
      <c r="G7" s="166"/>
      <c r="H7" s="166"/>
      <c r="I7" s="2"/>
      <c r="J7" s="2"/>
      <c r="K7" s="2"/>
      <c r="L7" s="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65" ht="12" customHeight="1">
      <c r="A8" s="2"/>
      <c r="B8" s="6"/>
      <c r="C8" s="2"/>
      <c r="D8" s="12" t="s">
        <v>123</v>
      </c>
      <c r="E8" s="2"/>
      <c r="F8" s="2"/>
      <c r="G8" s="2"/>
      <c r="H8" s="2"/>
      <c r="I8" s="2"/>
      <c r="J8" s="2"/>
      <c r="K8" s="2"/>
      <c r="L8" s="6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</row>
    <row r="9" spans="1:65" ht="16.5" customHeight="1">
      <c r="A9" s="16"/>
      <c r="B9" s="17"/>
      <c r="C9" s="16"/>
      <c r="D9" s="16"/>
      <c r="E9" s="196" t="s">
        <v>453</v>
      </c>
      <c r="F9" s="166"/>
      <c r="G9" s="166"/>
      <c r="H9" s="166"/>
      <c r="I9" s="16"/>
      <c r="J9" s="16"/>
      <c r="K9" s="16"/>
      <c r="L9" s="17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</row>
    <row r="10" spans="1:65" ht="12" customHeight="1">
      <c r="A10" s="16"/>
      <c r="B10" s="17"/>
      <c r="C10" s="16"/>
      <c r="D10" s="12" t="s">
        <v>454</v>
      </c>
      <c r="E10" s="16"/>
      <c r="F10" s="16"/>
      <c r="G10" s="16"/>
      <c r="H10" s="16"/>
      <c r="I10" s="16"/>
      <c r="J10" s="16"/>
      <c r="K10" s="16"/>
      <c r="L10" s="17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</row>
    <row r="11" spans="1:65" ht="16.5" customHeight="1">
      <c r="A11" s="16"/>
      <c r="B11" s="17"/>
      <c r="C11" s="16"/>
      <c r="D11" s="16"/>
      <c r="E11" s="172" t="s">
        <v>743</v>
      </c>
      <c r="F11" s="166"/>
      <c r="G11" s="166"/>
      <c r="H11" s="166"/>
      <c r="I11" s="16"/>
      <c r="J11" s="16"/>
      <c r="K11" s="16"/>
      <c r="L11" s="17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</row>
    <row r="12" spans="1:65" ht="11.25">
      <c r="A12" s="16"/>
      <c r="B12" s="17"/>
      <c r="C12" s="16"/>
      <c r="D12" s="16"/>
      <c r="E12" s="16"/>
      <c r="F12" s="16"/>
      <c r="G12" s="16"/>
      <c r="H12" s="16"/>
      <c r="I12" s="16"/>
      <c r="J12" s="16"/>
      <c r="K12" s="16"/>
      <c r="L12" s="17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</row>
    <row r="13" spans="1:65" ht="12" customHeight="1">
      <c r="A13" s="16"/>
      <c r="B13" s="17"/>
      <c r="C13" s="16"/>
      <c r="D13" s="12" t="s">
        <v>15</v>
      </c>
      <c r="E13" s="16"/>
      <c r="F13" s="10" t="s">
        <v>1</v>
      </c>
      <c r="G13" s="16"/>
      <c r="H13" s="16"/>
      <c r="I13" s="12" t="s">
        <v>16</v>
      </c>
      <c r="J13" s="10" t="s">
        <v>1</v>
      </c>
      <c r="K13" s="16"/>
      <c r="L13" s="17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</row>
    <row r="14" spans="1:65" ht="12" customHeight="1">
      <c r="A14" s="16"/>
      <c r="B14" s="17"/>
      <c r="C14" s="16"/>
      <c r="D14" s="12" t="s">
        <v>17</v>
      </c>
      <c r="E14" s="16"/>
      <c r="F14" s="10" t="s">
        <v>18</v>
      </c>
      <c r="G14" s="16"/>
      <c r="H14" s="16"/>
      <c r="I14" s="12" t="s">
        <v>19</v>
      </c>
      <c r="J14" s="40"/>
      <c r="K14" s="16"/>
      <c r="L14" s="17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</row>
    <row r="15" spans="1:65" ht="10.5" customHeight="1">
      <c r="A15" s="16"/>
      <c r="B15" s="17"/>
      <c r="C15" s="16"/>
      <c r="D15" s="16"/>
      <c r="E15" s="16"/>
      <c r="F15" s="16"/>
      <c r="G15" s="16"/>
      <c r="H15" s="16"/>
      <c r="I15" s="16"/>
      <c r="J15" s="16"/>
      <c r="K15" s="16"/>
      <c r="L15" s="17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</row>
    <row r="16" spans="1:65" ht="12" customHeight="1">
      <c r="A16" s="16"/>
      <c r="B16" s="17"/>
      <c r="C16" s="16"/>
      <c r="D16" s="13" t="s">
        <v>20</v>
      </c>
      <c r="E16" s="16"/>
      <c r="F16" s="16"/>
      <c r="G16" s="16"/>
      <c r="H16" s="16"/>
      <c r="I16" s="13" t="s">
        <v>21</v>
      </c>
      <c r="J16" s="193">
        <v>49314785</v>
      </c>
      <c r="K16" s="193"/>
      <c r="L16" s="17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</row>
    <row r="17" spans="1:65" ht="18" customHeight="1">
      <c r="A17" s="16"/>
      <c r="B17" s="17"/>
      <c r="C17" s="16"/>
      <c r="D17" s="16"/>
      <c r="E17" s="158" t="s">
        <v>946</v>
      </c>
      <c r="F17" s="16"/>
      <c r="G17" s="16"/>
      <c r="H17" s="16"/>
      <c r="I17" s="13" t="s">
        <v>22</v>
      </c>
      <c r="J17" s="193" t="s">
        <v>947</v>
      </c>
      <c r="K17" s="193"/>
      <c r="L17" s="17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</row>
    <row r="18" spans="1:65" ht="6.75" customHeight="1">
      <c r="A18" s="16"/>
      <c r="B18" s="17"/>
      <c r="C18" s="16"/>
      <c r="D18" s="16"/>
      <c r="E18" s="16"/>
      <c r="F18" s="16"/>
      <c r="G18" s="16"/>
      <c r="H18" s="16"/>
      <c r="I18" s="16"/>
      <c r="J18" s="16"/>
      <c r="K18" s="16"/>
      <c r="L18" s="17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</row>
    <row r="19" spans="1:65" ht="12" customHeight="1">
      <c r="A19" s="16"/>
      <c r="B19" s="17"/>
      <c r="C19" s="16"/>
      <c r="D19" s="160" t="s">
        <v>23</v>
      </c>
      <c r="E19" s="161"/>
      <c r="F19" s="161"/>
      <c r="G19" s="161"/>
      <c r="H19" s="161"/>
      <c r="I19" s="160" t="s">
        <v>21</v>
      </c>
      <c r="J19" s="162" t="str">
        <f>'Rekapitulace stavby'!AM13</f>
        <v>Vyplň</v>
      </c>
      <c r="K19" s="161"/>
      <c r="L19" s="17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</row>
    <row r="20" spans="1:65" ht="18" customHeight="1">
      <c r="A20" s="16"/>
      <c r="B20" s="17"/>
      <c r="C20" s="16"/>
      <c r="D20" s="197" t="str">
        <f>'Rekapitulace stavby'!D14</f>
        <v>Vyplň</v>
      </c>
      <c r="E20" s="198"/>
      <c r="F20" s="198"/>
      <c r="G20" s="198"/>
      <c r="H20" s="198"/>
      <c r="I20" s="160" t="s">
        <v>22</v>
      </c>
      <c r="J20" s="162" t="str">
        <f>'Rekapitulace stavby'!AM14</f>
        <v>Vyplň</v>
      </c>
      <c r="K20" s="161"/>
      <c r="L20" s="17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</row>
    <row r="21" spans="1:65" ht="6.75" customHeight="1">
      <c r="A21" s="16"/>
      <c r="B21" s="17"/>
      <c r="C21" s="16"/>
      <c r="D21" s="16"/>
      <c r="E21" s="16"/>
      <c r="F21" s="16"/>
      <c r="G21" s="16"/>
      <c r="H21" s="16"/>
      <c r="I21" s="16"/>
      <c r="J21" s="16"/>
      <c r="K21" s="16"/>
      <c r="L21" s="17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</row>
    <row r="22" spans="1:65" ht="12" customHeight="1">
      <c r="A22" s="16"/>
      <c r="B22" s="17"/>
      <c r="C22" s="16"/>
      <c r="D22" s="12" t="s">
        <v>25</v>
      </c>
      <c r="E22" s="16"/>
      <c r="F22" s="16"/>
      <c r="G22" s="16"/>
      <c r="H22" s="16"/>
      <c r="I22" s="12" t="s">
        <v>21</v>
      </c>
      <c r="J22" s="10" t="str">
        <f>IF('Rekapitulace stavby'!AN16="","",'Rekapitulace stavby'!AN16)</f>
        <v/>
      </c>
      <c r="K22" s="16"/>
      <c r="L22" s="17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</row>
    <row r="23" spans="1:65" ht="18" customHeight="1">
      <c r="A23" s="16"/>
      <c r="B23" s="17"/>
      <c r="C23" s="16"/>
      <c r="D23" s="16"/>
      <c r="E23" s="10" t="str">
        <f>IF('Rekapitulace stavby'!E17="","",'Rekapitulace stavby'!E17)</f>
        <v xml:space="preserve"> </v>
      </c>
      <c r="F23" s="16"/>
      <c r="G23" s="16"/>
      <c r="H23" s="16"/>
      <c r="I23" s="12" t="s">
        <v>22</v>
      </c>
      <c r="J23" s="10" t="str">
        <f>IF('Rekapitulace stavby'!AN17="","",'Rekapitulace stavby'!AN17)</f>
        <v/>
      </c>
      <c r="K23" s="16"/>
      <c r="L23" s="17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</row>
    <row r="24" spans="1:65" ht="6.75" customHeight="1">
      <c r="A24" s="16"/>
      <c r="B24" s="17"/>
      <c r="C24" s="16"/>
      <c r="D24" s="16"/>
      <c r="E24" s="16"/>
      <c r="F24" s="16"/>
      <c r="G24" s="16"/>
      <c r="H24" s="16"/>
      <c r="I24" s="16"/>
      <c r="J24" s="16"/>
      <c r="K24" s="16"/>
      <c r="L24" s="17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</row>
    <row r="25" spans="1:65" ht="12" customHeight="1">
      <c r="A25" s="16"/>
      <c r="B25" s="17"/>
      <c r="C25" s="16"/>
      <c r="D25" s="12" t="s">
        <v>27</v>
      </c>
      <c r="E25" s="16"/>
      <c r="F25" s="16"/>
      <c r="G25" s="16"/>
      <c r="H25" s="16"/>
      <c r="I25" s="12" t="s">
        <v>21</v>
      </c>
      <c r="J25" s="10" t="str">
        <f>IF('Rekapitulace stavby'!AN19="","",'Rekapitulace stavby'!AN19)</f>
        <v/>
      </c>
      <c r="K25" s="16"/>
      <c r="L25" s="17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</row>
    <row r="26" spans="1:65" ht="18" customHeight="1">
      <c r="A26" s="16"/>
      <c r="B26" s="17"/>
      <c r="C26" s="16"/>
      <c r="D26" s="16"/>
      <c r="E26" s="10" t="str">
        <f>IF('Rekapitulace stavby'!E20="","",'Rekapitulace stavby'!E20)</f>
        <v xml:space="preserve"> </v>
      </c>
      <c r="F26" s="16"/>
      <c r="G26" s="16"/>
      <c r="H26" s="16"/>
      <c r="I26" s="12" t="s">
        <v>22</v>
      </c>
      <c r="J26" s="10" t="str">
        <f>IF('Rekapitulace stavby'!AN20="","",'Rekapitulace stavby'!AN20)</f>
        <v/>
      </c>
      <c r="K26" s="16"/>
      <c r="L26" s="17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</row>
    <row r="27" spans="1:65" ht="6.75" customHeight="1">
      <c r="A27" s="16"/>
      <c r="B27" s="17"/>
      <c r="C27" s="16"/>
      <c r="D27" s="16"/>
      <c r="E27" s="16"/>
      <c r="F27" s="16"/>
      <c r="G27" s="16"/>
      <c r="H27" s="16"/>
      <c r="I27" s="16"/>
      <c r="J27" s="16"/>
      <c r="K27" s="16"/>
      <c r="L27" s="17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</row>
    <row r="28" spans="1:65" ht="12" customHeight="1">
      <c r="A28" s="16"/>
      <c r="B28" s="17"/>
      <c r="C28" s="16"/>
      <c r="D28" s="12" t="s">
        <v>28</v>
      </c>
      <c r="E28" s="16"/>
      <c r="F28" s="16"/>
      <c r="G28" s="16"/>
      <c r="H28" s="16"/>
      <c r="I28" s="16"/>
      <c r="J28" s="16"/>
      <c r="K28" s="16"/>
      <c r="L28" s="17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</row>
    <row r="29" spans="1:65" ht="16.5" customHeight="1">
      <c r="A29" s="84"/>
      <c r="B29" s="85"/>
      <c r="C29" s="84"/>
      <c r="D29" s="84"/>
      <c r="E29" s="190" t="s">
        <v>1</v>
      </c>
      <c r="F29" s="166"/>
      <c r="G29" s="166"/>
      <c r="H29" s="166"/>
      <c r="I29" s="84"/>
      <c r="J29" s="84"/>
      <c r="K29" s="84"/>
      <c r="L29" s="85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</row>
    <row r="30" spans="1:65" ht="6.75" customHeight="1">
      <c r="A30" s="16"/>
      <c r="B30" s="17"/>
      <c r="C30" s="16"/>
      <c r="D30" s="16"/>
      <c r="E30" s="16"/>
      <c r="F30" s="16"/>
      <c r="G30" s="16"/>
      <c r="H30" s="16"/>
      <c r="I30" s="16"/>
      <c r="J30" s="16"/>
      <c r="K30" s="16"/>
      <c r="L30" s="17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</row>
    <row r="31" spans="1:65" ht="6.75" customHeight="1">
      <c r="A31" s="16"/>
      <c r="B31" s="17"/>
      <c r="C31" s="16"/>
      <c r="D31" s="41"/>
      <c r="E31" s="41"/>
      <c r="F31" s="41"/>
      <c r="G31" s="41"/>
      <c r="H31" s="41"/>
      <c r="I31" s="41"/>
      <c r="J31" s="41"/>
      <c r="K31" s="41"/>
      <c r="L31" s="17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</row>
    <row r="32" spans="1:65" ht="24.75" customHeight="1">
      <c r="A32" s="16"/>
      <c r="B32" s="17"/>
      <c r="C32" s="16"/>
      <c r="D32" s="86" t="s">
        <v>30</v>
      </c>
      <c r="E32" s="16"/>
      <c r="F32" s="16"/>
      <c r="G32" s="16"/>
      <c r="H32" s="16"/>
      <c r="I32" s="16"/>
      <c r="J32" s="54">
        <f>ROUND(J120, 2)</f>
        <v>0</v>
      </c>
      <c r="K32" s="16"/>
      <c r="L32" s="17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</row>
    <row r="33" spans="1:65" ht="6.75" customHeight="1">
      <c r="A33" s="16"/>
      <c r="B33" s="17"/>
      <c r="C33" s="16"/>
      <c r="D33" s="41"/>
      <c r="E33" s="41"/>
      <c r="F33" s="41"/>
      <c r="G33" s="41"/>
      <c r="H33" s="41"/>
      <c r="I33" s="41"/>
      <c r="J33" s="41"/>
      <c r="K33" s="41"/>
      <c r="L33" s="17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</row>
    <row r="34" spans="1:65" ht="14.25" customHeight="1">
      <c r="A34" s="16"/>
      <c r="B34" s="17"/>
      <c r="C34" s="16"/>
      <c r="D34" s="16"/>
      <c r="E34" s="16"/>
      <c r="F34" s="20" t="s">
        <v>32</v>
      </c>
      <c r="G34" s="16"/>
      <c r="H34" s="16"/>
      <c r="I34" s="20" t="s">
        <v>31</v>
      </c>
      <c r="J34" s="20" t="s">
        <v>33</v>
      </c>
      <c r="K34" s="16"/>
      <c r="L34" s="17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</row>
    <row r="35" spans="1:65" ht="14.25" customHeight="1">
      <c r="A35" s="16"/>
      <c r="B35" s="17"/>
      <c r="C35" s="16"/>
      <c r="D35" s="87" t="s">
        <v>34</v>
      </c>
      <c r="E35" s="12" t="s">
        <v>35</v>
      </c>
      <c r="F35" s="76">
        <f>ROUND((SUM(BE120:BE130)),  2)</f>
        <v>0</v>
      </c>
      <c r="G35" s="16"/>
      <c r="H35" s="16"/>
      <c r="I35" s="88">
        <v>0.21</v>
      </c>
      <c r="J35" s="76">
        <f>ROUND(((SUM(BE120:BE130))*I35),  2)</f>
        <v>0</v>
      </c>
      <c r="K35" s="16"/>
      <c r="L35" s="17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</row>
    <row r="36" spans="1:65" ht="14.25" customHeight="1">
      <c r="A36" s="16"/>
      <c r="B36" s="17"/>
      <c r="C36" s="16"/>
      <c r="D36" s="16"/>
      <c r="E36" s="12" t="s">
        <v>36</v>
      </c>
      <c r="F36" s="76">
        <f>ROUND((SUM(BF120:BF130)),  2)</f>
        <v>0</v>
      </c>
      <c r="G36" s="16"/>
      <c r="H36" s="16"/>
      <c r="I36" s="88">
        <v>0.12</v>
      </c>
      <c r="J36" s="76">
        <f>ROUND(((SUM(BF120:BF130))*I36),  2)</f>
        <v>0</v>
      </c>
      <c r="K36" s="16"/>
      <c r="L36" s="17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</row>
    <row r="37" spans="1:65" ht="14.25" hidden="1" customHeight="1">
      <c r="A37" s="16"/>
      <c r="B37" s="17"/>
      <c r="C37" s="16"/>
      <c r="D37" s="16"/>
      <c r="E37" s="12" t="s">
        <v>37</v>
      </c>
      <c r="F37" s="76">
        <f>ROUND((SUM(BG120:BG130)),  2)</f>
        <v>0</v>
      </c>
      <c r="G37" s="16"/>
      <c r="H37" s="16"/>
      <c r="I37" s="88">
        <v>0.21</v>
      </c>
      <c r="J37" s="76">
        <f t="shared" ref="J37:J39" si="0">0</f>
        <v>0</v>
      </c>
      <c r="K37" s="16"/>
      <c r="L37" s="17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</row>
    <row r="38" spans="1:65" ht="14.25" hidden="1" customHeight="1">
      <c r="A38" s="16"/>
      <c r="B38" s="17"/>
      <c r="C38" s="16"/>
      <c r="D38" s="16"/>
      <c r="E38" s="12" t="s">
        <v>38</v>
      </c>
      <c r="F38" s="76">
        <f>ROUND((SUM(BH120:BH130)),  2)</f>
        <v>0</v>
      </c>
      <c r="G38" s="16"/>
      <c r="H38" s="16"/>
      <c r="I38" s="88">
        <v>0.12</v>
      </c>
      <c r="J38" s="76">
        <f t="shared" si="0"/>
        <v>0</v>
      </c>
      <c r="K38" s="16"/>
      <c r="L38" s="17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</row>
    <row r="39" spans="1:65" ht="14.25" hidden="1" customHeight="1">
      <c r="A39" s="16"/>
      <c r="B39" s="17"/>
      <c r="C39" s="16"/>
      <c r="D39" s="16"/>
      <c r="E39" s="12" t="s">
        <v>39</v>
      </c>
      <c r="F39" s="76">
        <f>ROUND((SUM(BI120:BI130)),  2)</f>
        <v>0</v>
      </c>
      <c r="G39" s="16"/>
      <c r="H39" s="16"/>
      <c r="I39" s="88">
        <v>0</v>
      </c>
      <c r="J39" s="76">
        <f t="shared" si="0"/>
        <v>0</v>
      </c>
      <c r="K39" s="16"/>
      <c r="L39" s="17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</row>
    <row r="40" spans="1:65" ht="6.75" customHeight="1">
      <c r="A40" s="16"/>
      <c r="B40" s="17"/>
      <c r="C40" s="16"/>
      <c r="D40" s="16"/>
      <c r="E40" s="16"/>
      <c r="F40" s="16"/>
      <c r="G40" s="16"/>
      <c r="H40" s="16"/>
      <c r="I40" s="16"/>
      <c r="J40" s="16"/>
      <c r="K40" s="16"/>
      <c r="L40" s="17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spans="1:65" ht="24.75" customHeight="1">
      <c r="A41" s="16"/>
      <c r="B41" s="17"/>
      <c r="C41" s="89"/>
      <c r="D41" s="90" t="s">
        <v>40</v>
      </c>
      <c r="E41" s="44"/>
      <c r="F41" s="44"/>
      <c r="G41" s="91" t="s">
        <v>41</v>
      </c>
      <c r="H41" s="92" t="s">
        <v>42</v>
      </c>
      <c r="I41" s="44"/>
      <c r="J41" s="93">
        <f>SUM(J32:J39)</f>
        <v>0</v>
      </c>
      <c r="K41" s="94"/>
      <c r="L41" s="17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</row>
    <row r="42" spans="1:65" ht="14.25" customHeight="1">
      <c r="A42" s="16"/>
      <c r="B42" s="17"/>
      <c r="C42" s="16"/>
      <c r="D42" s="16"/>
      <c r="E42" s="16"/>
      <c r="F42" s="16"/>
      <c r="G42" s="16"/>
      <c r="H42" s="16"/>
      <c r="I42" s="16"/>
      <c r="J42" s="16"/>
      <c r="K42" s="16"/>
      <c r="L42" s="17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</row>
    <row r="43" spans="1:65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ht="14.25" customHeight="1">
      <c r="A49" s="2"/>
      <c r="B49" s="6"/>
      <c r="C49" s="2"/>
      <c r="D49" s="2"/>
      <c r="E49" s="2"/>
      <c r="F49" s="2"/>
      <c r="G49" s="2"/>
      <c r="H49" s="2"/>
      <c r="I49" s="2"/>
      <c r="J49" s="2"/>
      <c r="K49" s="2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ht="14.25" customHeight="1">
      <c r="A50" s="16"/>
      <c r="B50" s="17"/>
      <c r="C50" s="16"/>
      <c r="D50" s="27" t="s">
        <v>43</v>
      </c>
      <c r="E50" s="28"/>
      <c r="F50" s="28"/>
      <c r="G50" s="27" t="s">
        <v>44</v>
      </c>
      <c r="H50" s="28"/>
      <c r="I50" s="28"/>
      <c r="J50" s="28"/>
      <c r="K50" s="28"/>
      <c r="L50" s="17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</row>
    <row r="51" spans="1:65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ht="15.75" customHeight="1">
      <c r="A60" s="2"/>
      <c r="B60" s="6"/>
      <c r="C60" s="2"/>
      <c r="D60" s="2"/>
      <c r="E60" s="2"/>
      <c r="F60" s="2"/>
      <c r="G60" s="2"/>
      <c r="H60" s="2"/>
      <c r="I60" s="2"/>
      <c r="J60" s="2"/>
      <c r="K60" s="2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ht="15.75" customHeight="1">
      <c r="A61" s="16"/>
      <c r="B61" s="17"/>
      <c r="C61" s="16"/>
      <c r="D61" s="29" t="s">
        <v>45</v>
      </c>
      <c r="E61" s="19"/>
      <c r="F61" s="95" t="s">
        <v>46</v>
      </c>
      <c r="G61" s="29" t="s">
        <v>45</v>
      </c>
      <c r="H61" s="19"/>
      <c r="I61" s="19"/>
      <c r="J61" s="96" t="s">
        <v>46</v>
      </c>
      <c r="K61" s="19"/>
      <c r="L61" s="17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</row>
    <row r="62" spans="1:65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ht="15.75" customHeight="1">
      <c r="A64" s="2"/>
      <c r="B64" s="6"/>
      <c r="C64" s="2"/>
      <c r="D64" s="2"/>
      <c r="E64" s="2"/>
      <c r="F64" s="2"/>
      <c r="G64" s="2"/>
      <c r="H64" s="2"/>
      <c r="I64" s="2"/>
      <c r="J64" s="2"/>
      <c r="K64" s="2"/>
      <c r="L64" s="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ht="15.75" customHeight="1">
      <c r="A65" s="16"/>
      <c r="B65" s="17"/>
      <c r="C65" s="16"/>
      <c r="D65" s="27" t="s">
        <v>47</v>
      </c>
      <c r="E65" s="28"/>
      <c r="F65" s="28"/>
      <c r="G65" s="27" t="s">
        <v>48</v>
      </c>
      <c r="H65" s="28"/>
      <c r="I65" s="28"/>
      <c r="J65" s="28"/>
      <c r="K65" s="28"/>
      <c r="L65" s="17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</row>
    <row r="66" spans="1:65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ht="15.75" customHeight="1">
      <c r="A75" s="2"/>
      <c r="B75" s="6"/>
      <c r="C75" s="2"/>
      <c r="D75" s="2"/>
      <c r="E75" s="2"/>
      <c r="F75" s="2"/>
      <c r="G75" s="2"/>
      <c r="H75" s="2"/>
      <c r="I75" s="2"/>
      <c r="J75" s="2"/>
      <c r="K75" s="2"/>
      <c r="L75" s="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ht="15.75" customHeight="1">
      <c r="A76" s="16"/>
      <c r="B76" s="17"/>
      <c r="C76" s="16"/>
      <c r="D76" s="29" t="s">
        <v>45</v>
      </c>
      <c r="E76" s="19"/>
      <c r="F76" s="95" t="s">
        <v>46</v>
      </c>
      <c r="G76" s="29" t="s">
        <v>45</v>
      </c>
      <c r="H76" s="19"/>
      <c r="I76" s="19"/>
      <c r="J76" s="96" t="s">
        <v>46</v>
      </c>
      <c r="K76" s="19"/>
      <c r="L76" s="17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</row>
    <row r="77" spans="1:65" ht="14.25" customHeight="1">
      <c r="A77" s="16"/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17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</row>
    <row r="78" spans="1:65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ht="6.75" customHeight="1">
      <c r="A81" s="16"/>
      <c r="B81" s="32"/>
      <c r="C81" s="33"/>
      <c r="D81" s="33"/>
      <c r="E81" s="33"/>
      <c r="F81" s="33"/>
      <c r="G81" s="33"/>
      <c r="H81" s="33"/>
      <c r="I81" s="33"/>
      <c r="J81" s="33"/>
      <c r="K81" s="33"/>
      <c r="L81" s="17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</row>
    <row r="82" spans="1:65" ht="24.75" customHeight="1">
      <c r="A82" s="16"/>
      <c r="B82" s="17"/>
      <c r="C82" s="7" t="s">
        <v>125</v>
      </c>
      <c r="D82" s="16"/>
      <c r="E82" s="16"/>
      <c r="F82" s="16"/>
      <c r="G82" s="16"/>
      <c r="H82" s="16"/>
      <c r="I82" s="16"/>
      <c r="J82" s="16"/>
      <c r="K82" s="16"/>
      <c r="L82" s="17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</row>
    <row r="83" spans="1:65" ht="6.75" customHeight="1">
      <c r="A83" s="16"/>
      <c r="B83" s="17"/>
      <c r="C83" s="16"/>
      <c r="D83" s="16"/>
      <c r="E83" s="16"/>
      <c r="F83" s="16"/>
      <c r="G83" s="16"/>
      <c r="H83" s="16"/>
      <c r="I83" s="16"/>
      <c r="J83" s="16"/>
      <c r="K83" s="16"/>
      <c r="L83" s="17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</row>
    <row r="84" spans="1:65" ht="12" customHeight="1">
      <c r="A84" s="16"/>
      <c r="B84" s="17"/>
      <c r="C84" s="12" t="s">
        <v>14</v>
      </c>
      <c r="D84" s="16"/>
      <c r="E84" s="16"/>
      <c r="F84" s="16"/>
      <c r="G84" s="16"/>
      <c r="H84" s="16"/>
      <c r="I84" s="16"/>
      <c r="J84" s="16"/>
      <c r="K84" s="16"/>
      <c r="L84" s="17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</row>
    <row r="85" spans="1:65" ht="16.5" customHeight="1">
      <c r="A85" s="16"/>
      <c r="B85" s="17"/>
      <c r="C85" s="16"/>
      <c r="D85" s="16"/>
      <c r="E85" s="196" t="str">
        <f>E7</f>
        <v>Laboratoř betonu a mechaniky zemin</v>
      </c>
      <c r="F85" s="166"/>
      <c r="G85" s="166"/>
      <c r="H85" s="166"/>
      <c r="I85" s="16"/>
      <c r="J85" s="16"/>
      <c r="K85" s="16"/>
      <c r="L85" s="17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</row>
    <row r="86" spans="1:65" ht="12" customHeight="1">
      <c r="A86" s="2"/>
      <c r="B86" s="6"/>
      <c r="C86" s="12" t="s">
        <v>123</v>
      </c>
      <c r="D86" s="2"/>
      <c r="E86" s="2"/>
      <c r="F86" s="2"/>
      <c r="G86" s="2"/>
      <c r="H86" s="2"/>
      <c r="I86" s="2"/>
      <c r="J86" s="2"/>
      <c r="K86" s="2"/>
      <c r="L86" s="6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</row>
    <row r="87" spans="1:65" ht="16.5" customHeight="1">
      <c r="A87" s="16"/>
      <c r="B87" s="17"/>
      <c r="C87" s="16"/>
      <c r="D87" s="16"/>
      <c r="E87" s="196" t="s">
        <v>453</v>
      </c>
      <c r="F87" s="166"/>
      <c r="G87" s="166"/>
      <c r="H87" s="166"/>
      <c r="I87" s="16"/>
      <c r="J87" s="16"/>
      <c r="K87" s="16"/>
      <c r="L87" s="17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</row>
    <row r="88" spans="1:65" ht="12" customHeight="1">
      <c r="A88" s="16"/>
      <c r="B88" s="17"/>
      <c r="C88" s="12" t="s">
        <v>454</v>
      </c>
      <c r="D88" s="16"/>
      <c r="E88" s="16"/>
      <c r="F88" s="16"/>
      <c r="G88" s="16"/>
      <c r="H88" s="16"/>
      <c r="I88" s="16"/>
      <c r="J88" s="16"/>
      <c r="K88" s="16"/>
      <c r="L88" s="17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</row>
    <row r="89" spans="1:65" ht="16.5" customHeight="1">
      <c r="A89" s="16"/>
      <c r="B89" s="17"/>
      <c r="C89" s="16"/>
      <c r="D89" s="16"/>
      <c r="E89" s="172" t="str">
        <f>E11</f>
        <v>02.2 - Instalatérský materiál</v>
      </c>
      <c r="F89" s="166"/>
      <c r="G89" s="166"/>
      <c r="H89" s="166"/>
      <c r="I89" s="16"/>
      <c r="J89" s="16"/>
      <c r="K89" s="16"/>
      <c r="L89" s="17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</row>
    <row r="90" spans="1:65" ht="6.75" customHeight="1">
      <c r="A90" s="16"/>
      <c r="B90" s="17"/>
      <c r="C90" s="16"/>
      <c r="D90" s="16"/>
      <c r="E90" s="16"/>
      <c r="F90" s="16"/>
      <c r="G90" s="16"/>
      <c r="H90" s="16"/>
      <c r="I90" s="16"/>
      <c r="J90" s="16"/>
      <c r="K90" s="16"/>
      <c r="L90" s="17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</row>
    <row r="91" spans="1:65" ht="12" customHeight="1">
      <c r="A91" s="16"/>
      <c r="B91" s="17"/>
      <c r="C91" s="12" t="s">
        <v>17</v>
      </c>
      <c r="D91" s="16"/>
      <c r="E91" s="16"/>
      <c r="F91" s="10" t="str">
        <f>F14</f>
        <v xml:space="preserve"> </v>
      </c>
      <c r="G91" s="16"/>
      <c r="H91" s="16"/>
      <c r="I91" s="12" t="s">
        <v>19</v>
      </c>
      <c r="J91" s="40" t="str">
        <f>IF(J14="","",J14)</f>
        <v/>
      </c>
      <c r="K91" s="16"/>
      <c r="L91" s="17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</row>
    <row r="92" spans="1:65" ht="6.75" customHeight="1">
      <c r="A92" s="16"/>
      <c r="B92" s="17"/>
      <c r="C92" s="16"/>
      <c r="D92" s="16"/>
      <c r="E92" s="16"/>
      <c r="F92" s="16"/>
      <c r="G92" s="16"/>
      <c r="H92" s="16"/>
      <c r="I92" s="16"/>
      <c r="J92" s="16"/>
      <c r="K92" s="16"/>
      <c r="L92" s="17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</row>
    <row r="93" spans="1:65" ht="15" customHeight="1">
      <c r="A93" s="16"/>
      <c r="B93" s="17"/>
      <c r="C93" s="12" t="s">
        <v>20</v>
      </c>
      <c r="D93" s="16"/>
      <c r="E93" s="16"/>
      <c r="F93" s="10" t="str">
        <f>E17</f>
        <v>SŠS Vysoké Mýto. Komenského 1, 566 01 Vysoké Mýto</v>
      </c>
      <c r="G93" s="16"/>
      <c r="H93" s="16"/>
      <c r="I93" s="12" t="s">
        <v>25</v>
      </c>
      <c r="J93" s="14" t="str">
        <f>E23</f>
        <v xml:space="preserve"> </v>
      </c>
      <c r="K93" s="16"/>
      <c r="L93" s="17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</row>
    <row r="94" spans="1:65" ht="15" customHeight="1">
      <c r="A94" s="16"/>
      <c r="B94" s="17"/>
      <c r="C94" s="12" t="s">
        <v>51</v>
      </c>
      <c r="D94" s="16"/>
      <c r="E94" s="16"/>
      <c r="F94" s="10" t="str">
        <f>IF(E20="","",E20)</f>
        <v/>
      </c>
      <c r="G94" s="16"/>
      <c r="H94" s="16"/>
      <c r="I94" s="12" t="s">
        <v>27</v>
      </c>
      <c r="J94" s="14" t="str">
        <f>E26</f>
        <v xml:space="preserve"> </v>
      </c>
      <c r="K94" s="16"/>
      <c r="L94" s="17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</row>
    <row r="95" spans="1:65" ht="9.75" customHeight="1">
      <c r="A95" s="16"/>
      <c r="B95" s="17"/>
      <c r="C95" s="16"/>
      <c r="D95" s="16"/>
      <c r="E95" s="16"/>
      <c r="F95" s="16"/>
      <c r="G95" s="16"/>
      <c r="H95" s="16"/>
      <c r="I95" s="16"/>
      <c r="J95" s="16"/>
      <c r="K95" s="16"/>
      <c r="L95" s="17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</row>
    <row r="96" spans="1:65" ht="29.25" customHeight="1">
      <c r="A96" s="16"/>
      <c r="B96" s="17"/>
      <c r="C96" s="97" t="s">
        <v>126</v>
      </c>
      <c r="D96" s="89"/>
      <c r="E96" s="89"/>
      <c r="F96" s="89"/>
      <c r="G96" s="89"/>
      <c r="H96" s="89"/>
      <c r="I96" s="89"/>
      <c r="J96" s="98" t="s">
        <v>127</v>
      </c>
      <c r="K96" s="89"/>
      <c r="L96" s="17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</row>
    <row r="97" spans="1:65" ht="9.75" customHeight="1">
      <c r="A97" s="16"/>
      <c r="B97" s="17"/>
      <c r="C97" s="16"/>
      <c r="D97" s="16"/>
      <c r="E97" s="16"/>
      <c r="F97" s="16"/>
      <c r="G97" s="16"/>
      <c r="H97" s="16"/>
      <c r="I97" s="16"/>
      <c r="J97" s="16"/>
      <c r="K97" s="16"/>
      <c r="L97" s="17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</row>
    <row r="98" spans="1:65" ht="22.5" customHeight="1">
      <c r="A98" s="16"/>
      <c r="B98" s="17"/>
      <c r="C98" s="99" t="s">
        <v>128</v>
      </c>
      <c r="D98" s="16"/>
      <c r="E98" s="16"/>
      <c r="F98" s="16"/>
      <c r="G98" s="16"/>
      <c r="H98" s="16"/>
      <c r="I98" s="16"/>
      <c r="J98" s="54">
        <f>J120</f>
        <v>0</v>
      </c>
      <c r="K98" s="16"/>
      <c r="L98" s="17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3" t="s">
        <v>129</v>
      </c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</row>
    <row r="99" spans="1:65" ht="21.75" customHeight="1">
      <c r="A99" s="16"/>
      <c r="B99" s="17"/>
      <c r="C99" s="16"/>
      <c r="D99" s="16"/>
      <c r="E99" s="16"/>
      <c r="F99" s="16"/>
      <c r="G99" s="16"/>
      <c r="H99" s="16"/>
      <c r="I99" s="16"/>
      <c r="J99" s="16"/>
      <c r="K99" s="16"/>
      <c r="L99" s="17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</row>
    <row r="100" spans="1:65" ht="6.75" customHeight="1">
      <c r="A100" s="16"/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17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</row>
    <row r="101" spans="1:65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</row>
    <row r="102" spans="1:65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</row>
    <row r="103" spans="1:65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</row>
    <row r="104" spans="1:65" ht="6.75" customHeight="1">
      <c r="A104" s="16"/>
      <c r="B104" s="32"/>
      <c r="C104" s="33"/>
      <c r="D104" s="33"/>
      <c r="E104" s="33"/>
      <c r="F104" s="33"/>
      <c r="G104" s="33"/>
      <c r="H104" s="33"/>
      <c r="I104" s="33"/>
      <c r="J104" s="33"/>
      <c r="K104" s="33"/>
      <c r="L104" s="17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</row>
    <row r="105" spans="1:65" ht="24.75" customHeight="1">
      <c r="A105" s="16"/>
      <c r="B105" s="17"/>
      <c r="C105" s="7" t="s">
        <v>148</v>
      </c>
      <c r="D105" s="16"/>
      <c r="E105" s="16"/>
      <c r="F105" s="16"/>
      <c r="G105" s="16"/>
      <c r="H105" s="16"/>
      <c r="I105" s="16"/>
      <c r="J105" s="16"/>
      <c r="K105" s="16"/>
      <c r="L105" s="17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</row>
    <row r="106" spans="1:65" ht="6.75" customHeight="1">
      <c r="A106" s="16"/>
      <c r="B106" s="17"/>
      <c r="C106" s="16"/>
      <c r="D106" s="16"/>
      <c r="E106" s="16"/>
      <c r="F106" s="16"/>
      <c r="G106" s="16"/>
      <c r="H106" s="16"/>
      <c r="I106" s="16"/>
      <c r="J106" s="16"/>
      <c r="K106" s="16"/>
      <c r="L106" s="17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</row>
    <row r="107" spans="1:65" ht="12" customHeight="1">
      <c r="A107" s="16"/>
      <c r="B107" s="17"/>
      <c r="C107" s="12" t="s">
        <v>14</v>
      </c>
      <c r="D107" s="16"/>
      <c r="E107" s="16"/>
      <c r="F107" s="16"/>
      <c r="G107" s="16"/>
      <c r="H107" s="16"/>
      <c r="I107" s="16"/>
      <c r="J107" s="16"/>
      <c r="K107" s="16"/>
      <c r="L107" s="17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</row>
    <row r="108" spans="1:65" ht="16.5" customHeight="1">
      <c r="A108" s="16"/>
      <c r="B108" s="17"/>
      <c r="C108" s="16"/>
      <c r="D108" s="16"/>
      <c r="E108" s="196" t="str">
        <f>E7</f>
        <v>Laboratoř betonu a mechaniky zemin</v>
      </c>
      <c r="F108" s="166"/>
      <c r="G108" s="166"/>
      <c r="H108" s="166"/>
      <c r="I108" s="16"/>
      <c r="J108" s="16"/>
      <c r="K108" s="16"/>
      <c r="L108" s="17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</row>
    <row r="109" spans="1:65" ht="12" customHeight="1">
      <c r="A109" s="2"/>
      <c r="B109" s="6"/>
      <c r="C109" s="12" t="s">
        <v>123</v>
      </c>
      <c r="D109" s="2"/>
      <c r="E109" s="2"/>
      <c r="F109" s="2"/>
      <c r="G109" s="2"/>
      <c r="H109" s="2"/>
      <c r="I109" s="2"/>
      <c r="J109" s="2"/>
      <c r="K109" s="2"/>
      <c r="L109" s="6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</row>
    <row r="110" spans="1:65" ht="16.5" customHeight="1">
      <c r="A110" s="16"/>
      <c r="B110" s="17"/>
      <c r="C110" s="16"/>
      <c r="D110" s="16"/>
      <c r="E110" s="196" t="s">
        <v>453</v>
      </c>
      <c r="F110" s="166"/>
      <c r="G110" s="166"/>
      <c r="H110" s="166"/>
      <c r="I110" s="16"/>
      <c r="J110" s="16"/>
      <c r="K110" s="16"/>
      <c r="L110" s="17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</row>
    <row r="111" spans="1:65" ht="12" customHeight="1">
      <c r="A111" s="16"/>
      <c r="B111" s="17"/>
      <c r="C111" s="12" t="s">
        <v>454</v>
      </c>
      <c r="D111" s="16"/>
      <c r="E111" s="16"/>
      <c r="F111" s="16"/>
      <c r="G111" s="16"/>
      <c r="H111" s="16"/>
      <c r="I111" s="16"/>
      <c r="J111" s="16"/>
      <c r="K111" s="16"/>
      <c r="L111" s="17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</row>
    <row r="112" spans="1:65" ht="16.5" customHeight="1">
      <c r="A112" s="16"/>
      <c r="B112" s="17"/>
      <c r="C112" s="16"/>
      <c r="D112" s="16"/>
      <c r="E112" s="172" t="str">
        <f>E11</f>
        <v>02.2 - Instalatérský materiál</v>
      </c>
      <c r="F112" s="166"/>
      <c r="G112" s="166"/>
      <c r="H112" s="166"/>
      <c r="I112" s="16"/>
      <c r="J112" s="16"/>
      <c r="K112" s="16"/>
      <c r="L112" s="17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</row>
    <row r="113" spans="1:65" ht="6.75" customHeight="1">
      <c r="A113" s="16"/>
      <c r="B113" s="17"/>
      <c r="C113" s="16"/>
      <c r="D113" s="16"/>
      <c r="E113" s="16"/>
      <c r="F113" s="16"/>
      <c r="G113" s="16"/>
      <c r="H113" s="16"/>
      <c r="I113" s="16"/>
      <c r="J113" s="16"/>
      <c r="K113" s="16"/>
      <c r="L113" s="17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</row>
    <row r="114" spans="1:65" ht="12" customHeight="1">
      <c r="A114" s="16"/>
      <c r="B114" s="17"/>
      <c r="C114" s="12" t="s">
        <v>17</v>
      </c>
      <c r="D114" s="16"/>
      <c r="E114" s="16"/>
      <c r="F114" s="10" t="str">
        <f>F14</f>
        <v xml:space="preserve"> </v>
      </c>
      <c r="G114" s="16"/>
      <c r="H114" s="16"/>
      <c r="I114" s="12" t="s">
        <v>19</v>
      </c>
      <c r="J114" s="40" t="str">
        <f>IF(J14="","",J14)</f>
        <v/>
      </c>
      <c r="K114" s="16"/>
      <c r="L114" s="17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</row>
    <row r="115" spans="1:65" ht="6.75" customHeight="1">
      <c r="A115" s="16"/>
      <c r="B115" s="17"/>
      <c r="C115" s="16"/>
      <c r="D115" s="16"/>
      <c r="E115" s="16"/>
      <c r="F115" s="16"/>
      <c r="G115" s="16"/>
      <c r="H115" s="16"/>
      <c r="I115" s="16"/>
      <c r="J115" s="16"/>
      <c r="K115" s="16"/>
      <c r="L115" s="17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</row>
    <row r="116" spans="1:65" ht="15" customHeight="1">
      <c r="A116" s="16"/>
      <c r="B116" s="17"/>
      <c r="C116" s="12" t="s">
        <v>20</v>
      </c>
      <c r="D116" s="16"/>
      <c r="E116" s="16"/>
      <c r="F116" s="10" t="str">
        <f>E17</f>
        <v>SŠS Vysoké Mýto. Komenského 1, 566 01 Vysoké Mýto</v>
      </c>
      <c r="G116" s="16"/>
      <c r="H116" s="16"/>
      <c r="I116" s="12" t="s">
        <v>25</v>
      </c>
      <c r="J116" s="14" t="str">
        <f>E23</f>
        <v xml:space="preserve"> </v>
      </c>
      <c r="K116" s="16"/>
      <c r="L116" s="17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</row>
    <row r="117" spans="1:65" ht="15" customHeight="1">
      <c r="A117" s="16"/>
      <c r="B117" s="17"/>
      <c r="C117" s="12" t="s">
        <v>51</v>
      </c>
      <c r="D117" s="16"/>
      <c r="E117" s="16"/>
      <c r="F117" s="10" t="str">
        <f>IF(E20="","",E20)</f>
        <v/>
      </c>
      <c r="G117" s="16"/>
      <c r="H117" s="16"/>
      <c r="I117" s="12" t="s">
        <v>27</v>
      </c>
      <c r="J117" s="14" t="str">
        <f>E26</f>
        <v xml:space="preserve"> </v>
      </c>
      <c r="K117" s="16"/>
      <c r="L117" s="17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</row>
    <row r="118" spans="1:65" ht="9.75" customHeight="1">
      <c r="A118" s="16"/>
      <c r="B118" s="17"/>
      <c r="C118" s="16"/>
      <c r="D118" s="16"/>
      <c r="E118" s="16"/>
      <c r="F118" s="16"/>
      <c r="G118" s="16"/>
      <c r="H118" s="16"/>
      <c r="I118" s="16"/>
      <c r="J118" s="16"/>
      <c r="K118" s="16"/>
      <c r="L118" s="17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</row>
    <row r="119" spans="1:65" ht="29.25" customHeight="1">
      <c r="A119" s="109"/>
      <c r="B119" s="110"/>
      <c r="C119" s="111" t="s">
        <v>149</v>
      </c>
      <c r="D119" s="112" t="s">
        <v>56</v>
      </c>
      <c r="E119" s="112" t="s">
        <v>52</v>
      </c>
      <c r="F119" s="112" t="s">
        <v>53</v>
      </c>
      <c r="G119" s="112" t="s">
        <v>150</v>
      </c>
      <c r="H119" s="112" t="s">
        <v>151</v>
      </c>
      <c r="I119" s="112" t="s">
        <v>152</v>
      </c>
      <c r="J119" s="112" t="s">
        <v>127</v>
      </c>
      <c r="K119" s="113" t="s">
        <v>153</v>
      </c>
      <c r="L119" s="110"/>
      <c r="M119" s="46" t="s">
        <v>1</v>
      </c>
      <c r="N119" s="47" t="s">
        <v>34</v>
      </c>
      <c r="O119" s="47" t="s">
        <v>154</v>
      </c>
      <c r="P119" s="47" t="s">
        <v>155</v>
      </c>
      <c r="Q119" s="47" t="s">
        <v>156</v>
      </c>
      <c r="R119" s="47" t="s">
        <v>157</v>
      </c>
      <c r="S119" s="47" t="s">
        <v>158</v>
      </c>
      <c r="T119" s="48" t="s">
        <v>159</v>
      </c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</row>
    <row r="120" spans="1:65" ht="22.5" customHeight="1">
      <c r="A120" s="16"/>
      <c r="B120" s="17"/>
      <c r="C120" s="52" t="s">
        <v>160</v>
      </c>
      <c r="D120" s="16"/>
      <c r="E120" s="16"/>
      <c r="F120" s="16"/>
      <c r="G120" s="16"/>
      <c r="H120" s="16"/>
      <c r="I120" s="16"/>
      <c r="J120" s="114">
        <f>BK120</f>
        <v>0</v>
      </c>
      <c r="K120" s="16"/>
      <c r="L120" s="17"/>
      <c r="M120" s="49"/>
      <c r="N120" s="41"/>
      <c r="O120" s="41"/>
      <c r="P120" s="115">
        <f>SUM(P121:P130)</f>
        <v>0</v>
      </c>
      <c r="Q120" s="41"/>
      <c r="R120" s="115">
        <f>SUM(R121:R130)</f>
        <v>0</v>
      </c>
      <c r="S120" s="41"/>
      <c r="T120" s="116">
        <f>SUM(T121:T130)</f>
        <v>0</v>
      </c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3" t="s">
        <v>70</v>
      </c>
      <c r="AU120" s="3" t="s">
        <v>129</v>
      </c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17">
        <f>SUM(BK121:BK130)</f>
        <v>0</v>
      </c>
      <c r="BL120" s="16"/>
      <c r="BM120" s="16"/>
    </row>
    <row r="121" spans="1:65" ht="21.75" customHeight="1">
      <c r="A121" s="16"/>
      <c r="B121" s="17"/>
      <c r="C121" s="147" t="s">
        <v>79</v>
      </c>
      <c r="D121" s="147" t="s">
        <v>462</v>
      </c>
      <c r="E121" s="148" t="s">
        <v>79</v>
      </c>
      <c r="F121" s="149" t="s">
        <v>744</v>
      </c>
      <c r="G121" s="150" t="s">
        <v>209</v>
      </c>
      <c r="H121" s="151">
        <v>3</v>
      </c>
      <c r="I121" s="135"/>
      <c r="J121" s="152">
        <f t="shared" ref="J121:J130" si="1">ROUND(I121*H121,2)</f>
        <v>0</v>
      </c>
      <c r="K121" s="149" t="s">
        <v>1</v>
      </c>
      <c r="L121" s="153"/>
      <c r="M121" s="154" t="s">
        <v>1</v>
      </c>
      <c r="N121" s="155" t="s">
        <v>35</v>
      </c>
      <c r="O121" s="139">
        <v>0</v>
      </c>
      <c r="P121" s="139">
        <f t="shared" ref="P121:P130" si="2">O121*H121</f>
        <v>0</v>
      </c>
      <c r="Q121" s="139">
        <v>0</v>
      </c>
      <c r="R121" s="139">
        <f t="shared" ref="R121:R130" si="3">Q121*H121</f>
        <v>0</v>
      </c>
      <c r="S121" s="139">
        <v>0</v>
      </c>
      <c r="T121" s="140">
        <f t="shared" ref="T121:T130" si="4">S121*H121</f>
        <v>0</v>
      </c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41" t="s">
        <v>195</v>
      </c>
      <c r="AS121" s="16"/>
      <c r="AT121" s="141" t="s">
        <v>462</v>
      </c>
      <c r="AU121" s="141" t="s">
        <v>71</v>
      </c>
      <c r="AV121" s="16"/>
      <c r="AW121" s="16"/>
      <c r="AX121" s="16"/>
      <c r="AY121" s="3" t="s">
        <v>163</v>
      </c>
      <c r="AZ121" s="16"/>
      <c r="BA121" s="16"/>
      <c r="BB121" s="16"/>
      <c r="BC121" s="16"/>
      <c r="BD121" s="16"/>
      <c r="BE121" s="142">
        <f t="shared" ref="BE121:BE130" si="5">IF(N121="základní",J121,0)</f>
        <v>0</v>
      </c>
      <c r="BF121" s="142">
        <f t="shared" ref="BF121:BF130" si="6">IF(N121="snížená",J121,0)</f>
        <v>0</v>
      </c>
      <c r="BG121" s="142">
        <f t="shared" ref="BG121:BG130" si="7">IF(N121="zákl. přenesená",J121,0)</f>
        <v>0</v>
      </c>
      <c r="BH121" s="142">
        <f t="shared" ref="BH121:BH130" si="8">IF(N121="sníž. přenesená",J121,0)</f>
        <v>0</v>
      </c>
      <c r="BI121" s="142">
        <f t="shared" ref="BI121:BI130" si="9">IF(N121="nulová",J121,0)</f>
        <v>0</v>
      </c>
      <c r="BJ121" s="3" t="s">
        <v>79</v>
      </c>
      <c r="BK121" s="142">
        <f t="shared" ref="BK121:BK130" si="10">ROUND(I121*H121,2)</f>
        <v>0</v>
      </c>
      <c r="BL121" s="3" t="s">
        <v>170</v>
      </c>
      <c r="BM121" s="141" t="s">
        <v>745</v>
      </c>
    </row>
    <row r="122" spans="1:65" ht="21.75" customHeight="1">
      <c r="A122" s="16"/>
      <c r="B122" s="17"/>
      <c r="C122" s="147" t="s">
        <v>81</v>
      </c>
      <c r="D122" s="147" t="s">
        <v>462</v>
      </c>
      <c r="E122" s="148" t="s">
        <v>81</v>
      </c>
      <c r="F122" s="149" t="s">
        <v>746</v>
      </c>
      <c r="G122" s="150" t="s">
        <v>209</v>
      </c>
      <c r="H122" s="151">
        <v>1</v>
      </c>
      <c r="I122" s="135"/>
      <c r="J122" s="152">
        <f t="shared" si="1"/>
        <v>0</v>
      </c>
      <c r="K122" s="149" t="s">
        <v>1</v>
      </c>
      <c r="L122" s="153"/>
      <c r="M122" s="154" t="s">
        <v>1</v>
      </c>
      <c r="N122" s="155" t="s">
        <v>35</v>
      </c>
      <c r="O122" s="139">
        <v>0</v>
      </c>
      <c r="P122" s="139">
        <f t="shared" si="2"/>
        <v>0</v>
      </c>
      <c r="Q122" s="139">
        <v>0</v>
      </c>
      <c r="R122" s="139">
        <f t="shared" si="3"/>
        <v>0</v>
      </c>
      <c r="S122" s="139">
        <v>0</v>
      </c>
      <c r="T122" s="140">
        <f t="shared" si="4"/>
        <v>0</v>
      </c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41" t="s">
        <v>195</v>
      </c>
      <c r="AS122" s="16"/>
      <c r="AT122" s="141" t="s">
        <v>462</v>
      </c>
      <c r="AU122" s="141" t="s">
        <v>71</v>
      </c>
      <c r="AV122" s="16"/>
      <c r="AW122" s="16"/>
      <c r="AX122" s="16"/>
      <c r="AY122" s="3" t="s">
        <v>163</v>
      </c>
      <c r="AZ122" s="16"/>
      <c r="BA122" s="16"/>
      <c r="BB122" s="16"/>
      <c r="BC122" s="16"/>
      <c r="BD122" s="16"/>
      <c r="BE122" s="142">
        <f t="shared" si="5"/>
        <v>0</v>
      </c>
      <c r="BF122" s="142">
        <f t="shared" si="6"/>
        <v>0</v>
      </c>
      <c r="BG122" s="142">
        <f t="shared" si="7"/>
        <v>0</v>
      </c>
      <c r="BH122" s="142">
        <f t="shared" si="8"/>
        <v>0</v>
      </c>
      <c r="BI122" s="142">
        <f t="shared" si="9"/>
        <v>0</v>
      </c>
      <c r="BJ122" s="3" t="s">
        <v>79</v>
      </c>
      <c r="BK122" s="142">
        <f t="shared" si="10"/>
        <v>0</v>
      </c>
      <c r="BL122" s="3" t="s">
        <v>170</v>
      </c>
      <c r="BM122" s="141" t="s">
        <v>747</v>
      </c>
    </row>
    <row r="123" spans="1:65" ht="21.75" customHeight="1">
      <c r="A123" s="16"/>
      <c r="B123" s="17"/>
      <c r="C123" s="147" t="s">
        <v>175</v>
      </c>
      <c r="D123" s="147" t="s">
        <v>462</v>
      </c>
      <c r="E123" s="148" t="s">
        <v>175</v>
      </c>
      <c r="F123" s="149" t="s">
        <v>748</v>
      </c>
      <c r="G123" s="150" t="s">
        <v>209</v>
      </c>
      <c r="H123" s="151">
        <v>1</v>
      </c>
      <c r="I123" s="135"/>
      <c r="J123" s="152">
        <f t="shared" si="1"/>
        <v>0</v>
      </c>
      <c r="K123" s="149" t="s">
        <v>1</v>
      </c>
      <c r="L123" s="153"/>
      <c r="M123" s="154" t="s">
        <v>1</v>
      </c>
      <c r="N123" s="155" t="s">
        <v>35</v>
      </c>
      <c r="O123" s="139">
        <v>0</v>
      </c>
      <c r="P123" s="139">
        <f t="shared" si="2"/>
        <v>0</v>
      </c>
      <c r="Q123" s="139">
        <v>0</v>
      </c>
      <c r="R123" s="139">
        <f t="shared" si="3"/>
        <v>0</v>
      </c>
      <c r="S123" s="139">
        <v>0</v>
      </c>
      <c r="T123" s="140">
        <f t="shared" si="4"/>
        <v>0</v>
      </c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41" t="s">
        <v>195</v>
      </c>
      <c r="AS123" s="16"/>
      <c r="AT123" s="141" t="s">
        <v>462</v>
      </c>
      <c r="AU123" s="141" t="s">
        <v>71</v>
      </c>
      <c r="AV123" s="16"/>
      <c r="AW123" s="16"/>
      <c r="AX123" s="16"/>
      <c r="AY123" s="3" t="s">
        <v>163</v>
      </c>
      <c r="AZ123" s="16"/>
      <c r="BA123" s="16"/>
      <c r="BB123" s="16"/>
      <c r="BC123" s="16"/>
      <c r="BD123" s="16"/>
      <c r="BE123" s="142">
        <f t="shared" si="5"/>
        <v>0</v>
      </c>
      <c r="BF123" s="142">
        <f t="shared" si="6"/>
        <v>0</v>
      </c>
      <c r="BG123" s="142">
        <f t="shared" si="7"/>
        <v>0</v>
      </c>
      <c r="BH123" s="142">
        <f t="shared" si="8"/>
        <v>0</v>
      </c>
      <c r="BI123" s="142">
        <f t="shared" si="9"/>
        <v>0</v>
      </c>
      <c r="BJ123" s="3" t="s">
        <v>79</v>
      </c>
      <c r="BK123" s="142">
        <f t="shared" si="10"/>
        <v>0</v>
      </c>
      <c r="BL123" s="3" t="s">
        <v>170</v>
      </c>
      <c r="BM123" s="141" t="s">
        <v>749</v>
      </c>
    </row>
    <row r="124" spans="1:65" ht="16.5" customHeight="1">
      <c r="A124" s="16"/>
      <c r="B124" s="17"/>
      <c r="C124" s="147" t="s">
        <v>170</v>
      </c>
      <c r="D124" s="147" t="s">
        <v>462</v>
      </c>
      <c r="E124" s="148" t="s">
        <v>170</v>
      </c>
      <c r="F124" s="149" t="s">
        <v>750</v>
      </c>
      <c r="G124" s="150" t="s">
        <v>209</v>
      </c>
      <c r="H124" s="151">
        <v>5</v>
      </c>
      <c r="I124" s="135"/>
      <c r="J124" s="152">
        <f t="shared" si="1"/>
        <v>0</v>
      </c>
      <c r="K124" s="149" t="s">
        <v>1</v>
      </c>
      <c r="L124" s="153"/>
      <c r="M124" s="154" t="s">
        <v>1</v>
      </c>
      <c r="N124" s="155" t="s">
        <v>35</v>
      </c>
      <c r="O124" s="139">
        <v>0</v>
      </c>
      <c r="P124" s="139">
        <f t="shared" si="2"/>
        <v>0</v>
      </c>
      <c r="Q124" s="139">
        <v>0</v>
      </c>
      <c r="R124" s="139">
        <f t="shared" si="3"/>
        <v>0</v>
      </c>
      <c r="S124" s="139">
        <v>0</v>
      </c>
      <c r="T124" s="140">
        <f t="shared" si="4"/>
        <v>0</v>
      </c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41" t="s">
        <v>195</v>
      </c>
      <c r="AS124" s="16"/>
      <c r="AT124" s="141" t="s">
        <v>462</v>
      </c>
      <c r="AU124" s="141" t="s">
        <v>71</v>
      </c>
      <c r="AV124" s="16"/>
      <c r="AW124" s="16"/>
      <c r="AX124" s="16"/>
      <c r="AY124" s="3" t="s">
        <v>163</v>
      </c>
      <c r="AZ124" s="16"/>
      <c r="BA124" s="16"/>
      <c r="BB124" s="16"/>
      <c r="BC124" s="16"/>
      <c r="BD124" s="16"/>
      <c r="BE124" s="142">
        <f t="shared" si="5"/>
        <v>0</v>
      </c>
      <c r="BF124" s="142">
        <f t="shared" si="6"/>
        <v>0</v>
      </c>
      <c r="BG124" s="142">
        <f t="shared" si="7"/>
        <v>0</v>
      </c>
      <c r="BH124" s="142">
        <f t="shared" si="8"/>
        <v>0</v>
      </c>
      <c r="BI124" s="142">
        <f t="shared" si="9"/>
        <v>0</v>
      </c>
      <c r="BJ124" s="3" t="s">
        <v>79</v>
      </c>
      <c r="BK124" s="142">
        <f t="shared" si="10"/>
        <v>0</v>
      </c>
      <c r="BL124" s="3" t="s">
        <v>170</v>
      </c>
      <c r="BM124" s="141" t="s">
        <v>751</v>
      </c>
    </row>
    <row r="125" spans="1:65" ht="16.5" customHeight="1">
      <c r="A125" s="16"/>
      <c r="B125" s="17"/>
      <c r="C125" s="147" t="s">
        <v>182</v>
      </c>
      <c r="D125" s="147" t="s">
        <v>462</v>
      </c>
      <c r="E125" s="148" t="s">
        <v>182</v>
      </c>
      <c r="F125" s="149" t="s">
        <v>752</v>
      </c>
      <c r="G125" s="150" t="s">
        <v>204</v>
      </c>
      <c r="H125" s="151">
        <v>1</v>
      </c>
      <c r="I125" s="135"/>
      <c r="J125" s="152">
        <f t="shared" si="1"/>
        <v>0</v>
      </c>
      <c r="K125" s="149" t="s">
        <v>1</v>
      </c>
      <c r="L125" s="153"/>
      <c r="M125" s="154" t="s">
        <v>1</v>
      </c>
      <c r="N125" s="155" t="s">
        <v>35</v>
      </c>
      <c r="O125" s="139">
        <v>0</v>
      </c>
      <c r="P125" s="139">
        <f t="shared" si="2"/>
        <v>0</v>
      </c>
      <c r="Q125" s="139">
        <v>0</v>
      </c>
      <c r="R125" s="139">
        <f t="shared" si="3"/>
        <v>0</v>
      </c>
      <c r="S125" s="139">
        <v>0</v>
      </c>
      <c r="T125" s="140">
        <f t="shared" si="4"/>
        <v>0</v>
      </c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41" t="s">
        <v>195</v>
      </c>
      <c r="AS125" s="16"/>
      <c r="AT125" s="141" t="s">
        <v>462</v>
      </c>
      <c r="AU125" s="141" t="s">
        <v>71</v>
      </c>
      <c r="AV125" s="16"/>
      <c r="AW125" s="16"/>
      <c r="AX125" s="16"/>
      <c r="AY125" s="3" t="s">
        <v>163</v>
      </c>
      <c r="AZ125" s="16"/>
      <c r="BA125" s="16"/>
      <c r="BB125" s="16"/>
      <c r="BC125" s="16"/>
      <c r="BD125" s="16"/>
      <c r="BE125" s="142">
        <f t="shared" si="5"/>
        <v>0</v>
      </c>
      <c r="BF125" s="142">
        <f t="shared" si="6"/>
        <v>0</v>
      </c>
      <c r="BG125" s="142">
        <f t="shared" si="7"/>
        <v>0</v>
      </c>
      <c r="BH125" s="142">
        <f t="shared" si="8"/>
        <v>0</v>
      </c>
      <c r="BI125" s="142">
        <f t="shared" si="9"/>
        <v>0</v>
      </c>
      <c r="BJ125" s="3" t="s">
        <v>79</v>
      </c>
      <c r="BK125" s="142">
        <f t="shared" si="10"/>
        <v>0</v>
      </c>
      <c r="BL125" s="3" t="s">
        <v>170</v>
      </c>
      <c r="BM125" s="141" t="s">
        <v>753</v>
      </c>
    </row>
    <row r="126" spans="1:65" ht="16.5" customHeight="1">
      <c r="A126" s="16"/>
      <c r="B126" s="17"/>
      <c r="C126" s="147" t="s">
        <v>186</v>
      </c>
      <c r="D126" s="147" t="s">
        <v>462</v>
      </c>
      <c r="E126" s="148" t="s">
        <v>186</v>
      </c>
      <c r="F126" s="149" t="s">
        <v>754</v>
      </c>
      <c r="G126" s="150" t="s">
        <v>204</v>
      </c>
      <c r="H126" s="151">
        <v>1</v>
      </c>
      <c r="I126" s="135"/>
      <c r="J126" s="152">
        <f t="shared" si="1"/>
        <v>0</v>
      </c>
      <c r="K126" s="149" t="s">
        <v>1</v>
      </c>
      <c r="L126" s="153"/>
      <c r="M126" s="154" t="s">
        <v>1</v>
      </c>
      <c r="N126" s="155" t="s">
        <v>35</v>
      </c>
      <c r="O126" s="139">
        <v>0</v>
      </c>
      <c r="P126" s="139">
        <f t="shared" si="2"/>
        <v>0</v>
      </c>
      <c r="Q126" s="139">
        <v>0</v>
      </c>
      <c r="R126" s="139">
        <f t="shared" si="3"/>
        <v>0</v>
      </c>
      <c r="S126" s="139">
        <v>0</v>
      </c>
      <c r="T126" s="140">
        <f t="shared" si="4"/>
        <v>0</v>
      </c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41" t="s">
        <v>195</v>
      </c>
      <c r="AS126" s="16"/>
      <c r="AT126" s="141" t="s">
        <v>462</v>
      </c>
      <c r="AU126" s="141" t="s">
        <v>71</v>
      </c>
      <c r="AV126" s="16"/>
      <c r="AW126" s="16"/>
      <c r="AX126" s="16"/>
      <c r="AY126" s="3" t="s">
        <v>163</v>
      </c>
      <c r="AZ126" s="16"/>
      <c r="BA126" s="16"/>
      <c r="BB126" s="16"/>
      <c r="BC126" s="16"/>
      <c r="BD126" s="16"/>
      <c r="BE126" s="142">
        <f t="shared" si="5"/>
        <v>0</v>
      </c>
      <c r="BF126" s="142">
        <f t="shared" si="6"/>
        <v>0</v>
      </c>
      <c r="BG126" s="142">
        <f t="shared" si="7"/>
        <v>0</v>
      </c>
      <c r="BH126" s="142">
        <f t="shared" si="8"/>
        <v>0</v>
      </c>
      <c r="BI126" s="142">
        <f t="shared" si="9"/>
        <v>0</v>
      </c>
      <c r="BJ126" s="3" t="s">
        <v>79</v>
      </c>
      <c r="BK126" s="142">
        <f t="shared" si="10"/>
        <v>0</v>
      </c>
      <c r="BL126" s="3" t="s">
        <v>170</v>
      </c>
      <c r="BM126" s="141" t="s">
        <v>755</v>
      </c>
    </row>
    <row r="127" spans="1:65" ht="16.5" customHeight="1">
      <c r="A127" s="16"/>
      <c r="B127" s="17"/>
      <c r="C127" s="147" t="s">
        <v>191</v>
      </c>
      <c r="D127" s="147" t="s">
        <v>462</v>
      </c>
      <c r="E127" s="148" t="s">
        <v>191</v>
      </c>
      <c r="F127" s="149" t="s">
        <v>756</v>
      </c>
      <c r="G127" s="150" t="s">
        <v>266</v>
      </c>
      <c r="H127" s="151">
        <v>24</v>
      </c>
      <c r="I127" s="135"/>
      <c r="J127" s="152">
        <f t="shared" si="1"/>
        <v>0</v>
      </c>
      <c r="K127" s="149" t="s">
        <v>1</v>
      </c>
      <c r="L127" s="153"/>
      <c r="M127" s="154" t="s">
        <v>1</v>
      </c>
      <c r="N127" s="155" t="s">
        <v>35</v>
      </c>
      <c r="O127" s="139">
        <v>0</v>
      </c>
      <c r="P127" s="139">
        <f t="shared" si="2"/>
        <v>0</v>
      </c>
      <c r="Q127" s="139">
        <v>0</v>
      </c>
      <c r="R127" s="139">
        <f t="shared" si="3"/>
        <v>0</v>
      </c>
      <c r="S127" s="139">
        <v>0</v>
      </c>
      <c r="T127" s="140">
        <f t="shared" si="4"/>
        <v>0</v>
      </c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41" t="s">
        <v>195</v>
      </c>
      <c r="AS127" s="16"/>
      <c r="AT127" s="141" t="s">
        <v>462</v>
      </c>
      <c r="AU127" s="141" t="s">
        <v>71</v>
      </c>
      <c r="AV127" s="16"/>
      <c r="AW127" s="16"/>
      <c r="AX127" s="16"/>
      <c r="AY127" s="3" t="s">
        <v>163</v>
      </c>
      <c r="AZ127" s="16"/>
      <c r="BA127" s="16"/>
      <c r="BB127" s="16"/>
      <c r="BC127" s="16"/>
      <c r="BD127" s="16"/>
      <c r="BE127" s="142">
        <f t="shared" si="5"/>
        <v>0</v>
      </c>
      <c r="BF127" s="142">
        <f t="shared" si="6"/>
        <v>0</v>
      </c>
      <c r="BG127" s="142">
        <f t="shared" si="7"/>
        <v>0</v>
      </c>
      <c r="BH127" s="142">
        <f t="shared" si="8"/>
        <v>0</v>
      </c>
      <c r="BI127" s="142">
        <f t="shared" si="9"/>
        <v>0</v>
      </c>
      <c r="BJ127" s="3" t="s">
        <v>79</v>
      </c>
      <c r="BK127" s="142">
        <f t="shared" si="10"/>
        <v>0</v>
      </c>
      <c r="BL127" s="3" t="s">
        <v>170</v>
      </c>
      <c r="BM127" s="141" t="s">
        <v>757</v>
      </c>
    </row>
    <row r="128" spans="1:65" ht="16.5" customHeight="1">
      <c r="A128" s="16"/>
      <c r="B128" s="17"/>
      <c r="C128" s="147" t="s">
        <v>195</v>
      </c>
      <c r="D128" s="147" t="s">
        <v>462</v>
      </c>
      <c r="E128" s="148" t="s">
        <v>195</v>
      </c>
      <c r="F128" s="149" t="s">
        <v>758</v>
      </c>
      <c r="G128" s="150" t="s">
        <v>204</v>
      </c>
      <c r="H128" s="151">
        <v>1</v>
      </c>
      <c r="I128" s="135"/>
      <c r="J128" s="152">
        <f t="shared" si="1"/>
        <v>0</v>
      </c>
      <c r="K128" s="149" t="s">
        <v>1</v>
      </c>
      <c r="L128" s="153"/>
      <c r="M128" s="154" t="s">
        <v>1</v>
      </c>
      <c r="N128" s="155" t="s">
        <v>35</v>
      </c>
      <c r="O128" s="139">
        <v>0</v>
      </c>
      <c r="P128" s="139">
        <f t="shared" si="2"/>
        <v>0</v>
      </c>
      <c r="Q128" s="139">
        <v>0</v>
      </c>
      <c r="R128" s="139">
        <f t="shared" si="3"/>
        <v>0</v>
      </c>
      <c r="S128" s="139">
        <v>0</v>
      </c>
      <c r="T128" s="140">
        <f t="shared" si="4"/>
        <v>0</v>
      </c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41" t="s">
        <v>195</v>
      </c>
      <c r="AS128" s="16"/>
      <c r="AT128" s="141" t="s">
        <v>462</v>
      </c>
      <c r="AU128" s="141" t="s">
        <v>71</v>
      </c>
      <c r="AV128" s="16"/>
      <c r="AW128" s="16"/>
      <c r="AX128" s="16"/>
      <c r="AY128" s="3" t="s">
        <v>163</v>
      </c>
      <c r="AZ128" s="16"/>
      <c r="BA128" s="16"/>
      <c r="BB128" s="16"/>
      <c r="BC128" s="16"/>
      <c r="BD128" s="16"/>
      <c r="BE128" s="142">
        <f t="shared" si="5"/>
        <v>0</v>
      </c>
      <c r="BF128" s="142">
        <f t="shared" si="6"/>
        <v>0</v>
      </c>
      <c r="BG128" s="142">
        <f t="shared" si="7"/>
        <v>0</v>
      </c>
      <c r="BH128" s="142">
        <f t="shared" si="8"/>
        <v>0</v>
      </c>
      <c r="BI128" s="142">
        <f t="shared" si="9"/>
        <v>0</v>
      </c>
      <c r="BJ128" s="3" t="s">
        <v>79</v>
      </c>
      <c r="BK128" s="142">
        <f t="shared" si="10"/>
        <v>0</v>
      </c>
      <c r="BL128" s="3" t="s">
        <v>170</v>
      </c>
      <c r="BM128" s="141" t="s">
        <v>759</v>
      </c>
    </row>
    <row r="129" spans="1:65" ht="16.5" customHeight="1">
      <c r="A129" s="16"/>
      <c r="B129" s="17"/>
      <c r="C129" s="147" t="s">
        <v>201</v>
      </c>
      <c r="D129" s="147" t="s">
        <v>462</v>
      </c>
      <c r="E129" s="148" t="s">
        <v>201</v>
      </c>
      <c r="F129" s="149" t="s">
        <v>760</v>
      </c>
      <c r="G129" s="150" t="s">
        <v>204</v>
      </c>
      <c r="H129" s="151">
        <v>1</v>
      </c>
      <c r="I129" s="135"/>
      <c r="J129" s="152">
        <f t="shared" si="1"/>
        <v>0</v>
      </c>
      <c r="K129" s="149" t="s">
        <v>1</v>
      </c>
      <c r="L129" s="153"/>
      <c r="M129" s="154" t="s">
        <v>1</v>
      </c>
      <c r="N129" s="155" t="s">
        <v>35</v>
      </c>
      <c r="O129" s="139">
        <v>0</v>
      </c>
      <c r="P129" s="139">
        <f t="shared" si="2"/>
        <v>0</v>
      </c>
      <c r="Q129" s="139">
        <v>0</v>
      </c>
      <c r="R129" s="139">
        <f t="shared" si="3"/>
        <v>0</v>
      </c>
      <c r="S129" s="139">
        <v>0</v>
      </c>
      <c r="T129" s="140">
        <f t="shared" si="4"/>
        <v>0</v>
      </c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41" t="s">
        <v>195</v>
      </c>
      <c r="AS129" s="16"/>
      <c r="AT129" s="141" t="s">
        <v>462</v>
      </c>
      <c r="AU129" s="141" t="s">
        <v>71</v>
      </c>
      <c r="AV129" s="16"/>
      <c r="AW129" s="16"/>
      <c r="AX129" s="16"/>
      <c r="AY129" s="3" t="s">
        <v>163</v>
      </c>
      <c r="AZ129" s="16"/>
      <c r="BA129" s="16"/>
      <c r="BB129" s="16"/>
      <c r="BC129" s="16"/>
      <c r="BD129" s="16"/>
      <c r="BE129" s="142">
        <f t="shared" si="5"/>
        <v>0</v>
      </c>
      <c r="BF129" s="142">
        <f t="shared" si="6"/>
        <v>0</v>
      </c>
      <c r="BG129" s="142">
        <f t="shared" si="7"/>
        <v>0</v>
      </c>
      <c r="BH129" s="142">
        <f t="shared" si="8"/>
        <v>0</v>
      </c>
      <c r="BI129" s="142">
        <f t="shared" si="9"/>
        <v>0</v>
      </c>
      <c r="BJ129" s="3" t="s">
        <v>79</v>
      </c>
      <c r="BK129" s="142">
        <f t="shared" si="10"/>
        <v>0</v>
      </c>
      <c r="BL129" s="3" t="s">
        <v>170</v>
      </c>
      <c r="BM129" s="141" t="s">
        <v>761</v>
      </c>
    </row>
    <row r="130" spans="1:65" ht="16.5" customHeight="1">
      <c r="A130" s="16"/>
      <c r="B130" s="17"/>
      <c r="C130" s="147" t="s">
        <v>206</v>
      </c>
      <c r="D130" s="147" t="s">
        <v>462</v>
      </c>
      <c r="E130" s="148" t="s">
        <v>206</v>
      </c>
      <c r="F130" s="149" t="s">
        <v>762</v>
      </c>
      <c r="G130" s="150" t="s">
        <v>209</v>
      </c>
      <c r="H130" s="151">
        <v>1</v>
      </c>
      <c r="I130" s="135"/>
      <c r="J130" s="152">
        <f t="shared" si="1"/>
        <v>0</v>
      </c>
      <c r="K130" s="149" t="s">
        <v>1</v>
      </c>
      <c r="L130" s="153"/>
      <c r="M130" s="156" t="s">
        <v>1</v>
      </c>
      <c r="N130" s="157" t="s">
        <v>35</v>
      </c>
      <c r="O130" s="145">
        <v>0</v>
      </c>
      <c r="P130" s="145">
        <f t="shared" si="2"/>
        <v>0</v>
      </c>
      <c r="Q130" s="145">
        <v>0</v>
      </c>
      <c r="R130" s="145">
        <f t="shared" si="3"/>
        <v>0</v>
      </c>
      <c r="S130" s="145">
        <v>0</v>
      </c>
      <c r="T130" s="146">
        <f t="shared" si="4"/>
        <v>0</v>
      </c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41" t="s">
        <v>195</v>
      </c>
      <c r="AS130" s="16"/>
      <c r="AT130" s="141" t="s">
        <v>462</v>
      </c>
      <c r="AU130" s="141" t="s">
        <v>71</v>
      </c>
      <c r="AV130" s="16"/>
      <c r="AW130" s="16"/>
      <c r="AX130" s="16"/>
      <c r="AY130" s="3" t="s">
        <v>163</v>
      </c>
      <c r="AZ130" s="16"/>
      <c r="BA130" s="16"/>
      <c r="BB130" s="16"/>
      <c r="BC130" s="16"/>
      <c r="BD130" s="16"/>
      <c r="BE130" s="142">
        <f t="shared" si="5"/>
        <v>0</v>
      </c>
      <c r="BF130" s="142">
        <f t="shared" si="6"/>
        <v>0</v>
      </c>
      <c r="BG130" s="142">
        <f t="shared" si="7"/>
        <v>0</v>
      </c>
      <c r="BH130" s="142">
        <f t="shared" si="8"/>
        <v>0</v>
      </c>
      <c r="BI130" s="142">
        <f t="shared" si="9"/>
        <v>0</v>
      </c>
      <c r="BJ130" s="3" t="s">
        <v>79</v>
      </c>
      <c r="BK130" s="142">
        <f t="shared" si="10"/>
        <v>0</v>
      </c>
      <c r="BL130" s="3" t="s">
        <v>170</v>
      </c>
      <c r="BM130" s="141" t="s">
        <v>763</v>
      </c>
    </row>
    <row r="131" spans="1:65" ht="6.75" customHeight="1">
      <c r="A131" s="16"/>
      <c r="B131" s="30"/>
      <c r="C131" s="31"/>
      <c r="D131" s="31"/>
      <c r="E131" s="31"/>
      <c r="F131" s="31"/>
      <c r="G131" s="31"/>
      <c r="H131" s="31"/>
      <c r="I131" s="31"/>
      <c r="J131" s="31"/>
      <c r="K131" s="31"/>
      <c r="L131" s="17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</row>
    <row r="132" spans="1:65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</row>
    <row r="133" spans="1:65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</row>
    <row r="134" spans="1:65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</row>
    <row r="135" spans="1:6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</row>
    <row r="136" spans="1:65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</row>
    <row r="137" spans="1:65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</row>
    <row r="138" spans="1:65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</row>
    <row r="139" spans="1:65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</row>
    <row r="140" spans="1:65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</row>
    <row r="141" spans="1:65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</row>
    <row r="142" spans="1:65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</row>
    <row r="143" spans="1:65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</row>
    <row r="144" spans="1:65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</row>
    <row r="145" spans="1:6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</row>
    <row r="146" spans="1:65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</row>
    <row r="147" spans="1:65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</row>
    <row r="148" spans="1:65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</row>
    <row r="149" spans="1:65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</row>
    <row r="150" spans="1:65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</row>
    <row r="151" spans="1:65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</row>
    <row r="152" spans="1:65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</row>
    <row r="153" spans="1:65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</row>
    <row r="154" spans="1:65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</row>
    <row r="155" spans="1:6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</row>
    <row r="156" spans="1:65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</row>
    <row r="157" spans="1:65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</row>
    <row r="158" spans="1:65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</row>
    <row r="159" spans="1:65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</row>
    <row r="160" spans="1:65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</row>
    <row r="161" spans="1:65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</row>
    <row r="162" spans="1:65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</row>
    <row r="163" spans="1:65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</row>
    <row r="164" spans="1:65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</row>
    <row r="165" spans="1: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</row>
    <row r="166" spans="1:65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</row>
    <row r="167" spans="1:65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</row>
    <row r="168" spans="1:65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</row>
    <row r="169" spans="1:65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</row>
    <row r="170" spans="1:65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</row>
    <row r="171" spans="1:65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</row>
    <row r="172" spans="1:65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</row>
    <row r="173" spans="1:65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</row>
    <row r="174" spans="1:65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</row>
    <row r="175" spans="1:6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</row>
    <row r="176" spans="1:65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</row>
    <row r="177" spans="1:65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</row>
    <row r="178" spans="1:65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</row>
    <row r="179" spans="1:65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</row>
    <row r="180" spans="1:65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</row>
    <row r="181" spans="1:65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</row>
    <row r="182" spans="1:65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</row>
    <row r="183" spans="1:65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</row>
    <row r="184" spans="1:65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</row>
    <row r="185" spans="1:6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</row>
    <row r="186" spans="1:65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</row>
    <row r="187" spans="1:65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</row>
    <row r="188" spans="1:65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</row>
    <row r="189" spans="1:65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</row>
    <row r="190" spans="1:65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</row>
    <row r="191" spans="1:65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</row>
    <row r="192" spans="1:65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</row>
    <row r="193" spans="1:65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</row>
    <row r="194" spans="1:65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</row>
    <row r="195" spans="1:6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</row>
    <row r="196" spans="1:65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</row>
    <row r="197" spans="1:65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</row>
    <row r="198" spans="1:65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</row>
    <row r="199" spans="1:65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</row>
    <row r="200" spans="1:65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</row>
    <row r="201" spans="1:65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</row>
    <row r="202" spans="1:65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</row>
    <row r="203" spans="1:65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</row>
    <row r="204" spans="1:65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</row>
    <row r="205" spans="1:6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1:65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</row>
    <row r="207" spans="1:65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</row>
    <row r="208" spans="1:65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</row>
    <row r="209" spans="1:65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</row>
    <row r="210" spans="1:65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</row>
    <row r="211" spans="1:65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</row>
    <row r="212" spans="1:65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</row>
    <row r="213" spans="1:65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</row>
    <row r="214" spans="1:65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</row>
    <row r="215" spans="1:6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</row>
    <row r="216" spans="1:65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</row>
    <row r="217" spans="1:65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</row>
    <row r="218" spans="1:65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</row>
    <row r="219" spans="1:65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</row>
    <row r="220" spans="1:65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</row>
    <row r="221" spans="1:65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</row>
    <row r="222" spans="1:65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</row>
    <row r="223" spans="1:65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</row>
    <row r="224" spans="1:65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</row>
    <row r="225" spans="1:6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</row>
    <row r="226" spans="1:65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</row>
    <row r="227" spans="1:6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</row>
    <row r="228" spans="1:6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</row>
    <row r="229" spans="1:6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</row>
    <row r="230" spans="1:6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</row>
    <row r="231" spans="1:6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</row>
    <row r="232" spans="1:6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</row>
    <row r="233" spans="1:6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</row>
    <row r="234" spans="1:6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</row>
    <row r="235" spans="1:6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</row>
    <row r="236" spans="1:6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</row>
    <row r="237" spans="1:6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</row>
    <row r="238" spans="1:6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</row>
    <row r="239" spans="1:6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</row>
    <row r="240" spans="1:6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</row>
    <row r="241" spans="1:6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</row>
    <row r="242" spans="1:6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</row>
    <row r="243" spans="1:6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</row>
    <row r="244" spans="1:6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</row>
    <row r="245" spans="1:6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spans="1:6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spans="1:6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spans="1:6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spans="1:6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spans="1:6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spans="1:6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</row>
    <row r="252" spans="1:6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</row>
    <row r="253" spans="1:6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spans="1:6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spans="1:6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spans="1:6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spans="1:6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spans="1:6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spans="1:6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spans="1:6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spans="1:6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</row>
    <row r="262" spans="1:6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spans="1:6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spans="1:6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spans="1: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spans="1:6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spans="1:6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spans="1:6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spans="1:6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spans="1:6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spans="1:6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spans="1:6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spans="1:6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spans="1:6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spans="1:6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spans="1:6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spans="1:6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spans="1:6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spans="1:6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spans="1:6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spans="1:6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spans="1:6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spans="1:6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spans="1:6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spans="1:6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spans="1:6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spans="1:6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spans="1:6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spans="1:6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spans="1:6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spans="1:6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spans="1:6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spans="1:6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spans="1:6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spans="1:6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spans="1:6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spans="1:6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spans="1:6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spans="1:6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spans="1:6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spans="1:6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spans="1:6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spans="1:6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spans="1:6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spans="1:6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spans="1:6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spans="1:6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spans="1:6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spans="1:6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spans="1:6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spans="1:6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spans="1:6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spans="1:6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spans="1:6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spans="1:6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spans="1:6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spans="1:6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spans="1:6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spans="1:6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spans="1:6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spans="1:6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spans="1:6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spans="1:6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spans="1:6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spans="1:6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spans="1:6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spans="1:6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spans="1:6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spans="1:6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spans="1:6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spans="1:6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spans="1:6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spans="1:6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spans="1:6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spans="1:6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spans="1:6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spans="1:6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spans="1:6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spans="1:6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spans="1:6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spans="1:6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spans="1:6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spans="1:6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spans="1:6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spans="1:6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spans="1:6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spans="1:6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spans="1:6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spans="1:6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spans="1:6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spans="1:6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spans="1:6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spans="1:6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spans="1:6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spans="1:6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spans="1:6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spans="1:6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spans="1:6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spans="1:6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spans="1:6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spans="1:6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spans="1:6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spans="1:6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spans="1:6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spans="1: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spans="1:6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spans="1:6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spans="1:6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spans="1:6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spans="1:6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spans="1:6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spans="1:6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spans="1:6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spans="1:6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spans="1:6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spans="1:6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spans="1:6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spans="1:6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spans="1:6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spans="1:6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spans="1:6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spans="1:6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spans="1:6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spans="1:6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spans="1:6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spans="1:6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spans="1:6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spans="1:6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spans="1:6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spans="1:6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spans="1:6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spans="1:6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spans="1:6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spans="1:6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spans="1:6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spans="1:6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spans="1:6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spans="1:6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spans="1:6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spans="1:6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spans="1:6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spans="1:6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spans="1:6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spans="1:6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spans="1:6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spans="1:6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spans="1:6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spans="1:6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spans="1:6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spans="1:6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spans="1:6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spans="1:6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spans="1:6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spans="1:6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spans="1:6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spans="1:6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spans="1:6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spans="1:6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spans="1:6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spans="1:6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spans="1:6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spans="1:6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spans="1:6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spans="1:6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spans="1:6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spans="1:6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spans="1:6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spans="1:6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spans="1:6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spans="1:6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spans="1:6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spans="1:6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spans="1:6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spans="1:6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spans="1:6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spans="1:6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spans="1:6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spans="1:6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spans="1:6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spans="1:6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spans="1:6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spans="1:6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spans="1:6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spans="1:6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spans="1:6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spans="1:6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spans="1:6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spans="1:6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spans="1:6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spans="1:6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spans="1:6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spans="1:6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spans="1:6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spans="1:6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spans="1:6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spans="1:6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spans="1:6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spans="1:6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spans="1:6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spans="1:6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spans="1:6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spans="1:6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spans="1:6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spans="1:6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spans="1: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spans="1:6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spans="1:6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spans="1:6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spans="1:6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spans="1:6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spans="1:6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spans="1:6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spans="1:6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spans="1:6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spans="1:6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spans="1:6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spans="1:6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spans="1:6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spans="1:6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spans="1:6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spans="1:6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spans="1:6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spans="1:6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spans="1:6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spans="1:6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spans="1:6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spans="1:6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spans="1:6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spans="1:6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spans="1:6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spans="1:6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spans="1:6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spans="1:6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spans="1:6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spans="1:6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spans="1:6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spans="1:6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spans="1:6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spans="1:6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spans="1:6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spans="1:6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spans="1:6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spans="1:6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spans="1:6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spans="1:6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spans="1:6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spans="1:6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spans="1:6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spans="1:6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spans="1:6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spans="1:6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spans="1:6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spans="1:6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spans="1:6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spans="1:6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spans="1:6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spans="1:6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spans="1:6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spans="1:6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spans="1:6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spans="1:6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spans="1:6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spans="1:6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spans="1:6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spans="1:6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spans="1:6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spans="1:6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spans="1:6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spans="1:6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spans="1:6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spans="1:6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spans="1:6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</row>
    <row r="533" spans="1:6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spans="1:6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spans="1:6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spans="1:6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spans="1:6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spans="1:6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spans="1:6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</row>
    <row r="540" spans="1:6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spans="1:6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spans="1:6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spans="1:6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spans="1:6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spans="1:6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spans="1:6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spans="1:6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spans="1:6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spans="1:6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spans="1:6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spans="1:6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spans="1:6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spans="1:6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spans="1:6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spans="1:6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spans="1:6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spans="1:6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spans="1:6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spans="1:6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spans="1:6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spans="1:6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spans="1:6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spans="1:6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spans="1:6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spans="1: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spans="1:6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spans="1:6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spans="1:6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spans="1:6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spans="1:6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spans="1:6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spans="1:6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spans="1:6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spans="1:6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spans="1:6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spans="1:6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spans="1:6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spans="1:6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spans="1:6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</row>
    <row r="580" spans="1:6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spans="1:6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spans="1:6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spans="1:6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spans="1:6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spans="1:6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spans="1:6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spans="1:6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spans="1:6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spans="1:6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</row>
    <row r="590" spans="1:6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spans="1:6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spans="1:6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spans="1:6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spans="1:6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spans="1:6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spans="1:6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spans="1:6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spans="1:6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spans="1:6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spans="1:6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spans="1:6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spans="1:6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spans="1:6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spans="1:6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spans="1:6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spans="1:6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spans="1:6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spans="1:6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spans="1:6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spans="1:6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</row>
    <row r="611" spans="1:6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spans="1:6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spans="1:6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spans="1:6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spans="1:6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spans="1:6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spans="1:6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spans="1:6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</row>
    <row r="619" spans="1:6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spans="1:6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spans="1:6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spans="1:6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spans="1:6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spans="1:6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spans="1:6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spans="1:6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spans="1:6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spans="1:6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spans="1:6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spans="1:6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spans="1:6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spans="1:6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spans="1:6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spans="1:6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spans="1:6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spans="1:6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spans="1:6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spans="1:6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spans="1:6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spans="1:6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spans="1:6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spans="1:6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spans="1:6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spans="1:6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spans="1:6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spans="1:6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spans="1:6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spans="1:6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spans="1:6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spans="1:6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spans="1:6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spans="1:6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spans="1:6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spans="1:6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spans="1:6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spans="1:6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spans="1:6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spans="1:6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spans="1:6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spans="1:6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spans="1:6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spans="1:6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spans="1:6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</row>
    <row r="664" spans="1:6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</row>
    <row r="665" spans="1: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</row>
    <row r="666" spans="1:6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</row>
    <row r="667" spans="1:6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</row>
    <row r="668" spans="1:6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</row>
    <row r="669" spans="1:6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</row>
    <row r="670" spans="1:6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</row>
    <row r="671" spans="1:6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</row>
    <row r="672" spans="1:6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</row>
    <row r="673" spans="1:6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</row>
    <row r="674" spans="1:6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</row>
    <row r="675" spans="1:6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</row>
    <row r="676" spans="1:6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</row>
    <row r="677" spans="1:6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</row>
    <row r="678" spans="1:6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</row>
    <row r="679" spans="1:6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</row>
    <row r="680" spans="1:6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</row>
    <row r="681" spans="1:6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</row>
    <row r="682" spans="1:6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</row>
    <row r="683" spans="1:6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</row>
    <row r="684" spans="1:6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</row>
    <row r="685" spans="1:6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</row>
    <row r="686" spans="1:6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</row>
    <row r="687" spans="1:6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</row>
    <row r="688" spans="1:6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</row>
    <row r="689" spans="1:6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</row>
    <row r="690" spans="1:6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</row>
    <row r="691" spans="1:6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</row>
    <row r="692" spans="1:6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</row>
    <row r="693" spans="1:6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</row>
    <row r="694" spans="1:6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</row>
    <row r="695" spans="1:6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</row>
    <row r="696" spans="1:6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</row>
    <row r="697" spans="1:6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</row>
    <row r="698" spans="1:6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</row>
    <row r="699" spans="1:6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</row>
    <row r="700" spans="1:6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</row>
    <row r="701" spans="1:6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</row>
    <row r="702" spans="1:6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</row>
    <row r="703" spans="1:6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</row>
    <row r="704" spans="1:6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</row>
    <row r="705" spans="1:6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</row>
    <row r="706" spans="1:6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</row>
    <row r="707" spans="1:6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</row>
    <row r="708" spans="1:6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</row>
    <row r="709" spans="1:6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</row>
    <row r="710" spans="1:6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</row>
    <row r="711" spans="1:6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</row>
    <row r="712" spans="1:6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</row>
    <row r="713" spans="1:6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</row>
    <row r="714" spans="1:6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</row>
    <row r="715" spans="1:6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</row>
    <row r="716" spans="1:6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</row>
    <row r="717" spans="1:6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</row>
    <row r="718" spans="1:6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</row>
    <row r="719" spans="1:6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</row>
    <row r="720" spans="1:6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</row>
    <row r="721" spans="1:6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</row>
    <row r="722" spans="1:6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</row>
    <row r="723" spans="1:6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</row>
    <row r="724" spans="1:6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</row>
    <row r="725" spans="1:6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</row>
    <row r="726" spans="1:6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</row>
    <row r="727" spans="1:6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</row>
    <row r="728" spans="1:6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</row>
    <row r="729" spans="1:6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</row>
    <row r="730" spans="1:6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</row>
    <row r="731" spans="1:6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</row>
    <row r="732" spans="1:6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</row>
    <row r="733" spans="1:6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</row>
    <row r="734" spans="1:6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</row>
    <row r="735" spans="1:6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</row>
    <row r="736" spans="1:6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</row>
    <row r="737" spans="1:6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</row>
    <row r="738" spans="1:6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</row>
    <row r="739" spans="1:6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</row>
    <row r="740" spans="1:6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</row>
    <row r="741" spans="1:6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</row>
    <row r="742" spans="1:6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</row>
    <row r="743" spans="1:6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</row>
    <row r="744" spans="1:6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</row>
    <row r="745" spans="1:6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</row>
    <row r="746" spans="1:6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</row>
    <row r="747" spans="1:6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</row>
    <row r="748" spans="1:6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</row>
    <row r="749" spans="1:6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</row>
    <row r="750" spans="1:6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</row>
    <row r="751" spans="1:6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</row>
    <row r="752" spans="1:6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</row>
    <row r="753" spans="1:6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</row>
    <row r="754" spans="1:6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</row>
    <row r="755" spans="1:6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</row>
    <row r="756" spans="1:6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</row>
    <row r="757" spans="1:6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</row>
    <row r="758" spans="1:6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</row>
    <row r="759" spans="1:6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</row>
    <row r="760" spans="1:6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</row>
    <row r="761" spans="1:6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</row>
    <row r="762" spans="1:6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</row>
    <row r="763" spans="1:6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</row>
    <row r="764" spans="1:6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</row>
    <row r="765" spans="1: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</row>
    <row r="766" spans="1:6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</row>
    <row r="767" spans="1:6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</row>
    <row r="768" spans="1:6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</row>
    <row r="769" spans="1:6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</row>
    <row r="770" spans="1:6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</row>
    <row r="771" spans="1:6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</row>
    <row r="772" spans="1:6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</row>
    <row r="773" spans="1:6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</row>
    <row r="774" spans="1:6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</row>
    <row r="775" spans="1:6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</row>
    <row r="776" spans="1:6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</row>
    <row r="777" spans="1:6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</row>
    <row r="778" spans="1:6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</row>
    <row r="779" spans="1:6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</row>
    <row r="780" spans="1:6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</row>
    <row r="781" spans="1:6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</row>
    <row r="782" spans="1:6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</row>
    <row r="783" spans="1:6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</row>
    <row r="784" spans="1:6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</row>
    <row r="785" spans="1:6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</row>
    <row r="786" spans="1:6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</row>
    <row r="787" spans="1:6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</row>
    <row r="788" spans="1:6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</row>
    <row r="789" spans="1:6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</row>
    <row r="790" spans="1:6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</row>
    <row r="791" spans="1:6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</row>
    <row r="792" spans="1:6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</row>
    <row r="793" spans="1:6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</row>
    <row r="794" spans="1:6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</row>
    <row r="795" spans="1:6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</row>
    <row r="796" spans="1:6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</row>
    <row r="797" spans="1:6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</row>
    <row r="798" spans="1:6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</row>
    <row r="799" spans="1:6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</row>
    <row r="800" spans="1:6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</row>
    <row r="801" spans="1:6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</row>
    <row r="802" spans="1:6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</row>
    <row r="803" spans="1:6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</row>
    <row r="804" spans="1:6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</row>
    <row r="805" spans="1:6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</row>
    <row r="806" spans="1:6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</row>
    <row r="807" spans="1:6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</row>
    <row r="808" spans="1:6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</row>
    <row r="809" spans="1:6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</row>
    <row r="810" spans="1:6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</row>
    <row r="811" spans="1:6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</row>
    <row r="812" spans="1:6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</row>
    <row r="813" spans="1:6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</row>
    <row r="814" spans="1:6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</row>
    <row r="815" spans="1:6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spans="1:6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spans="1:6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</row>
    <row r="818" spans="1:6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spans="1:6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spans="1:6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spans="1:6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spans="1:6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spans="1:6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spans="1:6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spans="1:6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spans="1:6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</row>
    <row r="827" spans="1:6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spans="1:6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</row>
    <row r="829" spans="1:6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spans="1:6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spans="1:6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spans="1:6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</row>
    <row r="833" spans="1:6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spans="1:6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spans="1:6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spans="1:6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spans="1:6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spans="1:6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spans="1:6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spans="1:6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spans="1:6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spans="1:6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spans="1:6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spans="1:6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spans="1:6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spans="1:6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</row>
    <row r="847" spans="1:6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</row>
    <row r="848" spans="1:6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spans="1:6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spans="1:6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spans="1:6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spans="1:6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spans="1:6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spans="1:6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spans="1:6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spans="1:6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spans="1:6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spans="1:6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spans="1:6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spans="1:6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spans="1:6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spans="1:6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spans="1:6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spans="1:6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spans="1: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spans="1:6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spans="1:6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spans="1:6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spans="1:6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spans="1:6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spans="1:6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spans="1:6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spans="1:6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spans="1:6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spans="1:6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spans="1:6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spans="1:6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spans="1:6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spans="1:6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spans="1:6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spans="1:6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spans="1:6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</row>
    <row r="883" spans="1:6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spans="1:6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spans="1:6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spans="1:6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spans="1:6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spans="1:6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spans="1:6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spans="1:6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spans="1:6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spans="1:6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spans="1:6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spans="1:6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spans="1:6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</row>
    <row r="896" spans="1:6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spans="1:6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spans="1:6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spans="1:6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spans="1:6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spans="1:6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spans="1:6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spans="1:6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spans="1:6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spans="1:6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spans="1:6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spans="1:6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spans="1:6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spans="1:6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spans="1:6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</row>
    <row r="911" spans="1:6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spans="1:6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spans="1:6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spans="1:6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</row>
    <row r="915" spans="1:6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</row>
    <row r="916" spans="1:6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spans="1:6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spans="1:6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spans="1:6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spans="1:6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spans="1:6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spans="1:6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</row>
    <row r="923" spans="1:6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spans="1:6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spans="1:6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spans="1:6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spans="1:6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spans="1:6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spans="1:6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spans="1:6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spans="1:6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spans="1:6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spans="1:6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spans="1:6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spans="1:6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spans="1:6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spans="1:6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spans="1:6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spans="1:6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spans="1:6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</row>
    <row r="941" spans="1:6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spans="1:6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spans="1:6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spans="1:6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spans="1:6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spans="1:6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spans="1:6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spans="1:6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</row>
    <row r="949" spans="1:6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</row>
    <row r="950" spans="1:6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spans="1:6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spans="1:6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spans="1:6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spans="1:6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spans="1:6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spans="1:6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spans="1:6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spans="1:6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spans="1:6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spans="1:6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spans="1:6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spans="1:6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spans="1:6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spans="1:6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spans="1: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spans="1:6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spans="1:6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spans="1:6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spans="1:6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spans="1:6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spans="1:6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spans="1:6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spans="1:6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spans="1:6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spans="1:6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spans="1:6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spans="1:6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spans="1:6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spans="1:6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spans="1:6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spans="1:6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</row>
    <row r="982" spans="1:6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spans="1:6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spans="1:6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spans="1:6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spans="1:6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spans="1:6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spans="1:6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spans="1:6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spans="1:6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</row>
    <row r="991" spans="1:6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spans="1:65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spans="1:65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spans="1:65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spans="1:6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spans="1:65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spans="1:65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spans="1:65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spans="1:65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spans="1:65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</sheetData>
  <autoFilter ref="C119:K130" xr:uid="{00000000-0009-0000-0000-000003000000}"/>
  <mergeCells count="14">
    <mergeCell ref="E85:H85"/>
    <mergeCell ref="D20:H20"/>
    <mergeCell ref="L2:V2"/>
    <mergeCell ref="E7:H7"/>
    <mergeCell ref="E9:H9"/>
    <mergeCell ref="E11:H11"/>
    <mergeCell ref="E29:H29"/>
    <mergeCell ref="J16:K16"/>
    <mergeCell ref="J17:K17"/>
    <mergeCell ref="E87:H87"/>
    <mergeCell ref="E89:H89"/>
    <mergeCell ref="E108:H108"/>
    <mergeCell ref="E110:H110"/>
    <mergeCell ref="E112:H112"/>
  </mergeCells>
  <pageMargins left="0.39374999999999999" right="0.39374999999999999" top="0.39374999999999999" bottom="0.39374999999999999" header="0" footer="0"/>
  <pageSetup paperSize="9" orientation="portrait"/>
  <headerFooter>
    <oddFooter>&amp;CStrana &amp;P z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M1000"/>
  <sheetViews>
    <sheetView showGridLines="0" topLeftCell="A98" workbookViewId="0">
      <selection activeCell="I121" sqref="I121"/>
    </sheetView>
  </sheetViews>
  <sheetFormatPr defaultColWidth="16.83203125" defaultRowHeight="15" customHeight="1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 customWidth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 customWidth="1"/>
  </cols>
  <sheetData>
    <row r="1" spans="1:65" ht="11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pans="1:65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187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3" t="s">
        <v>94</v>
      </c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spans="1:65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" t="s">
        <v>81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spans="1:65" ht="24.75" customHeight="1">
      <c r="A4" s="2"/>
      <c r="B4" s="6"/>
      <c r="C4" s="2"/>
      <c r="D4" s="7" t="s">
        <v>122</v>
      </c>
      <c r="E4" s="2"/>
      <c r="F4" s="2"/>
      <c r="G4" s="2"/>
      <c r="H4" s="2"/>
      <c r="I4" s="2"/>
      <c r="J4" s="2"/>
      <c r="K4" s="2"/>
      <c r="L4" s="6"/>
      <c r="M4" s="83" t="s">
        <v>10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3" t="s">
        <v>4</v>
      </c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65" ht="6.75" customHeight="1">
      <c r="A5" s="2"/>
      <c r="B5" s="6"/>
      <c r="C5" s="2"/>
      <c r="D5" s="2"/>
      <c r="E5" s="2"/>
      <c r="F5" s="2"/>
      <c r="G5" s="2"/>
      <c r="H5" s="2"/>
      <c r="I5" s="2"/>
      <c r="J5" s="2"/>
      <c r="K5" s="2"/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65" ht="12" customHeight="1">
      <c r="A6" s="2"/>
      <c r="B6" s="6"/>
      <c r="C6" s="2"/>
      <c r="D6" s="12" t="s">
        <v>14</v>
      </c>
      <c r="E6" s="2"/>
      <c r="F6" s="2"/>
      <c r="G6" s="2"/>
      <c r="H6" s="2"/>
      <c r="I6" s="2"/>
      <c r="J6" s="2"/>
      <c r="K6" s="2"/>
      <c r="L6" s="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65" ht="16.5" customHeight="1">
      <c r="A7" s="2"/>
      <c r="B7" s="6"/>
      <c r="C7" s="2"/>
      <c r="D7" s="2"/>
      <c r="E7" s="196" t="str">
        <f>'Rekapitulace stavby'!K6</f>
        <v>Laboratoř betonu a mechaniky zemin</v>
      </c>
      <c r="F7" s="166"/>
      <c r="G7" s="166"/>
      <c r="H7" s="166"/>
      <c r="I7" s="2"/>
      <c r="J7" s="2"/>
      <c r="K7" s="2"/>
      <c r="L7" s="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65" ht="12" customHeight="1">
      <c r="A8" s="2"/>
      <c r="B8" s="6"/>
      <c r="C8" s="2"/>
      <c r="D8" s="12" t="s">
        <v>123</v>
      </c>
      <c r="E8" s="2"/>
      <c r="F8" s="2"/>
      <c r="G8" s="2"/>
      <c r="H8" s="2"/>
      <c r="I8" s="2"/>
      <c r="J8" s="2"/>
      <c r="K8" s="2"/>
      <c r="L8" s="6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</row>
    <row r="9" spans="1:65" ht="16.5" customHeight="1">
      <c r="A9" s="16"/>
      <c r="B9" s="17"/>
      <c r="C9" s="16"/>
      <c r="D9" s="16"/>
      <c r="E9" s="196" t="s">
        <v>453</v>
      </c>
      <c r="F9" s="166"/>
      <c r="G9" s="166"/>
      <c r="H9" s="166"/>
      <c r="I9" s="16"/>
      <c r="J9" s="16"/>
      <c r="K9" s="16"/>
      <c r="L9" s="17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</row>
    <row r="10" spans="1:65" ht="12" customHeight="1">
      <c r="A10" s="16"/>
      <c r="B10" s="17"/>
      <c r="C10" s="16"/>
      <c r="D10" s="12" t="s">
        <v>454</v>
      </c>
      <c r="E10" s="16"/>
      <c r="F10" s="16"/>
      <c r="G10" s="16"/>
      <c r="H10" s="16"/>
      <c r="I10" s="16"/>
      <c r="J10" s="16"/>
      <c r="K10" s="16"/>
      <c r="L10" s="17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</row>
    <row r="11" spans="1:65" ht="16.5" customHeight="1">
      <c r="A11" s="16"/>
      <c r="B11" s="17"/>
      <c r="C11" s="16"/>
      <c r="D11" s="16"/>
      <c r="E11" s="172" t="s">
        <v>764</v>
      </c>
      <c r="F11" s="166"/>
      <c r="G11" s="166"/>
      <c r="H11" s="166"/>
      <c r="I11" s="16"/>
      <c r="J11" s="16"/>
      <c r="K11" s="16"/>
      <c r="L11" s="17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</row>
    <row r="12" spans="1:65" ht="11.25">
      <c r="A12" s="16"/>
      <c r="B12" s="17"/>
      <c r="C12" s="16"/>
      <c r="D12" s="16"/>
      <c r="E12" s="16"/>
      <c r="F12" s="16"/>
      <c r="G12" s="16"/>
      <c r="H12" s="16"/>
      <c r="I12" s="16"/>
      <c r="J12" s="16"/>
      <c r="K12" s="16"/>
      <c r="L12" s="17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</row>
    <row r="13" spans="1:65" ht="12" customHeight="1">
      <c r="A13" s="16"/>
      <c r="B13" s="17"/>
      <c r="C13" s="16"/>
      <c r="D13" s="12" t="s">
        <v>15</v>
      </c>
      <c r="E13" s="16"/>
      <c r="F13" s="10" t="s">
        <v>1</v>
      </c>
      <c r="G13" s="16"/>
      <c r="H13" s="16"/>
      <c r="I13" s="12" t="s">
        <v>16</v>
      </c>
      <c r="J13" s="10" t="s">
        <v>1</v>
      </c>
      <c r="K13" s="16"/>
      <c r="L13" s="17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</row>
    <row r="14" spans="1:65" ht="12" customHeight="1">
      <c r="A14" s="16"/>
      <c r="B14" s="17"/>
      <c r="C14" s="16"/>
      <c r="D14" s="12" t="s">
        <v>17</v>
      </c>
      <c r="E14" s="16"/>
      <c r="F14" s="10" t="s">
        <v>18</v>
      </c>
      <c r="G14" s="16"/>
      <c r="H14" s="16"/>
      <c r="I14" s="12" t="s">
        <v>19</v>
      </c>
      <c r="J14" s="40"/>
      <c r="K14" s="16"/>
      <c r="L14" s="17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</row>
    <row r="15" spans="1:65" ht="10.5" customHeight="1">
      <c r="A15" s="16"/>
      <c r="B15" s="17"/>
      <c r="C15" s="16"/>
      <c r="D15" s="16"/>
      <c r="E15" s="16"/>
      <c r="F15" s="16"/>
      <c r="G15" s="16"/>
      <c r="H15" s="16"/>
      <c r="I15" s="16"/>
      <c r="J15" s="16"/>
      <c r="K15" s="16"/>
      <c r="L15" s="17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</row>
    <row r="16" spans="1:65" ht="12" customHeight="1">
      <c r="A16" s="16"/>
      <c r="B16" s="17"/>
      <c r="C16" s="16"/>
      <c r="D16" s="13" t="s">
        <v>20</v>
      </c>
      <c r="E16" s="16"/>
      <c r="F16" s="16"/>
      <c r="G16" s="16"/>
      <c r="H16" s="16"/>
      <c r="I16" s="13" t="s">
        <v>21</v>
      </c>
      <c r="J16" s="193">
        <v>49314785</v>
      </c>
      <c r="K16" s="193"/>
      <c r="L16" s="17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</row>
    <row r="17" spans="1:65" ht="18" customHeight="1">
      <c r="A17" s="16"/>
      <c r="B17" s="17"/>
      <c r="C17" s="16"/>
      <c r="D17" s="16"/>
      <c r="E17" s="158" t="s">
        <v>946</v>
      </c>
      <c r="F17" s="16"/>
      <c r="G17" s="16"/>
      <c r="H17" s="16"/>
      <c r="I17" s="13" t="s">
        <v>22</v>
      </c>
      <c r="J17" s="193" t="s">
        <v>947</v>
      </c>
      <c r="K17" s="193"/>
      <c r="L17" s="17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</row>
    <row r="18" spans="1:65" ht="6.75" customHeight="1">
      <c r="A18" s="16"/>
      <c r="B18" s="17"/>
      <c r="C18" s="16"/>
      <c r="D18" s="16"/>
      <c r="E18" s="16"/>
      <c r="F18" s="16"/>
      <c r="G18" s="16"/>
      <c r="H18" s="16"/>
      <c r="I18" s="16"/>
      <c r="J18" s="16"/>
      <c r="K18" s="16"/>
      <c r="L18" s="17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</row>
    <row r="19" spans="1:65" ht="12" customHeight="1">
      <c r="A19" s="16"/>
      <c r="B19" s="17"/>
      <c r="C19" s="16"/>
      <c r="D19" s="160" t="s">
        <v>23</v>
      </c>
      <c r="E19" s="161"/>
      <c r="F19" s="161"/>
      <c r="G19" s="161"/>
      <c r="H19" s="161"/>
      <c r="I19" s="160" t="s">
        <v>21</v>
      </c>
      <c r="J19" s="162" t="str">
        <f>'Rekapitulace stavby'!AM13</f>
        <v>Vyplň</v>
      </c>
      <c r="K19" s="161"/>
      <c r="L19" s="17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</row>
    <row r="20" spans="1:65" ht="18" customHeight="1">
      <c r="A20" s="16"/>
      <c r="B20" s="17"/>
      <c r="C20" s="16"/>
      <c r="D20" s="197" t="str">
        <f>'Rekapitulace stavby'!D14</f>
        <v>Vyplň</v>
      </c>
      <c r="E20" s="198"/>
      <c r="F20" s="198"/>
      <c r="G20" s="198"/>
      <c r="H20" s="198"/>
      <c r="I20" s="160" t="s">
        <v>22</v>
      </c>
      <c r="J20" s="162" t="str">
        <f>'Rekapitulace stavby'!AM14</f>
        <v>Vyplň</v>
      </c>
      <c r="K20" s="161"/>
      <c r="L20" s="17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</row>
    <row r="21" spans="1:65" ht="6.75" customHeight="1">
      <c r="A21" s="16"/>
      <c r="B21" s="17"/>
      <c r="C21" s="16"/>
      <c r="D21" s="16"/>
      <c r="E21" s="16"/>
      <c r="F21" s="16"/>
      <c r="G21" s="16"/>
      <c r="H21" s="16"/>
      <c r="I21" s="16"/>
      <c r="J21" s="16"/>
      <c r="K21" s="16"/>
      <c r="L21" s="17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</row>
    <row r="22" spans="1:65" ht="12" customHeight="1">
      <c r="A22" s="16"/>
      <c r="B22" s="17"/>
      <c r="C22" s="16"/>
      <c r="D22" s="12" t="s">
        <v>25</v>
      </c>
      <c r="E22" s="16"/>
      <c r="F22" s="16"/>
      <c r="G22" s="16"/>
      <c r="H22" s="16"/>
      <c r="I22" s="12" t="s">
        <v>21</v>
      </c>
      <c r="J22" s="10" t="str">
        <f>IF('Rekapitulace stavby'!AN16="","",'Rekapitulace stavby'!AN16)</f>
        <v/>
      </c>
      <c r="K22" s="16"/>
      <c r="L22" s="17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</row>
    <row r="23" spans="1:65" ht="18" customHeight="1">
      <c r="A23" s="16"/>
      <c r="B23" s="17"/>
      <c r="C23" s="16"/>
      <c r="D23" s="16"/>
      <c r="E23" s="10" t="str">
        <f>IF('Rekapitulace stavby'!E17="","",'Rekapitulace stavby'!E17)</f>
        <v xml:space="preserve"> </v>
      </c>
      <c r="F23" s="16"/>
      <c r="G23" s="16"/>
      <c r="H23" s="16"/>
      <c r="I23" s="12" t="s">
        <v>22</v>
      </c>
      <c r="J23" s="10" t="str">
        <f>IF('Rekapitulace stavby'!AN17="","",'Rekapitulace stavby'!AN17)</f>
        <v/>
      </c>
      <c r="K23" s="16"/>
      <c r="L23" s="17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</row>
    <row r="24" spans="1:65" ht="6.75" customHeight="1">
      <c r="A24" s="16"/>
      <c r="B24" s="17"/>
      <c r="C24" s="16"/>
      <c r="D24" s="16"/>
      <c r="E24" s="16"/>
      <c r="F24" s="16"/>
      <c r="G24" s="16"/>
      <c r="H24" s="16"/>
      <c r="I24" s="16"/>
      <c r="J24" s="16"/>
      <c r="K24" s="16"/>
      <c r="L24" s="17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</row>
    <row r="25" spans="1:65" ht="12" customHeight="1">
      <c r="A25" s="16"/>
      <c r="B25" s="17"/>
      <c r="C25" s="16"/>
      <c r="D25" s="12" t="s">
        <v>27</v>
      </c>
      <c r="E25" s="16"/>
      <c r="F25" s="16"/>
      <c r="G25" s="16"/>
      <c r="H25" s="16"/>
      <c r="I25" s="12" t="s">
        <v>21</v>
      </c>
      <c r="J25" s="10" t="str">
        <f>IF('Rekapitulace stavby'!AN19="","",'Rekapitulace stavby'!AN19)</f>
        <v/>
      </c>
      <c r="K25" s="16"/>
      <c r="L25" s="17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</row>
    <row r="26" spans="1:65" ht="18" customHeight="1">
      <c r="A26" s="16"/>
      <c r="B26" s="17"/>
      <c r="C26" s="16"/>
      <c r="D26" s="16"/>
      <c r="E26" s="10" t="str">
        <f>IF('Rekapitulace stavby'!E20="","",'Rekapitulace stavby'!E20)</f>
        <v xml:space="preserve"> </v>
      </c>
      <c r="F26" s="16"/>
      <c r="G26" s="16"/>
      <c r="H26" s="16"/>
      <c r="I26" s="12" t="s">
        <v>22</v>
      </c>
      <c r="J26" s="10" t="str">
        <f>IF('Rekapitulace stavby'!AN20="","",'Rekapitulace stavby'!AN20)</f>
        <v/>
      </c>
      <c r="K26" s="16"/>
      <c r="L26" s="17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</row>
    <row r="27" spans="1:65" ht="6.75" customHeight="1">
      <c r="A27" s="16"/>
      <c r="B27" s="17"/>
      <c r="C27" s="16"/>
      <c r="D27" s="16"/>
      <c r="E27" s="16"/>
      <c r="F27" s="16"/>
      <c r="G27" s="16"/>
      <c r="H27" s="16"/>
      <c r="I27" s="16"/>
      <c r="J27" s="16"/>
      <c r="K27" s="16"/>
      <c r="L27" s="17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</row>
    <row r="28" spans="1:65" ht="12" customHeight="1">
      <c r="A28" s="16"/>
      <c r="B28" s="17"/>
      <c r="C28" s="16"/>
      <c r="D28" s="12" t="s">
        <v>28</v>
      </c>
      <c r="E28" s="16"/>
      <c r="F28" s="16"/>
      <c r="G28" s="16"/>
      <c r="H28" s="16"/>
      <c r="I28" s="16"/>
      <c r="J28" s="16"/>
      <c r="K28" s="16"/>
      <c r="L28" s="17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</row>
    <row r="29" spans="1:65" ht="16.5" customHeight="1">
      <c r="A29" s="84"/>
      <c r="B29" s="85"/>
      <c r="C29" s="84"/>
      <c r="D29" s="84"/>
      <c r="E29" s="190" t="s">
        <v>1</v>
      </c>
      <c r="F29" s="166"/>
      <c r="G29" s="166"/>
      <c r="H29" s="166"/>
      <c r="I29" s="84"/>
      <c r="J29" s="84"/>
      <c r="K29" s="84"/>
      <c r="L29" s="85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</row>
    <row r="30" spans="1:65" ht="6.75" customHeight="1">
      <c r="A30" s="16"/>
      <c r="B30" s="17"/>
      <c r="C30" s="16"/>
      <c r="D30" s="16"/>
      <c r="E30" s="16"/>
      <c r="F30" s="16"/>
      <c r="G30" s="16"/>
      <c r="H30" s="16"/>
      <c r="I30" s="16"/>
      <c r="J30" s="16"/>
      <c r="K30" s="16"/>
      <c r="L30" s="17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</row>
    <row r="31" spans="1:65" ht="6.75" customHeight="1">
      <c r="A31" s="16"/>
      <c r="B31" s="17"/>
      <c r="C31" s="16"/>
      <c r="D31" s="41"/>
      <c r="E31" s="41"/>
      <c r="F31" s="41"/>
      <c r="G31" s="41"/>
      <c r="H31" s="41"/>
      <c r="I31" s="41"/>
      <c r="J31" s="41"/>
      <c r="K31" s="41"/>
      <c r="L31" s="17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</row>
    <row r="32" spans="1:65" ht="24.75" customHeight="1">
      <c r="A32" s="16"/>
      <c r="B32" s="17"/>
      <c r="C32" s="16"/>
      <c r="D32" s="86" t="s">
        <v>30</v>
      </c>
      <c r="E32" s="16"/>
      <c r="F32" s="16"/>
      <c r="G32" s="16"/>
      <c r="H32" s="16"/>
      <c r="I32" s="16"/>
      <c r="J32" s="54">
        <f>ROUND(J120, 2)</f>
        <v>0</v>
      </c>
      <c r="K32" s="16"/>
      <c r="L32" s="17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</row>
    <row r="33" spans="1:65" ht="6.75" customHeight="1">
      <c r="A33" s="16"/>
      <c r="B33" s="17"/>
      <c r="C33" s="16"/>
      <c r="D33" s="41"/>
      <c r="E33" s="41"/>
      <c r="F33" s="41"/>
      <c r="G33" s="41"/>
      <c r="H33" s="41"/>
      <c r="I33" s="41"/>
      <c r="J33" s="41"/>
      <c r="K33" s="41"/>
      <c r="L33" s="17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</row>
    <row r="34" spans="1:65" ht="14.25" customHeight="1">
      <c r="A34" s="16"/>
      <c r="B34" s="17"/>
      <c r="C34" s="16"/>
      <c r="D34" s="16"/>
      <c r="E34" s="16"/>
      <c r="F34" s="20" t="s">
        <v>32</v>
      </c>
      <c r="G34" s="16"/>
      <c r="H34" s="16"/>
      <c r="I34" s="20" t="s">
        <v>31</v>
      </c>
      <c r="J34" s="20" t="s">
        <v>33</v>
      </c>
      <c r="K34" s="16"/>
      <c r="L34" s="17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</row>
    <row r="35" spans="1:65" ht="14.25" customHeight="1">
      <c r="A35" s="16"/>
      <c r="B35" s="17"/>
      <c r="C35" s="16"/>
      <c r="D35" s="87" t="s">
        <v>34</v>
      </c>
      <c r="E35" s="12" t="s">
        <v>35</v>
      </c>
      <c r="F35" s="76">
        <f>ROUND((SUM(BE120:BE154)),  2)</f>
        <v>0</v>
      </c>
      <c r="G35" s="16"/>
      <c r="H35" s="16"/>
      <c r="I35" s="88">
        <v>0.21</v>
      </c>
      <c r="J35" s="76">
        <f>ROUND(((SUM(BE120:BE154))*I35),  2)</f>
        <v>0</v>
      </c>
      <c r="K35" s="16"/>
      <c r="L35" s="17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</row>
    <row r="36" spans="1:65" ht="14.25" customHeight="1">
      <c r="A36" s="16"/>
      <c r="B36" s="17"/>
      <c r="C36" s="16"/>
      <c r="D36" s="16"/>
      <c r="E36" s="12" t="s">
        <v>36</v>
      </c>
      <c r="F36" s="76">
        <f>ROUND((SUM(BF120:BF154)),  2)</f>
        <v>0</v>
      </c>
      <c r="G36" s="16"/>
      <c r="H36" s="16"/>
      <c r="I36" s="88">
        <v>0.12</v>
      </c>
      <c r="J36" s="76">
        <f>ROUND(((SUM(BF120:BF154))*I36),  2)</f>
        <v>0</v>
      </c>
      <c r="K36" s="16"/>
      <c r="L36" s="17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</row>
    <row r="37" spans="1:65" ht="14.25" hidden="1" customHeight="1">
      <c r="A37" s="16"/>
      <c r="B37" s="17"/>
      <c r="C37" s="16"/>
      <c r="D37" s="16"/>
      <c r="E37" s="12" t="s">
        <v>37</v>
      </c>
      <c r="F37" s="76">
        <f>ROUND((SUM(BG120:BG154)),  2)</f>
        <v>0</v>
      </c>
      <c r="G37" s="16"/>
      <c r="H37" s="16"/>
      <c r="I37" s="88">
        <v>0.21</v>
      </c>
      <c r="J37" s="76">
        <f t="shared" ref="J37:J39" si="0">0</f>
        <v>0</v>
      </c>
      <c r="K37" s="16"/>
      <c r="L37" s="17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</row>
    <row r="38" spans="1:65" ht="14.25" hidden="1" customHeight="1">
      <c r="A38" s="16"/>
      <c r="B38" s="17"/>
      <c r="C38" s="16"/>
      <c r="D38" s="16"/>
      <c r="E38" s="12" t="s">
        <v>38</v>
      </c>
      <c r="F38" s="76">
        <f>ROUND((SUM(BH120:BH154)),  2)</f>
        <v>0</v>
      </c>
      <c r="G38" s="16"/>
      <c r="H38" s="16"/>
      <c r="I38" s="88">
        <v>0.12</v>
      </c>
      <c r="J38" s="76">
        <f t="shared" si="0"/>
        <v>0</v>
      </c>
      <c r="K38" s="16"/>
      <c r="L38" s="17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</row>
    <row r="39" spans="1:65" ht="14.25" hidden="1" customHeight="1">
      <c r="A39" s="16"/>
      <c r="B39" s="17"/>
      <c r="C39" s="16"/>
      <c r="D39" s="16"/>
      <c r="E39" s="12" t="s">
        <v>39</v>
      </c>
      <c r="F39" s="76">
        <f>ROUND((SUM(BI120:BI154)),  2)</f>
        <v>0</v>
      </c>
      <c r="G39" s="16"/>
      <c r="H39" s="16"/>
      <c r="I39" s="88">
        <v>0</v>
      </c>
      <c r="J39" s="76">
        <f t="shared" si="0"/>
        <v>0</v>
      </c>
      <c r="K39" s="16"/>
      <c r="L39" s="17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</row>
    <row r="40" spans="1:65" ht="6.75" customHeight="1">
      <c r="A40" s="16"/>
      <c r="B40" s="17"/>
      <c r="C40" s="16"/>
      <c r="D40" s="16"/>
      <c r="E40" s="16"/>
      <c r="F40" s="16"/>
      <c r="G40" s="16"/>
      <c r="H40" s="16"/>
      <c r="I40" s="16"/>
      <c r="J40" s="16"/>
      <c r="K40" s="16"/>
      <c r="L40" s="17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spans="1:65" ht="24.75" customHeight="1">
      <c r="A41" s="16"/>
      <c r="B41" s="17"/>
      <c r="C41" s="89"/>
      <c r="D41" s="90" t="s">
        <v>40</v>
      </c>
      <c r="E41" s="44"/>
      <c r="F41" s="44"/>
      <c r="G41" s="91" t="s">
        <v>41</v>
      </c>
      <c r="H41" s="92" t="s">
        <v>42</v>
      </c>
      <c r="I41" s="44"/>
      <c r="J41" s="93">
        <f>SUM(J32:J39)</f>
        <v>0</v>
      </c>
      <c r="K41" s="94"/>
      <c r="L41" s="17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</row>
    <row r="42" spans="1:65" ht="14.25" customHeight="1">
      <c r="A42" s="16"/>
      <c r="B42" s="17"/>
      <c r="C42" s="16"/>
      <c r="D42" s="16"/>
      <c r="E42" s="16"/>
      <c r="F42" s="16"/>
      <c r="G42" s="16"/>
      <c r="H42" s="16"/>
      <c r="I42" s="16"/>
      <c r="J42" s="16"/>
      <c r="K42" s="16"/>
      <c r="L42" s="17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</row>
    <row r="43" spans="1:65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ht="14.25" customHeight="1">
      <c r="A49" s="2"/>
      <c r="B49" s="6"/>
      <c r="C49" s="2"/>
      <c r="D49" s="2"/>
      <c r="E49" s="2"/>
      <c r="F49" s="2"/>
      <c r="G49" s="2"/>
      <c r="H49" s="2"/>
      <c r="I49" s="2"/>
      <c r="J49" s="2"/>
      <c r="K49" s="2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ht="14.25" customHeight="1">
      <c r="A50" s="16"/>
      <c r="B50" s="17"/>
      <c r="C50" s="16"/>
      <c r="D50" s="27" t="s">
        <v>43</v>
      </c>
      <c r="E50" s="28"/>
      <c r="F50" s="28"/>
      <c r="G50" s="27" t="s">
        <v>44</v>
      </c>
      <c r="H50" s="28"/>
      <c r="I50" s="28"/>
      <c r="J50" s="28"/>
      <c r="K50" s="28"/>
      <c r="L50" s="17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</row>
    <row r="51" spans="1:65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ht="15.75" customHeight="1">
      <c r="A60" s="2"/>
      <c r="B60" s="6"/>
      <c r="C60" s="2"/>
      <c r="D60" s="2"/>
      <c r="E60" s="2"/>
      <c r="F60" s="2"/>
      <c r="G60" s="2"/>
      <c r="H60" s="2"/>
      <c r="I60" s="2"/>
      <c r="J60" s="2"/>
      <c r="K60" s="2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ht="15.75" customHeight="1">
      <c r="A61" s="16"/>
      <c r="B61" s="17"/>
      <c r="C61" s="16"/>
      <c r="D61" s="29" t="s">
        <v>45</v>
      </c>
      <c r="E61" s="19"/>
      <c r="F61" s="95" t="s">
        <v>46</v>
      </c>
      <c r="G61" s="29" t="s">
        <v>45</v>
      </c>
      <c r="H61" s="19"/>
      <c r="I61" s="19"/>
      <c r="J61" s="96" t="s">
        <v>46</v>
      </c>
      <c r="K61" s="19"/>
      <c r="L61" s="17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</row>
    <row r="62" spans="1:65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ht="15.75" customHeight="1">
      <c r="A64" s="2"/>
      <c r="B64" s="6"/>
      <c r="C64" s="2"/>
      <c r="D64" s="2"/>
      <c r="E64" s="2"/>
      <c r="F64" s="2"/>
      <c r="G64" s="2"/>
      <c r="H64" s="2"/>
      <c r="I64" s="2"/>
      <c r="J64" s="2"/>
      <c r="K64" s="2"/>
      <c r="L64" s="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ht="15.75" customHeight="1">
      <c r="A65" s="16"/>
      <c r="B65" s="17"/>
      <c r="C65" s="16"/>
      <c r="D65" s="27" t="s">
        <v>47</v>
      </c>
      <c r="E65" s="28"/>
      <c r="F65" s="28"/>
      <c r="G65" s="27" t="s">
        <v>48</v>
      </c>
      <c r="H65" s="28"/>
      <c r="I65" s="28"/>
      <c r="J65" s="28"/>
      <c r="K65" s="28"/>
      <c r="L65" s="17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</row>
    <row r="66" spans="1:65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ht="15.75" customHeight="1">
      <c r="A75" s="2"/>
      <c r="B75" s="6"/>
      <c r="C75" s="2"/>
      <c r="D75" s="2"/>
      <c r="E75" s="2"/>
      <c r="F75" s="2"/>
      <c r="G75" s="2"/>
      <c r="H75" s="2"/>
      <c r="I75" s="2"/>
      <c r="J75" s="2"/>
      <c r="K75" s="2"/>
      <c r="L75" s="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ht="15.75" customHeight="1">
      <c r="A76" s="16"/>
      <c r="B76" s="17"/>
      <c r="C76" s="16"/>
      <c r="D76" s="29" t="s">
        <v>45</v>
      </c>
      <c r="E76" s="19"/>
      <c r="F76" s="95" t="s">
        <v>46</v>
      </c>
      <c r="G76" s="29" t="s">
        <v>45</v>
      </c>
      <c r="H76" s="19"/>
      <c r="I76" s="19"/>
      <c r="J76" s="96" t="s">
        <v>46</v>
      </c>
      <c r="K76" s="19"/>
      <c r="L76" s="17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</row>
    <row r="77" spans="1:65" ht="14.25" customHeight="1">
      <c r="A77" s="16"/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17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</row>
    <row r="78" spans="1:65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ht="6.75" customHeight="1">
      <c r="A81" s="16"/>
      <c r="B81" s="32"/>
      <c r="C81" s="33"/>
      <c r="D81" s="33"/>
      <c r="E81" s="33"/>
      <c r="F81" s="33"/>
      <c r="G81" s="33"/>
      <c r="H81" s="33"/>
      <c r="I81" s="33"/>
      <c r="J81" s="33"/>
      <c r="K81" s="33"/>
      <c r="L81" s="17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</row>
    <row r="82" spans="1:65" ht="24.75" customHeight="1">
      <c r="A82" s="16"/>
      <c r="B82" s="17"/>
      <c r="C82" s="7" t="s">
        <v>125</v>
      </c>
      <c r="D82" s="16"/>
      <c r="E82" s="16"/>
      <c r="F82" s="16"/>
      <c r="G82" s="16"/>
      <c r="H82" s="16"/>
      <c r="I82" s="16"/>
      <c r="J82" s="16"/>
      <c r="K82" s="16"/>
      <c r="L82" s="17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</row>
    <row r="83" spans="1:65" ht="6.75" customHeight="1">
      <c r="A83" s="16"/>
      <c r="B83" s="17"/>
      <c r="C83" s="16"/>
      <c r="D83" s="16"/>
      <c r="E83" s="16"/>
      <c r="F83" s="16"/>
      <c r="G83" s="16"/>
      <c r="H83" s="16"/>
      <c r="I83" s="16"/>
      <c r="J83" s="16"/>
      <c r="K83" s="16"/>
      <c r="L83" s="17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</row>
    <row r="84" spans="1:65" ht="12" customHeight="1">
      <c r="A84" s="16"/>
      <c r="B84" s="17"/>
      <c r="C84" s="12" t="s">
        <v>14</v>
      </c>
      <c r="D84" s="16"/>
      <c r="E84" s="16"/>
      <c r="F84" s="16"/>
      <c r="G84" s="16"/>
      <c r="H84" s="16"/>
      <c r="I84" s="16"/>
      <c r="J84" s="16"/>
      <c r="K84" s="16"/>
      <c r="L84" s="17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</row>
    <row r="85" spans="1:65" ht="16.5" customHeight="1">
      <c r="A85" s="16"/>
      <c r="B85" s="17"/>
      <c r="C85" s="16"/>
      <c r="D85" s="16"/>
      <c r="E85" s="196" t="str">
        <f>E7</f>
        <v>Laboratoř betonu a mechaniky zemin</v>
      </c>
      <c r="F85" s="166"/>
      <c r="G85" s="166"/>
      <c r="H85" s="166"/>
      <c r="I85" s="16"/>
      <c r="J85" s="16"/>
      <c r="K85" s="16"/>
      <c r="L85" s="17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</row>
    <row r="86" spans="1:65" ht="12" customHeight="1">
      <c r="A86" s="2"/>
      <c r="B86" s="6"/>
      <c r="C86" s="12" t="s">
        <v>123</v>
      </c>
      <c r="D86" s="2"/>
      <c r="E86" s="2"/>
      <c r="F86" s="2"/>
      <c r="G86" s="2"/>
      <c r="H86" s="2"/>
      <c r="I86" s="2"/>
      <c r="J86" s="2"/>
      <c r="K86" s="2"/>
      <c r="L86" s="6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</row>
    <row r="87" spans="1:65" ht="16.5" customHeight="1">
      <c r="A87" s="16"/>
      <c r="B87" s="17"/>
      <c r="C87" s="16"/>
      <c r="D87" s="16"/>
      <c r="E87" s="196" t="s">
        <v>453</v>
      </c>
      <c r="F87" s="166"/>
      <c r="G87" s="166"/>
      <c r="H87" s="166"/>
      <c r="I87" s="16"/>
      <c r="J87" s="16"/>
      <c r="K87" s="16"/>
      <c r="L87" s="17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</row>
    <row r="88" spans="1:65" ht="12" customHeight="1">
      <c r="A88" s="16"/>
      <c r="B88" s="17"/>
      <c r="C88" s="12" t="s">
        <v>454</v>
      </c>
      <c r="D88" s="16"/>
      <c r="E88" s="16"/>
      <c r="F88" s="16"/>
      <c r="G88" s="16"/>
      <c r="H88" s="16"/>
      <c r="I88" s="16"/>
      <c r="J88" s="16"/>
      <c r="K88" s="16"/>
      <c r="L88" s="17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</row>
    <row r="89" spans="1:65" ht="16.5" customHeight="1">
      <c r="A89" s="16"/>
      <c r="B89" s="17"/>
      <c r="C89" s="16"/>
      <c r="D89" s="16"/>
      <c r="E89" s="172" t="str">
        <f>E11</f>
        <v>02.3 - Vzduchotechnický materiál</v>
      </c>
      <c r="F89" s="166"/>
      <c r="G89" s="166"/>
      <c r="H89" s="166"/>
      <c r="I89" s="16"/>
      <c r="J89" s="16"/>
      <c r="K89" s="16"/>
      <c r="L89" s="17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</row>
    <row r="90" spans="1:65" ht="6.75" customHeight="1">
      <c r="A90" s="16"/>
      <c r="B90" s="17"/>
      <c r="C90" s="16"/>
      <c r="D90" s="16"/>
      <c r="E90" s="16"/>
      <c r="F90" s="16"/>
      <c r="G90" s="16"/>
      <c r="H90" s="16"/>
      <c r="I90" s="16"/>
      <c r="J90" s="16"/>
      <c r="K90" s="16"/>
      <c r="L90" s="17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</row>
    <row r="91" spans="1:65" ht="12" customHeight="1">
      <c r="A91" s="16"/>
      <c r="B91" s="17"/>
      <c r="C91" s="12" t="s">
        <v>17</v>
      </c>
      <c r="D91" s="16"/>
      <c r="E91" s="16"/>
      <c r="F91" s="10" t="str">
        <f>F14</f>
        <v xml:space="preserve"> </v>
      </c>
      <c r="G91" s="16"/>
      <c r="H91" s="16"/>
      <c r="I91" s="12" t="s">
        <v>19</v>
      </c>
      <c r="J91" s="40" t="str">
        <f>IF(J14="","",J14)</f>
        <v/>
      </c>
      <c r="K91" s="16"/>
      <c r="L91" s="17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</row>
    <row r="92" spans="1:65" ht="6.75" customHeight="1">
      <c r="A92" s="16"/>
      <c r="B92" s="17"/>
      <c r="C92" s="16"/>
      <c r="D92" s="16"/>
      <c r="E92" s="16"/>
      <c r="F92" s="16"/>
      <c r="G92" s="16"/>
      <c r="H92" s="16"/>
      <c r="I92" s="16"/>
      <c r="J92" s="16"/>
      <c r="K92" s="16"/>
      <c r="L92" s="17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</row>
    <row r="93" spans="1:65" ht="15" customHeight="1">
      <c r="A93" s="16"/>
      <c r="B93" s="17"/>
      <c r="C93" s="12" t="s">
        <v>20</v>
      </c>
      <c r="D93" s="16"/>
      <c r="E93" s="16"/>
      <c r="F93" s="10" t="str">
        <f>E17</f>
        <v>SŠS Vysoké Mýto. Komenského 1, 566 01 Vysoké Mýto</v>
      </c>
      <c r="G93" s="16"/>
      <c r="H93" s="16"/>
      <c r="I93" s="12" t="s">
        <v>25</v>
      </c>
      <c r="J93" s="14" t="str">
        <f>E23</f>
        <v xml:space="preserve"> </v>
      </c>
      <c r="K93" s="16"/>
      <c r="L93" s="17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</row>
    <row r="94" spans="1:65" ht="15" customHeight="1">
      <c r="A94" s="16"/>
      <c r="B94" s="17"/>
      <c r="C94" s="12" t="s">
        <v>51</v>
      </c>
      <c r="D94" s="16"/>
      <c r="E94" s="16"/>
      <c r="F94" s="10" t="str">
        <f>IF(E20="","",E20)</f>
        <v/>
      </c>
      <c r="G94" s="16"/>
      <c r="H94" s="16"/>
      <c r="I94" s="12" t="s">
        <v>27</v>
      </c>
      <c r="J94" s="14" t="str">
        <f>E26</f>
        <v xml:space="preserve"> </v>
      </c>
      <c r="K94" s="16"/>
      <c r="L94" s="17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</row>
    <row r="95" spans="1:65" ht="9.75" customHeight="1">
      <c r="A95" s="16"/>
      <c r="B95" s="17"/>
      <c r="C95" s="16"/>
      <c r="D95" s="16"/>
      <c r="E95" s="16"/>
      <c r="F95" s="16"/>
      <c r="G95" s="16"/>
      <c r="H95" s="16"/>
      <c r="I95" s="16"/>
      <c r="J95" s="16"/>
      <c r="K95" s="16"/>
      <c r="L95" s="17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</row>
    <row r="96" spans="1:65" ht="29.25" customHeight="1">
      <c r="A96" s="16"/>
      <c r="B96" s="17"/>
      <c r="C96" s="97" t="s">
        <v>126</v>
      </c>
      <c r="D96" s="89"/>
      <c r="E96" s="89"/>
      <c r="F96" s="89"/>
      <c r="G96" s="89"/>
      <c r="H96" s="89"/>
      <c r="I96" s="89"/>
      <c r="J96" s="98" t="s">
        <v>127</v>
      </c>
      <c r="K96" s="89"/>
      <c r="L96" s="17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</row>
    <row r="97" spans="1:65" ht="9.75" customHeight="1">
      <c r="A97" s="16"/>
      <c r="B97" s="17"/>
      <c r="C97" s="16"/>
      <c r="D97" s="16"/>
      <c r="E97" s="16"/>
      <c r="F97" s="16"/>
      <c r="G97" s="16"/>
      <c r="H97" s="16"/>
      <c r="I97" s="16"/>
      <c r="J97" s="16"/>
      <c r="K97" s="16"/>
      <c r="L97" s="17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</row>
    <row r="98" spans="1:65" ht="22.5" customHeight="1">
      <c r="A98" s="16"/>
      <c r="B98" s="17"/>
      <c r="C98" s="99" t="s">
        <v>128</v>
      </c>
      <c r="D98" s="16"/>
      <c r="E98" s="16"/>
      <c r="F98" s="16"/>
      <c r="G98" s="16"/>
      <c r="H98" s="16"/>
      <c r="I98" s="16"/>
      <c r="J98" s="54">
        <f>J120</f>
        <v>0</v>
      </c>
      <c r="K98" s="16"/>
      <c r="L98" s="17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3" t="s">
        <v>129</v>
      </c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</row>
    <row r="99" spans="1:65" ht="21.75" customHeight="1">
      <c r="A99" s="16"/>
      <c r="B99" s="17"/>
      <c r="C99" s="16"/>
      <c r="D99" s="16"/>
      <c r="E99" s="16"/>
      <c r="F99" s="16"/>
      <c r="G99" s="16"/>
      <c r="H99" s="16"/>
      <c r="I99" s="16"/>
      <c r="J99" s="16"/>
      <c r="K99" s="16"/>
      <c r="L99" s="17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</row>
    <row r="100" spans="1:65" ht="6.75" customHeight="1">
      <c r="A100" s="16"/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17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</row>
    <row r="101" spans="1:65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</row>
    <row r="102" spans="1:65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</row>
    <row r="103" spans="1:65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</row>
    <row r="104" spans="1:65" ht="6.75" customHeight="1">
      <c r="A104" s="16"/>
      <c r="B104" s="32"/>
      <c r="C104" s="33"/>
      <c r="D104" s="33"/>
      <c r="E104" s="33"/>
      <c r="F104" s="33"/>
      <c r="G104" s="33"/>
      <c r="H104" s="33"/>
      <c r="I104" s="33"/>
      <c r="J104" s="33"/>
      <c r="K104" s="33"/>
      <c r="L104" s="17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</row>
    <row r="105" spans="1:65" ht="24.75" customHeight="1">
      <c r="A105" s="16"/>
      <c r="B105" s="17"/>
      <c r="C105" s="7" t="s">
        <v>148</v>
      </c>
      <c r="D105" s="16"/>
      <c r="E105" s="16"/>
      <c r="F105" s="16"/>
      <c r="G105" s="16"/>
      <c r="H105" s="16"/>
      <c r="I105" s="16"/>
      <c r="J105" s="16"/>
      <c r="K105" s="16"/>
      <c r="L105" s="17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</row>
    <row r="106" spans="1:65" ht="6.75" customHeight="1">
      <c r="A106" s="16"/>
      <c r="B106" s="17"/>
      <c r="C106" s="16"/>
      <c r="D106" s="16"/>
      <c r="E106" s="16"/>
      <c r="F106" s="16"/>
      <c r="G106" s="16"/>
      <c r="H106" s="16"/>
      <c r="I106" s="16"/>
      <c r="J106" s="16"/>
      <c r="K106" s="16"/>
      <c r="L106" s="17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</row>
    <row r="107" spans="1:65" ht="12" customHeight="1">
      <c r="A107" s="16"/>
      <c r="B107" s="17"/>
      <c r="C107" s="12" t="s">
        <v>14</v>
      </c>
      <c r="D107" s="16"/>
      <c r="E107" s="16"/>
      <c r="F107" s="16"/>
      <c r="G107" s="16"/>
      <c r="H107" s="16"/>
      <c r="I107" s="16"/>
      <c r="J107" s="16"/>
      <c r="K107" s="16"/>
      <c r="L107" s="17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</row>
    <row r="108" spans="1:65" ht="16.5" customHeight="1">
      <c r="A108" s="16"/>
      <c r="B108" s="17"/>
      <c r="C108" s="16"/>
      <c r="D108" s="16"/>
      <c r="E108" s="196" t="str">
        <f>E7</f>
        <v>Laboratoř betonu a mechaniky zemin</v>
      </c>
      <c r="F108" s="166"/>
      <c r="G108" s="166"/>
      <c r="H108" s="166"/>
      <c r="I108" s="16"/>
      <c r="J108" s="16"/>
      <c r="K108" s="16"/>
      <c r="L108" s="17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</row>
    <row r="109" spans="1:65" ht="12" customHeight="1">
      <c r="A109" s="2"/>
      <c r="B109" s="6"/>
      <c r="C109" s="12" t="s">
        <v>123</v>
      </c>
      <c r="D109" s="2"/>
      <c r="E109" s="2"/>
      <c r="F109" s="2"/>
      <c r="G109" s="2"/>
      <c r="H109" s="2"/>
      <c r="I109" s="2"/>
      <c r="J109" s="2"/>
      <c r="K109" s="2"/>
      <c r="L109" s="6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</row>
    <row r="110" spans="1:65" ht="16.5" customHeight="1">
      <c r="A110" s="16"/>
      <c r="B110" s="17"/>
      <c r="C110" s="16"/>
      <c r="D110" s="16"/>
      <c r="E110" s="196" t="s">
        <v>453</v>
      </c>
      <c r="F110" s="166"/>
      <c r="G110" s="166"/>
      <c r="H110" s="166"/>
      <c r="I110" s="16"/>
      <c r="J110" s="16"/>
      <c r="K110" s="16"/>
      <c r="L110" s="17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</row>
    <row r="111" spans="1:65" ht="12" customHeight="1">
      <c r="A111" s="16"/>
      <c r="B111" s="17"/>
      <c r="C111" s="12" t="s">
        <v>454</v>
      </c>
      <c r="D111" s="16"/>
      <c r="E111" s="16"/>
      <c r="F111" s="16"/>
      <c r="G111" s="16"/>
      <c r="H111" s="16"/>
      <c r="I111" s="16"/>
      <c r="J111" s="16"/>
      <c r="K111" s="16"/>
      <c r="L111" s="17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</row>
    <row r="112" spans="1:65" ht="16.5" customHeight="1">
      <c r="A112" s="16"/>
      <c r="B112" s="17"/>
      <c r="C112" s="16"/>
      <c r="D112" s="16"/>
      <c r="E112" s="172" t="str">
        <f>E11</f>
        <v>02.3 - Vzduchotechnický materiál</v>
      </c>
      <c r="F112" s="166"/>
      <c r="G112" s="166"/>
      <c r="H112" s="166"/>
      <c r="I112" s="16"/>
      <c r="J112" s="16"/>
      <c r="K112" s="16"/>
      <c r="L112" s="17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</row>
    <row r="113" spans="1:65" ht="6.75" customHeight="1">
      <c r="A113" s="16"/>
      <c r="B113" s="17"/>
      <c r="C113" s="16"/>
      <c r="D113" s="16"/>
      <c r="E113" s="16"/>
      <c r="F113" s="16"/>
      <c r="G113" s="16"/>
      <c r="H113" s="16"/>
      <c r="I113" s="16"/>
      <c r="J113" s="16"/>
      <c r="K113" s="16"/>
      <c r="L113" s="17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</row>
    <row r="114" spans="1:65" ht="12" customHeight="1">
      <c r="A114" s="16"/>
      <c r="B114" s="17"/>
      <c r="C114" s="12" t="s">
        <v>17</v>
      </c>
      <c r="D114" s="16"/>
      <c r="E114" s="16"/>
      <c r="F114" s="10" t="str">
        <f>F14</f>
        <v xml:space="preserve"> </v>
      </c>
      <c r="G114" s="16"/>
      <c r="H114" s="16"/>
      <c r="I114" s="12" t="s">
        <v>19</v>
      </c>
      <c r="J114" s="40" t="str">
        <f>IF(J14="","",J14)</f>
        <v/>
      </c>
      <c r="K114" s="16"/>
      <c r="L114" s="17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</row>
    <row r="115" spans="1:65" ht="6.75" customHeight="1">
      <c r="A115" s="16"/>
      <c r="B115" s="17"/>
      <c r="C115" s="16"/>
      <c r="D115" s="16"/>
      <c r="E115" s="16"/>
      <c r="F115" s="16"/>
      <c r="G115" s="16"/>
      <c r="H115" s="16"/>
      <c r="I115" s="16"/>
      <c r="J115" s="16"/>
      <c r="K115" s="16"/>
      <c r="L115" s="17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</row>
    <row r="116" spans="1:65" ht="15" customHeight="1">
      <c r="A116" s="16"/>
      <c r="B116" s="17"/>
      <c r="C116" s="12" t="s">
        <v>20</v>
      </c>
      <c r="D116" s="16"/>
      <c r="E116" s="16"/>
      <c r="F116" s="10" t="str">
        <f>E17</f>
        <v>SŠS Vysoké Mýto. Komenského 1, 566 01 Vysoké Mýto</v>
      </c>
      <c r="G116" s="16"/>
      <c r="H116" s="16"/>
      <c r="I116" s="12" t="s">
        <v>25</v>
      </c>
      <c r="J116" s="14" t="str">
        <f>E23</f>
        <v xml:space="preserve"> </v>
      </c>
      <c r="K116" s="16"/>
      <c r="L116" s="17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</row>
    <row r="117" spans="1:65" ht="15" customHeight="1">
      <c r="A117" s="16"/>
      <c r="B117" s="17"/>
      <c r="C117" s="12" t="s">
        <v>51</v>
      </c>
      <c r="D117" s="16"/>
      <c r="E117" s="16"/>
      <c r="F117" s="10" t="str">
        <f>IF(E20="","",E20)</f>
        <v/>
      </c>
      <c r="G117" s="16"/>
      <c r="H117" s="16"/>
      <c r="I117" s="12" t="s">
        <v>27</v>
      </c>
      <c r="J117" s="14" t="str">
        <f>E26</f>
        <v xml:space="preserve"> </v>
      </c>
      <c r="K117" s="16"/>
      <c r="L117" s="17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</row>
    <row r="118" spans="1:65" ht="9.75" customHeight="1">
      <c r="A118" s="16"/>
      <c r="B118" s="17"/>
      <c r="C118" s="16"/>
      <c r="D118" s="16"/>
      <c r="E118" s="16"/>
      <c r="F118" s="16"/>
      <c r="G118" s="16"/>
      <c r="H118" s="16"/>
      <c r="I118" s="16"/>
      <c r="J118" s="16"/>
      <c r="K118" s="16"/>
      <c r="L118" s="17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</row>
    <row r="119" spans="1:65" ht="29.25" customHeight="1">
      <c r="A119" s="109"/>
      <c r="B119" s="110"/>
      <c r="C119" s="111" t="s">
        <v>149</v>
      </c>
      <c r="D119" s="112" t="s">
        <v>56</v>
      </c>
      <c r="E119" s="112" t="s">
        <v>52</v>
      </c>
      <c r="F119" s="112" t="s">
        <v>53</v>
      </c>
      <c r="G119" s="112" t="s">
        <v>150</v>
      </c>
      <c r="H119" s="112" t="s">
        <v>151</v>
      </c>
      <c r="I119" s="112" t="s">
        <v>152</v>
      </c>
      <c r="J119" s="112" t="s">
        <v>127</v>
      </c>
      <c r="K119" s="113" t="s">
        <v>153</v>
      </c>
      <c r="L119" s="110"/>
      <c r="M119" s="46" t="s">
        <v>1</v>
      </c>
      <c r="N119" s="47" t="s">
        <v>34</v>
      </c>
      <c r="O119" s="47" t="s">
        <v>154</v>
      </c>
      <c r="P119" s="47" t="s">
        <v>155</v>
      </c>
      <c r="Q119" s="47" t="s">
        <v>156</v>
      </c>
      <c r="R119" s="47" t="s">
        <v>157</v>
      </c>
      <c r="S119" s="47" t="s">
        <v>158</v>
      </c>
      <c r="T119" s="48" t="s">
        <v>159</v>
      </c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</row>
    <row r="120" spans="1:65" ht="22.5" customHeight="1">
      <c r="A120" s="16"/>
      <c r="B120" s="17"/>
      <c r="C120" s="52" t="s">
        <v>160</v>
      </c>
      <c r="D120" s="16"/>
      <c r="E120" s="16"/>
      <c r="F120" s="16"/>
      <c r="G120" s="16"/>
      <c r="H120" s="16"/>
      <c r="I120" s="16"/>
      <c r="J120" s="114">
        <f>BK120</f>
        <v>0</v>
      </c>
      <c r="K120" s="16"/>
      <c r="L120" s="17"/>
      <c r="M120" s="49"/>
      <c r="N120" s="41"/>
      <c r="O120" s="41"/>
      <c r="P120" s="115">
        <f>SUM(P121:P154)</f>
        <v>0</v>
      </c>
      <c r="Q120" s="41"/>
      <c r="R120" s="115">
        <f>SUM(R121:R154)</f>
        <v>0</v>
      </c>
      <c r="S120" s="41"/>
      <c r="T120" s="116">
        <f>SUM(T121:T154)</f>
        <v>0</v>
      </c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3" t="s">
        <v>70</v>
      </c>
      <c r="AU120" s="3" t="s">
        <v>129</v>
      </c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17">
        <f>SUM(BK121:BK154)</f>
        <v>0</v>
      </c>
      <c r="BL120" s="16"/>
      <c r="BM120" s="16"/>
    </row>
    <row r="121" spans="1:65" ht="16.5" customHeight="1">
      <c r="A121" s="16"/>
      <c r="B121" s="17"/>
      <c r="C121" s="147" t="s">
        <v>79</v>
      </c>
      <c r="D121" s="147" t="s">
        <v>462</v>
      </c>
      <c r="E121" s="148" t="s">
        <v>765</v>
      </c>
      <c r="F121" s="149" t="s">
        <v>766</v>
      </c>
      <c r="G121" s="150" t="s">
        <v>209</v>
      </c>
      <c r="H121" s="151">
        <v>1</v>
      </c>
      <c r="I121" s="135"/>
      <c r="J121" s="152">
        <f t="shared" ref="J121:J154" si="1">ROUND(I121*H121,2)</f>
        <v>0</v>
      </c>
      <c r="K121" s="149" t="s">
        <v>1</v>
      </c>
      <c r="L121" s="153"/>
      <c r="M121" s="154" t="s">
        <v>1</v>
      </c>
      <c r="N121" s="155" t="s">
        <v>35</v>
      </c>
      <c r="O121" s="139">
        <v>0</v>
      </c>
      <c r="P121" s="139">
        <f t="shared" ref="P121:P154" si="2">O121*H121</f>
        <v>0</v>
      </c>
      <c r="Q121" s="139">
        <v>0</v>
      </c>
      <c r="R121" s="139">
        <f t="shared" ref="R121:R154" si="3">Q121*H121</f>
        <v>0</v>
      </c>
      <c r="S121" s="139">
        <v>0</v>
      </c>
      <c r="T121" s="140">
        <f t="shared" ref="T121:T154" si="4">S121*H121</f>
        <v>0</v>
      </c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41" t="s">
        <v>195</v>
      </c>
      <c r="AS121" s="16"/>
      <c r="AT121" s="141" t="s">
        <v>462</v>
      </c>
      <c r="AU121" s="141" t="s">
        <v>71</v>
      </c>
      <c r="AV121" s="16"/>
      <c r="AW121" s="16"/>
      <c r="AX121" s="16"/>
      <c r="AY121" s="3" t="s">
        <v>163</v>
      </c>
      <c r="AZ121" s="16"/>
      <c r="BA121" s="16"/>
      <c r="BB121" s="16"/>
      <c r="BC121" s="16"/>
      <c r="BD121" s="16"/>
      <c r="BE121" s="142">
        <f t="shared" ref="BE121:BE154" si="5">IF(N121="základní",J121,0)</f>
        <v>0</v>
      </c>
      <c r="BF121" s="142">
        <f t="shared" ref="BF121:BF154" si="6">IF(N121="snížená",J121,0)</f>
        <v>0</v>
      </c>
      <c r="BG121" s="142">
        <f t="shared" ref="BG121:BG154" si="7">IF(N121="zákl. přenesená",J121,0)</f>
        <v>0</v>
      </c>
      <c r="BH121" s="142">
        <f t="shared" ref="BH121:BH154" si="8">IF(N121="sníž. přenesená",J121,0)</f>
        <v>0</v>
      </c>
      <c r="BI121" s="142">
        <f t="shared" ref="BI121:BI154" si="9">IF(N121="nulová",J121,0)</f>
        <v>0</v>
      </c>
      <c r="BJ121" s="3" t="s">
        <v>79</v>
      </c>
      <c r="BK121" s="142">
        <f t="shared" ref="BK121:BK154" si="10">ROUND(I121*H121,2)</f>
        <v>0</v>
      </c>
      <c r="BL121" s="3" t="s">
        <v>170</v>
      </c>
      <c r="BM121" s="141" t="s">
        <v>767</v>
      </c>
    </row>
    <row r="122" spans="1:65" ht="24" customHeight="1">
      <c r="A122" s="16"/>
      <c r="B122" s="17"/>
      <c r="C122" s="147" t="s">
        <v>81</v>
      </c>
      <c r="D122" s="147" t="s">
        <v>462</v>
      </c>
      <c r="E122" s="148" t="s">
        <v>768</v>
      </c>
      <c r="F122" s="149" t="s">
        <v>769</v>
      </c>
      <c r="G122" s="150" t="s">
        <v>189</v>
      </c>
      <c r="H122" s="151">
        <v>1</v>
      </c>
      <c r="I122" s="135"/>
      <c r="J122" s="152">
        <f t="shared" si="1"/>
        <v>0</v>
      </c>
      <c r="K122" s="149" t="s">
        <v>1</v>
      </c>
      <c r="L122" s="153"/>
      <c r="M122" s="154" t="s">
        <v>1</v>
      </c>
      <c r="N122" s="155" t="s">
        <v>35</v>
      </c>
      <c r="O122" s="139">
        <v>0</v>
      </c>
      <c r="P122" s="139">
        <f t="shared" si="2"/>
        <v>0</v>
      </c>
      <c r="Q122" s="139">
        <v>0</v>
      </c>
      <c r="R122" s="139">
        <f t="shared" si="3"/>
        <v>0</v>
      </c>
      <c r="S122" s="139">
        <v>0</v>
      </c>
      <c r="T122" s="140">
        <f t="shared" si="4"/>
        <v>0</v>
      </c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41" t="s">
        <v>195</v>
      </c>
      <c r="AS122" s="16"/>
      <c r="AT122" s="141" t="s">
        <v>462</v>
      </c>
      <c r="AU122" s="141" t="s">
        <v>71</v>
      </c>
      <c r="AV122" s="16"/>
      <c r="AW122" s="16"/>
      <c r="AX122" s="16"/>
      <c r="AY122" s="3" t="s">
        <v>163</v>
      </c>
      <c r="AZ122" s="16"/>
      <c r="BA122" s="16"/>
      <c r="BB122" s="16"/>
      <c r="BC122" s="16"/>
      <c r="BD122" s="16"/>
      <c r="BE122" s="142">
        <f t="shared" si="5"/>
        <v>0</v>
      </c>
      <c r="BF122" s="142">
        <f t="shared" si="6"/>
        <v>0</v>
      </c>
      <c r="BG122" s="142">
        <f t="shared" si="7"/>
        <v>0</v>
      </c>
      <c r="BH122" s="142">
        <f t="shared" si="8"/>
        <v>0</v>
      </c>
      <c r="BI122" s="142">
        <f t="shared" si="9"/>
        <v>0</v>
      </c>
      <c r="BJ122" s="3" t="s">
        <v>79</v>
      </c>
      <c r="BK122" s="142">
        <f t="shared" si="10"/>
        <v>0</v>
      </c>
      <c r="BL122" s="3" t="s">
        <v>170</v>
      </c>
      <c r="BM122" s="141" t="s">
        <v>770</v>
      </c>
    </row>
    <row r="123" spans="1:65" ht="16.5" customHeight="1">
      <c r="A123" s="16"/>
      <c r="B123" s="17"/>
      <c r="C123" s="147" t="s">
        <v>175</v>
      </c>
      <c r="D123" s="147" t="s">
        <v>462</v>
      </c>
      <c r="E123" s="148" t="s">
        <v>771</v>
      </c>
      <c r="F123" s="149" t="s">
        <v>772</v>
      </c>
      <c r="G123" s="150" t="s">
        <v>209</v>
      </c>
      <c r="H123" s="151">
        <v>2</v>
      </c>
      <c r="I123" s="135"/>
      <c r="J123" s="152">
        <f t="shared" si="1"/>
        <v>0</v>
      </c>
      <c r="K123" s="149" t="s">
        <v>1</v>
      </c>
      <c r="L123" s="153"/>
      <c r="M123" s="154" t="s">
        <v>1</v>
      </c>
      <c r="N123" s="155" t="s">
        <v>35</v>
      </c>
      <c r="O123" s="139">
        <v>0</v>
      </c>
      <c r="P123" s="139">
        <f t="shared" si="2"/>
        <v>0</v>
      </c>
      <c r="Q123" s="139">
        <v>0</v>
      </c>
      <c r="R123" s="139">
        <f t="shared" si="3"/>
        <v>0</v>
      </c>
      <c r="S123" s="139">
        <v>0</v>
      </c>
      <c r="T123" s="140">
        <f t="shared" si="4"/>
        <v>0</v>
      </c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41" t="s">
        <v>195</v>
      </c>
      <c r="AS123" s="16"/>
      <c r="AT123" s="141" t="s">
        <v>462</v>
      </c>
      <c r="AU123" s="141" t="s">
        <v>71</v>
      </c>
      <c r="AV123" s="16"/>
      <c r="AW123" s="16"/>
      <c r="AX123" s="16"/>
      <c r="AY123" s="3" t="s">
        <v>163</v>
      </c>
      <c r="AZ123" s="16"/>
      <c r="BA123" s="16"/>
      <c r="BB123" s="16"/>
      <c r="BC123" s="16"/>
      <c r="BD123" s="16"/>
      <c r="BE123" s="142">
        <f t="shared" si="5"/>
        <v>0</v>
      </c>
      <c r="BF123" s="142">
        <f t="shared" si="6"/>
        <v>0</v>
      </c>
      <c r="BG123" s="142">
        <f t="shared" si="7"/>
        <v>0</v>
      </c>
      <c r="BH123" s="142">
        <f t="shared" si="8"/>
        <v>0</v>
      </c>
      <c r="BI123" s="142">
        <f t="shared" si="9"/>
        <v>0</v>
      </c>
      <c r="BJ123" s="3" t="s">
        <v>79</v>
      </c>
      <c r="BK123" s="142">
        <f t="shared" si="10"/>
        <v>0</v>
      </c>
      <c r="BL123" s="3" t="s">
        <v>170</v>
      </c>
      <c r="BM123" s="141" t="s">
        <v>773</v>
      </c>
    </row>
    <row r="124" spans="1:65" ht="16.5" customHeight="1">
      <c r="A124" s="16"/>
      <c r="B124" s="17"/>
      <c r="C124" s="147" t="s">
        <v>170</v>
      </c>
      <c r="D124" s="147" t="s">
        <v>462</v>
      </c>
      <c r="E124" s="148" t="s">
        <v>774</v>
      </c>
      <c r="F124" s="149" t="s">
        <v>775</v>
      </c>
      <c r="G124" s="150" t="s">
        <v>209</v>
      </c>
      <c r="H124" s="151">
        <v>1</v>
      </c>
      <c r="I124" s="135"/>
      <c r="J124" s="152">
        <f t="shared" si="1"/>
        <v>0</v>
      </c>
      <c r="K124" s="149" t="s">
        <v>1</v>
      </c>
      <c r="L124" s="153"/>
      <c r="M124" s="154" t="s">
        <v>1</v>
      </c>
      <c r="N124" s="155" t="s">
        <v>35</v>
      </c>
      <c r="O124" s="139">
        <v>0</v>
      </c>
      <c r="P124" s="139">
        <f t="shared" si="2"/>
        <v>0</v>
      </c>
      <c r="Q124" s="139">
        <v>0</v>
      </c>
      <c r="R124" s="139">
        <f t="shared" si="3"/>
        <v>0</v>
      </c>
      <c r="S124" s="139">
        <v>0</v>
      </c>
      <c r="T124" s="140">
        <f t="shared" si="4"/>
        <v>0</v>
      </c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41" t="s">
        <v>195</v>
      </c>
      <c r="AS124" s="16"/>
      <c r="AT124" s="141" t="s">
        <v>462</v>
      </c>
      <c r="AU124" s="141" t="s">
        <v>71</v>
      </c>
      <c r="AV124" s="16"/>
      <c r="AW124" s="16"/>
      <c r="AX124" s="16"/>
      <c r="AY124" s="3" t="s">
        <v>163</v>
      </c>
      <c r="AZ124" s="16"/>
      <c r="BA124" s="16"/>
      <c r="BB124" s="16"/>
      <c r="BC124" s="16"/>
      <c r="BD124" s="16"/>
      <c r="BE124" s="142">
        <f t="shared" si="5"/>
        <v>0</v>
      </c>
      <c r="BF124" s="142">
        <f t="shared" si="6"/>
        <v>0</v>
      </c>
      <c r="BG124" s="142">
        <f t="shared" si="7"/>
        <v>0</v>
      </c>
      <c r="BH124" s="142">
        <f t="shared" si="8"/>
        <v>0</v>
      </c>
      <c r="BI124" s="142">
        <f t="shared" si="9"/>
        <v>0</v>
      </c>
      <c r="BJ124" s="3" t="s">
        <v>79</v>
      </c>
      <c r="BK124" s="142">
        <f t="shared" si="10"/>
        <v>0</v>
      </c>
      <c r="BL124" s="3" t="s">
        <v>170</v>
      </c>
      <c r="BM124" s="141" t="s">
        <v>776</v>
      </c>
    </row>
    <row r="125" spans="1:65" ht="16.5" customHeight="1">
      <c r="A125" s="16"/>
      <c r="B125" s="17"/>
      <c r="C125" s="147" t="s">
        <v>182</v>
      </c>
      <c r="D125" s="147" t="s">
        <v>462</v>
      </c>
      <c r="E125" s="148" t="s">
        <v>777</v>
      </c>
      <c r="F125" s="149" t="s">
        <v>778</v>
      </c>
      <c r="G125" s="150" t="s">
        <v>209</v>
      </c>
      <c r="H125" s="151">
        <v>3</v>
      </c>
      <c r="I125" s="135"/>
      <c r="J125" s="152">
        <f t="shared" si="1"/>
        <v>0</v>
      </c>
      <c r="K125" s="149" t="s">
        <v>1</v>
      </c>
      <c r="L125" s="153"/>
      <c r="M125" s="154" t="s">
        <v>1</v>
      </c>
      <c r="N125" s="155" t="s">
        <v>35</v>
      </c>
      <c r="O125" s="139">
        <v>0</v>
      </c>
      <c r="P125" s="139">
        <f t="shared" si="2"/>
        <v>0</v>
      </c>
      <c r="Q125" s="139">
        <v>0</v>
      </c>
      <c r="R125" s="139">
        <f t="shared" si="3"/>
        <v>0</v>
      </c>
      <c r="S125" s="139">
        <v>0</v>
      </c>
      <c r="T125" s="140">
        <f t="shared" si="4"/>
        <v>0</v>
      </c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41" t="s">
        <v>195</v>
      </c>
      <c r="AS125" s="16"/>
      <c r="AT125" s="141" t="s">
        <v>462</v>
      </c>
      <c r="AU125" s="141" t="s">
        <v>71</v>
      </c>
      <c r="AV125" s="16"/>
      <c r="AW125" s="16"/>
      <c r="AX125" s="16"/>
      <c r="AY125" s="3" t="s">
        <v>163</v>
      </c>
      <c r="AZ125" s="16"/>
      <c r="BA125" s="16"/>
      <c r="BB125" s="16"/>
      <c r="BC125" s="16"/>
      <c r="BD125" s="16"/>
      <c r="BE125" s="142">
        <f t="shared" si="5"/>
        <v>0</v>
      </c>
      <c r="BF125" s="142">
        <f t="shared" si="6"/>
        <v>0</v>
      </c>
      <c r="BG125" s="142">
        <f t="shared" si="7"/>
        <v>0</v>
      </c>
      <c r="BH125" s="142">
        <f t="shared" si="8"/>
        <v>0</v>
      </c>
      <c r="BI125" s="142">
        <f t="shared" si="9"/>
        <v>0</v>
      </c>
      <c r="BJ125" s="3" t="s">
        <v>79</v>
      </c>
      <c r="BK125" s="142">
        <f t="shared" si="10"/>
        <v>0</v>
      </c>
      <c r="BL125" s="3" t="s">
        <v>170</v>
      </c>
      <c r="BM125" s="141" t="s">
        <v>779</v>
      </c>
    </row>
    <row r="126" spans="1:65" ht="24" customHeight="1">
      <c r="A126" s="16"/>
      <c r="B126" s="17"/>
      <c r="C126" s="147" t="s">
        <v>186</v>
      </c>
      <c r="D126" s="147" t="s">
        <v>462</v>
      </c>
      <c r="E126" s="148" t="s">
        <v>780</v>
      </c>
      <c r="F126" s="149" t="s">
        <v>781</v>
      </c>
      <c r="G126" s="150" t="s">
        <v>209</v>
      </c>
      <c r="H126" s="151">
        <v>1</v>
      </c>
      <c r="I126" s="135"/>
      <c r="J126" s="152">
        <f t="shared" si="1"/>
        <v>0</v>
      </c>
      <c r="K126" s="149" t="s">
        <v>1</v>
      </c>
      <c r="L126" s="153"/>
      <c r="M126" s="154" t="s">
        <v>1</v>
      </c>
      <c r="N126" s="155" t="s">
        <v>35</v>
      </c>
      <c r="O126" s="139">
        <v>0</v>
      </c>
      <c r="P126" s="139">
        <f t="shared" si="2"/>
        <v>0</v>
      </c>
      <c r="Q126" s="139">
        <v>0</v>
      </c>
      <c r="R126" s="139">
        <f t="shared" si="3"/>
        <v>0</v>
      </c>
      <c r="S126" s="139">
        <v>0</v>
      </c>
      <c r="T126" s="140">
        <f t="shared" si="4"/>
        <v>0</v>
      </c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41" t="s">
        <v>195</v>
      </c>
      <c r="AS126" s="16"/>
      <c r="AT126" s="141" t="s">
        <v>462</v>
      </c>
      <c r="AU126" s="141" t="s">
        <v>71</v>
      </c>
      <c r="AV126" s="16"/>
      <c r="AW126" s="16"/>
      <c r="AX126" s="16"/>
      <c r="AY126" s="3" t="s">
        <v>163</v>
      </c>
      <c r="AZ126" s="16"/>
      <c r="BA126" s="16"/>
      <c r="BB126" s="16"/>
      <c r="BC126" s="16"/>
      <c r="BD126" s="16"/>
      <c r="BE126" s="142">
        <f t="shared" si="5"/>
        <v>0</v>
      </c>
      <c r="BF126" s="142">
        <f t="shared" si="6"/>
        <v>0</v>
      </c>
      <c r="BG126" s="142">
        <f t="shared" si="7"/>
        <v>0</v>
      </c>
      <c r="BH126" s="142">
        <f t="shared" si="8"/>
        <v>0</v>
      </c>
      <c r="BI126" s="142">
        <f t="shared" si="9"/>
        <v>0</v>
      </c>
      <c r="BJ126" s="3" t="s">
        <v>79</v>
      </c>
      <c r="BK126" s="142">
        <f t="shared" si="10"/>
        <v>0</v>
      </c>
      <c r="BL126" s="3" t="s">
        <v>170</v>
      </c>
      <c r="BM126" s="141" t="s">
        <v>782</v>
      </c>
    </row>
    <row r="127" spans="1:65" ht="24" customHeight="1">
      <c r="A127" s="16"/>
      <c r="B127" s="17"/>
      <c r="C127" s="147" t="s">
        <v>191</v>
      </c>
      <c r="D127" s="147" t="s">
        <v>462</v>
      </c>
      <c r="E127" s="148" t="s">
        <v>783</v>
      </c>
      <c r="F127" s="149" t="s">
        <v>784</v>
      </c>
      <c r="G127" s="150" t="s">
        <v>209</v>
      </c>
      <c r="H127" s="151">
        <v>2</v>
      </c>
      <c r="I127" s="135"/>
      <c r="J127" s="152">
        <f t="shared" si="1"/>
        <v>0</v>
      </c>
      <c r="K127" s="149" t="s">
        <v>1</v>
      </c>
      <c r="L127" s="153"/>
      <c r="M127" s="154" t="s">
        <v>1</v>
      </c>
      <c r="N127" s="155" t="s">
        <v>35</v>
      </c>
      <c r="O127" s="139">
        <v>0</v>
      </c>
      <c r="P127" s="139">
        <f t="shared" si="2"/>
        <v>0</v>
      </c>
      <c r="Q127" s="139">
        <v>0</v>
      </c>
      <c r="R127" s="139">
        <f t="shared" si="3"/>
        <v>0</v>
      </c>
      <c r="S127" s="139">
        <v>0</v>
      </c>
      <c r="T127" s="140">
        <f t="shared" si="4"/>
        <v>0</v>
      </c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41" t="s">
        <v>195</v>
      </c>
      <c r="AS127" s="16"/>
      <c r="AT127" s="141" t="s">
        <v>462</v>
      </c>
      <c r="AU127" s="141" t="s">
        <v>71</v>
      </c>
      <c r="AV127" s="16"/>
      <c r="AW127" s="16"/>
      <c r="AX127" s="16"/>
      <c r="AY127" s="3" t="s">
        <v>163</v>
      </c>
      <c r="AZ127" s="16"/>
      <c r="BA127" s="16"/>
      <c r="BB127" s="16"/>
      <c r="BC127" s="16"/>
      <c r="BD127" s="16"/>
      <c r="BE127" s="142">
        <f t="shared" si="5"/>
        <v>0</v>
      </c>
      <c r="BF127" s="142">
        <f t="shared" si="6"/>
        <v>0</v>
      </c>
      <c r="BG127" s="142">
        <f t="shared" si="7"/>
        <v>0</v>
      </c>
      <c r="BH127" s="142">
        <f t="shared" si="8"/>
        <v>0</v>
      </c>
      <c r="BI127" s="142">
        <f t="shared" si="9"/>
        <v>0</v>
      </c>
      <c r="BJ127" s="3" t="s">
        <v>79</v>
      </c>
      <c r="BK127" s="142">
        <f t="shared" si="10"/>
        <v>0</v>
      </c>
      <c r="BL127" s="3" t="s">
        <v>170</v>
      </c>
      <c r="BM127" s="141" t="s">
        <v>785</v>
      </c>
    </row>
    <row r="128" spans="1:65" ht="16.5" customHeight="1">
      <c r="A128" s="16"/>
      <c r="B128" s="17"/>
      <c r="C128" s="147" t="s">
        <v>195</v>
      </c>
      <c r="D128" s="147" t="s">
        <v>462</v>
      </c>
      <c r="E128" s="148" t="s">
        <v>786</v>
      </c>
      <c r="F128" s="149" t="s">
        <v>787</v>
      </c>
      <c r="G128" s="150" t="s">
        <v>209</v>
      </c>
      <c r="H128" s="151">
        <v>2</v>
      </c>
      <c r="I128" s="135"/>
      <c r="J128" s="152">
        <f t="shared" si="1"/>
        <v>0</v>
      </c>
      <c r="K128" s="149" t="s">
        <v>1</v>
      </c>
      <c r="L128" s="153"/>
      <c r="M128" s="154" t="s">
        <v>1</v>
      </c>
      <c r="N128" s="155" t="s">
        <v>35</v>
      </c>
      <c r="O128" s="139">
        <v>0</v>
      </c>
      <c r="P128" s="139">
        <f t="shared" si="2"/>
        <v>0</v>
      </c>
      <c r="Q128" s="139">
        <v>0</v>
      </c>
      <c r="R128" s="139">
        <f t="shared" si="3"/>
        <v>0</v>
      </c>
      <c r="S128" s="139">
        <v>0</v>
      </c>
      <c r="T128" s="140">
        <f t="shared" si="4"/>
        <v>0</v>
      </c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41" t="s">
        <v>195</v>
      </c>
      <c r="AS128" s="16"/>
      <c r="AT128" s="141" t="s">
        <v>462</v>
      </c>
      <c r="AU128" s="141" t="s">
        <v>71</v>
      </c>
      <c r="AV128" s="16"/>
      <c r="AW128" s="16"/>
      <c r="AX128" s="16"/>
      <c r="AY128" s="3" t="s">
        <v>163</v>
      </c>
      <c r="AZ128" s="16"/>
      <c r="BA128" s="16"/>
      <c r="BB128" s="16"/>
      <c r="BC128" s="16"/>
      <c r="BD128" s="16"/>
      <c r="BE128" s="142">
        <f t="shared" si="5"/>
        <v>0</v>
      </c>
      <c r="BF128" s="142">
        <f t="shared" si="6"/>
        <v>0</v>
      </c>
      <c r="BG128" s="142">
        <f t="shared" si="7"/>
        <v>0</v>
      </c>
      <c r="BH128" s="142">
        <f t="shared" si="8"/>
        <v>0</v>
      </c>
      <c r="BI128" s="142">
        <f t="shared" si="9"/>
        <v>0</v>
      </c>
      <c r="BJ128" s="3" t="s">
        <v>79</v>
      </c>
      <c r="BK128" s="142">
        <f t="shared" si="10"/>
        <v>0</v>
      </c>
      <c r="BL128" s="3" t="s">
        <v>170</v>
      </c>
      <c r="BM128" s="141" t="s">
        <v>788</v>
      </c>
    </row>
    <row r="129" spans="1:65" ht="16.5" customHeight="1">
      <c r="A129" s="16"/>
      <c r="B129" s="17"/>
      <c r="C129" s="147" t="s">
        <v>201</v>
      </c>
      <c r="D129" s="147" t="s">
        <v>462</v>
      </c>
      <c r="E129" s="148" t="s">
        <v>789</v>
      </c>
      <c r="F129" s="149" t="s">
        <v>790</v>
      </c>
      <c r="G129" s="150" t="s">
        <v>209</v>
      </c>
      <c r="H129" s="151">
        <v>1</v>
      </c>
      <c r="I129" s="135"/>
      <c r="J129" s="152">
        <f t="shared" si="1"/>
        <v>0</v>
      </c>
      <c r="K129" s="149" t="s">
        <v>1</v>
      </c>
      <c r="L129" s="153"/>
      <c r="M129" s="154" t="s">
        <v>1</v>
      </c>
      <c r="N129" s="155" t="s">
        <v>35</v>
      </c>
      <c r="O129" s="139">
        <v>0</v>
      </c>
      <c r="P129" s="139">
        <f t="shared" si="2"/>
        <v>0</v>
      </c>
      <c r="Q129" s="139">
        <v>0</v>
      </c>
      <c r="R129" s="139">
        <f t="shared" si="3"/>
        <v>0</v>
      </c>
      <c r="S129" s="139">
        <v>0</v>
      </c>
      <c r="T129" s="140">
        <f t="shared" si="4"/>
        <v>0</v>
      </c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41" t="s">
        <v>195</v>
      </c>
      <c r="AS129" s="16"/>
      <c r="AT129" s="141" t="s">
        <v>462</v>
      </c>
      <c r="AU129" s="141" t="s">
        <v>71</v>
      </c>
      <c r="AV129" s="16"/>
      <c r="AW129" s="16"/>
      <c r="AX129" s="16"/>
      <c r="AY129" s="3" t="s">
        <v>163</v>
      </c>
      <c r="AZ129" s="16"/>
      <c r="BA129" s="16"/>
      <c r="BB129" s="16"/>
      <c r="BC129" s="16"/>
      <c r="BD129" s="16"/>
      <c r="BE129" s="142">
        <f t="shared" si="5"/>
        <v>0</v>
      </c>
      <c r="BF129" s="142">
        <f t="shared" si="6"/>
        <v>0</v>
      </c>
      <c r="BG129" s="142">
        <f t="shared" si="7"/>
        <v>0</v>
      </c>
      <c r="BH129" s="142">
        <f t="shared" si="8"/>
        <v>0</v>
      </c>
      <c r="BI129" s="142">
        <f t="shared" si="9"/>
        <v>0</v>
      </c>
      <c r="BJ129" s="3" t="s">
        <v>79</v>
      </c>
      <c r="BK129" s="142">
        <f t="shared" si="10"/>
        <v>0</v>
      </c>
      <c r="BL129" s="3" t="s">
        <v>170</v>
      </c>
      <c r="BM129" s="141" t="s">
        <v>791</v>
      </c>
    </row>
    <row r="130" spans="1:65" ht="21.75" customHeight="1">
      <c r="A130" s="16"/>
      <c r="B130" s="17"/>
      <c r="C130" s="147" t="s">
        <v>206</v>
      </c>
      <c r="D130" s="147" t="s">
        <v>462</v>
      </c>
      <c r="E130" s="148" t="s">
        <v>792</v>
      </c>
      <c r="F130" s="149" t="s">
        <v>793</v>
      </c>
      <c r="G130" s="150" t="s">
        <v>209</v>
      </c>
      <c r="H130" s="151">
        <v>1</v>
      </c>
      <c r="I130" s="135"/>
      <c r="J130" s="152">
        <f t="shared" si="1"/>
        <v>0</v>
      </c>
      <c r="K130" s="149" t="s">
        <v>1</v>
      </c>
      <c r="L130" s="153"/>
      <c r="M130" s="154" t="s">
        <v>1</v>
      </c>
      <c r="N130" s="155" t="s">
        <v>35</v>
      </c>
      <c r="O130" s="139">
        <v>0</v>
      </c>
      <c r="P130" s="139">
        <f t="shared" si="2"/>
        <v>0</v>
      </c>
      <c r="Q130" s="139">
        <v>0</v>
      </c>
      <c r="R130" s="139">
        <f t="shared" si="3"/>
        <v>0</v>
      </c>
      <c r="S130" s="139">
        <v>0</v>
      </c>
      <c r="T130" s="140">
        <f t="shared" si="4"/>
        <v>0</v>
      </c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41" t="s">
        <v>195</v>
      </c>
      <c r="AS130" s="16"/>
      <c r="AT130" s="141" t="s">
        <v>462</v>
      </c>
      <c r="AU130" s="141" t="s">
        <v>71</v>
      </c>
      <c r="AV130" s="16"/>
      <c r="AW130" s="16"/>
      <c r="AX130" s="16"/>
      <c r="AY130" s="3" t="s">
        <v>163</v>
      </c>
      <c r="AZ130" s="16"/>
      <c r="BA130" s="16"/>
      <c r="BB130" s="16"/>
      <c r="BC130" s="16"/>
      <c r="BD130" s="16"/>
      <c r="BE130" s="142">
        <f t="shared" si="5"/>
        <v>0</v>
      </c>
      <c r="BF130" s="142">
        <f t="shared" si="6"/>
        <v>0</v>
      </c>
      <c r="BG130" s="142">
        <f t="shared" si="7"/>
        <v>0</v>
      </c>
      <c r="BH130" s="142">
        <f t="shared" si="8"/>
        <v>0</v>
      </c>
      <c r="BI130" s="142">
        <f t="shared" si="9"/>
        <v>0</v>
      </c>
      <c r="BJ130" s="3" t="s">
        <v>79</v>
      </c>
      <c r="BK130" s="142">
        <f t="shared" si="10"/>
        <v>0</v>
      </c>
      <c r="BL130" s="3" t="s">
        <v>170</v>
      </c>
      <c r="BM130" s="141" t="s">
        <v>794</v>
      </c>
    </row>
    <row r="131" spans="1:65" ht="21.75" customHeight="1">
      <c r="A131" s="16"/>
      <c r="B131" s="17"/>
      <c r="C131" s="147" t="s">
        <v>211</v>
      </c>
      <c r="D131" s="147" t="s">
        <v>462</v>
      </c>
      <c r="E131" s="148" t="s">
        <v>795</v>
      </c>
      <c r="F131" s="149" t="s">
        <v>796</v>
      </c>
      <c r="G131" s="150" t="s">
        <v>209</v>
      </c>
      <c r="H131" s="151">
        <v>1</v>
      </c>
      <c r="I131" s="135"/>
      <c r="J131" s="152">
        <f t="shared" si="1"/>
        <v>0</v>
      </c>
      <c r="K131" s="149" t="s">
        <v>1</v>
      </c>
      <c r="L131" s="153"/>
      <c r="M131" s="154" t="s">
        <v>1</v>
      </c>
      <c r="N131" s="155" t="s">
        <v>35</v>
      </c>
      <c r="O131" s="139">
        <v>0</v>
      </c>
      <c r="P131" s="139">
        <f t="shared" si="2"/>
        <v>0</v>
      </c>
      <c r="Q131" s="139">
        <v>0</v>
      </c>
      <c r="R131" s="139">
        <f t="shared" si="3"/>
        <v>0</v>
      </c>
      <c r="S131" s="139">
        <v>0</v>
      </c>
      <c r="T131" s="140">
        <f t="shared" si="4"/>
        <v>0</v>
      </c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41" t="s">
        <v>195</v>
      </c>
      <c r="AS131" s="16"/>
      <c r="AT131" s="141" t="s">
        <v>462</v>
      </c>
      <c r="AU131" s="141" t="s">
        <v>71</v>
      </c>
      <c r="AV131" s="16"/>
      <c r="AW131" s="16"/>
      <c r="AX131" s="16"/>
      <c r="AY131" s="3" t="s">
        <v>163</v>
      </c>
      <c r="AZ131" s="16"/>
      <c r="BA131" s="16"/>
      <c r="BB131" s="16"/>
      <c r="BC131" s="16"/>
      <c r="BD131" s="16"/>
      <c r="BE131" s="142">
        <f t="shared" si="5"/>
        <v>0</v>
      </c>
      <c r="BF131" s="142">
        <f t="shared" si="6"/>
        <v>0</v>
      </c>
      <c r="BG131" s="142">
        <f t="shared" si="7"/>
        <v>0</v>
      </c>
      <c r="BH131" s="142">
        <f t="shared" si="8"/>
        <v>0</v>
      </c>
      <c r="BI131" s="142">
        <f t="shared" si="9"/>
        <v>0</v>
      </c>
      <c r="BJ131" s="3" t="s">
        <v>79</v>
      </c>
      <c r="BK131" s="142">
        <f t="shared" si="10"/>
        <v>0</v>
      </c>
      <c r="BL131" s="3" t="s">
        <v>170</v>
      </c>
      <c r="BM131" s="141" t="s">
        <v>797</v>
      </c>
    </row>
    <row r="132" spans="1:65" ht="24" customHeight="1">
      <c r="A132" s="16"/>
      <c r="B132" s="17"/>
      <c r="C132" s="147" t="s">
        <v>8</v>
      </c>
      <c r="D132" s="147" t="s">
        <v>462</v>
      </c>
      <c r="E132" s="148" t="s">
        <v>798</v>
      </c>
      <c r="F132" s="149" t="s">
        <v>799</v>
      </c>
      <c r="G132" s="150" t="s">
        <v>209</v>
      </c>
      <c r="H132" s="151">
        <v>1</v>
      </c>
      <c r="I132" s="135"/>
      <c r="J132" s="152">
        <f t="shared" si="1"/>
        <v>0</v>
      </c>
      <c r="K132" s="149" t="s">
        <v>1</v>
      </c>
      <c r="L132" s="153"/>
      <c r="M132" s="154" t="s">
        <v>1</v>
      </c>
      <c r="N132" s="155" t="s">
        <v>35</v>
      </c>
      <c r="O132" s="139">
        <v>0</v>
      </c>
      <c r="P132" s="139">
        <f t="shared" si="2"/>
        <v>0</v>
      </c>
      <c r="Q132" s="139">
        <v>0</v>
      </c>
      <c r="R132" s="139">
        <f t="shared" si="3"/>
        <v>0</v>
      </c>
      <c r="S132" s="139">
        <v>0</v>
      </c>
      <c r="T132" s="140">
        <f t="shared" si="4"/>
        <v>0</v>
      </c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41" t="s">
        <v>195</v>
      </c>
      <c r="AS132" s="16"/>
      <c r="AT132" s="141" t="s">
        <v>462</v>
      </c>
      <c r="AU132" s="141" t="s">
        <v>71</v>
      </c>
      <c r="AV132" s="16"/>
      <c r="AW132" s="16"/>
      <c r="AX132" s="16"/>
      <c r="AY132" s="3" t="s">
        <v>163</v>
      </c>
      <c r="AZ132" s="16"/>
      <c r="BA132" s="16"/>
      <c r="BB132" s="16"/>
      <c r="BC132" s="16"/>
      <c r="BD132" s="16"/>
      <c r="BE132" s="142">
        <f t="shared" si="5"/>
        <v>0</v>
      </c>
      <c r="BF132" s="142">
        <f t="shared" si="6"/>
        <v>0</v>
      </c>
      <c r="BG132" s="142">
        <f t="shared" si="7"/>
        <v>0</v>
      </c>
      <c r="BH132" s="142">
        <f t="shared" si="8"/>
        <v>0</v>
      </c>
      <c r="BI132" s="142">
        <f t="shared" si="9"/>
        <v>0</v>
      </c>
      <c r="BJ132" s="3" t="s">
        <v>79</v>
      </c>
      <c r="BK132" s="142">
        <f t="shared" si="10"/>
        <v>0</v>
      </c>
      <c r="BL132" s="3" t="s">
        <v>170</v>
      </c>
      <c r="BM132" s="141" t="s">
        <v>800</v>
      </c>
    </row>
    <row r="133" spans="1:65" ht="24" customHeight="1">
      <c r="A133" s="16"/>
      <c r="B133" s="17"/>
      <c r="C133" s="147" t="s">
        <v>218</v>
      </c>
      <c r="D133" s="147" t="s">
        <v>462</v>
      </c>
      <c r="E133" s="148" t="s">
        <v>801</v>
      </c>
      <c r="F133" s="149" t="s">
        <v>802</v>
      </c>
      <c r="G133" s="150" t="s">
        <v>209</v>
      </c>
      <c r="H133" s="151">
        <v>1</v>
      </c>
      <c r="I133" s="135"/>
      <c r="J133" s="152">
        <f t="shared" si="1"/>
        <v>0</v>
      </c>
      <c r="K133" s="149" t="s">
        <v>1</v>
      </c>
      <c r="L133" s="153"/>
      <c r="M133" s="154" t="s">
        <v>1</v>
      </c>
      <c r="N133" s="155" t="s">
        <v>35</v>
      </c>
      <c r="O133" s="139">
        <v>0</v>
      </c>
      <c r="P133" s="139">
        <f t="shared" si="2"/>
        <v>0</v>
      </c>
      <c r="Q133" s="139">
        <v>0</v>
      </c>
      <c r="R133" s="139">
        <f t="shared" si="3"/>
        <v>0</v>
      </c>
      <c r="S133" s="139">
        <v>0</v>
      </c>
      <c r="T133" s="140">
        <f t="shared" si="4"/>
        <v>0</v>
      </c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41" t="s">
        <v>195</v>
      </c>
      <c r="AS133" s="16"/>
      <c r="AT133" s="141" t="s">
        <v>462</v>
      </c>
      <c r="AU133" s="141" t="s">
        <v>71</v>
      </c>
      <c r="AV133" s="16"/>
      <c r="AW133" s="16"/>
      <c r="AX133" s="16"/>
      <c r="AY133" s="3" t="s">
        <v>163</v>
      </c>
      <c r="AZ133" s="16"/>
      <c r="BA133" s="16"/>
      <c r="BB133" s="16"/>
      <c r="BC133" s="16"/>
      <c r="BD133" s="16"/>
      <c r="BE133" s="142">
        <f t="shared" si="5"/>
        <v>0</v>
      </c>
      <c r="BF133" s="142">
        <f t="shared" si="6"/>
        <v>0</v>
      </c>
      <c r="BG133" s="142">
        <f t="shared" si="7"/>
        <v>0</v>
      </c>
      <c r="BH133" s="142">
        <f t="shared" si="8"/>
        <v>0</v>
      </c>
      <c r="BI133" s="142">
        <f t="shared" si="9"/>
        <v>0</v>
      </c>
      <c r="BJ133" s="3" t="s">
        <v>79</v>
      </c>
      <c r="BK133" s="142">
        <f t="shared" si="10"/>
        <v>0</v>
      </c>
      <c r="BL133" s="3" t="s">
        <v>170</v>
      </c>
      <c r="BM133" s="141" t="s">
        <v>803</v>
      </c>
    </row>
    <row r="134" spans="1:65" ht="33" customHeight="1">
      <c r="A134" s="16"/>
      <c r="B134" s="17"/>
      <c r="C134" s="147" t="s">
        <v>222</v>
      </c>
      <c r="D134" s="147" t="s">
        <v>462</v>
      </c>
      <c r="E134" s="148" t="s">
        <v>804</v>
      </c>
      <c r="F134" s="149" t="s">
        <v>805</v>
      </c>
      <c r="G134" s="150" t="s">
        <v>209</v>
      </c>
      <c r="H134" s="151">
        <v>1</v>
      </c>
      <c r="I134" s="135"/>
      <c r="J134" s="152">
        <f t="shared" si="1"/>
        <v>0</v>
      </c>
      <c r="K134" s="149" t="s">
        <v>1</v>
      </c>
      <c r="L134" s="153"/>
      <c r="M134" s="154" t="s">
        <v>1</v>
      </c>
      <c r="N134" s="155" t="s">
        <v>35</v>
      </c>
      <c r="O134" s="139">
        <v>0</v>
      </c>
      <c r="P134" s="139">
        <f t="shared" si="2"/>
        <v>0</v>
      </c>
      <c r="Q134" s="139">
        <v>0</v>
      </c>
      <c r="R134" s="139">
        <f t="shared" si="3"/>
        <v>0</v>
      </c>
      <c r="S134" s="139">
        <v>0</v>
      </c>
      <c r="T134" s="140">
        <f t="shared" si="4"/>
        <v>0</v>
      </c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41" t="s">
        <v>195</v>
      </c>
      <c r="AS134" s="16"/>
      <c r="AT134" s="141" t="s">
        <v>462</v>
      </c>
      <c r="AU134" s="141" t="s">
        <v>71</v>
      </c>
      <c r="AV134" s="16"/>
      <c r="AW134" s="16"/>
      <c r="AX134" s="16"/>
      <c r="AY134" s="3" t="s">
        <v>163</v>
      </c>
      <c r="AZ134" s="16"/>
      <c r="BA134" s="16"/>
      <c r="BB134" s="16"/>
      <c r="BC134" s="16"/>
      <c r="BD134" s="16"/>
      <c r="BE134" s="142">
        <f t="shared" si="5"/>
        <v>0</v>
      </c>
      <c r="BF134" s="142">
        <f t="shared" si="6"/>
        <v>0</v>
      </c>
      <c r="BG134" s="142">
        <f t="shared" si="7"/>
        <v>0</v>
      </c>
      <c r="BH134" s="142">
        <f t="shared" si="8"/>
        <v>0</v>
      </c>
      <c r="BI134" s="142">
        <f t="shared" si="9"/>
        <v>0</v>
      </c>
      <c r="BJ134" s="3" t="s">
        <v>79</v>
      </c>
      <c r="BK134" s="142">
        <f t="shared" si="10"/>
        <v>0</v>
      </c>
      <c r="BL134" s="3" t="s">
        <v>170</v>
      </c>
      <c r="BM134" s="141" t="s">
        <v>806</v>
      </c>
    </row>
    <row r="135" spans="1:65" ht="24" customHeight="1">
      <c r="A135" s="16"/>
      <c r="B135" s="17"/>
      <c r="C135" s="130" t="s">
        <v>226</v>
      </c>
      <c r="D135" s="130" t="s">
        <v>166</v>
      </c>
      <c r="E135" s="131" t="s">
        <v>807</v>
      </c>
      <c r="F135" s="132" t="s">
        <v>808</v>
      </c>
      <c r="G135" s="133" t="s">
        <v>209</v>
      </c>
      <c r="H135" s="134">
        <v>1</v>
      </c>
      <c r="I135" s="135"/>
      <c r="J135" s="136">
        <f t="shared" si="1"/>
        <v>0</v>
      </c>
      <c r="K135" s="132" t="s">
        <v>1</v>
      </c>
      <c r="L135" s="17"/>
      <c r="M135" s="137" t="s">
        <v>1</v>
      </c>
      <c r="N135" s="138" t="s">
        <v>35</v>
      </c>
      <c r="O135" s="139">
        <v>0</v>
      </c>
      <c r="P135" s="139">
        <f t="shared" si="2"/>
        <v>0</v>
      </c>
      <c r="Q135" s="139">
        <v>0</v>
      </c>
      <c r="R135" s="139">
        <f t="shared" si="3"/>
        <v>0</v>
      </c>
      <c r="S135" s="139">
        <v>0</v>
      </c>
      <c r="T135" s="140">
        <f t="shared" si="4"/>
        <v>0</v>
      </c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41" t="s">
        <v>170</v>
      </c>
      <c r="AS135" s="16"/>
      <c r="AT135" s="141" t="s">
        <v>166</v>
      </c>
      <c r="AU135" s="141" t="s">
        <v>71</v>
      </c>
      <c r="AV135" s="16"/>
      <c r="AW135" s="16"/>
      <c r="AX135" s="16"/>
      <c r="AY135" s="3" t="s">
        <v>163</v>
      </c>
      <c r="AZ135" s="16"/>
      <c r="BA135" s="16"/>
      <c r="BB135" s="16"/>
      <c r="BC135" s="16"/>
      <c r="BD135" s="16"/>
      <c r="BE135" s="142">
        <f t="shared" si="5"/>
        <v>0</v>
      </c>
      <c r="BF135" s="142">
        <f t="shared" si="6"/>
        <v>0</v>
      </c>
      <c r="BG135" s="142">
        <f t="shared" si="7"/>
        <v>0</v>
      </c>
      <c r="BH135" s="142">
        <f t="shared" si="8"/>
        <v>0</v>
      </c>
      <c r="BI135" s="142">
        <f t="shared" si="9"/>
        <v>0</v>
      </c>
      <c r="BJ135" s="3" t="s">
        <v>79</v>
      </c>
      <c r="BK135" s="142">
        <f t="shared" si="10"/>
        <v>0</v>
      </c>
      <c r="BL135" s="3" t="s">
        <v>170</v>
      </c>
      <c r="BM135" s="141" t="s">
        <v>809</v>
      </c>
    </row>
    <row r="136" spans="1:65" ht="33" customHeight="1">
      <c r="A136" s="16"/>
      <c r="B136" s="17"/>
      <c r="C136" s="130" t="s">
        <v>230</v>
      </c>
      <c r="D136" s="130" t="s">
        <v>166</v>
      </c>
      <c r="E136" s="131" t="s">
        <v>810</v>
      </c>
      <c r="F136" s="132" t="s">
        <v>805</v>
      </c>
      <c r="G136" s="133" t="s">
        <v>209</v>
      </c>
      <c r="H136" s="134">
        <v>1</v>
      </c>
      <c r="I136" s="135"/>
      <c r="J136" s="136">
        <f t="shared" si="1"/>
        <v>0</v>
      </c>
      <c r="K136" s="132" t="s">
        <v>1</v>
      </c>
      <c r="L136" s="17"/>
      <c r="M136" s="137" t="s">
        <v>1</v>
      </c>
      <c r="N136" s="138" t="s">
        <v>35</v>
      </c>
      <c r="O136" s="139">
        <v>0</v>
      </c>
      <c r="P136" s="139">
        <f t="shared" si="2"/>
        <v>0</v>
      </c>
      <c r="Q136" s="139">
        <v>0</v>
      </c>
      <c r="R136" s="139">
        <f t="shared" si="3"/>
        <v>0</v>
      </c>
      <c r="S136" s="139">
        <v>0</v>
      </c>
      <c r="T136" s="140">
        <f t="shared" si="4"/>
        <v>0</v>
      </c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41" t="s">
        <v>170</v>
      </c>
      <c r="AS136" s="16"/>
      <c r="AT136" s="141" t="s">
        <v>166</v>
      </c>
      <c r="AU136" s="141" t="s">
        <v>71</v>
      </c>
      <c r="AV136" s="16"/>
      <c r="AW136" s="16"/>
      <c r="AX136" s="16"/>
      <c r="AY136" s="3" t="s">
        <v>163</v>
      </c>
      <c r="AZ136" s="16"/>
      <c r="BA136" s="16"/>
      <c r="BB136" s="16"/>
      <c r="BC136" s="16"/>
      <c r="BD136" s="16"/>
      <c r="BE136" s="142">
        <f t="shared" si="5"/>
        <v>0</v>
      </c>
      <c r="BF136" s="142">
        <f t="shared" si="6"/>
        <v>0</v>
      </c>
      <c r="BG136" s="142">
        <f t="shared" si="7"/>
        <v>0</v>
      </c>
      <c r="BH136" s="142">
        <f t="shared" si="8"/>
        <v>0</v>
      </c>
      <c r="BI136" s="142">
        <f t="shared" si="9"/>
        <v>0</v>
      </c>
      <c r="BJ136" s="3" t="s">
        <v>79</v>
      </c>
      <c r="BK136" s="142">
        <f t="shared" si="10"/>
        <v>0</v>
      </c>
      <c r="BL136" s="3" t="s">
        <v>170</v>
      </c>
      <c r="BM136" s="141" t="s">
        <v>811</v>
      </c>
    </row>
    <row r="137" spans="1:65" ht="33" customHeight="1">
      <c r="A137" s="16"/>
      <c r="B137" s="17"/>
      <c r="C137" s="147" t="s">
        <v>234</v>
      </c>
      <c r="D137" s="147" t="s">
        <v>462</v>
      </c>
      <c r="E137" s="148" t="s">
        <v>812</v>
      </c>
      <c r="F137" s="149" t="s">
        <v>805</v>
      </c>
      <c r="G137" s="150" t="s">
        <v>209</v>
      </c>
      <c r="H137" s="151">
        <v>1</v>
      </c>
      <c r="I137" s="135"/>
      <c r="J137" s="152">
        <f t="shared" si="1"/>
        <v>0</v>
      </c>
      <c r="K137" s="149" t="s">
        <v>1</v>
      </c>
      <c r="L137" s="153"/>
      <c r="M137" s="154" t="s">
        <v>1</v>
      </c>
      <c r="N137" s="155" t="s">
        <v>35</v>
      </c>
      <c r="O137" s="139">
        <v>0</v>
      </c>
      <c r="P137" s="139">
        <f t="shared" si="2"/>
        <v>0</v>
      </c>
      <c r="Q137" s="139">
        <v>0</v>
      </c>
      <c r="R137" s="139">
        <f t="shared" si="3"/>
        <v>0</v>
      </c>
      <c r="S137" s="139">
        <v>0</v>
      </c>
      <c r="T137" s="140">
        <f t="shared" si="4"/>
        <v>0</v>
      </c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41" t="s">
        <v>195</v>
      </c>
      <c r="AS137" s="16"/>
      <c r="AT137" s="141" t="s">
        <v>462</v>
      </c>
      <c r="AU137" s="141" t="s">
        <v>71</v>
      </c>
      <c r="AV137" s="16"/>
      <c r="AW137" s="16"/>
      <c r="AX137" s="16"/>
      <c r="AY137" s="3" t="s">
        <v>163</v>
      </c>
      <c r="AZ137" s="16"/>
      <c r="BA137" s="16"/>
      <c r="BB137" s="16"/>
      <c r="BC137" s="16"/>
      <c r="BD137" s="16"/>
      <c r="BE137" s="142">
        <f t="shared" si="5"/>
        <v>0</v>
      </c>
      <c r="BF137" s="142">
        <f t="shared" si="6"/>
        <v>0</v>
      </c>
      <c r="BG137" s="142">
        <f t="shared" si="7"/>
        <v>0</v>
      </c>
      <c r="BH137" s="142">
        <f t="shared" si="8"/>
        <v>0</v>
      </c>
      <c r="BI137" s="142">
        <f t="shared" si="9"/>
        <v>0</v>
      </c>
      <c r="BJ137" s="3" t="s">
        <v>79</v>
      </c>
      <c r="BK137" s="142">
        <f t="shared" si="10"/>
        <v>0</v>
      </c>
      <c r="BL137" s="3" t="s">
        <v>170</v>
      </c>
      <c r="BM137" s="141" t="s">
        <v>813</v>
      </c>
    </row>
    <row r="138" spans="1:65" ht="24" customHeight="1">
      <c r="A138" s="16"/>
      <c r="B138" s="17"/>
      <c r="C138" s="147" t="s">
        <v>238</v>
      </c>
      <c r="D138" s="147" t="s">
        <v>462</v>
      </c>
      <c r="E138" s="148" t="s">
        <v>814</v>
      </c>
      <c r="F138" s="149" t="s">
        <v>815</v>
      </c>
      <c r="G138" s="150" t="s">
        <v>209</v>
      </c>
      <c r="H138" s="151">
        <v>1</v>
      </c>
      <c r="I138" s="135"/>
      <c r="J138" s="152">
        <f t="shared" si="1"/>
        <v>0</v>
      </c>
      <c r="K138" s="149" t="s">
        <v>1</v>
      </c>
      <c r="L138" s="153"/>
      <c r="M138" s="154" t="s">
        <v>1</v>
      </c>
      <c r="N138" s="155" t="s">
        <v>35</v>
      </c>
      <c r="O138" s="139">
        <v>0</v>
      </c>
      <c r="P138" s="139">
        <f t="shared" si="2"/>
        <v>0</v>
      </c>
      <c r="Q138" s="139">
        <v>0</v>
      </c>
      <c r="R138" s="139">
        <f t="shared" si="3"/>
        <v>0</v>
      </c>
      <c r="S138" s="139">
        <v>0</v>
      </c>
      <c r="T138" s="140">
        <f t="shared" si="4"/>
        <v>0</v>
      </c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41" t="s">
        <v>195</v>
      </c>
      <c r="AS138" s="16"/>
      <c r="AT138" s="141" t="s">
        <v>462</v>
      </c>
      <c r="AU138" s="141" t="s">
        <v>71</v>
      </c>
      <c r="AV138" s="16"/>
      <c r="AW138" s="16"/>
      <c r="AX138" s="16"/>
      <c r="AY138" s="3" t="s">
        <v>163</v>
      </c>
      <c r="AZ138" s="16"/>
      <c r="BA138" s="16"/>
      <c r="BB138" s="16"/>
      <c r="BC138" s="16"/>
      <c r="BD138" s="16"/>
      <c r="BE138" s="142">
        <f t="shared" si="5"/>
        <v>0</v>
      </c>
      <c r="BF138" s="142">
        <f t="shared" si="6"/>
        <v>0</v>
      </c>
      <c r="BG138" s="142">
        <f t="shared" si="7"/>
        <v>0</v>
      </c>
      <c r="BH138" s="142">
        <f t="shared" si="8"/>
        <v>0</v>
      </c>
      <c r="BI138" s="142">
        <f t="shared" si="9"/>
        <v>0</v>
      </c>
      <c r="BJ138" s="3" t="s">
        <v>79</v>
      </c>
      <c r="BK138" s="142">
        <f t="shared" si="10"/>
        <v>0</v>
      </c>
      <c r="BL138" s="3" t="s">
        <v>170</v>
      </c>
      <c r="BM138" s="141" t="s">
        <v>816</v>
      </c>
    </row>
    <row r="139" spans="1:65" ht="16.5" customHeight="1">
      <c r="A139" s="16"/>
      <c r="B139" s="17"/>
      <c r="C139" s="147" t="s">
        <v>244</v>
      </c>
      <c r="D139" s="147" t="s">
        <v>462</v>
      </c>
      <c r="E139" s="148" t="s">
        <v>817</v>
      </c>
      <c r="F139" s="149" t="s">
        <v>818</v>
      </c>
      <c r="G139" s="150" t="s">
        <v>266</v>
      </c>
      <c r="H139" s="151">
        <v>2</v>
      </c>
      <c r="I139" s="135"/>
      <c r="J139" s="152">
        <f t="shared" si="1"/>
        <v>0</v>
      </c>
      <c r="K139" s="149" t="s">
        <v>1</v>
      </c>
      <c r="L139" s="153"/>
      <c r="M139" s="154" t="s">
        <v>1</v>
      </c>
      <c r="N139" s="155" t="s">
        <v>35</v>
      </c>
      <c r="O139" s="139">
        <v>0</v>
      </c>
      <c r="P139" s="139">
        <f t="shared" si="2"/>
        <v>0</v>
      </c>
      <c r="Q139" s="139">
        <v>0</v>
      </c>
      <c r="R139" s="139">
        <f t="shared" si="3"/>
        <v>0</v>
      </c>
      <c r="S139" s="139">
        <v>0</v>
      </c>
      <c r="T139" s="140">
        <f t="shared" si="4"/>
        <v>0</v>
      </c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41" t="s">
        <v>195</v>
      </c>
      <c r="AS139" s="16"/>
      <c r="AT139" s="141" t="s">
        <v>462</v>
      </c>
      <c r="AU139" s="141" t="s">
        <v>71</v>
      </c>
      <c r="AV139" s="16"/>
      <c r="AW139" s="16"/>
      <c r="AX139" s="16"/>
      <c r="AY139" s="3" t="s">
        <v>163</v>
      </c>
      <c r="AZ139" s="16"/>
      <c r="BA139" s="16"/>
      <c r="BB139" s="16"/>
      <c r="BC139" s="16"/>
      <c r="BD139" s="16"/>
      <c r="BE139" s="142">
        <f t="shared" si="5"/>
        <v>0</v>
      </c>
      <c r="BF139" s="142">
        <f t="shared" si="6"/>
        <v>0</v>
      </c>
      <c r="BG139" s="142">
        <f t="shared" si="7"/>
        <v>0</v>
      </c>
      <c r="BH139" s="142">
        <f t="shared" si="8"/>
        <v>0</v>
      </c>
      <c r="BI139" s="142">
        <f t="shared" si="9"/>
        <v>0</v>
      </c>
      <c r="BJ139" s="3" t="s">
        <v>79</v>
      </c>
      <c r="BK139" s="142">
        <f t="shared" si="10"/>
        <v>0</v>
      </c>
      <c r="BL139" s="3" t="s">
        <v>170</v>
      </c>
      <c r="BM139" s="141" t="s">
        <v>819</v>
      </c>
    </row>
    <row r="140" spans="1:65" ht="16.5" customHeight="1">
      <c r="A140" s="16"/>
      <c r="B140" s="17"/>
      <c r="C140" s="147" t="s">
        <v>248</v>
      </c>
      <c r="D140" s="147" t="s">
        <v>462</v>
      </c>
      <c r="E140" s="148" t="s">
        <v>820</v>
      </c>
      <c r="F140" s="149" t="s">
        <v>821</v>
      </c>
      <c r="G140" s="150" t="s">
        <v>209</v>
      </c>
      <c r="H140" s="151">
        <v>1</v>
      </c>
      <c r="I140" s="135"/>
      <c r="J140" s="152">
        <f t="shared" si="1"/>
        <v>0</v>
      </c>
      <c r="K140" s="149" t="s">
        <v>1</v>
      </c>
      <c r="L140" s="153"/>
      <c r="M140" s="154" t="s">
        <v>1</v>
      </c>
      <c r="N140" s="155" t="s">
        <v>35</v>
      </c>
      <c r="O140" s="139">
        <v>0</v>
      </c>
      <c r="P140" s="139">
        <f t="shared" si="2"/>
        <v>0</v>
      </c>
      <c r="Q140" s="139">
        <v>0</v>
      </c>
      <c r="R140" s="139">
        <f t="shared" si="3"/>
        <v>0</v>
      </c>
      <c r="S140" s="139">
        <v>0</v>
      </c>
      <c r="T140" s="140">
        <f t="shared" si="4"/>
        <v>0</v>
      </c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41" t="s">
        <v>195</v>
      </c>
      <c r="AS140" s="16"/>
      <c r="AT140" s="141" t="s">
        <v>462</v>
      </c>
      <c r="AU140" s="141" t="s">
        <v>71</v>
      </c>
      <c r="AV140" s="16"/>
      <c r="AW140" s="16"/>
      <c r="AX140" s="16"/>
      <c r="AY140" s="3" t="s">
        <v>163</v>
      </c>
      <c r="AZ140" s="16"/>
      <c r="BA140" s="16"/>
      <c r="BB140" s="16"/>
      <c r="BC140" s="16"/>
      <c r="BD140" s="16"/>
      <c r="BE140" s="142">
        <f t="shared" si="5"/>
        <v>0</v>
      </c>
      <c r="BF140" s="142">
        <f t="shared" si="6"/>
        <v>0</v>
      </c>
      <c r="BG140" s="142">
        <f t="shared" si="7"/>
        <v>0</v>
      </c>
      <c r="BH140" s="142">
        <f t="shared" si="8"/>
        <v>0</v>
      </c>
      <c r="BI140" s="142">
        <f t="shared" si="9"/>
        <v>0</v>
      </c>
      <c r="BJ140" s="3" t="s">
        <v>79</v>
      </c>
      <c r="BK140" s="142">
        <f t="shared" si="10"/>
        <v>0</v>
      </c>
      <c r="BL140" s="3" t="s">
        <v>170</v>
      </c>
      <c r="BM140" s="141" t="s">
        <v>822</v>
      </c>
    </row>
    <row r="141" spans="1:65" ht="37.5" customHeight="1">
      <c r="A141" s="16"/>
      <c r="B141" s="17"/>
      <c r="C141" s="147" t="s">
        <v>7</v>
      </c>
      <c r="D141" s="147" t="s">
        <v>462</v>
      </c>
      <c r="E141" s="148" t="s">
        <v>823</v>
      </c>
      <c r="F141" s="149" t="s">
        <v>824</v>
      </c>
      <c r="G141" s="150" t="s">
        <v>189</v>
      </c>
      <c r="H141" s="151">
        <v>1</v>
      </c>
      <c r="I141" s="135"/>
      <c r="J141" s="152">
        <f t="shared" si="1"/>
        <v>0</v>
      </c>
      <c r="K141" s="149" t="s">
        <v>1</v>
      </c>
      <c r="L141" s="153"/>
      <c r="M141" s="154" t="s">
        <v>1</v>
      </c>
      <c r="N141" s="155" t="s">
        <v>35</v>
      </c>
      <c r="O141" s="139">
        <v>0</v>
      </c>
      <c r="P141" s="139">
        <f t="shared" si="2"/>
        <v>0</v>
      </c>
      <c r="Q141" s="139">
        <v>0</v>
      </c>
      <c r="R141" s="139">
        <f t="shared" si="3"/>
        <v>0</v>
      </c>
      <c r="S141" s="139">
        <v>0</v>
      </c>
      <c r="T141" s="140">
        <f t="shared" si="4"/>
        <v>0</v>
      </c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41" t="s">
        <v>195</v>
      </c>
      <c r="AS141" s="16"/>
      <c r="AT141" s="141" t="s">
        <v>462</v>
      </c>
      <c r="AU141" s="141" t="s">
        <v>71</v>
      </c>
      <c r="AV141" s="16"/>
      <c r="AW141" s="16"/>
      <c r="AX141" s="16"/>
      <c r="AY141" s="3" t="s">
        <v>163</v>
      </c>
      <c r="AZ141" s="16"/>
      <c r="BA141" s="16"/>
      <c r="BB141" s="16"/>
      <c r="BC141" s="16"/>
      <c r="BD141" s="16"/>
      <c r="BE141" s="142">
        <f t="shared" si="5"/>
        <v>0</v>
      </c>
      <c r="BF141" s="142">
        <f t="shared" si="6"/>
        <v>0</v>
      </c>
      <c r="BG141" s="142">
        <f t="shared" si="7"/>
        <v>0</v>
      </c>
      <c r="BH141" s="142">
        <f t="shared" si="8"/>
        <v>0</v>
      </c>
      <c r="BI141" s="142">
        <f t="shared" si="9"/>
        <v>0</v>
      </c>
      <c r="BJ141" s="3" t="s">
        <v>79</v>
      </c>
      <c r="BK141" s="142">
        <f t="shared" si="10"/>
        <v>0</v>
      </c>
      <c r="BL141" s="3" t="s">
        <v>170</v>
      </c>
      <c r="BM141" s="141" t="s">
        <v>825</v>
      </c>
    </row>
    <row r="142" spans="1:65" ht="16.5" customHeight="1">
      <c r="A142" s="16"/>
      <c r="B142" s="17"/>
      <c r="C142" s="147" t="s">
        <v>255</v>
      </c>
      <c r="D142" s="147" t="s">
        <v>462</v>
      </c>
      <c r="E142" s="148" t="s">
        <v>826</v>
      </c>
      <c r="F142" s="149" t="s">
        <v>827</v>
      </c>
      <c r="G142" s="150" t="s">
        <v>209</v>
      </c>
      <c r="H142" s="151">
        <v>3</v>
      </c>
      <c r="I142" s="135"/>
      <c r="J142" s="152">
        <f t="shared" si="1"/>
        <v>0</v>
      </c>
      <c r="K142" s="149" t="s">
        <v>1</v>
      </c>
      <c r="L142" s="153"/>
      <c r="M142" s="154" t="s">
        <v>1</v>
      </c>
      <c r="N142" s="155" t="s">
        <v>35</v>
      </c>
      <c r="O142" s="139">
        <v>0</v>
      </c>
      <c r="P142" s="139">
        <f t="shared" si="2"/>
        <v>0</v>
      </c>
      <c r="Q142" s="139">
        <v>0</v>
      </c>
      <c r="R142" s="139">
        <f t="shared" si="3"/>
        <v>0</v>
      </c>
      <c r="S142" s="139">
        <v>0</v>
      </c>
      <c r="T142" s="140">
        <f t="shared" si="4"/>
        <v>0</v>
      </c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41" t="s">
        <v>195</v>
      </c>
      <c r="AS142" s="16"/>
      <c r="AT142" s="141" t="s">
        <v>462</v>
      </c>
      <c r="AU142" s="141" t="s">
        <v>71</v>
      </c>
      <c r="AV142" s="16"/>
      <c r="AW142" s="16"/>
      <c r="AX142" s="16"/>
      <c r="AY142" s="3" t="s">
        <v>163</v>
      </c>
      <c r="AZ142" s="16"/>
      <c r="BA142" s="16"/>
      <c r="BB142" s="16"/>
      <c r="BC142" s="16"/>
      <c r="BD142" s="16"/>
      <c r="BE142" s="142">
        <f t="shared" si="5"/>
        <v>0</v>
      </c>
      <c r="BF142" s="142">
        <f t="shared" si="6"/>
        <v>0</v>
      </c>
      <c r="BG142" s="142">
        <f t="shared" si="7"/>
        <v>0</v>
      </c>
      <c r="BH142" s="142">
        <f t="shared" si="8"/>
        <v>0</v>
      </c>
      <c r="BI142" s="142">
        <f t="shared" si="9"/>
        <v>0</v>
      </c>
      <c r="BJ142" s="3" t="s">
        <v>79</v>
      </c>
      <c r="BK142" s="142">
        <f t="shared" si="10"/>
        <v>0</v>
      </c>
      <c r="BL142" s="3" t="s">
        <v>170</v>
      </c>
      <c r="BM142" s="141" t="s">
        <v>828</v>
      </c>
    </row>
    <row r="143" spans="1:65" ht="16.5" customHeight="1">
      <c r="A143" s="16"/>
      <c r="B143" s="17"/>
      <c r="C143" s="147" t="s">
        <v>259</v>
      </c>
      <c r="D143" s="147" t="s">
        <v>462</v>
      </c>
      <c r="E143" s="148" t="s">
        <v>829</v>
      </c>
      <c r="F143" s="149" t="s">
        <v>830</v>
      </c>
      <c r="G143" s="150" t="s">
        <v>209</v>
      </c>
      <c r="H143" s="151">
        <v>2</v>
      </c>
      <c r="I143" s="135"/>
      <c r="J143" s="152">
        <f t="shared" si="1"/>
        <v>0</v>
      </c>
      <c r="K143" s="149" t="s">
        <v>1</v>
      </c>
      <c r="L143" s="153"/>
      <c r="M143" s="154" t="s">
        <v>1</v>
      </c>
      <c r="N143" s="155" t="s">
        <v>35</v>
      </c>
      <c r="O143" s="139">
        <v>0</v>
      </c>
      <c r="P143" s="139">
        <f t="shared" si="2"/>
        <v>0</v>
      </c>
      <c r="Q143" s="139">
        <v>0</v>
      </c>
      <c r="R143" s="139">
        <f t="shared" si="3"/>
        <v>0</v>
      </c>
      <c r="S143" s="139">
        <v>0</v>
      </c>
      <c r="T143" s="140">
        <f t="shared" si="4"/>
        <v>0</v>
      </c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41" t="s">
        <v>195</v>
      </c>
      <c r="AS143" s="16"/>
      <c r="AT143" s="141" t="s">
        <v>462</v>
      </c>
      <c r="AU143" s="141" t="s">
        <v>71</v>
      </c>
      <c r="AV143" s="16"/>
      <c r="AW143" s="16"/>
      <c r="AX143" s="16"/>
      <c r="AY143" s="3" t="s">
        <v>163</v>
      </c>
      <c r="AZ143" s="16"/>
      <c r="BA143" s="16"/>
      <c r="BB143" s="16"/>
      <c r="BC143" s="16"/>
      <c r="BD143" s="16"/>
      <c r="BE143" s="142">
        <f t="shared" si="5"/>
        <v>0</v>
      </c>
      <c r="BF143" s="142">
        <f t="shared" si="6"/>
        <v>0</v>
      </c>
      <c r="BG143" s="142">
        <f t="shared" si="7"/>
        <v>0</v>
      </c>
      <c r="BH143" s="142">
        <f t="shared" si="8"/>
        <v>0</v>
      </c>
      <c r="BI143" s="142">
        <f t="shared" si="9"/>
        <v>0</v>
      </c>
      <c r="BJ143" s="3" t="s">
        <v>79</v>
      </c>
      <c r="BK143" s="142">
        <f t="shared" si="10"/>
        <v>0</v>
      </c>
      <c r="BL143" s="3" t="s">
        <v>170</v>
      </c>
      <c r="BM143" s="141" t="s">
        <v>831</v>
      </c>
    </row>
    <row r="144" spans="1:65" ht="16.5" customHeight="1">
      <c r="A144" s="16"/>
      <c r="B144" s="17"/>
      <c r="C144" s="147" t="s">
        <v>263</v>
      </c>
      <c r="D144" s="147" t="s">
        <v>462</v>
      </c>
      <c r="E144" s="148" t="s">
        <v>832</v>
      </c>
      <c r="F144" s="149" t="s">
        <v>833</v>
      </c>
      <c r="G144" s="150" t="s">
        <v>209</v>
      </c>
      <c r="H144" s="151">
        <v>1</v>
      </c>
      <c r="I144" s="135"/>
      <c r="J144" s="152">
        <f t="shared" si="1"/>
        <v>0</v>
      </c>
      <c r="K144" s="149" t="s">
        <v>1</v>
      </c>
      <c r="L144" s="153"/>
      <c r="M144" s="154" t="s">
        <v>1</v>
      </c>
      <c r="N144" s="155" t="s">
        <v>35</v>
      </c>
      <c r="O144" s="139">
        <v>0</v>
      </c>
      <c r="P144" s="139">
        <f t="shared" si="2"/>
        <v>0</v>
      </c>
      <c r="Q144" s="139">
        <v>0</v>
      </c>
      <c r="R144" s="139">
        <f t="shared" si="3"/>
        <v>0</v>
      </c>
      <c r="S144" s="139">
        <v>0</v>
      </c>
      <c r="T144" s="140">
        <f t="shared" si="4"/>
        <v>0</v>
      </c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41" t="s">
        <v>195</v>
      </c>
      <c r="AS144" s="16"/>
      <c r="AT144" s="141" t="s">
        <v>462</v>
      </c>
      <c r="AU144" s="141" t="s">
        <v>71</v>
      </c>
      <c r="AV144" s="16"/>
      <c r="AW144" s="16"/>
      <c r="AX144" s="16"/>
      <c r="AY144" s="3" t="s">
        <v>163</v>
      </c>
      <c r="AZ144" s="16"/>
      <c r="BA144" s="16"/>
      <c r="BB144" s="16"/>
      <c r="BC144" s="16"/>
      <c r="BD144" s="16"/>
      <c r="BE144" s="142">
        <f t="shared" si="5"/>
        <v>0</v>
      </c>
      <c r="BF144" s="142">
        <f t="shared" si="6"/>
        <v>0</v>
      </c>
      <c r="BG144" s="142">
        <f t="shared" si="7"/>
        <v>0</v>
      </c>
      <c r="BH144" s="142">
        <f t="shared" si="8"/>
        <v>0</v>
      </c>
      <c r="BI144" s="142">
        <f t="shared" si="9"/>
        <v>0</v>
      </c>
      <c r="BJ144" s="3" t="s">
        <v>79</v>
      </c>
      <c r="BK144" s="142">
        <f t="shared" si="10"/>
        <v>0</v>
      </c>
      <c r="BL144" s="3" t="s">
        <v>170</v>
      </c>
      <c r="BM144" s="141" t="s">
        <v>834</v>
      </c>
    </row>
    <row r="145" spans="1:65" ht="24" customHeight="1">
      <c r="A145" s="16"/>
      <c r="B145" s="17"/>
      <c r="C145" s="147" t="s">
        <v>268</v>
      </c>
      <c r="D145" s="147" t="s">
        <v>462</v>
      </c>
      <c r="E145" s="148" t="s">
        <v>835</v>
      </c>
      <c r="F145" s="149" t="s">
        <v>836</v>
      </c>
      <c r="G145" s="150" t="s">
        <v>304</v>
      </c>
      <c r="H145" s="151">
        <v>36</v>
      </c>
      <c r="I145" s="135"/>
      <c r="J145" s="152">
        <f t="shared" si="1"/>
        <v>0</v>
      </c>
      <c r="K145" s="149" t="s">
        <v>1</v>
      </c>
      <c r="L145" s="153"/>
      <c r="M145" s="154" t="s">
        <v>1</v>
      </c>
      <c r="N145" s="155" t="s">
        <v>35</v>
      </c>
      <c r="O145" s="139">
        <v>0</v>
      </c>
      <c r="P145" s="139">
        <f t="shared" si="2"/>
        <v>0</v>
      </c>
      <c r="Q145" s="139">
        <v>0</v>
      </c>
      <c r="R145" s="139">
        <f t="shared" si="3"/>
        <v>0</v>
      </c>
      <c r="S145" s="139">
        <v>0</v>
      </c>
      <c r="T145" s="140">
        <f t="shared" si="4"/>
        <v>0</v>
      </c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41" t="s">
        <v>195</v>
      </c>
      <c r="AS145" s="16"/>
      <c r="AT145" s="141" t="s">
        <v>462</v>
      </c>
      <c r="AU145" s="141" t="s">
        <v>71</v>
      </c>
      <c r="AV145" s="16"/>
      <c r="AW145" s="16"/>
      <c r="AX145" s="16"/>
      <c r="AY145" s="3" t="s">
        <v>163</v>
      </c>
      <c r="AZ145" s="16"/>
      <c r="BA145" s="16"/>
      <c r="BB145" s="16"/>
      <c r="BC145" s="16"/>
      <c r="BD145" s="16"/>
      <c r="BE145" s="142">
        <f t="shared" si="5"/>
        <v>0</v>
      </c>
      <c r="BF145" s="142">
        <f t="shared" si="6"/>
        <v>0</v>
      </c>
      <c r="BG145" s="142">
        <f t="shared" si="7"/>
        <v>0</v>
      </c>
      <c r="BH145" s="142">
        <f t="shared" si="8"/>
        <v>0</v>
      </c>
      <c r="BI145" s="142">
        <f t="shared" si="9"/>
        <v>0</v>
      </c>
      <c r="BJ145" s="3" t="s">
        <v>79</v>
      </c>
      <c r="BK145" s="142">
        <f t="shared" si="10"/>
        <v>0</v>
      </c>
      <c r="BL145" s="3" t="s">
        <v>170</v>
      </c>
      <c r="BM145" s="141" t="s">
        <v>837</v>
      </c>
    </row>
    <row r="146" spans="1:65" ht="24" customHeight="1">
      <c r="A146" s="16"/>
      <c r="B146" s="17"/>
      <c r="C146" s="147" t="s">
        <v>271</v>
      </c>
      <c r="D146" s="147" t="s">
        <v>462</v>
      </c>
      <c r="E146" s="148" t="s">
        <v>838</v>
      </c>
      <c r="F146" s="149" t="s">
        <v>839</v>
      </c>
      <c r="G146" s="150" t="s">
        <v>304</v>
      </c>
      <c r="H146" s="151">
        <v>26</v>
      </c>
      <c r="I146" s="135"/>
      <c r="J146" s="152">
        <f t="shared" si="1"/>
        <v>0</v>
      </c>
      <c r="K146" s="149" t="s">
        <v>1</v>
      </c>
      <c r="L146" s="153"/>
      <c r="M146" s="154" t="s">
        <v>1</v>
      </c>
      <c r="N146" s="155" t="s">
        <v>35</v>
      </c>
      <c r="O146" s="139">
        <v>0</v>
      </c>
      <c r="P146" s="139">
        <f t="shared" si="2"/>
        <v>0</v>
      </c>
      <c r="Q146" s="139">
        <v>0</v>
      </c>
      <c r="R146" s="139">
        <f t="shared" si="3"/>
        <v>0</v>
      </c>
      <c r="S146" s="139">
        <v>0</v>
      </c>
      <c r="T146" s="140">
        <f t="shared" si="4"/>
        <v>0</v>
      </c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41" t="s">
        <v>195</v>
      </c>
      <c r="AS146" s="16"/>
      <c r="AT146" s="141" t="s">
        <v>462</v>
      </c>
      <c r="AU146" s="141" t="s">
        <v>71</v>
      </c>
      <c r="AV146" s="16"/>
      <c r="AW146" s="16"/>
      <c r="AX146" s="16"/>
      <c r="AY146" s="3" t="s">
        <v>163</v>
      </c>
      <c r="AZ146" s="16"/>
      <c r="BA146" s="16"/>
      <c r="BB146" s="16"/>
      <c r="BC146" s="16"/>
      <c r="BD146" s="16"/>
      <c r="BE146" s="142">
        <f t="shared" si="5"/>
        <v>0</v>
      </c>
      <c r="BF146" s="142">
        <f t="shared" si="6"/>
        <v>0</v>
      </c>
      <c r="BG146" s="142">
        <f t="shared" si="7"/>
        <v>0</v>
      </c>
      <c r="BH146" s="142">
        <f t="shared" si="8"/>
        <v>0</v>
      </c>
      <c r="BI146" s="142">
        <f t="shared" si="9"/>
        <v>0</v>
      </c>
      <c r="BJ146" s="3" t="s">
        <v>79</v>
      </c>
      <c r="BK146" s="142">
        <f t="shared" si="10"/>
        <v>0</v>
      </c>
      <c r="BL146" s="3" t="s">
        <v>170</v>
      </c>
      <c r="BM146" s="141" t="s">
        <v>840</v>
      </c>
    </row>
    <row r="147" spans="1:65" ht="33" customHeight="1">
      <c r="A147" s="16"/>
      <c r="B147" s="17"/>
      <c r="C147" s="147" t="s">
        <v>275</v>
      </c>
      <c r="D147" s="147" t="s">
        <v>462</v>
      </c>
      <c r="E147" s="148" t="s">
        <v>841</v>
      </c>
      <c r="F147" s="149" t="s">
        <v>805</v>
      </c>
      <c r="G147" s="150" t="s">
        <v>209</v>
      </c>
      <c r="H147" s="151">
        <v>1</v>
      </c>
      <c r="I147" s="135"/>
      <c r="J147" s="152">
        <f t="shared" si="1"/>
        <v>0</v>
      </c>
      <c r="K147" s="149" t="s">
        <v>1</v>
      </c>
      <c r="L147" s="153"/>
      <c r="M147" s="154" t="s">
        <v>1</v>
      </c>
      <c r="N147" s="155" t="s">
        <v>35</v>
      </c>
      <c r="O147" s="139">
        <v>0</v>
      </c>
      <c r="P147" s="139">
        <f t="shared" si="2"/>
        <v>0</v>
      </c>
      <c r="Q147" s="139">
        <v>0</v>
      </c>
      <c r="R147" s="139">
        <f t="shared" si="3"/>
        <v>0</v>
      </c>
      <c r="S147" s="139">
        <v>0</v>
      </c>
      <c r="T147" s="140">
        <f t="shared" si="4"/>
        <v>0</v>
      </c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41" t="s">
        <v>195</v>
      </c>
      <c r="AS147" s="16"/>
      <c r="AT147" s="141" t="s">
        <v>462</v>
      </c>
      <c r="AU147" s="141" t="s">
        <v>71</v>
      </c>
      <c r="AV147" s="16"/>
      <c r="AW147" s="16"/>
      <c r="AX147" s="16"/>
      <c r="AY147" s="3" t="s">
        <v>163</v>
      </c>
      <c r="AZ147" s="16"/>
      <c r="BA147" s="16"/>
      <c r="BB147" s="16"/>
      <c r="BC147" s="16"/>
      <c r="BD147" s="16"/>
      <c r="BE147" s="142">
        <f t="shared" si="5"/>
        <v>0</v>
      </c>
      <c r="BF147" s="142">
        <f t="shared" si="6"/>
        <v>0</v>
      </c>
      <c r="BG147" s="142">
        <f t="shared" si="7"/>
        <v>0</v>
      </c>
      <c r="BH147" s="142">
        <f t="shared" si="8"/>
        <v>0</v>
      </c>
      <c r="BI147" s="142">
        <f t="shared" si="9"/>
        <v>0</v>
      </c>
      <c r="BJ147" s="3" t="s">
        <v>79</v>
      </c>
      <c r="BK147" s="142">
        <f t="shared" si="10"/>
        <v>0</v>
      </c>
      <c r="BL147" s="3" t="s">
        <v>170</v>
      </c>
      <c r="BM147" s="141" t="s">
        <v>842</v>
      </c>
    </row>
    <row r="148" spans="1:65" ht="16.5" customHeight="1">
      <c r="A148" s="16"/>
      <c r="B148" s="17"/>
      <c r="C148" s="147" t="s">
        <v>279</v>
      </c>
      <c r="D148" s="147" t="s">
        <v>462</v>
      </c>
      <c r="E148" s="148" t="s">
        <v>843</v>
      </c>
      <c r="F148" s="149" t="s">
        <v>844</v>
      </c>
      <c r="G148" s="150" t="s">
        <v>209</v>
      </c>
      <c r="H148" s="151">
        <v>1</v>
      </c>
      <c r="I148" s="135"/>
      <c r="J148" s="152">
        <f t="shared" si="1"/>
        <v>0</v>
      </c>
      <c r="K148" s="149" t="s">
        <v>1</v>
      </c>
      <c r="L148" s="153"/>
      <c r="M148" s="154" t="s">
        <v>1</v>
      </c>
      <c r="N148" s="155" t="s">
        <v>35</v>
      </c>
      <c r="O148" s="139">
        <v>0</v>
      </c>
      <c r="P148" s="139">
        <f t="shared" si="2"/>
        <v>0</v>
      </c>
      <c r="Q148" s="139">
        <v>0</v>
      </c>
      <c r="R148" s="139">
        <f t="shared" si="3"/>
        <v>0</v>
      </c>
      <c r="S148" s="139">
        <v>0</v>
      </c>
      <c r="T148" s="140">
        <f t="shared" si="4"/>
        <v>0</v>
      </c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41" t="s">
        <v>195</v>
      </c>
      <c r="AS148" s="16"/>
      <c r="AT148" s="141" t="s">
        <v>462</v>
      </c>
      <c r="AU148" s="141" t="s">
        <v>71</v>
      </c>
      <c r="AV148" s="16"/>
      <c r="AW148" s="16"/>
      <c r="AX148" s="16"/>
      <c r="AY148" s="3" t="s">
        <v>163</v>
      </c>
      <c r="AZ148" s="16"/>
      <c r="BA148" s="16"/>
      <c r="BB148" s="16"/>
      <c r="BC148" s="16"/>
      <c r="BD148" s="16"/>
      <c r="BE148" s="142">
        <f t="shared" si="5"/>
        <v>0</v>
      </c>
      <c r="BF148" s="142">
        <f t="shared" si="6"/>
        <v>0</v>
      </c>
      <c r="BG148" s="142">
        <f t="shared" si="7"/>
        <v>0</v>
      </c>
      <c r="BH148" s="142">
        <f t="shared" si="8"/>
        <v>0</v>
      </c>
      <c r="BI148" s="142">
        <f t="shared" si="9"/>
        <v>0</v>
      </c>
      <c r="BJ148" s="3" t="s">
        <v>79</v>
      </c>
      <c r="BK148" s="142">
        <f t="shared" si="10"/>
        <v>0</v>
      </c>
      <c r="BL148" s="3" t="s">
        <v>170</v>
      </c>
      <c r="BM148" s="141" t="s">
        <v>845</v>
      </c>
    </row>
    <row r="149" spans="1:65" ht="16.5" customHeight="1">
      <c r="A149" s="16"/>
      <c r="B149" s="17"/>
      <c r="C149" s="147" t="s">
        <v>283</v>
      </c>
      <c r="D149" s="147" t="s">
        <v>462</v>
      </c>
      <c r="E149" s="148" t="s">
        <v>846</v>
      </c>
      <c r="F149" s="149" t="s">
        <v>847</v>
      </c>
      <c r="G149" s="150" t="s">
        <v>209</v>
      </c>
      <c r="H149" s="151">
        <v>1</v>
      </c>
      <c r="I149" s="135"/>
      <c r="J149" s="152">
        <f t="shared" si="1"/>
        <v>0</v>
      </c>
      <c r="K149" s="149" t="s">
        <v>1</v>
      </c>
      <c r="L149" s="153"/>
      <c r="M149" s="154" t="s">
        <v>1</v>
      </c>
      <c r="N149" s="155" t="s">
        <v>35</v>
      </c>
      <c r="O149" s="139">
        <v>0</v>
      </c>
      <c r="P149" s="139">
        <f t="shared" si="2"/>
        <v>0</v>
      </c>
      <c r="Q149" s="139">
        <v>0</v>
      </c>
      <c r="R149" s="139">
        <f t="shared" si="3"/>
        <v>0</v>
      </c>
      <c r="S149" s="139">
        <v>0</v>
      </c>
      <c r="T149" s="140">
        <f t="shared" si="4"/>
        <v>0</v>
      </c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41" t="s">
        <v>195</v>
      </c>
      <c r="AS149" s="16"/>
      <c r="AT149" s="141" t="s">
        <v>462</v>
      </c>
      <c r="AU149" s="141" t="s">
        <v>71</v>
      </c>
      <c r="AV149" s="16"/>
      <c r="AW149" s="16"/>
      <c r="AX149" s="16"/>
      <c r="AY149" s="3" t="s">
        <v>163</v>
      </c>
      <c r="AZ149" s="16"/>
      <c r="BA149" s="16"/>
      <c r="BB149" s="16"/>
      <c r="BC149" s="16"/>
      <c r="BD149" s="16"/>
      <c r="BE149" s="142">
        <f t="shared" si="5"/>
        <v>0</v>
      </c>
      <c r="BF149" s="142">
        <f t="shared" si="6"/>
        <v>0</v>
      </c>
      <c r="BG149" s="142">
        <f t="shared" si="7"/>
        <v>0</v>
      </c>
      <c r="BH149" s="142">
        <f t="shared" si="8"/>
        <v>0</v>
      </c>
      <c r="BI149" s="142">
        <f t="shared" si="9"/>
        <v>0</v>
      </c>
      <c r="BJ149" s="3" t="s">
        <v>79</v>
      </c>
      <c r="BK149" s="142">
        <f t="shared" si="10"/>
        <v>0</v>
      </c>
      <c r="BL149" s="3" t="s">
        <v>170</v>
      </c>
      <c r="BM149" s="141" t="s">
        <v>848</v>
      </c>
    </row>
    <row r="150" spans="1:65" ht="21.75" customHeight="1">
      <c r="A150" s="16"/>
      <c r="B150" s="17"/>
      <c r="C150" s="147" t="s">
        <v>287</v>
      </c>
      <c r="D150" s="147" t="s">
        <v>462</v>
      </c>
      <c r="E150" s="148" t="s">
        <v>849</v>
      </c>
      <c r="F150" s="149" t="s">
        <v>850</v>
      </c>
      <c r="G150" s="150" t="s">
        <v>189</v>
      </c>
      <c r="H150" s="151">
        <v>1</v>
      </c>
      <c r="I150" s="135"/>
      <c r="J150" s="152">
        <f t="shared" si="1"/>
        <v>0</v>
      </c>
      <c r="K150" s="149" t="s">
        <v>1</v>
      </c>
      <c r="L150" s="153"/>
      <c r="M150" s="154" t="s">
        <v>1</v>
      </c>
      <c r="N150" s="155" t="s">
        <v>35</v>
      </c>
      <c r="O150" s="139">
        <v>0</v>
      </c>
      <c r="P150" s="139">
        <f t="shared" si="2"/>
        <v>0</v>
      </c>
      <c r="Q150" s="139">
        <v>0</v>
      </c>
      <c r="R150" s="139">
        <f t="shared" si="3"/>
        <v>0</v>
      </c>
      <c r="S150" s="139">
        <v>0</v>
      </c>
      <c r="T150" s="140">
        <f t="shared" si="4"/>
        <v>0</v>
      </c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41" t="s">
        <v>195</v>
      </c>
      <c r="AS150" s="16"/>
      <c r="AT150" s="141" t="s">
        <v>462</v>
      </c>
      <c r="AU150" s="141" t="s">
        <v>71</v>
      </c>
      <c r="AV150" s="16"/>
      <c r="AW150" s="16"/>
      <c r="AX150" s="16"/>
      <c r="AY150" s="3" t="s">
        <v>163</v>
      </c>
      <c r="AZ150" s="16"/>
      <c r="BA150" s="16"/>
      <c r="BB150" s="16"/>
      <c r="BC150" s="16"/>
      <c r="BD150" s="16"/>
      <c r="BE150" s="142">
        <f t="shared" si="5"/>
        <v>0</v>
      </c>
      <c r="BF150" s="142">
        <f t="shared" si="6"/>
        <v>0</v>
      </c>
      <c r="BG150" s="142">
        <f t="shared" si="7"/>
        <v>0</v>
      </c>
      <c r="BH150" s="142">
        <f t="shared" si="8"/>
        <v>0</v>
      </c>
      <c r="BI150" s="142">
        <f t="shared" si="9"/>
        <v>0</v>
      </c>
      <c r="BJ150" s="3" t="s">
        <v>79</v>
      </c>
      <c r="BK150" s="142">
        <f t="shared" si="10"/>
        <v>0</v>
      </c>
      <c r="BL150" s="3" t="s">
        <v>170</v>
      </c>
      <c r="BM150" s="141" t="s">
        <v>851</v>
      </c>
    </row>
    <row r="151" spans="1:65" ht="24" customHeight="1">
      <c r="A151" s="16"/>
      <c r="B151" s="17"/>
      <c r="C151" s="147" t="s">
        <v>291</v>
      </c>
      <c r="D151" s="147" t="s">
        <v>462</v>
      </c>
      <c r="E151" s="148" t="s">
        <v>852</v>
      </c>
      <c r="F151" s="149" t="s">
        <v>853</v>
      </c>
      <c r="G151" s="150" t="s">
        <v>304</v>
      </c>
      <c r="H151" s="151">
        <v>12</v>
      </c>
      <c r="I151" s="135"/>
      <c r="J151" s="152">
        <f t="shared" si="1"/>
        <v>0</v>
      </c>
      <c r="K151" s="149" t="s">
        <v>1</v>
      </c>
      <c r="L151" s="153"/>
      <c r="M151" s="154" t="s">
        <v>1</v>
      </c>
      <c r="N151" s="155" t="s">
        <v>35</v>
      </c>
      <c r="O151" s="139">
        <v>0</v>
      </c>
      <c r="P151" s="139">
        <f t="shared" si="2"/>
        <v>0</v>
      </c>
      <c r="Q151" s="139">
        <v>0</v>
      </c>
      <c r="R151" s="139">
        <f t="shared" si="3"/>
        <v>0</v>
      </c>
      <c r="S151" s="139">
        <v>0</v>
      </c>
      <c r="T151" s="140">
        <f t="shared" si="4"/>
        <v>0</v>
      </c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41" t="s">
        <v>195</v>
      </c>
      <c r="AS151" s="16"/>
      <c r="AT151" s="141" t="s">
        <v>462</v>
      </c>
      <c r="AU151" s="141" t="s">
        <v>71</v>
      </c>
      <c r="AV151" s="16"/>
      <c r="AW151" s="16"/>
      <c r="AX151" s="16"/>
      <c r="AY151" s="3" t="s">
        <v>163</v>
      </c>
      <c r="AZ151" s="16"/>
      <c r="BA151" s="16"/>
      <c r="BB151" s="16"/>
      <c r="BC151" s="16"/>
      <c r="BD151" s="16"/>
      <c r="BE151" s="142">
        <f t="shared" si="5"/>
        <v>0</v>
      </c>
      <c r="BF151" s="142">
        <f t="shared" si="6"/>
        <v>0</v>
      </c>
      <c r="BG151" s="142">
        <f t="shared" si="7"/>
        <v>0</v>
      </c>
      <c r="BH151" s="142">
        <f t="shared" si="8"/>
        <v>0</v>
      </c>
      <c r="BI151" s="142">
        <f t="shared" si="9"/>
        <v>0</v>
      </c>
      <c r="BJ151" s="3" t="s">
        <v>79</v>
      </c>
      <c r="BK151" s="142">
        <f t="shared" si="10"/>
        <v>0</v>
      </c>
      <c r="BL151" s="3" t="s">
        <v>170</v>
      </c>
      <c r="BM151" s="141" t="s">
        <v>854</v>
      </c>
    </row>
    <row r="152" spans="1:65" ht="24" customHeight="1">
      <c r="A152" s="16"/>
      <c r="B152" s="17"/>
      <c r="C152" s="147" t="s">
        <v>295</v>
      </c>
      <c r="D152" s="147" t="s">
        <v>462</v>
      </c>
      <c r="E152" s="148" t="s">
        <v>855</v>
      </c>
      <c r="F152" s="149" t="s">
        <v>856</v>
      </c>
      <c r="G152" s="150" t="s">
        <v>304</v>
      </c>
      <c r="H152" s="151">
        <v>7</v>
      </c>
      <c r="I152" s="135"/>
      <c r="J152" s="152">
        <f t="shared" si="1"/>
        <v>0</v>
      </c>
      <c r="K152" s="149" t="s">
        <v>1</v>
      </c>
      <c r="L152" s="153"/>
      <c r="M152" s="154" t="s">
        <v>1</v>
      </c>
      <c r="N152" s="155" t="s">
        <v>35</v>
      </c>
      <c r="O152" s="139">
        <v>0</v>
      </c>
      <c r="P152" s="139">
        <f t="shared" si="2"/>
        <v>0</v>
      </c>
      <c r="Q152" s="139">
        <v>0</v>
      </c>
      <c r="R152" s="139">
        <f t="shared" si="3"/>
        <v>0</v>
      </c>
      <c r="S152" s="139">
        <v>0</v>
      </c>
      <c r="T152" s="140">
        <f t="shared" si="4"/>
        <v>0</v>
      </c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41" t="s">
        <v>195</v>
      </c>
      <c r="AS152" s="16"/>
      <c r="AT152" s="141" t="s">
        <v>462</v>
      </c>
      <c r="AU152" s="141" t="s">
        <v>71</v>
      </c>
      <c r="AV152" s="16"/>
      <c r="AW152" s="16"/>
      <c r="AX152" s="16"/>
      <c r="AY152" s="3" t="s">
        <v>163</v>
      </c>
      <c r="AZ152" s="16"/>
      <c r="BA152" s="16"/>
      <c r="BB152" s="16"/>
      <c r="BC152" s="16"/>
      <c r="BD152" s="16"/>
      <c r="BE152" s="142">
        <f t="shared" si="5"/>
        <v>0</v>
      </c>
      <c r="BF152" s="142">
        <f t="shared" si="6"/>
        <v>0</v>
      </c>
      <c r="BG152" s="142">
        <f t="shared" si="7"/>
        <v>0</v>
      </c>
      <c r="BH152" s="142">
        <f t="shared" si="8"/>
        <v>0</v>
      </c>
      <c r="BI152" s="142">
        <f t="shared" si="9"/>
        <v>0</v>
      </c>
      <c r="BJ152" s="3" t="s">
        <v>79</v>
      </c>
      <c r="BK152" s="142">
        <f t="shared" si="10"/>
        <v>0</v>
      </c>
      <c r="BL152" s="3" t="s">
        <v>170</v>
      </c>
      <c r="BM152" s="141" t="s">
        <v>857</v>
      </c>
    </row>
    <row r="153" spans="1:65" ht="33" customHeight="1">
      <c r="A153" s="16"/>
      <c r="B153" s="17"/>
      <c r="C153" s="147" t="s">
        <v>301</v>
      </c>
      <c r="D153" s="147" t="s">
        <v>462</v>
      </c>
      <c r="E153" s="148" t="s">
        <v>858</v>
      </c>
      <c r="F153" s="149" t="s">
        <v>859</v>
      </c>
      <c r="G153" s="150" t="s">
        <v>304</v>
      </c>
      <c r="H153" s="151">
        <v>8</v>
      </c>
      <c r="I153" s="135"/>
      <c r="J153" s="152">
        <f t="shared" si="1"/>
        <v>0</v>
      </c>
      <c r="K153" s="149" t="s">
        <v>1</v>
      </c>
      <c r="L153" s="153"/>
      <c r="M153" s="154" t="s">
        <v>1</v>
      </c>
      <c r="N153" s="155" t="s">
        <v>35</v>
      </c>
      <c r="O153" s="139">
        <v>0</v>
      </c>
      <c r="P153" s="139">
        <f t="shared" si="2"/>
        <v>0</v>
      </c>
      <c r="Q153" s="139">
        <v>0</v>
      </c>
      <c r="R153" s="139">
        <f t="shared" si="3"/>
        <v>0</v>
      </c>
      <c r="S153" s="139">
        <v>0</v>
      </c>
      <c r="T153" s="140">
        <f t="shared" si="4"/>
        <v>0</v>
      </c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41" t="s">
        <v>195</v>
      </c>
      <c r="AS153" s="16"/>
      <c r="AT153" s="141" t="s">
        <v>462</v>
      </c>
      <c r="AU153" s="141" t="s">
        <v>71</v>
      </c>
      <c r="AV153" s="16"/>
      <c r="AW153" s="16"/>
      <c r="AX153" s="16"/>
      <c r="AY153" s="3" t="s">
        <v>163</v>
      </c>
      <c r="AZ153" s="16"/>
      <c r="BA153" s="16"/>
      <c r="BB153" s="16"/>
      <c r="BC153" s="16"/>
      <c r="BD153" s="16"/>
      <c r="BE153" s="142">
        <f t="shared" si="5"/>
        <v>0</v>
      </c>
      <c r="BF153" s="142">
        <f t="shared" si="6"/>
        <v>0</v>
      </c>
      <c r="BG153" s="142">
        <f t="shared" si="7"/>
        <v>0</v>
      </c>
      <c r="BH153" s="142">
        <f t="shared" si="8"/>
        <v>0</v>
      </c>
      <c r="BI153" s="142">
        <f t="shared" si="9"/>
        <v>0</v>
      </c>
      <c r="BJ153" s="3" t="s">
        <v>79</v>
      </c>
      <c r="BK153" s="142">
        <f t="shared" si="10"/>
        <v>0</v>
      </c>
      <c r="BL153" s="3" t="s">
        <v>170</v>
      </c>
      <c r="BM153" s="141" t="s">
        <v>860</v>
      </c>
    </row>
    <row r="154" spans="1:65" ht="16.5" customHeight="1">
      <c r="A154" s="16"/>
      <c r="B154" s="17"/>
      <c r="C154" s="147" t="s">
        <v>306</v>
      </c>
      <c r="D154" s="147" t="s">
        <v>462</v>
      </c>
      <c r="E154" s="148" t="s">
        <v>861</v>
      </c>
      <c r="F154" s="149" t="s">
        <v>862</v>
      </c>
      <c r="G154" s="150" t="s">
        <v>304</v>
      </c>
      <c r="H154" s="151">
        <v>49</v>
      </c>
      <c r="I154" s="135"/>
      <c r="J154" s="152">
        <f t="shared" si="1"/>
        <v>0</v>
      </c>
      <c r="K154" s="149" t="s">
        <v>1</v>
      </c>
      <c r="L154" s="153"/>
      <c r="M154" s="156" t="s">
        <v>1</v>
      </c>
      <c r="N154" s="157" t="s">
        <v>35</v>
      </c>
      <c r="O154" s="145">
        <v>0</v>
      </c>
      <c r="P154" s="145">
        <f t="shared" si="2"/>
        <v>0</v>
      </c>
      <c r="Q154" s="145">
        <v>0</v>
      </c>
      <c r="R154" s="145">
        <f t="shared" si="3"/>
        <v>0</v>
      </c>
      <c r="S154" s="145">
        <v>0</v>
      </c>
      <c r="T154" s="146">
        <f t="shared" si="4"/>
        <v>0</v>
      </c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41" t="s">
        <v>195</v>
      </c>
      <c r="AS154" s="16"/>
      <c r="AT154" s="141" t="s">
        <v>462</v>
      </c>
      <c r="AU154" s="141" t="s">
        <v>71</v>
      </c>
      <c r="AV154" s="16"/>
      <c r="AW154" s="16"/>
      <c r="AX154" s="16"/>
      <c r="AY154" s="3" t="s">
        <v>163</v>
      </c>
      <c r="AZ154" s="16"/>
      <c r="BA154" s="16"/>
      <c r="BB154" s="16"/>
      <c r="BC154" s="16"/>
      <c r="BD154" s="16"/>
      <c r="BE154" s="142">
        <f t="shared" si="5"/>
        <v>0</v>
      </c>
      <c r="BF154" s="142">
        <f t="shared" si="6"/>
        <v>0</v>
      </c>
      <c r="BG154" s="142">
        <f t="shared" si="7"/>
        <v>0</v>
      </c>
      <c r="BH154" s="142">
        <f t="shared" si="8"/>
        <v>0</v>
      </c>
      <c r="BI154" s="142">
        <f t="shared" si="9"/>
        <v>0</v>
      </c>
      <c r="BJ154" s="3" t="s">
        <v>79</v>
      </c>
      <c r="BK154" s="142">
        <f t="shared" si="10"/>
        <v>0</v>
      </c>
      <c r="BL154" s="3" t="s">
        <v>170</v>
      </c>
      <c r="BM154" s="141" t="s">
        <v>863</v>
      </c>
    </row>
    <row r="155" spans="1:65" ht="6.75" customHeight="1">
      <c r="A155" s="16"/>
      <c r="B155" s="30"/>
      <c r="C155" s="31"/>
      <c r="D155" s="31"/>
      <c r="E155" s="31"/>
      <c r="F155" s="31"/>
      <c r="G155" s="31"/>
      <c r="H155" s="31"/>
      <c r="I155" s="31"/>
      <c r="J155" s="31"/>
      <c r="K155" s="31"/>
      <c r="L155" s="17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</row>
    <row r="156" spans="1:65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</row>
    <row r="157" spans="1:65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</row>
    <row r="158" spans="1:65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</row>
    <row r="159" spans="1:65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</row>
    <row r="160" spans="1:65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</row>
    <row r="161" spans="1:65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</row>
    <row r="162" spans="1:65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</row>
    <row r="163" spans="1:65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</row>
    <row r="164" spans="1:65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</row>
    <row r="165" spans="1: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</row>
    <row r="166" spans="1:65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</row>
    <row r="167" spans="1:65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</row>
    <row r="168" spans="1:65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</row>
    <row r="169" spans="1:65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</row>
    <row r="170" spans="1:65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</row>
    <row r="171" spans="1:65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</row>
    <row r="172" spans="1:65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</row>
    <row r="173" spans="1:65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</row>
    <row r="174" spans="1:65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</row>
    <row r="175" spans="1:6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</row>
    <row r="176" spans="1:65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</row>
    <row r="177" spans="1:65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</row>
    <row r="178" spans="1:65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</row>
    <row r="179" spans="1:65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</row>
    <row r="180" spans="1:65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</row>
    <row r="181" spans="1:65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</row>
    <row r="182" spans="1:65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</row>
    <row r="183" spans="1:65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</row>
    <row r="184" spans="1:65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</row>
    <row r="185" spans="1:6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</row>
    <row r="186" spans="1:65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</row>
    <row r="187" spans="1:65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</row>
    <row r="188" spans="1:65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</row>
    <row r="189" spans="1:65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</row>
    <row r="190" spans="1:65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</row>
    <row r="191" spans="1:65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</row>
    <row r="192" spans="1:65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</row>
    <row r="193" spans="1:65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</row>
    <row r="194" spans="1:65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</row>
    <row r="195" spans="1:6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</row>
    <row r="196" spans="1:65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</row>
    <row r="197" spans="1:65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</row>
    <row r="198" spans="1:65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</row>
    <row r="199" spans="1:65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</row>
    <row r="200" spans="1:65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</row>
    <row r="201" spans="1:65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</row>
    <row r="202" spans="1:65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</row>
    <row r="203" spans="1:65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</row>
    <row r="204" spans="1:65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</row>
    <row r="205" spans="1:6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1:65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</row>
    <row r="207" spans="1:65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</row>
    <row r="208" spans="1:65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</row>
    <row r="209" spans="1:65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</row>
    <row r="210" spans="1:65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</row>
    <row r="211" spans="1:65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</row>
    <row r="212" spans="1:65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</row>
    <row r="213" spans="1:65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</row>
    <row r="214" spans="1:65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</row>
    <row r="215" spans="1:6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</row>
    <row r="216" spans="1:65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</row>
    <row r="217" spans="1:65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</row>
    <row r="218" spans="1:65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</row>
    <row r="219" spans="1:65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</row>
    <row r="220" spans="1:65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</row>
    <row r="221" spans="1:65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</row>
    <row r="222" spans="1:65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</row>
    <row r="223" spans="1:65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</row>
    <row r="224" spans="1:65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</row>
    <row r="225" spans="1:6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</row>
    <row r="226" spans="1:65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</row>
    <row r="227" spans="1:6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</row>
    <row r="228" spans="1:6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</row>
    <row r="229" spans="1:6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</row>
    <row r="230" spans="1:6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</row>
    <row r="231" spans="1:6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</row>
    <row r="232" spans="1:6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</row>
    <row r="233" spans="1:6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</row>
    <row r="234" spans="1:6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</row>
    <row r="235" spans="1:6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</row>
    <row r="236" spans="1:6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</row>
    <row r="237" spans="1:6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</row>
    <row r="238" spans="1:6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</row>
    <row r="239" spans="1:6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</row>
    <row r="240" spans="1:6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</row>
    <row r="241" spans="1:6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</row>
    <row r="242" spans="1:6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</row>
    <row r="243" spans="1:6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</row>
    <row r="244" spans="1:6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</row>
    <row r="245" spans="1:6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spans="1:6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spans="1:6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spans="1:6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spans="1:6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spans="1:6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spans="1:6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</row>
    <row r="252" spans="1:6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</row>
    <row r="253" spans="1:6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spans="1:6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spans="1:6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spans="1:6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spans="1:6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spans="1:6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spans="1:6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spans="1:6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spans="1:6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</row>
    <row r="262" spans="1:6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spans="1:6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spans="1:6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spans="1: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spans="1:6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spans="1:6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spans="1:6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spans="1:6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spans="1:6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spans="1:6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spans="1:6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spans="1:6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spans="1:6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spans="1:6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spans="1:6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spans="1:6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spans="1:6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spans="1:6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spans="1:6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spans="1:6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spans="1:6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spans="1:6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spans="1:6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spans="1:6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spans="1:6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spans="1:6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spans="1:6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spans="1:6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spans="1:6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spans="1:6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spans="1:6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spans="1:6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spans="1:6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spans="1:6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spans="1:6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spans="1:6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spans="1:6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spans="1:6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spans="1:6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spans="1:6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spans="1:6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spans="1:6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spans="1:6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spans="1:6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spans="1:6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spans="1:6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spans="1:6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spans="1:6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spans="1:6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spans="1:6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spans="1:6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spans="1:6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spans="1:6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spans="1:6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spans="1:6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spans="1:6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spans="1:6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spans="1:6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spans="1:6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spans="1:6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spans="1:6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spans="1:6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spans="1:6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spans="1:6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spans="1:6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spans="1:6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spans="1:6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spans="1:6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spans="1:6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spans="1:6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spans="1:6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spans="1:6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spans="1:6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spans="1:6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spans="1:6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spans="1:6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spans="1:6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spans="1:6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spans="1:6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spans="1:6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spans="1:6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spans="1:6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spans="1:6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spans="1:6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spans="1:6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spans="1:6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spans="1:6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spans="1:6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spans="1:6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spans="1:6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spans="1:6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spans="1:6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spans="1:6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spans="1:6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spans="1:6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spans="1:6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spans="1:6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spans="1:6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spans="1:6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spans="1:6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spans="1:6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spans="1:6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spans="1:6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spans="1: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spans="1:6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spans="1:6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spans="1:6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spans="1:6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spans="1:6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spans="1:6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spans="1:6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spans="1:6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spans="1:6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spans="1:6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spans="1:6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spans="1:6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spans="1:6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spans="1:6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spans="1:6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spans="1:6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spans="1:6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spans="1:6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spans="1:6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spans="1:6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spans="1:6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spans="1:6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spans="1:6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spans="1:6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spans="1:6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spans="1:6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spans="1:6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spans="1:6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spans="1:6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spans="1:6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spans="1:6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spans="1:6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spans="1:6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spans="1:6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spans="1:6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spans="1:6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spans="1:6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spans="1:6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spans="1:6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spans="1:6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spans="1:6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spans="1:6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spans="1:6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spans="1:6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spans="1:6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spans="1:6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spans="1:6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spans="1:6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spans="1:6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spans="1:6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spans="1:6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spans="1:6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spans="1:6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spans="1:6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spans="1:6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spans="1:6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spans="1:6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spans="1:6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spans="1:6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spans="1:6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spans="1:6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spans="1:6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spans="1:6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spans="1:6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spans="1:6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spans="1:6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spans="1:6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spans="1:6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spans="1:6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spans="1:6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spans="1:6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spans="1:6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spans="1:6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spans="1:6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spans="1:6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spans="1:6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spans="1:6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spans="1:6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spans="1:6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spans="1:6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spans="1:6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spans="1:6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spans="1:6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spans="1:6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spans="1:6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spans="1:6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spans="1:6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spans="1:6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spans="1:6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spans="1:6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spans="1:6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spans="1:6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spans="1:6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spans="1:6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spans="1:6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spans="1:6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spans="1:6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spans="1:6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spans="1:6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spans="1: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spans="1:6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spans="1:6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spans="1:6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spans="1:6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spans="1:6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spans="1:6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spans="1:6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spans="1:6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spans="1:6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spans="1:6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spans="1:6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spans="1:6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spans="1:6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spans="1:6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spans="1:6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spans="1:6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spans="1:6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spans="1:6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spans="1:6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spans="1:6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spans="1:6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spans="1:6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spans="1:6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spans="1:6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spans="1:6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spans="1:6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spans="1:6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spans="1:6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spans="1:6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spans="1:6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spans="1:6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spans="1:6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spans="1:6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spans="1:6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spans="1:6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spans="1:6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spans="1:6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spans="1:6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spans="1:6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spans="1:6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spans="1:6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spans="1:6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spans="1:6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spans="1:6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spans="1:6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spans="1:6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spans="1:6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spans="1:6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spans="1:6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spans="1:6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spans="1:6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spans="1:6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spans="1:6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spans="1:6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spans="1:6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spans="1:6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spans="1:6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spans="1:6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spans="1:6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spans="1:6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spans="1:6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spans="1:6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spans="1:6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spans="1:6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spans="1:6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spans="1:6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spans="1:6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</row>
    <row r="533" spans="1:6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spans="1:6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spans="1:6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spans="1:6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spans="1:6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spans="1:6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spans="1:6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</row>
    <row r="540" spans="1:6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spans="1:6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spans="1:6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spans="1:6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spans="1:6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spans="1:6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spans="1:6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spans="1:6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spans="1:6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spans="1:6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spans="1:6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spans="1:6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spans="1:6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spans="1:6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spans="1:6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spans="1:6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spans="1:6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spans="1:6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spans="1:6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spans="1:6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spans="1:6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spans="1:6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spans="1:6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spans="1:6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spans="1:6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spans="1: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spans="1:6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spans="1:6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spans="1:6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spans="1:6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spans="1:6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spans="1:6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spans="1:6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spans="1:6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spans="1:6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spans="1:6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spans="1:6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spans="1:6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spans="1:6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spans="1:6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</row>
    <row r="580" spans="1:6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spans="1:6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spans="1:6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spans="1:6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spans="1:6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spans="1:6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spans="1:6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spans="1:6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spans="1:6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spans="1:6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</row>
    <row r="590" spans="1:6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spans="1:6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spans="1:6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spans="1:6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spans="1:6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spans="1:6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spans="1:6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spans="1:6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spans="1:6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spans="1:6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spans="1:6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spans="1:6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spans="1:6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spans="1:6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spans="1:6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spans="1:6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spans="1:6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spans="1:6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spans="1:6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spans="1:6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spans="1:6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</row>
    <row r="611" spans="1:6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spans="1:6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spans="1:6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spans="1:6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spans="1:6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spans="1:6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spans="1:6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spans="1:6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</row>
    <row r="619" spans="1:6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spans="1:6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spans="1:6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spans="1:6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spans="1:6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spans="1:6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spans="1:6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spans="1:6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spans="1:6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spans="1:6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spans="1:6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spans="1:6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spans="1:6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spans="1:6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spans="1:6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spans="1:6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spans="1:6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spans="1:6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spans="1:6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spans="1:6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spans="1:6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spans="1:6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spans="1:6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spans="1:6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spans="1:6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spans="1:6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spans="1:6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spans="1:6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spans="1:6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spans="1:6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spans="1:6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spans="1:6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spans="1:6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spans="1:6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spans="1:6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spans="1:6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spans="1:6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spans="1:6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spans="1:6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spans="1:6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spans="1:6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spans="1:6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spans="1:6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spans="1:6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spans="1:6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</row>
    <row r="664" spans="1:6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</row>
    <row r="665" spans="1: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</row>
    <row r="666" spans="1:6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</row>
    <row r="667" spans="1:6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</row>
    <row r="668" spans="1:6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</row>
    <row r="669" spans="1:6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</row>
    <row r="670" spans="1:6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</row>
    <row r="671" spans="1:6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</row>
    <row r="672" spans="1:6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</row>
    <row r="673" spans="1:6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</row>
    <row r="674" spans="1:6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</row>
    <row r="675" spans="1:6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</row>
    <row r="676" spans="1:6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</row>
    <row r="677" spans="1:6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</row>
    <row r="678" spans="1:6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</row>
    <row r="679" spans="1:6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</row>
    <row r="680" spans="1:6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</row>
    <row r="681" spans="1:6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</row>
    <row r="682" spans="1:6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</row>
    <row r="683" spans="1:6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</row>
    <row r="684" spans="1:6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</row>
    <row r="685" spans="1:6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</row>
    <row r="686" spans="1:6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</row>
    <row r="687" spans="1:6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</row>
    <row r="688" spans="1:6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</row>
    <row r="689" spans="1:6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</row>
    <row r="690" spans="1:6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</row>
    <row r="691" spans="1:6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</row>
    <row r="692" spans="1:6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</row>
    <row r="693" spans="1:6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</row>
    <row r="694" spans="1:6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</row>
    <row r="695" spans="1:6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</row>
    <row r="696" spans="1:6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</row>
    <row r="697" spans="1:6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</row>
    <row r="698" spans="1:6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</row>
    <row r="699" spans="1:6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</row>
    <row r="700" spans="1:6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</row>
    <row r="701" spans="1:6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</row>
    <row r="702" spans="1:6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</row>
    <row r="703" spans="1:6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</row>
    <row r="704" spans="1:6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</row>
    <row r="705" spans="1:6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</row>
    <row r="706" spans="1:6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</row>
    <row r="707" spans="1:6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</row>
    <row r="708" spans="1:6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</row>
    <row r="709" spans="1:6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</row>
    <row r="710" spans="1:6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</row>
    <row r="711" spans="1:6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</row>
    <row r="712" spans="1:6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</row>
    <row r="713" spans="1:6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</row>
    <row r="714" spans="1:6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</row>
    <row r="715" spans="1:6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</row>
    <row r="716" spans="1:6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</row>
    <row r="717" spans="1:6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</row>
    <row r="718" spans="1:6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</row>
    <row r="719" spans="1:6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</row>
    <row r="720" spans="1:6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</row>
    <row r="721" spans="1:6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</row>
    <row r="722" spans="1:6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</row>
    <row r="723" spans="1:6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</row>
    <row r="724" spans="1:6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</row>
    <row r="725" spans="1:6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</row>
    <row r="726" spans="1:6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</row>
    <row r="727" spans="1:6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</row>
    <row r="728" spans="1:6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</row>
    <row r="729" spans="1:6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</row>
    <row r="730" spans="1:6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</row>
    <row r="731" spans="1:6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</row>
    <row r="732" spans="1:6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</row>
    <row r="733" spans="1:6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</row>
    <row r="734" spans="1:6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</row>
    <row r="735" spans="1:6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</row>
    <row r="736" spans="1:6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</row>
    <row r="737" spans="1:6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</row>
    <row r="738" spans="1:6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</row>
    <row r="739" spans="1:6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</row>
    <row r="740" spans="1:6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</row>
    <row r="741" spans="1:6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</row>
    <row r="742" spans="1:6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</row>
    <row r="743" spans="1:6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</row>
    <row r="744" spans="1:6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</row>
    <row r="745" spans="1:6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</row>
    <row r="746" spans="1:6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</row>
    <row r="747" spans="1:6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</row>
    <row r="748" spans="1:6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</row>
    <row r="749" spans="1:6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</row>
    <row r="750" spans="1:6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</row>
    <row r="751" spans="1:6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</row>
    <row r="752" spans="1:6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</row>
    <row r="753" spans="1:6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</row>
    <row r="754" spans="1:6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</row>
    <row r="755" spans="1:6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</row>
    <row r="756" spans="1:6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</row>
    <row r="757" spans="1:6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</row>
    <row r="758" spans="1:6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</row>
    <row r="759" spans="1:6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</row>
    <row r="760" spans="1:6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</row>
    <row r="761" spans="1:6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</row>
    <row r="762" spans="1:6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</row>
    <row r="763" spans="1:6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</row>
    <row r="764" spans="1:6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</row>
    <row r="765" spans="1: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</row>
    <row r="766" spans="1:6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</row>
    <row r="767" spans="1:6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</row>
    <row r="768" spans="1:6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</row>
    <row r="769" spans="1:6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</row>
    <row r="770" spans="1:6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</row>
    <row r="771" spans="1:6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</row>
    <row r="772" spans="1:6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</row>
    <row r="773" spans="1:6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</row>
    <row r="774" spans="1:6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</row>
    <row r="775" spans="1:6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</row>
    <row r="776" spans="1:6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</row>
    <row r="777" spans="1:6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</row>
    <row r="778" spans="1:6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</row>
    <row r="779" spans="1:6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</row>
    <row r="780" spans="1:6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</row>
    <row r="781" spans="1:6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</row>
    <row r="782" spans="1:6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</row>
    <row r="783" spans="1:6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</row>
    <row r="784" spans="1:6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</row>
    <row r="785" spans="1:6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</row>
    <row r="786" spans="1:6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</row>
    <row r="787" spans="1:6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</row>
    <row r="788" spans="1:6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</row>
    <row r="789" spans="1:6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</row>
    <row r="790" spans="1:6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</row>
    <row r="791" spans="1:6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</row>
    <row r="792" spans="1:6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</row>
    <row r="793" spans="1:6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</row>
    <row r="794" spans="1:6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</row>
    <row r="795" spans="1:6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</row>
    <row r="796" spans="1:6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</row>
    <row r="797" spans="1:6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</row>
    <row r="798" spans="1:6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</row>
    <row r="799" spans="1:6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</row>
    <row r="800" spans="1:6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</row>
    <row r="801" spans="1:6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</row>
    <row r="802" spans="1:6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</row>
    <row r="803" spans="1:6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</row>
    <row r="804" spans="1:6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</row>
    <row r="805" spans="1:6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</row>
    <row r="806" spans="1:6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</row>
    <row r="807" spans="1:6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</row>
    <row r="808" spans="1:6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</row>
    <row r="809" spans="1:6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</row>
    <row r="810" spans="1:6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</row>
    <row r="811" spans="1:6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</row>
    <row r="812" spans="1:6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</row>
    <row r="813" spans="1:6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</row>
    <row r="814" spans="1:6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</row>
    <row r="815" spans="1:6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spans="1:6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spans="1:6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</row>
    <row r="818" spans="1:6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spans="1:6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spans="1:6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spans="1:6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spans="1:6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spans="1:6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spans="1:6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spans="1:6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spans="1:6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</row>
    <row r="827" spans="1:6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spans="1:6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</row>
    <row r="829" spans="1:6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spans="1:6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spans="1:6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spans="1:6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</row>
    <row r="833" spans="1:6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spans="1:6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spans="1:6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spans="1:6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spans="1:6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spans="1:6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spans="1:6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spans="1:6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spans="1:6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spans="1:6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spans="1:6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spans="1:6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spans="1:6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spans="1:6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</row>
    <row r="847" spans="1:6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</row>
    <row r="848" spans="1:6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spans="1:6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spans="1:6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spans="1:6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spans="1:6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spans="1:6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spans="1:6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spans="1:6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spans="1:6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spans="1:6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spans="1:6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spans="1:6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spans="1:6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spans="1:6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spans="1:6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spans="1:6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spans="1:6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spans="1: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spans="1:6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spans="1:6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spans="1:6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spans="1:6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spans="1:6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spans="1:6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spans="1:6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spans="1:6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spans="1:6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spans="1:6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spans="1:6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spans="1:6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spans="1:6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spans="1:6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spans="1:6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spans="1:6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spans="1:6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</row>
    <row r="883" spans="1:6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spans="1:6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spans="1:6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spans="1:6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spans="1:6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spans="1:6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spans="1:6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spans="1:6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spans="1:6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spans="1:6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spans="1:6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spans="1:6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spans="1:6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</row>
    <row r="896" spans="1:6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spans="1:6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spans="1:6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spans="1:6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spans="1:6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spans="1:6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spans="1:6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spans="1:6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spans="1:6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spans="1:6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spans="1:6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spans="1:6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spans="1:6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spans="1:6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spans="1:6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</row>
    <row r="911" spans="1:6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spans="1:6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spans="1:6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spans="1:6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</row>
    <row r="915" spans="1:6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</row>
    <row r="916" spans="1:6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spans="1:6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spans="1:6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spans="1:6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spans="1:6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spans="1:6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spans="1:6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</row>
    <row r="923" spans="1:6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spans="1:6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spans="1:6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spans="1:6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spans="1:6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spans="1:6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spans="1:6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spans="1:6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spans="1:6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spans="1:6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spans="1:6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spans="1:6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spans="1:6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spans="1:6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spans="1:6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spans="1:6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spans="1:6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spans="1:6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</row>
    <row r="941" spans="1:6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spans="1:6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spans="1:6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spans="1:6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spans="1:6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spans="1:6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spans="1:6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spans="1:6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</row>
    <row r="949" spans="1:6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</row>
    <row r="950" spans="1:6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spans="1:6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spans="1:6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spans="1:6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spans="1:6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spans="1:6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spans="1:6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spans="1:6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spans="1:6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spans="1:6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spans="1:6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spans="1:6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spans="1:6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spans="1:6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spans="1:6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spans="1: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spans="1:6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spans="1:6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spans="1:6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spans="1:6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spans="1:6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spans="1:6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spans="1:6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spans="1:6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spans="1:6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spans="1:6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spans="1:6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spans="1:6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spans="1:6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spans="1:6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spans="1:6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spans="1:6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</row>
    <row r="982" spans="1:6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spans="1:6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spans="1:6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spans="1:6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spans="1:6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spans="1:6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spans="1:6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spans="1:6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spans="1:6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</row>
    <row r="991" spans="1:6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spans="1:65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spans="1:65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spans="1:65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spans="1:6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spans="1:65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spans="1:65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spans="1:65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spans="1:65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spans="1:65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</sheetData>
  <autoFilter ref="C119:K154" xr:uid="{00000000-0009-0000-0000-000004000000}"/>
  <mergeCells count="14">
    <mergeCell ref="E85:H85"/>
    <mergeCell ref="D20:H20"/>
    <mergeCell ref="L2:V2"/>
    <mergeCell ref="E7:H7"/>
    <mergeCell ref="E9:H9"/>
    <mergeCell ref="E11:H11"/>
    <mergeCell ref="E29:H29"/>
    <mergeCell ref="J16:K16"/>
    <mergeCell ref="J17:K17"/>
    <mergeCell ref="E87:H87"/>
    <mergeCell ref="E89:H89"/>
    <mergeCell ref="E108:H108"/>
    <mergeCell ref="E110:H110"/>
    <mergeCell ref="E112:H112"/>
  </mergeCells>
  <pageMargins left="0.39374999999999999" right="0.39374999999999999" top="0.39374999999999999" bottom="0.39374999999999999" header="0" footer="0"/>
  <pageSetup paperSize="9" orientation="portrait"/>
  <headerFooter>
    <oddFooter>&amp;CStrana &amp;P z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M1000"/>
  <sheetViews>
    <sheetView showGridLines="0" topLeftCell="A92" workbookViewId="0">
      <selection activeCell="I121" sqref="I121"/>
    </sheetView>
  </sheetViews>
  <sheetFormatPr defaultColWidth="16.83203125" defaultRowHeight="15" customHeight="1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 customWidth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 customWidth="1"/>
  </cols>
  <sheetData>
    <row r="1" spans="1:65" ht="11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pans="1:65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187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3" t="s">
        <v>97</v>
      </c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spans="1:65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" t="s">
        <v>81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spans="1:65" ht="24.75" customHeight="1">
      <c r="A4" s="2"/>
      <c r="B4" s="6"/>
      <c r="C4" s="2"/>
      <c r="D4" s="7" t="s">
        <v>122</v>
      </c>
      <c r="E4" s="2"/>
      <c r="F4" s="2"/>
      <c r="G4" s="2"/>
      <c r="H4" s="2"/>
      <c r="I4" s="2"/>
      <c r="J4" s="2"/>
      <c r="K4" s="2"/>
      <c r="L4" s="6"/>
      <c r="M4" s="83" t="s">
        <v>10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3" t="s">
        <v>4</v>
      </c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65" ht="6.75" customHeight="1">
      <c r="A5" s="2"/>
      <c r="B5" s="6"/>
      <c r="C5" s="2"/>
      <c r="D5" s="2"/>
      <c r="E5" s="2"/>
      <c r="F5" s="2"/>
      <c r="G5" s="2"/>
      <c r="H5" s="2"/>
      <c r="I5" s="2"/>
      <c r="J5" s="2"/>
      <c r="K5" s="2"/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65" ht="12" customHeight="1">
      <c r="A6" s="2"/>
      <c r="B6" s="6"/>
      <c r="C6" s="2"/>
      <c r="D6" s="12" t="s">
        <v>14</v>
      </c>
      <c r="E6" s="2"/>
      <c r="F6" s="2"/>
      <c r="G6" s="2"/>
      <c r="H6" s="2"/>
      <c r="I6" s="2"/>
      <c r="J6" s="2"/>
      <c r="K6" s="2"/>
      <c r="L6" s="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65" ht="16.5" customHeight="1">
      <c r="A7" s="2"/>
      <c r="B7" s="6"/>
      <c r="C7" s="2"/>
      <c r="D7" s="2"/>
      <c r="E7" s="196" t="str">
        <f>'Rekapitulace stavby'!K6</f>
        <v>Laboratoř betonu a mechaniky zemin</v>
      </c>
      <c r="F7" s="166"/>
      <c r="G7" s="166"/>
      <c r="H7" s="166"/>
      <c r="I7" s="2"/>
      <c r="J7" s="2"/>
      <c r="K7" s="2"/>
      <c r="L7" s="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65" ht="12" customHeight="1">
      <c r="A8" s="2"/>
      <c r="B8" s="6"/>
      <c r="C8" s="2"/>
      <c r="D8" s="12" t="s">
        <v>123</v>
      </c>
      <c r="E8" s="2"/>
      <c r="F8" s="2"/>
      <c r="G8" s="2"/>
      <c r="H8" s="2"/>
      <c r="I8" s="2"/>
      <c r="J8" s="2"/>
      <c r="K8" s="2"/>
      <c r="L8" s="6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</row>
    <row r="9" spans="1:65" ht="16.5" customHeight="1">
      <c r="A9" s="16"/>
      <c r="B9" s="17"/>
      <c r="C9" s="16"/>
      <c r="D9" s="16"/>
      <c r="E9" s="196" t="s">
        <v>453</v>
      </c>
      <c r="F9" s="166"/>
      <c r="G9" s="166"/>
      <c r="H9" s="166"/>
      <c r="I9" s="16"/>
      <c r="J9" s="16"/>
      <c r="K9" s="16"/>
      <c r="L9" s="17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</row>
    <row r="10" spans="1:65" ht="12" customHeight="1">
      <c r="A10" s="16"/>
      <c r="B10" s="17"/>
      <c r="C10" s="16"/>
      <c r="D10" s="12" t="s">
        <v>454</v>
      </c>
      <c r="E10" s="16"/>
      <c r="F10" s="16"/>
      <c r="G10" s="16"/>
      <c r="H10" s="16"/>
      <c r="I10" s="16"/>
      <c r="J10" s="16"/>
      <c r="K10" s="16"/>
      <c r="L10" s="17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</row>
    <row r="11" spans="1:65" ht="16.5" customHeight="1">
      <c r="A11" s="16"/>
      <c r="B11" s="17"/>
      <c r="C11" s="16"/>
      <c r="D11" s="16"/>
      <c r="E11" s="172" t="s">
        <v>864</v>
      </c>
      <c r="F11" s="166"/>
      <c r="G11" s="166"/>
      <c r="H11" s="166"/>
      <c r="I11" s="16"/>
      <c r="J11" s="16"/>
      <c r="K11" s="16"/>
      <c r="L11" s="17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</row>
    <row r="12" spans="1:65" ht="11.25">
      <c r="A12" s="16"/>
      <c r="B12" s="17"/>
      <c r="C12" s="16"/>
      <c r="D12" s="16"/>
      <c r="E12" s="16"/>
      <c r="F12" s="16"/>
      <c r="G12" s="16"/>
      <c r="H12" s="16"/>
      <c r="I12" s="16"/>
      <c r="J12" s="16"/>
      <c r="K12" s="16"/>
      <c r="L12" s="17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</row>
    <row r="13" spans="1:65" ht="12" customHeight="1">
      <c r="A13" s="16"/>
      <c r="B13" s="17"/>
      <c r="C13" s="16"/>
      <c r="D13" s="12" t="s">
        <v>15</v>
      </c>
      <c r="E13" s="16"/>
      <c r="F13" s="10" t="s">
        <v>1</v>
      </c>
      <c r="G13" s="16"/>
      <c r="H13" s="16"/>
      <c r="I13" s="12" t="s">
        <v>16</v>
      </c>
      <c r="J13" s="10" t="s">
        <v>1</v>
      </c>
      <c r="K13" s="16"/>
      <c r="L13" s="17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</row>
    <row r="14" spans="1:65" ht="12" customHeight="1">
      <c r="A14" s="16"/>
      <c r="B14" s="17"/>
      <c r="C14" s="16"/>
      <c r="D14" s="12" t="s">
        <v>17</v>
      </c>
      <c r="E14" s="16"/>
      <c r="F14" s="10" t="s">
        <v>18</v>
      </c>
      <c r="G14" s="16"/>
      <c r="H14" s="16"/>
      <c r="I14" s="12" t="s">
        <v>19</v>
      </c>
      <c r="J14" s="40"/>
      <c r="K14" s="16"/>
      <c r="L14" s="17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</row>
    <row r="15" spans="1:65" ht="10.5" customHeight="1">
      <c r="A15" s="16"/>
      <c r="B15" s="17"/>
      <c r="C15" s="16"/>
      <c r="D15" s="16"/>
      <c r="E15" s="16"/>
      <c r="F15" s="16"/>
      <c r="G15" s="16"/>
      <c r="H15" s="16"/>
      <c r="I15" s="16"/>
      <c r="J15" s="16"/>
      <c r="K15" s="16"/>
      <c r="L15" s="17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</row>
    <row r="16" spans="1:65" ht="12" customHeight="1">
      <c r="A16" s="16"/>
      <c r="B16" s="17"/>
      <c r="C16" s="16"/>
      <c r="D16" s="160" t="s">
        <v>20</v>
      </c>
      <c r="E16" s="161"/>
      <c r="F16" s="161"/>
      <c r="G16" s="161"/>
      <c r="H16" s="161"/>
      <c r="I16" s="160" t="s">
        <v>21</v>
      </c>
      <c r="J16" s="199">
        <v>49314785</v>
      </c>
      <c r="K16" s="199"/>
      <c r="L16" s="17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</row>
    <row r="17" spans="1:65" ht="18" customHeight="1">
      <c r="A17" s="16"/>
      <c r="B17" s="17"/>
      <c r="C17" s="16"/>
      <c r="D17" s="161"/>
      <c r="E17" s="162" t="s">
        <v>946</v>
      </c>
      <c r="F17" s="161"/>
      <c r="G17" s="161"/>
      <c r="H17" s="161"/>
      <c r="I17" s="160" t="s">
        <v>22</v>
      </c>
      <c r="J17" s="199" t="s">
        <v>947</v>
      </c>
      <c r="K17" s="199"/>
      <c r="L17" s="17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</row>
    <row r="18" spans="1:65" ht="6.75" customHeight="1">
      <c r="A18" s="16"/>
      <c r="B18" s="17"/>
      <c r="C18" s="16"/>
      <c r="D18" s="161"/>
      <c r="E18" s="161"/>
      <c r="F18" s="161"/>
      <c r="G18" s="161"/>
      <c r="H18" s="161"/>
      <c r="I18" s="161"/>
      <c r="J18" s="161"/>
      <c r="K18" s="161"/>
      <c r="L18" s="17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</row>
    <row r="19" spans="1:65" ht="12" customHeight="1">
      <c r="A19" s="16"/>
      <c r="B19" s="17"/>
      <c r="C19" s="16"/>
      <c r="D19" s="160" t="s">
        <v>23</v>
      </c>
      <c r="E19" s="161"/>
      <c r="F19" s="161"/>
      <c r="G19" s="161"/>
      <c r="H19" s="161"/>
      <c r="I19" s="160" t="s">
        <v>21</v>
      </c>
      <c r="J19" s="162" t="str">
        <f>'Rekapitulace stavby'!AM13</f>
        <v>Vyplň</v>
      </c>
      <c r="K19" s="161"/>
      <c r="L19" s="17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</row>
    <row r="20" spans="1:65" ht="18" customHeight="1">
      <c r="A20" s="16"/>
      <c r="B20" s="17"/>
      <c r="C20" s="16"/>
      <c r="D20" s="197" t="str">
        <f>'Rekapitulace stavby'!D14</f>
        <v>Vyplň</v>
      </c>
      <c r="E20" s="198"/>
      <c r="F20" s="198"/>
      <c r="G20" s="198"/>
      <c r="H20" s="198"/>
      <c r="I20" s="160" t="s">
        <v>22</v>
      </c>
      <c r="J20" s="162" t="str">
        <f>'Rekapitulace stavby'!AM14</f>
        <v>Vyplň</v>
      </c>
      <c r="K20" s="161"/>
      <c r="L20" s="17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</row>
    <row r="21" spans="1:65" ht="6.75" customHeight="1">
      <c r="A21" s="16"/>
      <c r="B21" s="17"/>
      <c r="C21" s="16"/>
      <c r="D21" s="16"/>
      <c r="E21" s="16"/>
      <c r="F21" s="16"/>
      <c r="G21" s="16"/>
      <c r="H21" s="16"/>
      <c r="I21" s="16"/>
      <c r="J21" s="16"/>
      <c r="K21" s="16"/>
      <c r="L21" s="17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</row>
    <row r="22" spans="1:65" ht="12" customHeight="1">
      <c r="A22" s="16"/>
      <c r="B22" s="17"/>
      <c r="C22" s="16"/>
      <c r="D22" s="12" t="s">
        <v>25</v>
      </c>
      <c r="E22" s="16"/>
      <c r="F22" s="16"/>
      <c r="G22" s="16"/>
      <c r="H22" s="16"/>
      <c r="I22" s="12" t="s">
        <v>21</v>
      </c>
      <c r="J22" s="10" t="str">
        <f>IF('Rekapitulace stavby'!AN16="","",'Rekapitulace stavby'!AN16)</f>
        <v/>
      </c>
      <c r="K22" s="16"/>
      <c r="L22" s="17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</row>
    <row r="23" spans="1:65" ht="18" customHeight="1">
      <c r="A23" s="16"/>
      <c r="B23" s="17"/>
      <c r="C23" s="16"/>
      <c r="D23" s="16"/>
      <c r="E23" s="10" t="str">
        <f>IF('Rekapitulace stavby'!E17="","",'Rekapitulace stavby'!E17)</f>
        <v xml:space="preserve"> </v>
      </c>
      <c r="F23" s="16"/>
      <c r="G23" s="16"/>
      <c r="H23" s="16"/>
      <c r="I23" s="12" t="s">
        <v>22</v>
      </c>
      <c r="J23" s="10" t="str">
        <f>IF('Rekapitulace stavby'!AN17="","",'Rekapitulace stavby'!AN17)</f>
        <v/>
      </c>
      <c r="K23" s="16"/>
      <c r="L23" s="17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</row>
    <row r="24" spans="1:65" ht="6.75" customHeight="1">
      <c r="A24" s="16"/>
      <c r="B24" s="17"/>
      <c r="C24" s="16"/>
      <c r="D24" s="16"/>
      <c r="E24" s="16"/>
      <c r="F24" s="16"/>
      <c r="G24" s="16"/>
      <c r="H24" s="16"/>
      <c r="I24" s="16"/>
      <c r="J24" s="16"/>
      <c r="K24" s="16"/>
      <c r="L24" s="17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</row>
    <row r="25" spans="1:65" ht="12" customHeight="1">
      <c r="A25" s="16"/>
      <c r="B25" s="17"/>
      <c r="C25" s="16"/>
      <c r="D25" s="12" t="s">
        <v>27</v>
      </c>
      <c r="E25" s="16"/>
      <c r="F25" s="16"/>
      <c r="G25" s="16"/>
      <c r="H25" s="16"/>
      <c r="I25" s="12" t="s">
        <v>21</v>
      </c>
      <c r="J25" s="10" t="str">
        <f>IF('Rekapitulace stavby'!AN19="","",'Rekapitulace stavby'!AN19)</f>
        <v/>
      </c>
      <c r="K25" s="16"/>
      <c r="L25" s="17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</row>
    <row r="26" spans="1:65" ht="18" customHeight="1">
      <c r="A26" s="16"/>
      <c r="B26" s="17"/>
      <c r="C26" s="16"/>
      <c r="D26" s="16"/>
      <c r="E26" s="10" t="str">
        <f>IF('Rekapitulace stavby'!E20="","",'Rekapitulace stavby'!E20)</f>
        <v xml:space="preserve"> </v>
      </c>
      <c r="F26" s="16"/>
      <c r="G26" s="16"/>
      <c r="H26" s="16"/>
      <c r="I26" s="12" t="s">
        <v>22</v>
      </c>
      <c r="J26" s="10" t="str">
        <f>IF('Rekapitulace stavby'!AN20="","",'Rekapitulace stavby'!AN20)</f>
        <v/>
      </c>
      <c r="K26" s="16"/>
      <c r="L26" s="17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</row>
    <row r="27" spans="1:65" ht="6.75" customHeight="1">
      <c r="A27" s="16"/>
      <c r="B27" s="17"/>
      <c r="C27" s="16"/>
      <c r="D27" s="16"/>
      <c r="E27" s="16"/>
      <c r="F27" s="16"/>
      <c r="G27" s="16"/>
      <c r="H27" s="16"/>
      <c r="I27" s="16"/>
      <c r="J27" s="16"/>
      <c r="K27" s="16"/>
      <c r="L27" s="17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</row>
    <row r="28" spans="1:65" ht="12" customHeight="1">
      <c r="A28" s="16"/>
      <c r="B28" s="17"/>
      <c r="C28" s="16"/>
      <c r="D28" s="12" t="s">
        <v>28</v>
      </c>
      <c r="E28" s="16"/>
      <c r="F28" s="16"/>
      <c r="G28" s="16"/>
      <c r="H28" s="16"/>
      <c r="I28" s="16"/>
      <c r="J28" s="16"/>
      <c r="K28" s="16"/>
      <c r="L28" s="17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</row>
    <row r="29" spans="1:65" ht="16.5" customHeight="1">
      <c r="A29" s="84"/>
      <c r="B29" s="85"/>
      <c r="C29" s="84"/>
      <c r="D29" s="84"/>
      <c r="E29" s="190" t="s">
        <v>1</v>
      </c>
      <c r="F29" s="166"/>
      <c r="G29" s="166"/>
      <c r="H29" s="166"/>
      <c r="I29" s="84"/>
      <c r="J29" s="84"/>
      <c r="K29" s="84"/>
      <c r="L29" s="85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</row>
    <row r="30" spans="1:65" ht="6.75" customHeight="1">
      <c r="A30" s="16"/>
      <c r="B30" s="17"/>
      <c r="C30" s="16"/>
      <c r="D30" s="16"/>
      <c r="E30" s="16"/>
      <c r="F30" s="16"/>
      <c r="G30" s="16"/>
      <c r="H30" s="16"/>
      <c r="I30" s="16"/>
      <c r="J30" s="16"/>
      <c r="K30" s="16"/>
      <c r="L30" s="17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</row>
    <row r="31" spans="1:65" ht="6.75" customHeight="1">
      <c r="A31" s="16"/>
      <c r="B31" s="17"/>
      <c r="C31" s="16"/>
      <c r="D31" s="41"/>
      <c r="E31" s="41"/>
      <c r="F31" s="41"/>
      <c r="G31" s="41"/>
      <c r="H31" s="41"/>
      <c r="I31" s="41"/>
      <c r="J31" s="41"/>
      <c r="K31" s="41"/>
      <c r="L31" s="17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</row>
    <row r="32" spans="1:65" ht="24.75" customHeight="1">
      <c r="A32" s="16"/>
      <c r="B32" s="17"/>
      <c r="C32" s="16"/>
      <c r="D32" s="86" t="s">
        <v>30</v>
      </c>
      <c r="E32" s="16"/>
      <c r="F32" s="16"/>
      <c r="G32" s="16"/>
      <c r="H32" s="16"/>
      <c r="I32" s="16"/>
      <c r="J32" s="54">
        <f>ROUND(J120, 2)</f>
        <v>0</v>
      </c>
      <c r="K32" s="16"/>
      <c r="L32" s="17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</row>
    <row r="33" spans="1:65" ht="6.75" customHeight="1">
      <c r="A33" s="16"/>
      <c r="B33" s="17"/>
      <c r="C33" s="16"/>
      <c r="D33" s="41"/>
      <c r="E33" s="41"/>
      <c r="F33" s="41"/>
      <c r="G33" s="41"/>
      <c r="H33" s="41"/>
      <c r="I33" s="41"/>
      <c r="J33" s="41"/>
      <c r="K33" s="41"/>
      <c r="L33" s="17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</row>
    <row r="34" spans="1:65" ht="14.25" customHeight="1">
      <c r="A34" s="16"/>
      <c r="B34" s="17"/>
      <c r="C34" s="16"/>
      <c r="D34" s="16"/>
      <c r="E34" s="16"/>
      <c r="F34" s="20" t="s">
        <v>32</v>
      </c>
      <c r="G34" s="16"/>
      <c r="H34" s="16"/>
      <c r="I34" s="20" t="s">
        <v>31</v>
      </c>
      <c r="J34" s="20" t="s">
        <v>33</v>
      </c>
      <c r="K34" s="16"/>
      <c r="L34" s="17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</row>
    <row r="35" spans="1:65" ht="14.25" customHeight="1">
      <c r="A35" s="16"/>
      <c r="B35" s="17"/>
      <c r="C35" s="16"/>
      <c r="D35" s="87" t="s">
        <v>34</v>
      </c>
      <c r="E35" s="12" t="s">
        <v>35</v>
      </c>
      <c r="F35" s="76">
        <f>ROUND((SUM(BE120:BE127)),  2)</f>
        <v>0</v>
      </c>
      <c r="G35" s="16"/>
      <c r="H35" s="16"/>
      <c r="I35" s="88">
        <v>0.21</v>
      </c>
      <c r="J35" s="76">
        <f>ROUND(((SUM(BE120:BE127))*I35),  2)</f>
        <v>0</v>
      </c>
      <c r="K35" s="16"/>
      <c r="L35" s="17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</row>
    <row r="36" spans="1:65" ht="14.25" customHeight="1">
      <c r="A36" s="16"/>
      <c r="B36" s="17"/>
      <c r="C36" s="16"/>
      <c r="D36" s="16"/>
      <c r="E36" s="12" t="s">
        <v>36</v>
      </c>
      <c r="F36" s="76">
        <f>ROUND((SUM(BF120:BF127)),  2)</f>
        <v>0</v>
      </c>
      <c r="G36" s="16"/>
      <c r="H36" s="16"/>
      <c r="I36" s="88">
        <v>0.12</v>
      </c>
      <c r="J36" s="76">
        <f>ROUND(((SUM(BF120:BF127))*I36),  2)</f>
        <v>0</v>
      </c>
      <c r="K36" s="16"/>
      <c r="L36" s="17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</row>
    <row r="37" spans="1:65" ht="14.25" hidden="1" customHeight="1">
      <c r="A37" s="16"/>
      <c r="B37" s="17"/>
      <c r="C37" s="16"/>
      <c r="D37" s="16"/>
      <c r="E37" s="12" t="s">
        <v>37</v>
      </c>
      <c r="F37" s="76">
        <f>ROUND((SUM(BG120:BG127)),  2)</f>
        <v>0</v>
      </c>
      <c r="G37" s="16"/>
      <c r="H37" s="16"/>
      <c r="I37" s="88">
        <v>0.21</v>
      </c>
      <c r="J37" s="76">
        <f t="shared" ref="J37:J39" si="0">0</f>
        <v>0</v>
      </c>
      <c r="K37" s="16"/>
      <c r="L37" s="17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</row>
    <row r="38" spans="1:65" ht="14.25" hidden="1" customHeight="1">
      <c r="A38" s="16"/>
      <c r="B38" s="17"/>
      <c r="C38" s="16"/>
      <c r="D38" s="16"/>
      <c r="E38" s="12" t="s">
        <v>38</v>
      </c>
      <c r="F38" s="76">
        <f>ROUND((SUM(BH120:BH127)),  2)</f>
        <v>0</v>
      </c>
      <c r="G38" s="16"/>
      <c r="H38" s="16"/>
      <c r="I38" s="88">
        <v>0.12</v>
      </c>
      <c r="J38" s="76">
        <f t="shared" si="0"/>
        <v>0</v>
      </c>
      <c r="K38" s="16"/>
      <c r="L38" s="17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</row>
    <row r="39" spans="1:65" ht="14.25" hidden="1" customHeight="1">
      <c r="A39" s="16"/>
      <c r="B39" s="17"/>
      <c r="C39" s="16"/>
      <c r="D39" s="16"/>
      <c r="E39" s="12" t="s">
        <v>39</v>
      </c>
      <c r="F39" s="76">
        <f>ROUND((SUM(BI120:BI127)),  2)</f>
        <v>0</v>
      </c>
      <c r="G39" s="16"/>
      <c r="H39" s="16"/>
      <c r="I39" s="88">
        <v>0</v>
      </c>
      <c r="J39" s="76">
        <f t="shared" si="0"/>
        <v>0</v>
      </c>
      <c r="K39" s="16"/>
      <c r="L39" s="17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</row>
    <row r="40" spans="1:65" ht="6.75" customHeight="1">
      <c r="A40" s="16"/>
      <c r="B40" s="17"/>
      <c r="C40" s="16"/>
      <c r="D40" s="16"/>
      <c r="E40" s="16"/>
      <c r="F40" s="16"/>
      <c r="G40" s="16"/>
      <c r="H40" s="16"/>
      <c r="I40" s="16"/>
      <c r="J40" s="16"/>
      <c r="K40" s="16"/>
      <c r="L40" s="17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spans="1:65" ht="24.75" customHeight="1">
      <c r="A41" s="16"/>
      <c r="B41" s="17"/>
      <c r="C41" s="89"/>
      <c r="D41" s="90" t="s">
        <v>40</v>
      </c>
      <c r="E41" s="44"/>
      <c r="F41" s="44"/>
      <c r="G41" s="91" t="s">
        <v>41</v>
      </c>
      <c r="H41" s="92" t="s">
        <v>42</v>
      </c>
      <c r="I41" s="44"/>
      <c r="J41" s="93">
        <f>SUM(J32:J39)</f>
        <v>0</v>
      </c>
      <c r="K41" s="94"/>
      <c r="L41" s="17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</row>
    <row r="42" spans="1:65" ht="14.25" customHeight="1">
      <c r="A42" s="16"/>
      <c r="B42" s="17"/>
      <c r="C42" s="16"/>
      <c r="D42" s="16"/>
      <c r="E42" s="16"/>
      <c r="F42" s="16"/>
      <c r="G42" s="16"/>
      <c r="H42" s="16"/>
      <c r="I42" s="16"/>
      <c r="J42" s="16"/>
      <c r="K42" s="16"/>
      <c r="L42" s="17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</row>
    <row r="43" spans="1:65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ht="14.25" customHeight="1">
      <c r="A49" s="2"/>
      <c r="B49" s="6"/>
      <c r="C49" s="2"/>
      <c r="D49" s="2"/>
      <c r="E49" s="2"/>
      <c r="F49" s="2"/>
      <c r="G49" s="2"/>
      <c r="H49" s="2"/>
      <c r="I49" s="2"/>
      <c r="J49" s="2"/>
      <c r="K49" s="2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ht="14.25" customHeight="1">
      <c r="A50" s="16"/>
      <c r="B50" s="17"/>
      <c r="C50" s="16"/>
      <c r="D50" s="27" t="s">
        <v>43</v>
      </c>
      <c r="E50" s="28"/>
      <c r="F50" s="28"/>
      <c r="G50" s="27" t="s">
        <v>44</v>
      </c>
      <c r="H50" s="28"/>
      <c r="I50" s="28"/>
      <c r="J50" s="28"/>
      <c r="K50" s="28"/>
      <c r="L50" s="17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</row>
    <row r="51" spans="1:65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ht="15.75" customHeight="1">
      <c r="A60" s="2"/>
      <c r="B60" s="6"/>
      <c r="C60" s="2"/>
      <c r="D60" s="2"/>
      <c r="E60" s="2"/>
      <c r="F60" s="2"/>
      <c r="G60" s="2"/>
      <c r="H60" s="2"/>
      <c r="I60" s="2"/>
      <c r="J60" s="2"/>
      <c r="K60" s="2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ht="15.75" customHeight="1">
      <c r="A61" s="16"/>
      <c r="B61" s="17"/>
      <c r="C61" s="16"/>
      <c r="D61" s="29" t="s">
        <v>45</v>
      </c>
      <c r="E61" s="19"/>
      <c r="F61" s="95" t="s">
        <v>46</v>
      </c>
      <c r="G61" s="29" t="s">
        <v>45</v>
      </c>
      <c r="H61" s="19"/>
      <c r="I61" s="19"/>
      <c r="J61" s="96" t="s">
        <v>46</v>
      </c>
      <c r="K61" s="19"/>
      <c r="L61" s="17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</row>
    <row r="62" spans="1:65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ht="15.75" customHeight="1">
      <c r="A64" s="2"/>
      <c r="B64" s="6"/>
      <c r="C64" s="2"/>
      <c r="D64" s="2"/>
      <c r="E64" s="2"/>
      <c r="F64" s="2"/>
      <c r="G64" s="2"/>
      <c r="H64" s="2"/>
      <c r="I64" s="2"/>
      <c r="J64" s="2"/>
      <c r="K64" s="2"/>
      <c r="L64" s="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ht="15.75" customHeight="1">
      <c r="A65" s="16"/>
      <c r="B65" s="17"/>
      <c r="C65" s="16"/>
      <c r="D65" s="27" t="s">
        <v>47</v>
      </c>
      <c r="E65" s="28"/>
      <c r="F65" s="28"/>
      <c r="G65" s="27" t="s">
        <v>48</v>
      </c>
      <c r="H65" s="28"/>
      <c r="I65" s="28"/>
      <c r="J65" s="28"/>
      <c r="K65" s="28"/>
      <c r="L65" s="17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</row>
    <row r="66" spans="1:65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ht="15.75" customHeight="1">
      <c r="A75" s="2"/>
      <c r="B75" s="6"/>
      <c r="C75" s="2"/>
      <c r="D75" s="2"/>
      <c r="E75" s="2"/>
      <c r="F75" s="2"/>
      <c r="G75" s="2"/>
      <c r="H75" s="2"/>
      <c r="I75" s="2"/>
      <c r="J75" s="2"/>
      <c r="K75" s="2"/>
      <c r="L75" s="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ht="15.75" customHeight="1">
      <c r="A76" s="16"/>
      <c r="B76" s="17"/>
      <c r="C76" s="16"/>
      <c r="D76" s="29" t="s">
        <v>45</v>
      </c>
      <c r="E76" s="19"/>
      <c r="F76" s="95" t="s">
        <v>46</v>
      </c>
      <c r="G76" s="29" t="s">
        <v>45</v>
      </c>
      <c r="H76" s="19"/>
      <c r="I76" s="19"/>
      <c r="J76" s="96" t="s">
        <v>46</v>
      </c>
      <c r="K76" s="19"/>
      <c r="L76" s="17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</row>
    <row r="77" spans="1:65" ht="14.25" customHeight="1">
      <c r="A77" s="16"/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17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</row>
    <row r="78" spans="1:65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ht="6.75" customHeight="1">
      <c r="A81" s="16"/>
      <c r="B81" s="32"/>
      <c r="C81" s="33"/>
      <c r="D81" s="33"/>
      <c r="E81" s="33"/>
      <c r="F81" s="33"/>
      <c r="G81" s="33"/>
      <c r="H81" s="33"/>
      <c r="I81" s="33"/>
      <c r="J81" s="33"/>
      <c r="K81" s="33"/>
      <c r="L81" s="17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</row>
    <row r="82" spans="1:65" ht="24.75" customHeight="1">
      <c r="A82" s="16"/>
      <c r="B82" s="17"/>
      <c r="C82" s="7" t="s">
        <v>125</v>
      </c>
      <c r="D82" s="16"/>
      <c r="E82" s="16"/>
      <c r="F82" s="16"/>
      <c r="G82" s="16"/>
      <c r="H82" s="16"/>
      <c r="I82" s="16"/>
      <c r="J82" s="16"/>
      <c r="K82" s="16"/>
      <c r="L82" s="17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</row>
    <row r="83" spans="1:65" ht="6.75" customHeight="1">
      <c r="A83" s="16"/>
      <c r="B83" s="17"/>
      <c r="C83" s="16"/>
      <c r="D83" s="16"/>
      <c r="E83" s="16"/>
      <c r="F83" s="16"/>
      <c r="G83" s="16"/>
      <c r="H83" s="16"/>
      <c r="I83" s="16"/>
      <c r="J83" s="16"/>
      <c r="K83" s="16"/>
      <c r="L83" s="17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</row>
    <row r="84" spans="1:65" ht="12" customHeight="1">
      <c r="A84" s="16"/>
      <c r="B84" s="17"/>
      <c r="C84" s="12" t="s">
        <v>14</v>
      </c>
      <c r="D84" s="16"/>
      <c r="E84" s="16"/>
      <c r="F84" s="16"/>
      <c r="G84" s="16"/>
      <c r="H84" s="16"/>
      <c r="I84" s="16"/>
      <c r="J84" s="16"/>
      <c r="K84" s="16"/>
      <c r="L84" s="17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</row>
    <row r="85" spans="1:65" ht="16.5" customHeight="1">
      <c r="A85" s="16"/>
      <c r="B85" s="17"/>
      <c r="C85" s="16"/>
      <c r="D85" s="16"/>
      <c r="E85" s="196" t="str">
        <f>E7</f>
        <v>Laboratoř betonu a mechaniky zemin</v>
      </c>
      <c r="F85" s="166"/>
      <c r="G85" s="166"/>
      <c r="H85" s="166"/>
      <c r="I85" s="16"/>
      <c r="J85" s="16"/>
      <c r="K85" s="16"/>
      <c r="L85" s="17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</row>
    <row r="86" spans="1:65" ht="12" customHeight="1">
      <c r="A86" s="2"/>
      <c r="B86" s="6"/>
      <c r="C86" s="12" t="s">
        <v>123</v>
      </c>
      <c r="D86" s="2"/>
      <c r="E86" s="2"/>
      <c r="F86" s="2"/>
      <c r="G86" s="2"/>
      <c r="H86" s="2"/>
      <c r="I86" s="2"/>
      <c r="J86" s="2"/>
      <c r="K86" s="2"/>
      <c r="L86" s="6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</row>
    <row r="87" spans="1:65" ht="16.5" customHeight="1">
      <c r="A87" s="16"/>
      <c r="B87" s="17"/>
      <c r="C87" s="16"/>
      <c r="D87" s="16"/>
      <c r="E87" s="196" t="s">
        <v>453</v>
      </c>
      <c r="F87" s="166"/>
      <c r="G87" s="166"/>
      <c r="H87" s="166"/>
      <c r="I87" s="16"/>
      <c r="J87" s="16"/>
      <c r="K87" s="16"/>
      <c r="L87" s="17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</row>
    <row r="88" spans="1:65" ht="12" customHeight="1">
      <c r="A88" s="16"/>
      <c r="B88" s="17"/>
      <c r="C88" s="12" t="s">
        <v>454</v>
      </c>
      <c r="D88" s="16"/>
      <c r="E88" s="16"/>
      <c r="F88" s="16"/>
      <c r="G88" s="16"/>
      <c r="H88" s="16"/>
      <c r="I88" s="16"/>
      <c r="J88" s="16"/>
      <c r="K88" s="16"/>
      <c r="L88" s="17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</row>
    <row r="89" spans="1:65" ht="16.5" customHeight="1">
      <c r="A89" s="16"/>
      <c r="B89" s="17"/>
      <c r="C89" s="16"/>
      <c r="D89" s="16"/>
      <c r="E89" s="172" t="str">
        <f>E11</f>
        <v>02.4 - Obklad Heraklit</v>
      </c>
      <c r="F89" s="166"/>
      <c r="G89" s="166"/>
      <c r="H89" s="166"/>
      <c r="I89" s="16"/>
      <c r="J89" s="16"/>
      <c r="K89" s="16"/>
      <c r="L89" s="17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</row>
    <row r="90" spans="1:65" ht="6.75" customHeight="1">
      <c r="A90" s="16"/>
      <c r="B90" s="17"/>
      <c r="C90" s="16"/>
      <c r="D90" s="16"/>
      <c r="E90" s="16"/>
      <c r="F90" s="16"/>
      <c r="G90" s="16"/>
      <c r="H90" s="16"/>
      <c r="I90" s="16"/>
      <c r="J90" s="16"/>
      <c r="K90" s="16"/>
      <c r="L90" s="17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</row>
    <row r="91" spans="1:65" ht="12" customHeight="1">
      <c r="A91" s="16"/>
      <c r="B91" s="17"/>
      <c r="C91" s="12" t="s">
        <v>17</v>
      </c>
      <c r="D91" s="16"/>
      <c r="E91" s="16"/>
      <c r="F91" s="10" t="str">
        <f>F14</f>
        <v xml:space="preserve"> </v>
      </c>
      <c r="G91" s="16"/>
      <c r="H91" s="16"/>
      <c r="I91" s="12" t="s">
        <v>19</v>
      </c>
      <c r="J91" s="40" t="str">
        <f>IF(J14="","",J14)</f>
        <v/>
      </c>
      <c r="K91" s="16"/>
      <c r="L91" s="17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</row>
    <row r="92" spans="1:65" ht="6.75" customHeight="1">
      <c r="A92" s="16"/>
      <c r="B92" s="17"/>
      <c r="C92" s="16"/>
      <c r="D92" s="16"/>
      <c r="E92" s="16"/>
      <c r="F92" s="16"/>
      <c r="G92" s="16"/>
      <c r="H92" s="16"/>
      <c r="I92" s="16"/>
      <c r="J92" s="16"/>
      <c r="K92" s="16"/>
      <c r="L92" s="17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</row>
    <row r="93" spans="1:65" ht="15" customHeight="1">
      <c r="A93" s="16"/>
      <c r="B93" s="17"/>
      <c r="C93" s="12" t="s">
        <v>20</v>
      </c>
      <c r="D93" s="16"/>
      <c r="E93" s="16"/>
      <c r="F93" s="10" t="str">
        <f>E17</f>
        <v>SŠS Vysoké Mýto. Komenského 1, 566 01 Vysoké Mýto</v>
      </c>
      <c r="G93" s="16"/>
      <c r="H93" s="16"/>
      <c r="I93" s="12" t="s">
        <v>25</v>
      </c>
      <c r="J93" s="14" t="str">
        <f>E23</f>
        <v xml:space="preserve"> </v>
      </c>
      <c r="K93" s="16"/>
      <c r="L93" s="17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</row>
    <row r="94" spans="1:65" ht="15" customHeight="1">
      <c r="A94" s="16"/>
      <c r="B94" s="17"/>
      <c r="C94" s="12" t="s">
        <v>51</v>
      </c>
      <c r="D94" s="16"/>
      <c r="E94" s="16"/>
      <c r="F94" s="10" t="str">
        <f>IF(E20="","",E20)</f>
        <v/>
      </c>
      <c r="G94" s="16"/>
      <c r="H94" s="16"/>
      <c r="I94" s="12" t="s">
        <v>27</v>
      </c>
      <c r="J94" s="14" t="str">
        <f>E26</f>
        <v xml:space="preserve"> </v>
      </c>
      <c r="K94" s="16"/>
      <c r="L94" s="17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</row>
    <row r="95" spans="1:65" ht="9.75" customHeight="1">
      <c r="A95" s="16"/>
      <c r="B95" s="17"/>
      <c r="C95" s="16"/>
      <c r="D95" s="16"/>
      <c r="E95" s="16"/>
      <c r="F95" s="16"/>
      <c r="G95" s="16"/>
      <c r="H95" s="16"/>
      <c r="I95" s="16"/>
      <c r="J95" s="16"/>
      <c r="K95" s="16"/>
      <c r="L95" s="17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</row>
    <row r="96" spans="1:65" ht="29.25" customHeight="1">
      <c r="A96" s="16"/>
      <c r="B96" s="17"/>
      <c r="C96" s="97" t="s">
        <v>126</v>
      </c>
      <c r="D96" s="89"/>
      <c r="E96" s="89"/>
      <c r="F96" s="89"/>
      <c r="G96" s="89"/>
      <c r="H96" s="89"/>
      <c r="I96" s="89"/>
      <c r="J96" s="98" t="s">
        <v>127</v>
      </c>
      <c r="K96" s="89"/>
      <c r="L96" s="17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</row>
    <row r="97" spans="1:65" ht="9.75" customHeight="1">
      <c r="A97" s="16"/>
      <c r="B97" s="17"/>
      <c r="C97" s="16"/>
      <c r="D97" s="16"/>
      <c r="E97" s="16"/>
      <c r="F97" s="16"/>
      <c r="G97" s="16"/>
      <c r="H97" s="16"/>
      <c r="I97" s="16"/>
      <c r="J97" s="16"/>
      <c r="K97" s="16"/>
      <c r="L97" s="17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</row>
    <row r="98" spans="1:65" ht="22.5" customHeight="1">
      <c r="A98" s="16"/>
      <c r="B98" s="17"/>
      <c r="C98" s="99" t="s">
        <v>128</v>
      </c>
      <c r="D98" s="16"/>
      <c r="E98" s="16"/>
      <c r="F98" s="16"/>
      <c r="G98" s="16"/>
      <c r="H98" s="16"/>
      <c r="I98" s="16"/>
      <c r="J98" s="54">
        <f>J120</f>
        <v>0</v>
      </c>
      <c r="K98" s="16"/>
      <c r="L98" s="17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3" t="s">
        <v>129</v>
      </c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</row>
    <row r="99" spans="1:65" ht="21.75" customHeight="1">
      <c r="A99" s="16"/>
      <c r="B99" s="17"/>
      <c r="C99" s="16"/>
      <c r="D99" s="16"/>
      <c r="E99" s="16"/>
      <c r="F99" s="16"/>
      <c r="G99" s="16"/>
      <c r="H99" s="16"/>
      <c r="I99" s="16"/>
      <c r="J99" s="16"/>
      <c r="K99" s="16"/>
      <c r="L99" s="17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</row>
    <row r="100" spans="1:65" ht="6.75" customHeight="1">
      <c r="A100" s="16"/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17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</row>
    <row r="101" spans="1:65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</row>
    <row r="102" spans="1:65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</row>
    <row r="103" spans="1:65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</row>
    <row r="104" spans="1:65" ht="6.75" customHeight="1">
      <c r="A104" s="16"/>
      <c r="B104" s="32"/>
      <c r="C104" s="33"/>
      <c r="D104" s="33"/>
      <c r="E104" s="33"/>
      <c r="F104" s="33"/>
      <c r="G104" s="33"/>
      <c r="H104" s="33"/>
      <c r="I104" s="33"/>
      <c r="J104" s="33"/>
      <c r="K104" s="33"/>
      <c r="L104" s="17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</row>
    <row r="105" spans="1:65" ht="24.75" customHeight="1">
      <c r="A105" s="16"/>
      <c r="B105" s="17"/>
      <c r="C105" s="7" t="s">
        <v>148</v>
      </c>
      <c r="D105" s="16"/>
      <c r="E105" s="16"/>
      <c r="F105" s="16"/>
      <c r="G105" s="16"/>
      <c r="H105" s="16"/>
      <c r="I105" s="16"/>
      <c r="J105" s="16"/>
      <c r="K105" s="16"/>
      <c r="L105" s="17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</row>
    <row r="106" spans="1:65" ht="6.75" customHeight="1">
      <c r="A106" s="16"/>
      <c r="B106" s="17"/>
      <c r="C106" s="16"/>
      <c r="D106" s="16"/>
      <c r="E106" s="16"/>
      <c r="F106" s="16"/>
      <c r="G106" s="16"/>
      <c r="H106" s="16"/>
      <c r="I106" s="16"/>
      <c r="J106" s="16"/>
      <c r="K106" s="16"/>
      <c r="L106" s="17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</row>
    <row r="107" spans="1:65" ht="12" customHeight="1">
      <c r="A107" s="16"/>
      <c r="B107" s="17"/>
      <c r="C107" s="12" t="s">
        <v>14</v>
      </c>
      <c r="D107" s="16"/>
      <c r="E107" s="16"/>
      <c r="F107" s="16"/>
      <c r="G107" s="16"/>
      <c r="H107" s="16"/>
      <c r="I107" s="16"/>
      <c r="J107" s="16"/>
      <c r="K107" s="16"/>
      <c r="L107" s="17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</row>
    <row r="108" spans="1:65" ht="16.5" customHeight="1">
      <c r="A108" s="16"/>
      <c r="B108" s="17"/>
      <c r="C108" s="16"/>
      <c r="D108" s="16"/>
      <c r="E108" s="196" t="str">
        <f>E7</f>
        <v>Laboratoř betonu a mechaniky zemin</v>
      </c>
      <c r="F108" s="166"/>
      <c r="G108" s="166"/>
      <c r="H108" s="166"/>
      <c r="I108" s="16"/>
      <c r="J108" s="16"/>
      <c r="K108" s="16"/>
      <c r="L108" s="17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</row>
    <row r="109" spans="1:65" ht="12" customHeight="1">
      <c r="A109" s="2"/>
      <c r="B109" s="6"/>
      <c r="C109" s="12" t="s">
        <v>123</v>
      </c>
      <c r="D109" s="2"/>
      <c r="E109" s="2"/>
      <c r="F109" s="2"/>
      <c r="G109" s="2"/>
      <c r="H109" s="2"/>
      <c r="I109" s="2"/>
      <c r="J109" s="2"/>
      <c r="K109" s="2"/>
      <c r="L109" s="6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</row>
    <row r="110" spans="1:65" ht="16.5" customHeight="1">
      <c r="A110" s="16"/>
      <c r="B110" s="17"/>
      <c r="C110" s="16"/>
      <c r="D110" s="16"/>
      <c r="E110" s="196" t="s">
        <v>453</v>
      </c>
      <c r="F110" s="166"/>
      <c r="G110" s="166"/>
      <c r="H110" s="166"/>
      <c r="I110" s="16"/>
      <c r="J110" s="16"/>
      <c r="K110" s="16"/>
      <c r="L110" s="17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</row>
    <row r="111" spans="1:65" ht="12" customHeight="1">
      <c r="A111" s="16"/>
      <c r="B111" s="17"/>
      <c r="C111" s="12" t="s">
        <v>454</v>
      </c>
      <c r="D111" s="16"/>
      <c r="E111" s="16"/>
      <c r="F111" s="16"/>
      <c r="G111" s="16"/>
      <c r="H111" s="16"/>
      <c r="I111" s="16"/>
      <c r="J111" s="16"/>
      <c r="K111" s="16"/>
      <c r="L111" s="17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</row>
    <row r="112" spans="1:65" ht="16.5" customHeight="1">
      <c r="A112" s="16"/>
      <c r="B112" s="17"/>
      <c r="C112" s="16"/>
      <c r="D112" s="16"/>
      <c r="E112" s="172" t="str">
        <f>E11</f>
        <v>02.4 - Obklad Heraklit</v>
      </c>
      <c r="F112" s="166"/>
      <c r="G112" s="166"/>
      <c r="H112" s="166"/>
      <c r="I112" s="16"/>
      <c r="J112" s="16"/>
      <c r="K112" s="16"/>
      <c r="L112" s="17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</row>
    <row r="113" spans="1:65" ht="6.75" customHeight="1">
      <c r="A113" s="16"/>
      <c r="B113" s="17"/>
      <c r="C113" s="16"/>
      <c r="D113" s="16"/>
      <c r="E113" s="16"/>
      <c r="F113" s="16"/>
      <c r="G113" s="16"/>
      <c r="H113" s="16"/>
      <c r="I113" s="16"/>
      <c r="J113" s="16"/>
      <c r="K113" s="16"/>
      <c r="L113" s="17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</row>
    <row r="114" spans="1:65" ht="12" customHeight="1">
      <c r="A114" s="16"/>
      <c r="B114" s="17"/>
      <c r="C114" s="12" t="s">
        <v>17</v>
      </c>
      <c r="D114" s="16"/>
      <c r="E114" s="16"/>
      <c r="F114" s="10" t="str">
        <f>F14</f>
        <v xml:space="preserve"> </v>
      </c>
      <c r="G114" s="16"/>
      <c r="H114" s="16"/>
      <c r="I114" s="12" t="s">
        <v>19</v>
      </c>
      <c r="J114" s="40" t="str">
        <f>IF(J14="","",J14)</f>
        <v/>
      </c>
      <c r="K114" s="16"/>
      <c r="L114" s="17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</row>
    <row r="115" spans="1:65" ht="6.75" customHeight="1">
      <c r="A115" s="16"/>
      <c r="B115" s="17"/>
      <c r="C115" s="16"/>
      <c r="D115" s="16"/>
      <c r="E115" s="16"/>
      <c r="F115" s="16"/>
      <c r="G115" s="16"/>
      <c r="H115" s="16"/>
      <c r="I115" s="16"/>
      <c r="J115" s="16"/>
      <c r="K115" s="16"/>
      <c r="L115" s="17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</row>
    <row r="116" spans="1:65" ht="15" customHeight="1">
      <c r="A116" s="16"/>
      <c r="B116" s="17"/>
      <c r="C116" s="12" t="s">
        <v>20</v>
      </c>
      <c r="D116" s="16"/>
      <c r="E116" s="16"/>
      <c r="F116" s="10" t="str">
        <f>E17</f>
        <v>SŠS Vysoké Mýto. Komenského 1, 566 01 Vysoké Mýto</v>
      </c>
      <c r="G116" s="16"/>
      <c r="H116" s="16"/>
      <c r="I116" s="12" t="s">
        <v>25</v>
      </c>
      <c r="J116" s="14" t="str">
        <f>E23</f>
        <v xml:space="preserve"> </v>
      </c>
      <c r="K116" s="16"/>
      <c r="L116" s="17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</row>
    <row r="117" spans="1:65" ht="15" customHeight="1">
      <c r="A117" s="16"/>
      <c r="B117" s="17"/>
      <c r="C117" s="12" t="s">
        <v>51</v>
      </c>
      <c r="D117" s="16"/>
      <c r="E117" s="16"/>
      <c r="F117" s="10" t="str">
        <f>IF(E20="","",E20)</f>
        <v/>
      </c>
      <c r="G117" s="16"/>
      <c r="H117" s="16"/>
      <c r="I117" s="12" t="s">
        <v>27</v>
      </c>
      <c r="J117" s="14" t="str">
        <f>E26</f>
        <v xml:space="preserve"> </v>
      </c>
      <c r="K117" s="16"/>
      <c r="L117" s="17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</row>
    <row r="118" spans="1:65" ht="9.75" customHeight="1">
      <c r="A118" s="16"/>
      <c r="B118" s="17"/>
      <c r="C118" s="16"/>
      <c r="D118" s="16"/>
      <c r="E118" s="16"/>
      <c r="F118" s="16"/>
      <c r="G118" s="16"/>
      <c r="H118" s="16"/>
      <c r="I118" s="16"/>
      <c r="J118" s="16"/>
      <c r="K118" s="16"/>
      <c r="L118" s="17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</row>
    <row r="119" spans="1:65" ht="29.25" customHeight="1">
      <c r="A119" s="109"/>
      <c r="B119" s="110"/>
      <c r="C119" s="111" t="s">
        <v>149</v>
      </c>
      <c r="D119" s="112" t="s">
        <v>56</v>
      </c>
      <c r="E119" s="112" t="s">
        <v>52</v>
      </c>
      <c r="F119" s="112" t="s">
        <v>53</v>
      </c>
      <c r="G119" s="112" t="s">
        <v>150</v>
      </c>
      <c r="H119" s="112" t="s">
        <v>151</v>
      </c>
      <c r="I119" s="112" t="s">
        <v>152</v>
      </c>
      <c r="J119" s="112" t="s">
        <v>127</v>
      </c>
      <c r="K119" s="113" t="s">
        <v>153</v>
      </c>
      <c r="L119" s="110"/>
      <c r="M119" s="46" t="s">
        <v>1</v>
      </c>
      <c r="N119" s="47" t="s">
        <v>34</v>
      </c>
      <c r="O119" s="47" t="s">
        <v>154</v>
      </c>
      <c r="P119" s="47" t="s">
        <v>155</v>
      </c>
      <c r="Q119" s="47" t="s">
        <v>156</v>
      </c>
      <c r="R119" s="47" t="s">
        <v>157</v>
      </c>
      <c r="S119" s="47" t="s">
        <v>158</v>
      </c>
      <c r="T119" s="48" t="s">
        <v>159</v>
      </c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</row>
    <row r="120" spans="1:65" ht="22.5" customHeight="1">
      <c r="A120" s="16"/>
      <c r="B120" s="17"/>
      <c r="C120" s="52" t="s">
        <v>160</v>
      </c>
      <c r="D120" s="16"/>
      <c r="E120" s="16"/>
      <c r="F120" s="16"/>
      <c r="G120" s="16"/>
      <c r="H120" s="16"/>
      <c r="I120" s="16"/>
      <c r="J120" s="114">
        <f>BK120</f>
        <v>0</v>
      </c>
      <c r="K120" s="16"/>
      <c r="L120" s="17"/>
      <c r="M120" s="49"/>
      <c r="N120" s="41"/>
      <c r="O120" s="41"/>
      <c r="P120" s="115">
        <f>SUM(P121:P127)</f>
        <v>0</v>
      </c>
      <c r="Q120" s="41"/>
      <c r="R120" s="115">
        <f>SUM(R121:R127)</f>
        <v>0</v>
      </c>
      <c r="S120" s="41"/>
      <c r="T120" s="116">
        <f>SUM(T121:T127)</f>
        <v>0</v>
      </c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3" t="s">
        <v>70</v>
      </c>
      <c r="AU120" s="3" t="s">
        <v>129</v>
      </c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17">
        <f>SUM(BK121:BK127)</f>
        <v>0</v>
      </c>
      <c r="BL120" s="16"/>
      <c r="BM120" s="16"/>
    </row>
    <row r="121" spans="1:65" ht="24" customHeight="1">
      <c r="A121" s="16"/>
      <c r="B121" s="17"/>
      <c r="C121" s="147" t="s">
        <v>79</v>
      </c>
      <c r="D121" s="147" t="s">
        <v>462</v>
      </c>
      <c r="E121" s="148" t="s">
        <v>865</v>
      </c>
      <c r="F121" s="149" t="s">
        <v>866</v>
      </c>
      <c r="G121" s="150" t="s">
        <v>304</v>
      </c>
      <c r="H121" s="151">
        <v>191.38</v>
      </c>
      <c r="I121" s="135"/>
      <c r="J121" s="152">
        <f t="shared" ref="J121:J127" si="1">ROUND(I121*H121,2)</f>
        <v>0</v>
      </c>
      <c r="K121" s="149" t="s">
        <v>1</v>
      </c>
      <c r="L121" s="153"/>
      <c r="M121" s="154" t="s">
        <v>1</v>
      </c>
      <c r="N121" s="155" t="s">
        <v>35</v>
      </c>
      <c r="O121" s="139">
        <v>0</v>
      </c>
      <c r="P121" s="139">
        <f t="shared" ref="P121:P127" si="2">O121*H121</f>
        <v>0</v>
      </c>
      <c r="Q121" s="139">
        <v>0</v>
      </c>
      <c r="R121" s="139">
        <f t="shared" ref="R121:R127" si="3">Q121*H121</f>
        <v>0</v>
      </c>
      <c r="S121" s="139">
        <v>0</v>
      </c>
      <c r="T121" s="140">
        <f t="shared" ref="T121:T127" si="4">S121*H121</f>
        <v>0</v>
      </c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41" t="s">
        <v>195</v>
      </c>
      <c r="AS121" s="16"/>
      <c r="AT121" s="141" t="s">
        <v>462</v>
      </c>
      <c r="AU121" s="141" t="s">
        <v>71</v>
      </c>
      <c r="AV121" s="16"/>
      <c r="AW121" s="16"/>
      <c r="AX121" s="16"/>
      <c r="AY121" s="3" t="s">
        <v>163</v>
      </c>
      <c r="AZ121" s="16"/>
      <c r="BA121" s="16"/>
      <c r="BB121" s="16"/>
      <c r="BC121" s="16"/>
      <c r="BD121" s="16"/>
      <c r="BE121" s="142">
        <f t="shared" ref="BE121:BE127" si="5">IF(N121="základní",J121,0)</f>
        <v>0</v>
      </c>
      <c r="BF121" s="142">
        <f t="shared" ref="BF121:BF127" si="6">IF(N121="snížená",J121,0)</f>
        <v>0</v>
      </c>
      <c r="BG121" s="142">
        <f t="shared" ref="BG121:BG127" si="7">IF(N121="zákl. přenesená",J121,0)</f>
        <v>0</v>
      </c>
      <c r="BH121" s="142">
        <f t="shared" ref="BH121:BH127" si="8">IF(N121="sníž. přenesená",J121,0)</f>
        <v>0</v>
      </c>
      <c r="BI121" s="142">
        <f t="shared" ref="BI121:BI127" si="9">IF(N121="nulová",J121,0)</f>
        <v>0</v>
      </c>
      <c r="BJ121" s="3" t="s">
        <v>79</v>
      </c>
      <c r="BK121" s="142">
        <f t="shared" ref="BK121:BK127" si="10">ROUND(I121*H121,2)</f>
        <v>0</v>
      </c>
      <c r="BL121" s="3" t="s">
        <v>170</v>
      </c>
      <c r="BM121" s="141" t="s">
        <v>867</v>
      </c>
    </row>
    <row r="122" spans="1:65" ht="21.75" customHeight="1">
      <c r="A122" s="16"/>
      <c r="B122" s="17"/>
      <c r="C122" s="147" t="s">
        <v>81</v>
      </c>
      <c r="D122" s="147" t="s">
        <v>462</v>
      </c>
      <c r="E122" s="148" t="s">
        <v>868</v>
      </c>
      <c r="F122" s="149" t="s">
        <v>869</v>
      </c>
      <c r="G122" s="150" t="s">
        <v>189</v>
      </c>
      <c r="H122" s="151">
        <v>1</v>
      </c>
      <c r="I122" s="135"/>
      <c r="J122" s="152">
        <f t="shared" si="1"/>
        <v>0</v>
      </c>
      <c r="K122" s="149" t="s">
        <v>1</v>
      </c>
      <c r="L122" s="153"/>
      <c r="M122" s="154" t="s">
        <v>1</v>
      </c>
      <c r="N122" s="155" t="s">
        <v>35</v>
      </c>
      <c r="O122" s="139">
        <v>0</v>
      </c>
      <c r="P122" s="139">
        <f t="shared" si="2"/>
        <v>0</v>
      </c>
      <c r="Q122" s="139">
        <v>0</v>
      </c>
      <c r="R122" s="139">
        <f t="shared" si="3"/>
        <v>0</v>
      </c>
      <c r="S122" s="139">
        <v>0</v>
      </c>
      <c r="T122" s="140">
        <f t="shared" si="4"/>
        <v>0</v>
      </c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41" t="s">
        <v>195</v>
      </c>
      <c r="AS122" s="16"/>
      <c r="AT122" s="141" t="s">
        <v>462</v>
      </c>
      <c r="AU122" s="141" t="s">
        <v>71</v>
      </c>
      <c r="AV122" s="16"/>
      <c r="AW122" s="16"/>
      <c r="AX122" s="16"/>
      <c r="AY122" s="3" t="s">
        <v>163</v>
      </c>
      <c r="AZ122" s="16"/>
      <c r="BA122" s="16"/>
      <c r="BB122" s="16"/>
      <c r="BC122" s="16"/>
      <c r="BD122" s="16"/>
      <c r="BE122" s="142">
        <f t="shared" si="5"/>
        <v>0</v>
      </c>
      <c r="BF122" s="142">
        <f t="shared" si="6"/>
        <v>0</v>
      </c>
      <c r="BG122" s="142">
        <f t="shared" si="7"/>
        <v>0</v>
      </c>
      <c r="BH122" s="142">
        <f t="shared" si="8"/>
        <v>0</v>
      </c>
      <c r="BI122" s="142">
        <f t="shared" si="9"/>
        <v>0</v>
      </c>
      <c r="BJ122" s="3" t="s">
        <v>79</v>
      </c>
      <c r="BK122" s="142">
        <f t="shared" si="10"/>
        <v>0</v>
      </c>
      <c r="BL122" s="3" t="s">
        <v>170</v>
      </c>
      <c r="BM122" s="141" t="s">
        <v>870</v>
      </c>
    </row>
    <row r="123" spans="1:65" ht="24" customHeight="1">
      <c r="A123" s="16"/>
      <c r="B123" s="17"/>
      <c r="C123" s="147" t="s">
        <v>175</v>
      </c>
      <c r="D123" s="147" t="s">
        <v>462</v>
      </c>
      <c r="E123" s="148" t="s">
        <v>871</v>
      </c>
      <c r="F123" s="149" t="s">
        <v>872</v>
      </c>
      <c r="G123" s="150" t="s">
        <v>304</v>
      </c>
      <c r="H123" s="151">
        <v>82.5</v>
      </c>
      <c r="I123" s="135"/>
      <c r="J123" s="152">
        <f t="shared" si="1"/>
        <v>0</v>
      </c>
      <c r="K123" s="149" t="s">
        <v>1</v>
      </c>
      <c r="L123" s="153"/>
      <c r="M123" s="154" t="s">
        <v>1</v>
      </c>
      <c r="N123" s="155" t="s">
        <v>35</v>
      </c>
      <c r="O123" s="139">
        <v>0</v>
      </c>
      <c r="P123" s="139">
        <f t="shared" si="2"/>
        <v>0</v>
      </c>
      <c r="Q123" s="139">
        <v>0</v>
      </c>
      <c r="R123" s="139">
        <f t="shared" si="3"/>
        <v>0</v>
      </c>
      <c r="S123" s="139">
        <v>0</v>
      </c>
      <c r="T123" s="140">
        <f t="shared" si="4"/>
        <v>0</v>
      </c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41" t="s">
        <v>195</v>
      </c>
      <c r="AS123" s="16"/>
      <c r="AT123" s="141" t="s">
        <v>462</v>
      </c>
      <c r="AU123" s="141" t="s">
        <v>71</v>
      </c>
      <c r="AV123" s="16"/>
      <c r="AW123" s="16"/>
      <c r="AX123" s="16"/>
      <c r="AY123" s="3" t="s">
        <v>163</v>
      </c>
      <c r="AZ123" s="16"/>
      <c r="BA123" s="16"/>
      <c r="BB123" s="16"/>
      <c r="BC123" s="16"/>
      <c r="BD123" s="16"/>
      <c r="BE123" s="142">
        <f t="shared" si="5"/>
        <v>0</v>
      </c>
      <c r="BF123" s="142">
        <f t="shared" si="6"/>
        <v>0</v>
      </c>
      <c r="BG123" s="142">
        <f t="shared" si="7"/>
        <v>0</v>
      </c>
      <c r="BH123" s="142">
        <f t="shared" si="8"/>
        <v>0</v>
      </c>
      <c r="BI123" s="142">
        <f t="shared" si="9"/>
        <v>0</v>
      </c>
      <c r="BJ123" s="3" t="s">
        <v>79</v>
      </c>
      <c r="BK123" s="142">
        <f t="shared" si="10"/>
        <v>0</v>
      </c>
      <c r="BL123" s="3" t="s">
        <v>170</v>
      </c>
      <c r="BM123" s="141" t="s">
        <v>873</v>
      </c>
    </row>
    <row r="124" spans="1:65" ht="24" customHeight="1">
      <c r="A124" s="16"/>
      <c r="B124" s="17"/>
      <c r="C124" s="147" t="s">
        <v>170</v>
      </c>
      <c r="D124" s="147" t="s">
        <v>462</v>
      </c>
      <c r="E124" s="148" t="s">
        <v>874</v>
      </c>
      <c r="F124" s="149" t="s">
        <v>875</v>
      </c>
      <c r="G124" s="150" t="s">
        <v>209</v>
      </c>
      <c r="H124" s="151">
        <v>250</v>
      </c>
      <c r="I124" s="135"/>
      <c r="J124" s="152">
        <f t="shared" si="1"/>
        <v>0</v>
      </c>
      <c r="K124" s="149" t="s">
        <v>1</v>
      </c>
      <c r="L124" s="153"/>
      <c r="M124" s="154" t="s">
        <v>1</v>
      </c>
      <c r="N124" s="155" t="s">
        <v>35</v>
      </c>
      <c r="O124" s="139">
        <v>0</v>
      </c>
      <c r="P124" s="139">
        <f t="shared" si="2"/>
        <v>0</v>
      </c>
      <c r="Q124" s="139">
        <v>0</v>
      </c>
      <c r="R124" s="139">
        <f t="shared" si="3"/>
        <v>0</v>
      </c>
      <c r="S124" s="139">
        <v>0</v>
      </c>
      <c r="T124" s="140">
        <f t="shared" si="4"/>
        <v>0</v>
      </c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41" t="s">
        <v>195</v>
      </c>
      <c r="AS124" s="16"/>
      <c r="AT124" s="141" t="s">
        <v>462</v>
      </c>
      <c r="AU124" s="141" t="s">
        <v>71</v>
      </c>
      <c r="AV124" s="16"/>
      <c r="AW124" s="16"/>
      <c r="AX124" s="16"/>
      <c r="AY124" s="3" t="s">
        <v>163</v>
      </c>
      <c r="AZ124" s="16"/>
      <c r="BA124" s="16"/>
      <c r="BB124" s="16"/>
      <c r="BC124" s="16"/>
      <c r="BD124" s="16"/>
      <c r="BE124" s="142">
        <f t="shared" si="5"/>
        <v>0</v>
      </c>
      <c r="BF124" s="142">
        <f t="shared" si="6"/>
        <v>0</v>
      </c>
      <c r="BG124" s="142">
        <f t="shared" si="7"/>
        <v>0</v>
      </c>
      <c r="BH124" s="142">
        <f t="shared" si="8"/>
        <v>0</v>
      </c>
      <c r="BI124" s="142">
        <f t="shared" si="9"/>
        <v>0</v>
      </c>
      <c r="BJ124" s="3" t="s">
        <v>79</v>
      </c>
      <c r="BK124" s="142">
        <f t="shared" si="10"/>
        <v>0</v>
      </c>
      <c r="BL124" s="3" t="s">
        <v>170</v>
      </c>
      <c r="BM124" s="141" t="s">
        <v>876</v>
      </c>
    </row>
    <row r="125" spans="1:65" ht="33" customHeight="1">
      <c r="A125" s="16"/>
      <c r="B125" s="17"/>
      <c r="C125" s="147" t="s">
        <v>182</v>
      </c>
      <c r="D125" s="147" t="s">
        <v>462</v>
      </c>
      <c r="E125" s="148" t="s">
        <v>877</v>
      </c>
      <c r="F125" s="149" t="s">
        <v>878</v>
      </c>
      <c r="G125" s="150" t="s">
        <v>879</v>
      </c>
      <c r="H125" s="151">
        <v>8</v>
      </c>
      <c r="I125" s="135"/>
      <c r="J125" s="152">
        <f t="shared" si="1"/>
        <v>0</v>
      </c>
      <c r="K125" s="149" t="s">
        <v>1</v>
      </c>
      <c r="L125" s="153"/>
      <c r="M125" s="154" t="s">
        <v>1</v>
      </c>
      <c r="N125" s="155" t="s">
        <v>35</v>
      </c>
      <c r="O125" s="139">
        <v>0</v>
      </c>
      <c r="P125" s="139">
        <f t="shared" si="2"/>
        <v>0</v>
      </c>
      <c r="Q125" s="139">
        <v>0</v>
      </c>
      <c r="R125" s="139">
        <f t="shared" si="3"/>
        <v>0</v>
      </c>
      <c r="S125" s="139">
        <v>0</v>
      </c>
      <c r="T125" s="140">
        <f t="shared" si="4"/>
        <v>0</v>
      </c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41" t="s">
        <v>195</v>
      </c>
      <c r="AS125" s="16"/>
      <c r="AT125" s="141" t="s">
        <v>462</v>
      </c>
      <c r="AU125" s="141" t="s">
        <v>71</v>
      </c>
      <c r="AV125" s="16"/>
      <c r="AW125" s="16"/>
      <c r="AX125" s="16"/>
      <c r="AY125" s="3" t="s">
        <v>163</v>
      </c>
      <c r="AZ125" s="16"/>
      <c r="BA125" s="16"/>
      <c r="BB125" s="16"/>
      <c r="BC125" s="16"/>
      <c r="BD125" s="16"/>
      <c r="BE125" s="142">
        <f t="shared" si="5"/>
        <v>0</v>
      </c>
      <c r="BF125" s="142">
        <f t="shared" si="6"/>
        <v>0</v>
      </c>
      <c r="BG125" s="142">
        <f t="shared" si="7"/>
        <v>0</v>
      </c>
      <c r="BH125" s="142">
        <f t="shared" si="8"/>
        <v>0</v>
      </c>
      <c r="BI125" s="142">
        <f t="shared" si="9"/>
        <v>0</v>
      </c>
      <c r="BJ125" s="3" t="s">
        <v>79</v>
      </c>
      <c r="BK125" s="142">
        <f t="shared" si="10"/>
        <v>0</v>
      </c>
      <c r="BL125" s="3" t="s">
        <v>170</v>
      </c>
      <c r="BM125" s="141" t="s">
        <v>880</v>
      </c>
    </row>
    <row r="126" spans="1:65" ht="16.5" customHeight="1">
      <c r="A126" s="16"/>
      <c r="B126" s="17"/>
      <c r="C126" s="147" t="s">
        <v>186</v>
      </c>
      <c r="D126" s="147" t="s">
        <v>462</v>
      </c>
      <c r="E126" s="148" t="s">
        <v>881</v>
      </c>
      <c r="F126" s="149" t="s">
        <v>882</v>
      </c>
      <c r="G126" s="150" t="s">
        <v>209</v>
      </c>
      <c r="H126" s="151">
        <v>1</v>
      </c>
      <c r="I126" s="135"/>
      <c r="J126" s="152">
        <f t="shared" si="1"/>
        <v>0</v>
      </c>
      <c r="K126" s="149" t="s">
        <v>1</v>
      </c>
      <c r="L126" s="153"/>
      <c r="M126" s="154" t="s">
        <v>1</v>
      </c>
      <c r="N126" s="155" t="s">
        <v>35</v>
      </c>
      <c r="O126" s="139">
        <v>0</v>
      </c>
      <c r="P126" s="139">
        <f t="shared" si="2"/>
        <v>0</v>
      </c>
      <c r="Q126" s="139">
        <v>0</v>
      </c>
      <c r="R126" s="139">
        <f t="shared" si="3"/>
        <v>0</v>
      </c>
      <c r="S126" s="139">
        <v>0</v>
      </c>
      <c r="T126" s="140">
        <f t="shared" si="4"/>
        <v>0</v>
      </c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41" t="s">
        <v>195</v>
      </c>
      <c r="AS126" s="16"/>
      <c r="AT126" s="141" t="s">
        <v>462</v>
      </c>
      <c r="AU126" s="141" t="s">
        <v>71</v>
      </c>
      <c r="AV126" s="16"/>
      <c r="AW126" s="16"/>
      <c r="AX126" s="16"/>
      <c r="AY126" s="3" t="s">
        <v>163</v>
      </c>
      <c r="AZ126" s="16"/>
      <c r="BA126" s="16"/>
      <c r="BB126" s="16"/>
      <c r="BC126" s="16"/>
      <c r="BD126" s="16"/>
      <c r="BE126" s="142">
        <f t="shared" si="5"/>
        <v>0</v>
      </c>
      <c r="BF126" s="142">
        <f t="shared" si="6"/>
        <v>0</v>
      </c>
      <c r="BG126" s="142">
        <f t="shared" si="7"/>
        <v>0</v>
      </c>
      <c r="BH126" s="142">
        <f t="shared" si="8"/>
        <v>0</v>
      </c>
      <c r="BI126" s="142">
        <f t="shared" si="9"/>
        <v>0</v>
      </c>
      <c r="BJ126" s="3" t="s">
        <v>79</v>
      </c>
      <c r="BK126" s="142">
        <f t="shared" si="10"/>
        <v>0</v>
      </c>
      <c r="BL126" s="3" t="s">
        <v>170</v>
      </c>
      <c r="BM126" s="141" t="s">
        <v>883</v>
      </c>
    </row>
    <row r="127" spans="1:65" ht="16.5" customHeight="1">
      <c r="A127" s="16"/>
      <c r="B127" s="17"/>
      <c r="C127" s="147" t="s">
        <v>191</v>
      </c>
      <c r="D127" s="147" t="s">
        <v>462</v>
      </c>
      <c r="E127" s="148" t="s">
        <v>884</v>
      </c>
      <c r="F127" s="149" t="s">
        <v>885</v>
      </c>
      <c r="G127" s="150" t="s">
        <v>209</v>
      </c>
      <c r="H127" s="151">
        <v>1</v>
      </c>
      <c r="I127" s="135"/>
      <c r="J127" s="152">
        <f t="shared" si="1"/>
        <v>0</v>
      </c>
      <c r="K127" s="149" t="s">
        <v>1</v>
      </c>
      <c r="L127" s="153"/>
      <c r="M127" s="156" t="s">
        <v>1</v>
      </c>
      <c r="N127" s="157" t="s">
        <v>35</v>
      </c>
      <c r="O127" s="145">
        <v>0</v>
      </c>
      <c r="P127" s="145">
        <f t="shared" si="2"/>
        <v>0</v>
      </c>
      <c r="Q127" s="145">
        <v>0</v>
      </c>
      <c r="R127" s="145">
        <f t="shared" si="3"/>
        <v>0</v>
      </c>
      <c r="S127" s="145">
        <v>0</v>
      </c>
      <c r="T127" s="146">
        <f t="shared" si="4"/>
        <v>0</v>
      </c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41" t="s">
        <v>195</v>
      </c>
      <c r="AS127" s="16"/>
      <c r="AT127" s="141" t="s">
        <v>462</v>
      </c>
      <c r="AU127" s="141" t="s">
        <v>71</v>
      </c>
      <c r="AV127" s="16"/>
      <c r="AW127" s="16"/>
      <c r="AX127" s="16"/>
      <c r="AY127" s="3" t="s">
        <v>163</v>
      </c>
      <c r="AZ127" s="16"/>
      <c r="BA127" s="16"/>
      <c r="BB127" s="16"/>
      <c r="BC127" s="16"/>
      <c r="BD127" s="16"/>
      <c r="BE127" s="142">
        <f t="shared" si="5"/>
        <v>0</v>
      </c>
      <c r="BF127" s="142">
        <f t="shared" si="6"/>
        <v>0</v>
      </c>
      <c r="BG127" s="142">
        <f t="shared" si="7"/>
        <v>0</v>
      </c>
      <c r="BH127" s="142">
        <f t="shared" si="8"/>
        <v>0</v>
      </c>
      <c r="BI127" s="142">
        <f t="shared" si="9"/>
        <v>0</v>
      </c>
      <c r="BJ127" s="3" t="s">
        <v>79</v>
      </c>
      <c r="BK127" s="142">
        <f t="shared" si="10"/>
        <v>0</v>
      </c>
      <c r="BL127" s="3" t="s">
        <v>170</v>
      </c>
      <c r="BM127" s="141" t="s">
        <v>886</v>
      </c>
    </row>
    <row r="128" spans="1:65" ht="6.75" customHeight="1">
      <c r="A128" s="16"/>
      <c r="B128" s="30"/>
      <c r="C128" s="31"/>
      <c r="D128" s="31"/>
      <c r="E128" s="31"/>
      <c r="F128" s="31"/>
      <c r="G128" s="31"/>
      <c r="H128" s="31"/>
      <c r="I128" s="31"/>
      <c r="J128" s="31"/>
      <c r="K128" s="31"/>
      <c r="L128" s="17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</row>
    <row r="129" spans="1:65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</row>
    <row r="130" spans="1:65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</row>
    <row r="131" spans="1:65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</row>
    <row r="132" spans="1:65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</row>
    <row r="133" spans="1:65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</row>
    <row r="134" spans="1:65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</row>
    <row r="135" spans="1:6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</row>
    <row r="136" spans="1:65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</row>
    <row r="137" spans="1:65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</row>
    <row r="138" spans="1:65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</row>
    <row r="139" spans="1:65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</row>
    <row r="140" spans="1:65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</row>
    <row r="141" spans="1:65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</row>
    <row r="142" spans="1:65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</row>
    <row r="143" spans="1:65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</row>
    <row r="144" spans="1:65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</row>
    <row r="145" spans="1:6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</row>
    <row r="146" spans="1:65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</row>
    <row r="147" spans="1:65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</row>
    <row r="148" spans="1:65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</row>
    <row r="149" spans="1:65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</row>
    <row r="150" spans="1:65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</row>
    <row r="151" spans="1:65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</row>
    <row r="152" spans="1:65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</row>
    <row r="153" spans="1:65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</row>
    <row r="154" spans="1:65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</row>
    <row r="155" spans="1:6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</row>
    <row r="156" spans="1:65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</row>
    <row r="157" spans="1:65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</row>
    <row r="158" spans="1:65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</row>
    <row r="159" spans="1:65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</row>
    <row r="160" spans="1:65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</row>
    <row r="161" spans="1:65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</row>
    <row r="162" spans="1:65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</row>
    <row r="163" spans="1:65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</row>
    <row r="164" spans="1:65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</row>
    <row r="165" spans="1: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</row>
    <row r="166" spans="1:65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</row>
    <row r="167" spans="1:65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</row>
    <row r="168" spans="1:65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</row>
    <row r="169" spans="1:65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</row>
    <row r="170" spans="1:65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</row>
    <row r="171" spans="1:65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</row>
    <row r="172" spans="1:65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</row>
    <row r="173" spans="1:65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</row>
    <row r="174" spans="1:65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</row>
    <row r="175" spans="1:6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</row>
    <row r="176" spans="1:65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</row>
    <row r="177" spans="1:65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</row>
    <row r="178" spans="1:65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</row>
    <row r="179" spans="1:65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</row>
    <row r="180" spans="1:65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</row>
    <row r="181" spans="1:65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</row>
    <row r="182" spans="1:65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</row>
    <row r="183" spans="1:65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</row>
    <row r="184" spans="1:65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</row>
    <row r="185" spans="1:6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</row>
    <row r="186" spans="1:65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</row>
    <row r="187" spans="1:65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</row>
    <row r="188" spans="1:65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</row>
    <row r="189" spans="1:65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</row>
    <row r="190" spans="1:65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</row>
    <row r="191" spans="1:65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</row>
    <row r="192" spans="1:65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</row>
    <row r="193" spans="1:65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</row>
    <row r="194" spans="1:65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</row>
    <row r="195" spans="1:6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</row>
    <row r="196" spans="1:65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</row>
    <row r="197" spans="1:65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</row>
    <row r="198" spans="1:65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</row>
    <row r="199" spans="1:65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</row>
    <row r="200" spans="1:65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</row>
    <row r="201" spans="1:65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</row>
    <row r="202" spans="1:65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</row>
    <row r="203" spans="1:65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</row>
    <row r="204" spans="1:65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</row>
    <row r="205" spans="1:6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1:65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</row>
    <row r="207" spans="1:65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</row>
    <row r="208" spans="1:65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</row>
    <row r="209" spans="1:65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</row>
    <row r="210" spans="1:65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</row>
    <row r="211" spans="1:65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</row>
    <row r="212" spans="1:65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</row>
    <row r="213" spans="1:65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</row>
    <row r="214" spans="1:65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</row>
    <row r="215" spans="1:6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</row>
    <row r="216" spans="1:65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</row>
    <row r="217" spans="1:65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</row>
    <row r="218" spans="1:65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</row>
    <row r="219" spans="1:65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</row>
    <row r="220" spans="1:65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</row>
    <row r="221" spans="1:65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</row>
    <row r="222" spans="1:65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</row>
    <row r="223" spans="1:65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</row>
    <row r="224" spans="1:65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</row>
    <row r="225" spans="1:6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</row>
    <row r="226" spans="1:65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</row>
    <row r="227" spans="1:6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</row>
    <row r="228" spans="1:6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</row>
    <row r="229" spans="1:6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</row>
    <row r="230" spans="1:6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</row>
    <row r="231" spans="1:6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</row>
    <row r="232" spans="1:6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</row>
    <row r="233" spans="1:6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</row>
    <row r="234" spans="1:6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</row>
    <row r="235" spans="1:6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</row>
    <row r="236" spans="1:6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</row>
    <row r="237" spans="1:6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</row>
    <row r="238" spans="1:6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</row>
    <row r="239" spans="1:6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</row>
    <row r="240" spans="1:6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</row>
    <row r="241" spans="1:6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</row>
    <row r="242" spans="1:6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</row>
    <row r="243" spans="1:6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</row>
    <row r="244" spans="1:6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</row>
    <row r="245" spans="1:6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spans="1:6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spans="1:6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spans="1:6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spans="1:6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spans="1:6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spans="1:6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</row>
    <row r="252" spans="1:6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</row>
    <row r="253" spans="1:6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spans="1:6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spans="1:6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spans="1:6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spans="1:6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spans="1:6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spans="1:6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spans="1:6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spans="1:6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</row>
    <row r="262" spans="1:6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spans="1:6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spans="1:6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spans="1: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spans="1:6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spans="1:6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spans="1:6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spans="1:6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spans="1:6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spans="1:6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spans="1:6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spans="1:6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spans="1:6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spans="1:6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spans="1:6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spans="1:6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spans="1:6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spans="1:6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spans="1:6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spans="1:6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spans="1:6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spans="1:6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spans="1:6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spans="1:6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spans="1:6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spans="1:6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spans="1:6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spans="1:6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spans="1:6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spans="1:6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spans="1:6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spans="1:6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spans="1:6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spans="1:6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spans="1:6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spans="1:6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spans="1:6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spans="1:6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spans="1:6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spans="1:6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spans="1:6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spans="1:6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spans="1:6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spans="1:6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spans="1:6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spans="1:6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spans="1:6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spans="1:6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spans="1:6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spans="1:6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spans="1:6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spans="1:6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spans="1:6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spans="1:6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spans="1:6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spans="1:6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spans="1:6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spans="1:6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spans="1:6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spans="1:6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spans="1:6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spans="1:6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spans="1:6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spans="1:6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spans="1:6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spans="1:6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spans="1:6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spans="1:6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spans="1:6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spans="1:6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spans="1:6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spans="1:6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spans="1:6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spans="1:6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spans="1:6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spans="1:6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spans="1:6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spans="1:6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spans="1:6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spans="1:6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spans="1:6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spans="1:6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spans="1:6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spans="1:6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spans="1:6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spans="1:6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spans="1:6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spans="1:6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spans="1:6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spans="1:6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spans="1:6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spans="1:6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spans="1:6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spans="1:6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spans="1:6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spans="1:6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spans="1:6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spans="1:6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spans="1:6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spans="1:6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spans="1:6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spans="1:6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spans="1:6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spans="1: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spans="1:6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spans="1:6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spans="1:6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spans="1:6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spans="1:6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spans="1:6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spans="1:6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spans="1:6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spans="1:6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spans="1:6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spans="1:6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spans="1:6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spans="1:6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spans="1:6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spans="1:6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spans="1:6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spans="1:6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spans="1:6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spans="1:6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spans="1:6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spans="1:6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spans="1:6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spans="1:6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spans="1:6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spans="1:6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spans="1:6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spans="1:6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spans="1:6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spans="1:6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spans="1:6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spans="1:6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spans="1:6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spans="1:6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spans="1:6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spans="1:6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spans="1:6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spans="1:6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spans="1:6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spans="1:6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spans="1:6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spans="1:6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spans="1:6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spans="1:6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spans="1:6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spans="1:6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spans="1:6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spans="1:6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spans="1:6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spans="1:6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spans="1:6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spans="1:6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spans="1:6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spans="1:6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spans="1:6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spans="1:6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spans="1:6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spans="1:6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spans="1:6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spans="1:6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spans="1:6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spans="1:6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spans="1:6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spans="1:6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spans="1:6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spans="1:6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spans="1:6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spans="1:6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spans="1:6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spans="1:6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spans="1:6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spans="1:6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spans="1:6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spans="1:6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spans="1:6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spans="1:6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spans="1:6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spans="1:6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spans="1:6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spans="1:6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spans="1:6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spans="1:6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spans="1:6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spans="1:6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spans="1:6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spans="1:6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spans="1:6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spans="1:6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spans="1:6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spans="1:6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spans="1:6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spans="1:6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spans="1:6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spans="1:6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spans="1:6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spans="1:6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spans="1:6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spans="1:6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spans="1:6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spans="1:6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spans="1: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spans="1:6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spans="1:6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spans="1:6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spans="1:6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spans="1:6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spans="1:6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spans="1:6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spans="1:6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spans="1:6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spans="1:6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spans="1:6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spans="1:6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spans="1:6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spans="1:6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spans="1:6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spans="1:6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spans="1:6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spans="1:6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spans="1:6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spans="1:6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spans="1:6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spans="1:6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spans="1:6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spans="1:6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spans="1:6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spans="1:6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spans="1:6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spans="1:6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spans="1:6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spans="1:6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spans="1:6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spans="1:6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spans="1:6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spans="1:6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spans="1:6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spans="1:6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spans="1:6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spans="1:6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spans="1:6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spans="1:6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spans="1:6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spans="1:6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spans="1:6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spans="1:6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spans="1:6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spans="1:6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spans="1:6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spans="1:6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spans="1:6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spans="1:6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spans="1:6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spans="1:6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spans="1:6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spans="1:6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spans="1:6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spans="1:6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spans="1:6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spans="1:6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spans="1:6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spans="1:6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spans="1:6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spans="1:6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spans="1:6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spans="1:6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spans="1:6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spans="1:6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spans="1:6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</row>
    <row r="533" spans="1:6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spans="1:6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spans="1:6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spans="1:6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spans="1:6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spans="1:6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spans="1:6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</row>
    <row r="540" spans="1:6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spans="1:6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spans="1:6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spans="1:6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spans="1:6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spans="1:6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spans="1:6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spans="1:6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spans="1:6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spans="1:6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spans="1:6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spans="1:6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spans="1:6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spans="1:6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spans="1:6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spans="1:6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spans="1:6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spans="1:6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spans="1:6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spans="1:6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spans="1:6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spans="1:6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spans="1:6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spans="1:6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spans="1:6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spans="1: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spans="1:6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spans="1:6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spans="1:6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spans="1:6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spans="1:6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spans="1:6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spans="1:6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spans="1:6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spans="1:6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spans="1:6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spans="1:6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spans="1:6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spans="1:6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spans="1:6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</row>
    <row r="580" spans="1:6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spans="1:6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spans="1:6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spans="1:6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spans="1:6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spans="1:6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spans="1:6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spans="1:6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spans="1:6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spans="1:6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</row>
    <row r="590" spans="1:6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spans="1:6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spans="1:6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spans="1:6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spans="1:6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spans="1:6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spans="1:6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spans="1:6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spans="1:6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spans="1:6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spans="1:6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spans="1:6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spans="1:6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spans="1:6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spans="1:6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spans="1:6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spans="1:6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spans="1:6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spans="1:6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spans="1:6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spans="1:6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</row>
    <row r="611" spans="1:6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spans="1:6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spans="1:6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spans="1:6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spans="1:6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spans="1:6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spans="1:6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spans="1:6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</row>
    <row r="619" spans="1:6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spans="1:6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spans="1:6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spans="1:6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spans="1:6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spans="1:6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spans="1:6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spans="1:6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spans="1:6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spans="1:6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spans="1:6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spans="1:6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spans="1:6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spans="1:6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spans="1:6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spans="1:6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spans="1:6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spans="1:6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spans="1:6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spans="1:6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spans="1:6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spans="1:6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spans="1:6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spans="1:6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spans="1:6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spans="1:6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spans="1:6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spans="1:6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spans="1:6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spans="1:6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spans="1:6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spans="1:6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spans="1:6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spans="1:6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spans="1:6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spans="1:6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spans="1:6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spans="1:6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spans="1:6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spans="1:6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spans="1:6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spans="1:6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spans="1:6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spans="1:6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spans="1:6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</row>
    <row r="664" spans="1:6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</row>
    <row r="665" spans="1: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</row>
    <row r="666" spans="1:6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</row>
    <row r="667" spans="1:6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</row>
    <row r="668" spans="1:6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</row>
    <row r="669" spans="1:6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</row>
    <row r="670" spans="1:6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</row>
    <row r="671" spans="1:6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</row>
    <row r="672" spans="1:6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</row>
    <row r="673" spans="1:6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</row>
    <row r="674" spans="1:6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</row>
    <row r="675" spans="1:6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</row>
    <row r="676" spans="1:6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</row>
    <row r="677" spans="1:6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</row>
    <row r="678" spans="1:6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</row>
    <row r="679" spans="1:6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</row>
    <row r="680" spans="1:6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</row>
    <row r="681" spans="1:6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</row>
    <row r="682" spans="1:6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</row>
    <row r="683" spans="1:6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</row>
    <row r="684" spans="1:6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</row>
    <row r="685" spans="1:6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</row>
    <row r="686" spans="1:6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</row>
    <row r="687" spans="1:6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</row>
    <row r="688" spans="1:6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</row>
    <row r="689" spans="1:6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</row>
    <row r="690" spans="1:6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</row>
    <row r="691" spans="1:6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</row>
    <row r="692" spans="1:6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</row>
    <row r="693" spans="1:6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</row>
    <row r="694" spans="1:6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</row>
    <row r="695" spans="1:6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</row>
    <row r="696" spans="1:6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</row>
    <row r="697" spans="1:6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</row>
    <row r="698" spans="1:6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</row>
    <row r="699" spans="1:6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</row>
    <row r="700" spans="1:6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</row>
    <row r="701" spans="1:6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</row>
    <row r="702" spans="1:6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</row>
    <row r="703" spans="1:6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</row>
    <row r="704" spans="1:6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</row>
    <row r="705" spans="1:6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</row>
    <row r="706" spans="1:6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</row>
    <row r="707" spans="1:6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</row>
    <row r="708" spans="1:6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</row>
    <row r="709" spans="1:6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</row>
    <row r="710" spans="1:6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</row>
    <row r="711" spans="1:6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</row>
    <row r="712" spans="1:6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</row>
    <row r="713" spans="1:6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</row>
    <row r="714" spans="1:6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</row>
    <row r="715" spans="1:6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</row>
    <row r="716" spans="1:6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</row>
    <row r="717" spans="1:6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</row>
    <row r="718" spans="1:6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</row>
    <row r="719" spans="1:6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</row>
    <row r="720" spans="1:6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</row>
    <row r="721" spans="1:6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</row>
    <row r="722" spans="1:6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</row>
    <row r="723" spans="1:6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</row>
    <row r="724" spans="1:6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</row>
    <row r="725" spans="1:6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</row>
    <row r="726" spans="1:6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</row>
    <row r="727" spans="1:6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</row>
    <row r="728" spans="1:6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</row>
    <row r="729" spans="1:6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</row>
    <row r="730" spans="1:6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</row>
    <row r="731" spans="1:6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</row>
    <row r="732" spans="1:6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</row>
    <row r="733" spans="1:6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</row>
    <row r="734" spans="1:6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</row>
    <row r="735" spans="1:6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</row>
    <row r="736" spans="1:6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</row>
    <row r="737" spans="1:6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</row>
    <row r="738" spans="1:6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</row>
    <row r="739" spans="1:6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</row>
    <row r="740" spans="1:6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</row>
    <row r="741" spans="1:6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</row>
    <row r="742" spans="1:6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</row>
    <row r="743" spans="1:6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</row>
    <row r="744" spans="1:6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</row>
    <row r="745" spans="1:6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</row>
    <row r="746" spans="1:6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</row>
    <row r="747" spans="1:6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</row>
    <row r="748" spans="1:6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</row>
    <row r="749" spans="1:6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</row>
    <row r="750" spans="1:6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</row>
    <row r="751" spans="1:6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</row>
    <row r="752" spans="1:6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</row>
    <row r="753" spans="1:6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</row>
    <row r="754" spans="1:6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</row>
    <row r="755" spans="1:6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</row>
    <row r="756" spans="1:6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</row>
    <row r="757" spans="1:6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</row>
    <row r="758" spans="1:6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</row>
    <row r="759" spans="1:6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</row>
    <row r="760" spans="1:6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</row>
    <row r="761" spans="1:6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</row>
    <row r="762" spans="1:6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</row>
    <row r="763" spans="1:6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</row>
    <row r="764" spans="1:6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</row>
    <row r="765" spans="1: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</row>
    <row r="766" spans="1:6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</row>
    <row r="767" spans="1:6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</row>
    <row r="768" spans="1:6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</row>
    <row r="769" spans="1:6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</row>
    <row r="770" spans="1:6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</row>
    <row r="771" spans="1:6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</row>
    <row r="772" spans="1:6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</row>
    <row r="773" spans="1:6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</row>
    <row r="774" spans="1:6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</row>
    <row r="775" spans="1:6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</row>
    <row r="776" spans="1:6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</row>
    <row r="777" spans="1:6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</row>
    <row r="778" spans="1:6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</row>
    <row r="779" spans="1:6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</row>
    <row r="780" spans="1:6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</row>
    <row r="781" spans="1:6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</row>
    <row r="782" spans="1:6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</row>
    <row r="783" spans="1:6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</row>
    <row r="784" spans="1:6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</row>
    <row r="785" spans="1:6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</row>
    <row r="786" spans="1:6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</row>
    <row r="787" spans="1:6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</row>
    <row r="788" spans="1:6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</row>
    <row r="789" spans="1:6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</row>
    <row r="790" spans="1:6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</row>
    <row r="791" spans="1:6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</row>
    <row r="792" spans="1:6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</row>
    <row r="793" spans="1:6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</row>
    <row r="794" spans="1:6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</row>
    <row r="795" spans="1:6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</row>
    <row r="796" spans="1:6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</row>
    <row r="797" spans="1:6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</row>
    <row r="798" spans="1:6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</row>
    <row r="799" spans="1:6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</row>
    <row r="800" spans="1:6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</row>
    <row r="801" spans="1:6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</row>
    <row r="802" spans="1:6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</row>
    <row r="803" spans="1:6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</row>
    <row r="804" spans="1:6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</row>
    <row r="805" spans="1:6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</row>
    <row r="806" spans="1:6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</row>
    <row r="807" spans="1:6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</row>
    <row r="808" spans="1:6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</row>
    <row r="809" spans="1:6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</row>
    <row r="810" spans="1:6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</row>
    <row r="811" spans="1:6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</row>
    <row r="812" spans="1:6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</row>
    <row r="813" spans="1:6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</row>
    <row r="814" spans="1:6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</row>
    <row r="815" spans="1:6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spans="1:6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spans="1:6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</row>
    <row r="818" spans="1:6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spans="1:6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spans="1:6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spans="1:6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spans="1:6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spans="1:6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spans="1:6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spans="1:6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spans="1:6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</row>
    <row r="827" spans="1:6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spans="1:6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</row>
    <row r="829" spans="1:6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spans="1:6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spans="1:6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spans="1:6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</row>
    <row r="833" spans="1:6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spans="1:6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spans="1:6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spans="1:6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spans="1:6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spans="1:6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spans="1:6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spans="1:6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spans="1:6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spans="1:6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spans="1:6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spans="1:6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spans="1:6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spans="1:6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</row>
    <row r="847" spans="1:6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</row>
    <row r="848" spans="1:6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spans="1:6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spans="1:6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spans="1:6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spans="1:6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spans="1:6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spans="1:6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spans="1:6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spans="1:6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spans="1:6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spans="1:6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spans="1:6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spans="1:6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spans="1:6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spans="1:6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spans="1:6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spans="1:6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spans="1: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spans="1:6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spans="1:6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spans="1:6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spans="1:6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spans="1:6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spans="1:6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spans="1:6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spans="1:6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spans="1:6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spans="1:6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spans="1:6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spans="1:6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spans="1:6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spans="1:6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spans="1:6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spans="1:6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spans="1:6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</row>
    <row r="883" spans="1:6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spans="1:6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spans="1:6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spans="1:6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spans="1:6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spans="1:6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spans="1:6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spans="1:6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spans="1:6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spans="1:6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spans="1:6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spans="1:6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spans="1:6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</row>
    <row r="896" spans="1:6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spans="1:6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spans="1:6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spans="1:6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spans="1:6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spans="1:6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spans="1:6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spans="1:6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spans="1:6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spans="1:6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spans="1:6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spans="1:6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spans="1:6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spans="1:6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spans="1:6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</row>
    <row r="911" spans="1:6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spans="1:6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spans="1:6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spans="1:6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</row>
    <row r="915" spans="1:6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</row>
    <row r="916" spans="1:6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spans="1:6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spans="1:6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spans="1:6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spans="1:6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spans="1:6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spans="1:6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</row>
    <row r="923" spans="1:6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spans="1:6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spans="1:6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spans="1:6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spans="1:6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spans="1:6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spans="1:6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spans="1:6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spans="1:6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spans="1:6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spans="1:6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spans="1:6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spans="1:6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spans="1:6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spans="1:6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spans="1:6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spans="1:6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spans="1:6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</row>
    <row r="941" spans="1:6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spans="1:6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spans="1:6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spans="1:6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spans="1:6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spans="1:6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spans="1:6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spans="1:6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</row>
    <row r="949" spans="1:6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</row>
    <row r="950" spans="1:6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spans="1:6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spans="1:6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spans="1:6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spans="1:6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spans="1:6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spans="1:6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spans="1:6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spans="1:6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spans="1:6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spans="1:6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spans="1:6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spans="1:6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spans="1:6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spans="1:6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spans="1: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spans="1:6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spans="1:6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spans="1:6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spans="1:6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spans="1:6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spans="1:6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spans="1:6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spans="1:6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spans="1:6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spans="1:6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spans="1:6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spans="1:6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spans="1:6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spans="1:6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spans="1:6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spans="1:6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</row>
    <row r="982" spans="1:6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spans="1:6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spans="1:6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spans="1:6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spans="1:6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spans="1:6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spans="1:6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spans="1:6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spans="1:6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</row>
    <row r="991" spans="1:6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spans="1:65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spans="1:65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spans="1:65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spans="1:6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spans="1:65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spans="1:65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spans="1:65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spans="1:65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spans="1:65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</sheetData>
  <autoFilter ref="C119:K127" xr:uid="{00000000-0009-0000-0000-000005000000}"/>
  <mergeCells count="14">
    <mergeCell ref="E85:H85"/>
    <mergeCell ref="D20:H20"/>
    <mergeCell ref="L2:V2"/>
    <mergeCell ref="E7:H7"/>
    <mergeCell ref="E9:H9"/>
    <mergeCell ref="E11:H11"/>
    <mergeCell ref="E29:H29"/>
    <mergeCell ref="J16:K16"/>
    <mergeCell ref="J17:K17"/>
    <mergeCell ref="E87:H87"/>
    <mergeCell ref="E89:H89"/>
    <mergeCell ref="E108:H108"/>
    <mergeCell ref="E110:H110"/>
    <mergeCell ref="E112:H112"/>
  </mergeCells>
  <pageMargins left="0.39374999999999999" right="0.39374999999999999" top="0.39374999999999999" bottom="0.39374999999999999" header="0" footer="0"/>
  <pageSetup paperSize="9" orientation="portrait"/>
  <headerFooter>
    <oddFooter>&amp;CStrana &amp;P z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M1000"/>
  <sheetViews>
    <sheetView showGridLines="0" topLeftCell="A85" workbookViewId="0">
      <selection activeCell="I121" sqref="I121"/>
    </sheetView>
  </sheetViews>
  <sheetFormatPr defaultColWidth="16.83203125" defaultRowHeight="15" customHeight="1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 customWidth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 customWidth="1"/>
  </cols>
  <sheetData>
    <row r="1" spans="1:65" ht="11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pans="1:65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187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3" t="s">
        <v>100</v>
      </c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spans="1:65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" t="s">
        <v>81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spans="1:65" ht="24.75" customHeight="1">
      <c r="A4" s="2"/>
      <c r="B4" s="6"/>
      <c r="C4" s="2"/>
      <c r="D4" s="7" t="s">
        <v>122</v>
      </c>
      <c r="E4" s="2"/>
      <c r="F4" s="2"/>
      <c r="G4" s="2"/>
      <c r="H4" s="2"/>
      <c r="I4" s="2"/>
      <c r="J4" s="2"/>
      <c r="K4" s="2"/>
      <c r="L4" s="6"/>
      <c r="M4" s="83" t="s">
        <v>10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3" t="s">
        <v>4</v>
      </c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65" ht="6.75" customHeight="1">
      <c r="A5" s="2"/>
      <c r="B5" s="6"/>
      <c r="C5" s="2"/>
      <c r="D5" s="2"/>
      <c r="E5" s="2"/>
      <c r="F5" s="2"/>
      <c r="G5" s="2"/>
      <c r="H5" s="2"/>
      <c r="I5" s="2"/>
      <c r="J5" s="2"/>
      <c r="K5" s="2"/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65" ht="12" customHeight="1">
      <c r="A6" s="2"/>
      <c r="B6" s="6"/>
      <c r="C6" s="2"/>
      <c r="D6" s="12" t="s">
        <v>14</v>
      </c>
      <c r="E6" s="2"/>
      <c r="F6" s="2"/>
      <c r="G6" s="2"/>
      <c r="H6" s="2"/>
      <c r="I6" s="2"/>
      <c r="J6" s="2"/>
      <c r="K6" s="2"/>
      <c r="L6" s="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65" ht="16.5" customHeight="1">
      <c r="A7" s="2"/>
      <c r="B7" s="6"/>
      <c r="C7" s="2"/>
      <c r="D7" s="2"/>
      <c r="E7" s="196" t="str">
        <f>'Rekapitulace stavby'!K6</f>
        <v>Laboratoř betonu a mechaniky zemin</v>
      </c>
      <c r="F7" s="166"/>
      <c r="G7" s="166"/>
      <c r="H7" s="166"/>
      <c r="I7" s="2"/>
      <c r="J7" s="2"/>
      <c r="K7" s="2"/>
      <c r="L7" s="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65" ht="12" customHeight="1">
      <c r="A8" s="2"/>
      <c r="B8" s="6"/>
      <c r="C8" s="2"/>
      <c r="D8" s="12" t="s">
        <v>123</v>
      </c>
      <c r="E8" s="2"/>
      <c r="F8" s="2"/>
      <c r="G8" s="2"/>
      <c r="H8" s="2"/>
      <c r="I8" s="2"/>
      <c r="J8" s="2"/>
      <c r="K8" s="2"/>
      <c r="L8" s="6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</row>
    <row r="9" spans="1:65" ht="16.5" customHeight="1">
      <c r="A9" s="16"/>
      <c r="B9" s="17"/>
      <c r="C9" s="16"/>
      <c r="D9" s="16"/>
      <c r="E9" s="196" t="s">
        <v>453</v>
      </c>
      <c r="F9" s="166"/>
      <c r="G9" s="166"/>
      <c r="H9" s="166"/>
      <c r="I9" s="16"/>
      <c r="J9" s="16"/>
      <c r="K9" s="16"/>
      <c r="L9" s="17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</row>
    <row r="10" spans="1:65" ht="12" customHeight="1">
      <c r="A10" s="16"/>
      <c r="B10" s="17"/>
      <c r="C10" s="16"/>
      <c r="D10" s="12" t="s">
        <v>454</v>
      </c>
      <c r="E10" s="16"/>
      <c r="F10" s="16"/>
      <c r="G10" s="16"/>
      <c r="H10" s="16"/>
      <c r="I10" s="16"/>
      <c r="J10" s="16"/>
      <c r="K10" s="16"/>
      <c r="L10" s="17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</row>
    <row r="11" spans="1:65" ht="16.5" customHeight="1">
      <c r="A11" s="16"/>
      <c r="B11" s="17"/>
      <c r="C11" s="16"/>
      <c r="D11" s="16"/>
      <c r="E11" s="172" t="s">
        <v>887</v>
      </c>
      <c r="F11" s="166"/>
      <c r="G11" s="166"/>
      <c r="H11" s="166"/>
      <c r="I11" s="16"/>
      <c r="J11" s="16"/>
      <c r="K11" s="16"/>
      <c r="L11" s="17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</row>
    <row r="12" spans="1:65" ht="11.25">
      <c r="A12" s="16"/>
      <c r="B12" s="17"/>
      <c r="C12" s="16"/>
      <c r="D12" s="16"/>
      <c r="E12" s="16"/>
      <c r="F12" s="16"/>
      <c r="G12" s="16"/>
      <c r="H12" s="16"/>
      <c r="I12" s="16"/>
      <c r="J12" s="16"/>
      <c r="K12" s="16"/>
      <c r="L12" s="17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</row>
    <row r="13" spans="1:65" ht="12" customHeight="1">
      <c r="A13" s="16"/>
      <c r="B13" s="17"/>
      <c r="C13" s="16"/>
      <c r="D13" s="12" t="s">
        <v>15</v>
      </c>
      <c r="E13" s="16"/>
      <c r="F13" s="10" t="s">
        <v>1</v>
      </c>
      <c r="G13" s="16"/>
      <c r="H13" s="16"/>
      <c r="I13" s="12" t="s">
        <v>16</v>
      </c>
      <c r="J13" s="10" t="s">
        <v>1</v>
      </c>
      <c r="K13" s="16"/>
      <c r="L13" s="17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</row>
    <row r="14" spans="1:65" ht="12" customHeight="1">
      <c r="A14" s="16"/>
      <c r="B14" s="17"/>
      <c r="C14" s="16"/>
      <c r="D14" s="12" t="s">
        <v>17</v>
      </c>
      <c r="E14" s="16"/>
      <c r="F14" s="10" t="s">
        <v>18</v>
      </c>
      <c r="G14" s="16"/>
      <c r="H14" s="16"/>
      <c r="I14" s="12" t="s">
        <v>19</v>
      </c>
      <c r="J14" s="40"/>
      <c r="K14" s="16"/>
      <c r="L14" s="17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</row>
    <row r="15" spans="1:65" ht="10.5" customHeight="1">
      <c r="A15" s="16"/>
      <c r="B15" s="17"/>
      <c r="C15" s="16"/>
      <c r="D15" s="16"/>
      <c r="E15" s="16"/>
      <c r="F15" s="16"/>
      <c r="G15" s="16"/>
      <c r="H15" s="16"/>
      <c r="I15" s="16"/>
      <c r="J15" s="16"/>
      <c r="K15" s="16"/>
      <c r="L15" s="17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</row>
    <row r="16" spans="1:65" ht="12" customHeight="1">
      <c r="A16" s="16"/>
      <c r="B16" s="17"/>
      <c r="C16" s="16"/>
      <c r="D16" s="160" t="s">
        <v>20</v>
      </c>
      <c r="E16" s="161"/>
      <c r="F16" s="161"/>
      <c r="G16" s="161"/>
      <c r="H16" s="161"/>
      <c r="I16" s="160" t="s">
        <v>21</v>
      </c>
      <c r="J16" s="199">
        <v>49314785</v>
      </c>
      <c r="K16" s="199"/>
      <c r="L16" s="17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</row>
    <row r="17" spans="1:65" ht="18" customHeight="1">
      <c r="A17" s="16"/>
      <c r="B17" s="17"/>
      <c r="C17" s="16"/>
      <c r="D17" s="161"/>
      <c r="E17" s="162" t="s">
        <v>946</v>
      </c>
      <c r="F17" s="161"/>
      <c r="G17" s="161"/>
      <c r="H17" s="161"/>
      <c r="I17" s="160" t="s">
        <v>22</v>
      </c>
      <c r="J17" s="199" t="s">
        <v>947</v>
      </c>
      <c r="K17" s="199"/>
      <c r="L17" s="17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</row>
    <row r="18" spans="1:65" ht="6.75" customHeight="1">
      <c r="A18" s="16"/>
      <c r="B18" s="17"/>
      <c r="C18" s="16"/>
      <c r="D18" s="161"/>
      <c r="E18" s="161"/>
      <c r="F18" s="161"/>
      <c r="G18" s="161"/>
      <c r="H18" s="161"/>
      <c r="I18" s="161"/>
      <c r="J18" s="161"/>
      <c r="K18" s="161"/>
      <c r="L18" s="17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</row>
    <row r="19" spans="1:65" ht="12" customHeight="1">
      <c r="A19" s="16"/>
      <c r="B19" s="17"/>
      <c r="C19" s="16"/>
      <c r="D19" s="160" t="s">
        <v>23</v>
      </c>
      <c r="E19" s="161"/>
      <c r="F19" s="161"/>
      <c r="G19" s="161"/>
      <c r="H19" s="161"/>
      <c r="I19" s="160" t="s">
        <v>21</v>
      </c>
      <c r="J19" s="162" t="str">
        <f>'Rekapitulace stavby'!AM13</f>
        <v>Vyplň</v>
      </c>
      <c r="K19" s="161"/>
      <c r="L19" s="17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</row>
    <row r="20" spans="1:65" ht="18" customHeight="1">
      <c r="A20" s="16"/>
      <c r="B20" s="17"/>
      <c r="C20" s="16"/>
      <c r="D20" s="197" t="str">
        <f>'Rekapitulace stavby'!D14</f>
        <v>Vyplň</v>
      </c>
      <c r="E20" s="198"/>
      <c r="F20" s="198"/>
      <c r="G20" s="198"/>
      <c r="H20" s="198"/>
      <c r="I20" s="160" t="s">
        <v>22</v>
      </c>
      <c r="J20" s="162" t="str">
        <f>'Rekapitulace stavby'!AM14</f>
        <v>Vyplň</v>
      </c>
      <c r="K20" s="161"/>
      <c r="L20" s="17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</row>
    <row r="21" spans="1:65" ht="6.75" customHeight="1">
      <c r="A21" s="16"/>
      <c r="B21" s="17"/>
      <c r="C21" s="16"/>
      <c r="D21" s="16"/>
      <c r="E21" s="16"/>
      <c r="F21" s="16"/>
      <c r="G21" s="16"/>
      <c r="H21" s="16"/>
      <c r="I21" s="16"/>
      <c r="J21" s="16"/>
      <c r="K21" s="16"/>
      <c r="L21" s="17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</row>
    <row r="22" spans="1:65" ht="12" customHeight="1">
      <c r="A22" s="16"/>
      <c r="B22" s="17"/>
      <c r="C22" s="16"/>
      <c r="D22" s="12" t="s">
        <v>25</v>
      </c>
      <c r="E22" s="16"/>
      <c r="F22" s="16"/>
      <c r="G22" s="16"/>
      <c r="H22" s="16"/>
      <c r="I22" s="12" t="s">
        <v>21</v>
      </c>
      <c r="J22" s="10" t="str">
        <f>IF('Rekapitulace stavby'!AN16="","",'Rekapitulace stavby'!AN16)</f>
        <v/>
      </c>
      <c r="K22" s="16"/>
      <c r="L22" s="17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</row>
    <row r="23" spans="1:65" ht="18" customHeight="1">
      <c r="A23" s="16"/>
      <c r="B23" s="17"/>
      <c r="C23" s="16"/>
      <c r="D23" s="16"/>
      <c r="E23" s="10" t="str">
        <f>IF('Rekapitulace stavby'!E17="","",'Rekapitulace stavby'!E17)</f>
        <v xml:space="preserve"> </v>
      </c>
      <c r="F23" s="16"/>
      <c r="G23" s="16"/>
      <c r="H23" s="16"/>
      <c r="I23" s="12" t="s">
        <v>22</v>
      </c>
      <c r="J23" s="10" t="str">
        <f>IF('Rekapitulace stavby'!AN17="","",'Rekapitulace stavby'!AN17)</f>
        <v/>
      </c>
      <c r="K23" s="16"/>
      <c r="L23" s="17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</row>
    <row r="24" spans="1:65" ht="6.75" customHeight="1">
      <c r="A24" s="16"/>
      <c r="B24" s="17"/>
      <c r="C24" s="16"/>
      <c r="D24" s="16"/>
      <c r="E24" s="16"/>
      <c r="F24" s="16"/>
      <c r="G24" s="16"/>
      <c r="H24" s="16"/>
      <c r="I24" s="16"/>
      <c r="J24" s="16"/>
      <c r="K24" s="16"/>
      <c r="L24" s="17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</row>
    <row r="25" spans="1:65" ht="12" customHeight="1">
      <c r="A25" s="16"/>
      <c r="B25" s="17"/>
      <c r="C25" s="16"/>
      <c r="D25" s="12" t="s">
        <v>27</v>
      </c>
      <c r="E25" s="16"/>
      <c r="F25" s="16"/>
      <c r="G25" s="16"/>
      <c r="H25" s="16"/>
      <c r="I25" s="12" t="s">
        <v>21</v>
      </c>
      <c r="J25" s="10" t="str">
        <f>IF('Rekapitulace stavby'!AN19="","",'Rekapitulace stavby'!AN19)</f>
        <v/>
      </c>
      <c r="K25" s="16"/>
      <c r="L25" s="17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</row>
    <row r="26" spans="1:65" ht="18" customHeight="1">
      <c r="A26" s="16"/>
      <c r="B26" s="17"/>
      <c r="C26" s="16"/>
      <c r="D26" s="16"/>
      <c r="E26" s="10" t="str">
        <f>IF('Rekapitulace stavby'!E20="","",'Rekapitulace stavby'!E20)</f>
        <v xml:space="preserve"> </v>
      </c>
      <c r="F26" s="16"/>
      <c r="G26" s="16"/>
      <c r="H26" s="16"/>
      <c r="I26" s="12" t="s">
        <v>22</v>
      </c>
      <c r="J26" s="10" t="str">
        <f>IF('Rekapitulace stavby'!AN20="","",'Rekapitulace stavby'!AN20)</f>
        <v/>
      </c>
      <c r="K26" s="16"/>
      <c r="L26" s="17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</row>
    <row r="27" spans="1:65" ht="6.75" customHeight="1">
      <c r="A27" s="16"/>
      <c r="B27" s="17"/>
      <c r="C27" s="16"/>
      <c r="D27" s="16"/>
      <c r="E27" s="16"/>
      <c r="F27" s="16"/>
      <c r="G27" s="16"/>
      <c r="H27" s="16"/>
      <c r="I27" s="16"/>
      <c r="J27" s="16"/>
      <c r="K27" s="16"/>
      <c r="L27" s="17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</row>
    <row r="28" spans="1:65" ht="12" customHeight="1">
      <c r="A28" s="16"/>
      <c r="B28" s="17"/>
      <c r="C28" s="16"/>
      <c r="D28" s="12" t="s">
        <v>28</v>
      </c>
      <c r="E28" s="16"/>
      <c r="F28" s="16"/>
      <c r="G28" s="16"/>
      <c r="H28" s="16"/>
      <c r="I28" s="16"/>
      <c r="J28" s="16"/>
      <c r="K28" s="16"/>
      <c r="L28" s="17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</row>
    <row r="29" spans="1:65" ht="16.5" customHeight="1">
      <c r="A29" s="84"/>
      <c r="B29" s="85"/>
      <c r="C29" s="84"/>
      <c r="D29" s="84"/>
      <c r="E29" s="190" t="s">
        <v>1</v>
      </c>
      <c r="F29" s="166"/>
      <c r="G29" s="166"/>
      <c r="H29" s="166"/>
      <c r="I29" s="84"/>
      <c r="J29" s="84"/>
      <c r="K29" s="84"/>
      <c r="L29" s="85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</row>
    <row r="30" spans="1:65" ht="6.75" customHeight="1">
      <c r="A30" s="16"/>
      <c r="B30" s="17"/>
      <c r="C30" s="16"/>
      <c r="D30" s="16"/>
      <c r="E30" s="16"/>
      <c r="F30" s="16"/>
      <c r="G30" s="16"/>
      <c r="H30" s="16"/>
      <c r="I30" s="16"/>
      <c r="J30" s="16"/>
      <c r="K30" s="16"/>
      <c r="L30" s="17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</row>
    <row r="31" spans="1:65" ht="6.75" customHeight="1">
      <c r="A31" s="16"/>
      <c r="B31" s="17"/>
      <c r="C31" s="16"/>
      <c r="D31" s="41"/>
      <c r="E31" s="41"/>
      <c r="F31" s="41"/>
      <c r="G31" s="41"/>
      <c r="H31" s="41"/>
      <c r="I31" s="41"/>
      <c r="J31" s="41"/>
      <c r="K31" s="41"/>
      <c r="L31" s="17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</row>
    <row r="32" spans="1:65" ht="24.75" customHeight="1">
      <c r="A32" s="16"/>
      <c r="B32" s="17"/>
      <c r="C32" s="16"/>
      <c r="D32" s="86" t="s">
        <v>30</v>
      </c>
      <c r="E32" s="16"/>
      <c r="F32" s="16"/>
      <c r="G32" s="16"/>
      <c r="H32" s="16"/>
      <c r="I32" s="16"/>
      <c r="J32" s="54">
        <f>ROUND(J120, 2)</f>
        <v>0</v>
      </c>
      <c r="K32" s="16"/>
      <c r="L32" s="17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</row>
    <row r="33" spans="1:65" ht="6.75" customHeight="1">
      <c r="A33" s="16"/>
      <c r="B33" s="17"/>
      <c r="C33" s="16"/>
      <c r="D33" s="41"/>
      <c r="E33" s="41"/>
      <c r="F33" s="41"/>
      <c r="G33" s="41"/>
      <c r="H33" s="41"/>
      <c r="I33" s="41"/>
      <c r="J33" s="41"/>
      <c r="K33" s="41"/>
      <c r="L33" s="17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</row>
    <row r="34" spans="1:65" ht="14.25" customHeight="1">
      <c r="A34" s="16"/>
      <c r="B34" s="17"/>
      <c r="C34" s="16"/>
      <c r="D34" s="16"/>
      <c r="E34" s="16"/>
      <c r="F34" s="20" t="s">
        <v>32</v>
      </c>
      <c r="G34" s="16"/>
      <c r="H34" s="16"/>
      <c r="I34" s="20" t="s">
        <v>31</v>
      </c>
      <c r="J34" s="20" t="s">
        <v>33</v>
      </c>
      <c r="K34" s="16"/>
      <c r="L34" s="17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</row>
    <row r="35" spans="1:65" ht="14.25" customHeight="1">
      <c r="A35" s="16"/>
      <c r="B35" s="17"/>
      <c r="C35" s="16"/>
      <c r="D35" s="87" t="s">
        <v>34</v>
      </c>
      <c r="E35" s="12" t="s">
        <v>35</v>
      </c>
      <c r="F35" s="76">
        <f>ROUND((SUM(BE120:BE123)),  2)</f>
        <v>0</v>
      </c>
      <c r="G35" s="16"/>
      <c r="H35" s="16"/>
      <c r="I35" s="88">
        <v>0.21</v>
      </c>
      <c r="J35" s="76">
        <f>ROUND(((SUM(BE120:BE123))*I35),  2)</f>
        <v>0</v>
      </c>
      <c r="K35" s="16"/>
      <c r="L35" s="17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</row>
    <row r="36" spans="1:65" ht="14.25" customHeight="1">
      <c r="A36" s="16"/>
      <c r="B36" s="17"/>
      <c r="C36" s="16"/>
      <c r="D36" s="16"/>
      <c r="E36" s="12" t="s">
        <v>36</v>
      </c>
      <c r="F36" s="76">
        <f>ROUND((SUM(BF120:BF123)),  2)</f>
        <v>0</v>
      </c>
      <c r="G36" s="16"/>
      <c r="H36" s="16"/>
      <c r="I36" s="88">
        <v>0.12</v>
      </c>
      <c r="J36" s="76">
        <f>ROUND(((SUM(BF120:BF123))*I36),  2)</f>
        <v>0</v>
      </c>
      <c r="K36" s="16"/>
      <c r="L36" s="17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</row>
    <row r="37" spans="1:65" ht="14.25" hidden="1" customHeight="1">
      <c r="A37" s="16"/>
      <c r="B37" s="17"/>
      <c r="C37" s="16"/>
      <c r="D37" s="16"/>
      <c r="E37" s="12" t="s">
        <v>37</v>
      </c>
      <c r="F37" s="76">
        <f>ROUND((SUM(BG120:BG123)),  2)</f>
        <v>0</v>
      </c>
      <c r="G37" s="16"/>
      <c r="H37" s="16"/>
      <c r="I37" s="88">
        <v>0.21</v>
      </c>
      <c r="J37" s="76">
        <f t="shared" ref="J37:J39" si="0">0</f>
        <v>0</v>
      </c>
      <c r="K37" s="16"/>
      <c r="L37" s="17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</row>
    <row r="38" spans="1:65" ht="14.25" hidden="1" customHeight="1">
      <c r="A38" s="16"/>
      <c r="B38" s="17"/>
      <c r="C38" s="16"/>
      <c r="D38" s="16"/>
      <c r="E38" s="12" t="s">
        <v>38</v>
      </c>
      <c r="F38" s="76">
        <f>ROUND((SUM(BH120:BH123)),  2)</f>
        <v>0</v>
      </c>
      <c r="G38" s="16"/>
      <c r="H38" s="16"/>
      <c r="I38" s="88">
        <v>0.12</v>
      </c>
      <c r="J38" s="76">
        <f t="shared" si="0"/>
        <v>0</v>
      </c>
      <c r="K38" s="16"/>
      <c r="L38" s="17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</row>
    <row r="39" spans="1:65" ht="14.25" hidden="1" customHeight="1">
      <c r="A39" s="16"/>
      <c r="B39" s="17"/>
      <c r="C39" s="16"/>
      <c r="D39" s="16"/>
      <c r="E39" s="12" t="s">
        <v>39</v>
      </c>
      <c r="F39" s="76">
        <f>ROUND((SUM(BI120:BI123)),  2)</f>
        <v>0</v>
      </c>
      <c r="G39" s="16"/>
      <c r="H39" s="16"/>
      <c r="I39" s="88">
        <v>0</v>
      </c>
      <c r="J39" s="76">
        <f t="shared" si="0"/>
        <v>0</v>
      </c>
      <c r="K39" s="16"/>
      <c r="L39" s="17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</row>
    <row r="40" spans="1:65" ht="6.75" customHeight="1">
      <c r="A40" s="16"/>
      <c r="B40" s="17"/>
      <c r="C40" s="16"/>
      <c r="D40" s="16"/>
      <c r="E40" s="16"/>
      <c r="F40" s="16"/>
      <c r="G40" s="16"/>
      <c r="H40" s="16"/>
      <c r="I40" s="16"/>
      <c r="J40" s="16"/>
      <c r="K40" s="16"/>
      <c r="L40" s="17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spans="1:65" ht="24.75" customHeight="1">
      <c r="A41" s="16"/>
      <c r="B41" s="17"/>
      <c r="C41" s="89"/>
      <c r="D41" s="90" t="s">
        <v>40</v>
      </c>
      <c r="E41" s="44"/>
      <c r="F41" s="44"/>
      <c r="G41" s="91" t="s">
        <v>41</v>
      </c>
      <c r="H41" s="92" t="s">
        <v>42</v>
      </c>
      <c r="I41" s="44"/>
      <c r="J41" s="93">
        <f>SUM(J32:J39)</f>
        <v>0</v>
      </c>
      <c r="K41" s="94"/>
      <c r="L41" s="17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</row>
    <row r="42" spans="1:65" ht="14.25" customHeight="1">
      <c r="A42" s="16"/>
      <c r="B42" s="17"/>
      <c r="C42" s="16"/>
      <c r="D42" s="16"/>
      <c r="E42" s="16"/>
      <c r="F42" s="16"/>
      <c r="G42" s="16"/>
      <c r="H42" s="16"/>
      <c r="I42" s="16"/>
      <c r="J42" s="16"/>
      <c r="K42" s="16"/>
      <c r="L42" s="17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</row>
    <row r="43" spans="1:65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ht="14.25" customHeight="1">
      <c r="A49" s="2"/>
      <c r="B49" s="6"/>
      <c r="C49" s="2"/>
      <c r="D49" s="2"/>
      <c r="E49" s="2"/>
      <c r="F49" s="2"/>
      <c r="G49" s="2"/>
      <c r="H49" s="2"/>
      <c r="I49" s="2"/>
      <c r="J49" s="2"/>
      <c r="K49" s="2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ht="14.25" customHeight="1">
      <c r="A50" s="16"/>
      <c r="B50" s="17"/>
      <c r="C50" s="16"/>
      <c r="D50" s="27" t="s">
        <v>43</v>
      </c>
      <c r="E50" s="28"/>
      <c r="F50" s="28"/>
      <c r="G50" s="27" t="s">
        <v>44</v>
      </c>
      <c r="H50" s="28"/>
      <c r="I50" s="28"/>
      <c r="J50" s="28"/>
      <c r="K50" s="28"/>
      <c r="L50" s="17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</row>
    <row r="51" spans="1:65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ht="15.75" customHeight="1">
      <c r="A60" s="2"/>
      <c r="B60" s="6"/>
      <c r="C60" s="2"/>
      <c r="D60" s="2"/>
      <c r="E60" s="2"/>
      <c r="F60" s="2"/>
      <c r="G60" s="2"/>
      <c r="H60" s="2"/>
      <c r="I60" s="2"/>
      <c r="J60" s="2"/>
      <c r="K60" s="2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ht="15.75" customHeight="1">
      <c r="A61" s="16"/>
      <c r="B61" s="17"/>
      <c r="C61" s="16"/>
      <c r="D61" s="29" t="s">
        <v>45</v>
      </c>
      <c r="E61" s="19"/>
      <c r="F61" s="95" t="s">
        <v>46</v>
      </c>
      <c r="G61" s="29" t="s">
        <v>45</v>
      </c>
      <c r="H61" s="19"/>
      <c r="I61" s="19"/>
      <c r="J61" s="96" t="s">
        <v>46</v>
      </c>
      <c r="K61" s="19"/>
      <c r="L61" s="17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</row>
    <row r="62" spans="1:65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ht="15.75" customHeight="1">
      <c r="A64" s="2"/>
      <c r="B64" s="6"/>
      <c r="C64" s="2"/>
      <c r="D64" s="2"/>
      <c r="E64" s="2"/>
      <c r="F64" s="2"/>
      <c r="G64" s="2"/>
      <c r="H64" s="2"/>
      <c r="I64" s="2"/>
      <c r="J64" s="2"/>
      <c r="K64" s="2"/>
      <c r="L64" s="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ht="15.75" customHeight="1">
      <c r="A65" s="16"/>
      <c r="B65" s="17"/>
      <c r="C65" s="16"/>
      <c r="D65" s="27" t="s">
        <v>47</v>
      </c>
      <c r="E65" s="28"/>
      <c r="F65" s="28"/>
      <c r="G65" s="27" t="s">
        <v>48</v>
      </c>
      <c r="H65" s="28"/>
      <c r="I65" s="28"/>
      <c r="J65" s="28"/>
      <c r="K65" s="28"/>
      <c r="L65" s="17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</row>
    <row r="66" spans="1:65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ht="15.75" customHeight="1">
      <c r="A75" s="2"/>
      <c r="B75" s="6"/>
      <c r="C75" s="2"/>
      <c r="D75" s="2"/>
      <c r="E75" s="2"/>
      <c r="F75" s="2"/>
      <c r="G75" s="2"/>
      <c r="H75" s="2"/>
      <c r="I75" s="2"/>
      <c r="J75" s="2"/>
      <c r="K75" s="2"/>
      <c r="L75" s="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ht="15.75" customHeight="1">
      <c r="A76" s="16"/>
      <c r="B76" s="17"/>
      <c r="C76" s="16"/>
      <c r="D76" s="29" t="s">
        <v>45</v>
      </c>
      <c r="E76" s="19"/>
      <c r="F76" s="95" t="s">
        <v>46</v>
      </c>
      <c r="G76" s="29" t="s">
        <v>45</v>
      </c>
      <c r="H76" s="19"/>
      <c r="I76" s="19"/>
      <c r="J76" s="96" t="s">
        <v>46</v>
      </c>
      <c r="K76" s="19"/>
      <c r="L76" s="17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</row>
    <row r="77" spans="1:65" ht="14.25" customHeight="1">
      <c r="A77" s="16"/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17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</row>
    <row r="78" spans="1:65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ht="6.75" customHeight="1">
      <c r="A81" s="16"/>
      <c r="B81" s="32"/>
      <c r="C81" s="33"/>
      <c r="D81" s="33"/>
      <c r="E81" s="33"/>
      <c r="F81" s="33"/>
      <c r="G81" s="33"/>
      <c r="H81" s="33"/>
      <c r="I81" s="33"/>
      <c r="J81" s="33"/>
      <c r="K81" s="33"/>
      <c r="L81" s="17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</row>
    <row r="82" spans="1:65" ht="24.75" customHeight="1">
      <c r="A82" s="16"/>
      <c r="B82" s="17"/>
      <c r="C82" s="7" t="s">
        <v>125</v>
      </c>
      <c r="D82" s="16"/>
      <c r="E82" s="16"/>
      <c r="F82" s="16"/>
      <c r="G82" s="16"/>
      <c r="H82" s="16"/>
      <c r="I82" s="16"/>
      <c r="J82" s="16"/>
      <c r="K82" s="16"/>
      <c r="L82" s="17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</row>
    <row r="83" spans="1:65" ht="6.75" customHeight="1">
      <c r="A83" s="16"/>
      <c r="B83" s="17"/>
      <c r="C83" s="16"/>
      <c r="D83" s="16"/>
      <c r="E83" s="16"/>
      <c r="F83" s="16"/>
      <c r="G83" s="16"/>
      <c r="H83" s="16"/>
      <c r="I83" s="16"/>
      <c r="J83" s="16"/>
      <c r="K83" s="16"/>
      <c r="L83" s="17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</row>
    <row r="84" spans="1:65" ht="12" customHeight="1">
      <c r="A84" s="16"/>
      <c r="B84" s="17"/>
      <c r="C84" s="12" t="s">
        <v>14</v>
      </c>
      <c r="D84" s="16"/>
      <c r="E84" s="16"/>
      <c r="F84" s="16"/>
      <c r="G84" s="16"/>
      <c r="H84" s="16"/>
      <c r="I84" s="16"/>
      <c r="J84" s="16"/>
      <c r="K84" s="16"/>
      <c r="L84" s="17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</row>
    <row r="85" spans="1:65" ht="16.5" customHeight="1">
      <c r="A85" s="16"/>
      <c r="B85" s="17"/>
      <c r="C85" s="16"/>
      <c r="D85" s="16"/>
      <c r="E85" s="196" t="str">
        <f>E7</f>
        <v>Laboratoř betonu a mechaniky zemin</v>
      </c>
      <c r="F85" s="166"/>
      <c r="G85" s="166"/>
      <c r="H85" s="166"/>
      <c r="I85" s="16"/>
      <c r="J85" s="16"/>
      <c r="K85" s="16"/>
      <c r="L85" s="17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</row>
    <row r="86" spans="1:65" ht="12" customHeight="1">
      <c r="A86" s="2"/>
      <c r="B86" s="6"/>
      <c r="C86" s="12" t="s">
        <v>123</v>
      </c>
      <c r="D86" s="2"/>
      <c r="E86" s="2"/>
      <c r="F86" s="2"/>
      <c r="G86" s="2"/>
      <c r="H86" s="2"/>
      <c r="I86" s="2"/>
      <c r="J86" s="2"/>
      <c r="K86" s="2"/>
      <c r="L86" s="6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</row>
    <row r="87" spans="1:65" ht="16.5" customHeight="1">
      <c r="A87" s="16"/>
      <c r="B87" s="17"/>
      <c r="C87" s="16"/>
      <c r="D87" s="16"/>
      <c r="E87" s="196" t="s">
        <v>453</v>
      </c>
      <c r="F87" s="166"/>
      <c r="G87" s="166"/>
      <c r="H87" s="166"/>
      <c r="I87" s="16"/>
      <c r="J87" s="16"/>
      <c r="K87" s="16"/>
      <c r="L87" s="17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</row>
    <row r="88" spans="1:65" ht="12" customHeight="1">
      <c r="A88" s="16"/>
      <c r="B88" s="17"/>
      <c r="C88" s="12" t="s">
        <v>454</v>
      </c>
      <c r="D88" s="16"/>
      <c r="E88" s="16"/>
      <c r="F88" s="16"/>
      <c r="G88" s="16"/>
      <c r="H88" s="16"/>
      <c r="I88" s="16"/>
      <c r="J88" s="16"/>
      <c r="K88" s="16"/>
      <c r="L88" s="17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</row>
    <row r="89" spans="1:65" ht="16.5" customHeight="1">
      <c r="A89" s="16"/>
      <c r="B89" s="17"/>
      <c r="C89" s="16"/>
      <c r="D89" s="16"/>
      <c r="E89" s="172" t="str">
        <f>E11</f>
        <v>02.5 - Obklad překlížka</v>
      </c>
      <c r="F89" s="166"/>
      <c r="G89" s="166"/>
      <c r="H89" s="166"/>
      <c r="I89" s="16"/>
      <c r="J89" s="16"/>
      <c r="K89" s="16"/>
      <c r="L89" s="17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</row>
    <row r="90" spans="1:65" ht="6.75" customHeight="1">
      <c r="A90" s="16"/>
      <c r="B90" s="17"/>
      <c r="C90" s="16"/>
      <c r="D90" s="16"/>
      <c r="E90" s="16"/>
      <c r="F90" s="16"/>
      <c r="G90" s="16"/>
      <c r="H90" s="16"/>
      <c r="I90" s="16"/>
      <c r="J90" s="16"/>
      <c r="K90" s="16"/>
      <c r="L90" s="17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</row>
    <row r="91" spans="1:65" ht="12" customHeight="1">
      <c r="A91" s="16"/>
      <c r="B91" s="17"/>
      <c r="C91" s="12" t="s">
        <v>17</v>
      </c>
      <c r="D91" s="16"/>
      <c r="E91" s="16"/>
      <c r="F91" s="10" t="str">
        <f>F14</f>
        <v xml:space="preserve"> </v>
      </c>
      <c r="G91" s="16"/>
      <c r="H91" s="16"/>
      <c r="I91" s="12" t="s">
        <v>19</v>
      </c>
      <c r="J91" s="40" t="str">
        <f>IF(J14="","",J14)</f>
        <v/>
      </c>
      <c r="K91" s="16"/>
      <c r="L91" s="17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</row>
    <row r="92" spans="1:65" ht="6.75" customHeight="1">
      <c r="A92" s="16"/>
      <c r="B92" s="17"/>
      <c r="C92" s="16"/>
      <c r="D92" s="16"/>
      <c r="E92" s="16"/>
      <c r="F92" s="16"/>
      <c r="G92" s="16"/>
      <c r="H92" s="16"/>
      <c r="I92" s="16"/>
      <c r="J92" s="16"/>
      <c r="K92" s="16"/>
      <c r="L92" s="17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</row>
    <row r="93" spans="1:65" ht="15" customHeight="1">
      <c r="A93" s="16"/>
      <c r="B93" s="17"/>
      <c r="C93" s="12" t="s">
        <v>20</v>
      </c>
      <c r="D93" s="16"/>
      <c r="E93" s="16"/>
      <c r="F93" s="10" t="str">
        <f>E17</f>
        <v>SŠS Vysoké Mýto. Komenského 1, 566 01 Vysoké Mýto</v>
      </c>
      <c r="G93" s="16"/>
      <c r="H93" s="16"/>
      <c r="I93" s="12" t="s">
        <v>25</v>
      </c>
      <c r="J93" s="14" t="str">
        <f>E23</f>
        <v xml:space="preserve"> </v>
      </c>
      <c r="K93" s="16"/>
      <c r="L93" s="17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</row>
    <row r="94" spans="1:65" ht="15" customHeight="1">
      <c r="A94" s="16"/>
      <c r="B94" s="17"/>
      <c r="C94" s="12" t="s">
        <v>51</v>
      </c>
      <c r="D94" s="16"/>
      <c r="E94" s="16"/>
      <c r="F94" s="10" t="str">
        <f>IF(E20="","",E20)</f>
        <v/>
      </c>
      <c r="G94" s="16"/>
      <c r="H94" s="16"/>
      <c r="I94" s="12" t="s">
        <v>27</v>
      </c>
      <c r="J94" s="14" t="str">
        <f>E26</f>
        <v xml:space="preserve"> </v>
      </c>
      <c r="K94" s="16"/>
      <c r="L94" s="17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</row>
    <row r="95" spans="1:65" ht="9.75" customHeight="1">
      <c r="A95" s="16"/>
      <c r="B95" s="17"/>
      <c r="C95" s="16"/>
      <c r="D95" s="16"/>
      <c r="E95" s="16"/>
      <c r="F95" s="16"/>
      <c r="G95" s="16"/>
      <c r="H95" s="16"/>
      <c r="I95" s="16"/>
      <c r="J95" s="16"/>
      <c r="K95" s="16"/>
      <c r="L95" s="17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</row>
    <row r="96" spans="1:65" ht="29.25" customHeight="1">
      <c r="A96" s="16"/>
      <c r="B96" s="17"/>
      <c r="C96" s="97" t="s">
        <v>126</v>
      </c>
      <c r="D96" s="89"/>
      <c r="E96" s="89"/>
      <c r="F96" s="89"/>
      <c r="G96" s="89"/>
      <c r="H96" s="89"/>
      <c r="I96" s="89"/>
      <c r="J96" s="98" t="s">
        <v>127</v>
      </c>
      <c r="K96" s="89"/>
      <c r="L96" s="17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</row>
    <row r="97" spans="1:65" ht="9.75" customHeight="1">
      <c r="A97" s="16"/>
      <c r="B97" s="17"/>
      <c r="C97" s="16"/>
      <c r="D97" s="16"/>
      <c r="E97" s="16"/>
      <c r="F97" s="16"/>
      <c r="G97" s="16"/>
      <c r="H97" s="16"/>
      <c r="I97" s="16"/>
      <c r="J97" s="16"/>
      <c r="K97" s="16"/>
      <c r="L97" s="17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</row>
    <row r="98" spans="1:65" ht="22.5" customHeight="1">
      <c r="A98" s="16"/>
      <c r="B98" s="17"/>
      <c r="C98" s="99" t="s">
        <v>128</v>
      </c>
      <c r="D98" s="16"/>
      <c r="E98" s="16"/>
      <c r="F98" s="16"/>
      <c r="G98" s="16"/>
      <c r="H98" s="16"/>
      <c r="I98" s="16"/>
      <c r="J98" s="54">
        <f>J120</f>
        <v>0</v>
      </c>
      <c r="K98" s="16"/>
      <c r="L98" s="17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3" t="s">
        <v>129</v>
      </c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</row>
    <row r="99" spans="1:65" ht="21.75" customHeight="1">
      <c r="A99" s="16"/>
      <c r="B99" s="17"/>
      <c r="C99" s="16"/>
      <c r="D99" s="16"/>
      <c r="E99" s="16"/>
      <c r="F99" s="16"/>
      <c r="G99" s="16"/>
      <c r="H99" s="16"/>
      <c r="I99" s="16"/>
      <c r="J99" s="16"/>
      <c r="K99" s="16"/>
      <c r="L99" s="17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</row>
    <row r="100" spans="1:65" ht="6.75" customHeight="1">
      <c r="A100" s="16"/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17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</row>
    <row r="101" spans="1:65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</row>
    <row r="102" spans="1:65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</row>
    <row r="103" spans="1:65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</row>
    <row r="104" spans="1:65" ht="6.75" customHeight="1">
      <c r="A104" s="16"/>
      <c r="B104" s="32"/>
      <c r="C104" s="33"/>
      <c r="D104" s="33"/>
      <c r="E104" s="33"/>
      <c r="F104" s="33"/>
      <c r="G104" s="33"/>
      <c r="H104" s="33"/>
      <c r="I104" s="33"/>
      <c r="J104" s="33"/>
      <c r="K104" s="33"/>
      <c r="L104" s="17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</row>
    <row r="105" spans="1:65" ht="24.75" customHeight="1">
      <c r="A105" s="16"/>
      <c r="B105" s="17"/>
      <c r="C105" s="7" t="s">
        <v>148</v>
      </c>
      <c r="D105" s="16"/>
      <c r="E105" s="16"/>
      <c r="F105" s="16"/>
      <c r="G105" s="16"/>
      <c r="H105" s="16"/>
      <c r="I105" s="16"/>
      <c r="J105" s="16"/>
      <c r="K105" s="16"/>
      <c r="L105" s="17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</row>
    <row r="106" spans="1:65" ht="6.75" customHeight="1">
      <c r="A106" s="16"/>
      <c r="B106" s="17"/>
      <c r="C106" s="16"/>
      <c r="D106" s="16"/>
      <c r="E106" s="16"/>
      <c r="F106" s="16"/>
      <c r="G106" s="16"/>
      <c r="H106" s="16"/>
      <c r="I106" s="16"/>
      <c r="J106" s="16"/>
      <c r="K106" s="16"/>
      <c r="L106" s="17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</row>
    <row r="107" spans="1:65" ht="12" customHeight="1">
      <c r="A107" s="16"/>
      <c r="B107" s="17"/>
      <c r="C107" s="12" t="s">
        <v>14</v>
      </c>
      <c r="D107" s="16"/>
      <c r="E107" s="16"/>
      <c r="F107" s="16"/>
      <c r="G107" s="16"/>
      <c r="H107" s="16"/>
      <c r="I107" s="16"/>
      <c r="J107" s="16"/>
      <c r="K107" s="16"/>
      <c r="L107" s="17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</row>
    <row r="108" spans="1:65" ht="16.5" customHeight="1">
      <c r="A108" s="16"/>
      <c r="B108" s="17"/>
      <c r="C108" s="16"/>
      <c r="D108" s="16"/>
      <c r="E108" s="196" t="str">
        <f>E7</f>
        <v>Laboratoř betonu a mechaniky zemin</v>
      </c>
      <c r="F108" s="166"/>
      <c r="G108" s="166"/>
      <c r="H108" s="166"/>
      <c r="I108" s="16"/>
      <c r="J108" s="16"/>
      <c r="K108" s="16"/>
      <c r="L108" s="17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</row>
    <row r="109" spans="1:65" ht="12" customHeight="1">
      <c r="A109" s="2"/>
      <c r="B109" s="6"/>
      <c r="C109" s="12" t="s">
        <v>123</v>
      </c>
      <c r="D109" s="2"/>
      <c r="E109" s="2"/>
      <c r="F109" s="2"/>
      <c r="G109" s="2"/>
      <c r="H109" s="2"/>
      <c r="I109" s="2"/>
      <c r="J109" s="2"/>
      <c r="K109" s="2"/>
      <c r="L109" s="6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</row>
    <row r="110" spans="1:65" ht="16.5" customHeight="1">
      <c r="A110" s="16"/>
      <c r="B110" s="17"/>
      <c r="C110" s="16"/>
      <c r="D110" s="16"/>
      <c r="E110" s="196" t="s">
        <v>453</v>
      </c>
      <c r="F110" s="166"/>
      <c r="G110" s="166"/>
      <c r="H110" s="166"/>
      <c r="I110" s="16"/>
      <c r="J110" s="16"/>
      <c r="K110" s="16"/>
      <c r="L110" s="17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</row>
    <row r="111" spans="1:65" ht="12" customHeight="1">
      <c r="A111" s="16"/>
      <c r="B111" s="17"/>
      <c r="C111" s="12" t="s">
        <v>454</v>
      </c>
      <c r="D111" s="16"/>
      <c r="E111" s="16"/>
      <c r="F111" s="16"/>
      <c r="G111" s="16"/>
      <c r="H111" s="16"/>
      <c r="I111" s="16"/>
      <c r="J111" s="16"/>
      <c r="K111" s="16"/>
      <c r="L111" s="17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</row>
    <row r="112" spans="1:65" ht="16.5" customHeight="1">
      <c r="A112" s="16"/>
      <c r="B112" s="17"/>
      <c r="C112" s="16"/>
      <c r="D112" s="16"/>
      <c r="E112" s="172" t="str">
        <f>E11</f>
        <v>02.5 - Obklad překlížka</v>
      </c>
      <c r="F112" s="166"/>
      <c r="G112" s="166"/>
      <c r="H112" s="166"/>
      <c r="I112" s="16"/>
      <c r="J112" s="16"/>
      <c r="K112" s="16"/>
      <c r="L112" s="17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</row>
    <row r="113" spans="1:65" ht="6.75" customHeight="1">
      <c r="A113" s="16"/>
      <c r="B113" s="17"/>
      <c r="C113" s="16"/>
      <c r="D113" s="16"/>
      <c r="E113" s="16"/>
      <c r="F113" s="16"/>
      <c r="G113" s="16"/>
      <c r="H113" s="16"/>
      <c r="I113" s="16"/>
      <c r="J113" s="16"/>
      <c r="K113" s="16"/>
      <c r="L113" s="17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</row>
    <row r="114" spans="1:65" ht="12" customHeight="1">
      <c r="A114" s="16"/>
      <c r="B114" s="17"/>
      <c r="C114" s="12" t="s">
        <v>17</v>
      </c>
      <c r="D114" s="16"/>
      <c r="E114" s="16"/>
      <c r="F114" s="10" t="str">
        <f>F14</f>
        <v xml:space="preserve"> </v>
      </c>
      <c r="G114" s="16"/>
      <c r="H114" s="16"/>
      <c r="I114" s="12" t="s">
        <v>19</v>
      </c>
      <c r="J114" s="40" t="str">
        <f>IF(J14="","",J14)</f>
        <v/>
      </c>
      <c r="K114" s="16"/>
      <c r="L114" s="17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</row>
    <row r="115" spans="1:65" ht="6.75" customHeight="1">
      <c r="A115" s="16"/>
      <c r="B115" s="17"/>
      <c r="C115" s="16"/>
      <c r="D115" s="16"/>
      <c r="E115" s="16"/>
      <c r="F115" s="16"/>
      <c r="G115" s="16"/>
      <c r="H115" s="16"/>
      <c r="I115" s="16"/>
      <c r="J115" s="16"/>
      <c r="K115" s="16"/>
      <c r="L115" s="17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</row>
    <row r="116" spans="1:65" ht="15" customHeight="1">
      <c r="A116" s="16"/>
      <c r="B116" s="17"/>
      <c r="C116" s="12" t="s">
        <v>20</v>
      </c>
      <c r="D116" s="16"/>
      <c r="E116" s="16"/>
      <c r="F116" s="10" t="str">
        <f>E17</f>
        <v>SŠS Vysoké Mýto. Komenského 1, 566 01 Vysoké Mýto</v>
      </c>
      <c r="G116" s="16"/>
      <c r="H116" s="16"/>
      <c r="I116" s="12" t="s">
        <v>25</v>
      </c>
      <c r="J116" s="14" t="str">
        <f>E23</f>
        <v xml:space="preserve"> </v>
      </c>
      <c r="K116" s="16"/>
      <c r="L116" s="17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</row>
    <row r="117" spans="1:65" ht="15" customHeight="1">
      <c r="A117" s="16"/>
      <c r="B117" s="17"/>
      <c r="C117" s="12" t="s">
        <v>51</v>
      </c>
      <c r="D117" s="16"/>
      <c r="E117" s="16"/>
      <c r="F117" s="10" t="str">
        <f>IF(E20="","",E20)</f>
        <v/>
      </c>
      <c r="G117" s="16"/>
      <c r="H117" s="16"/>
      <c r="I117" s="12" t="s">
        <v>27</v>
      </c>
      <c r="J117" s="14" t="str">
        <f>E26</f>
        <v xml:space="preserve"> </v>
      </c>
      <c r="K117" s="16"/>
      <c r="L117" s="17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</row>
    <row r="118" spans="1:65" ht="9.75" customHeight="1">
      <c r="A118" s="16"/>
      <c r="B118" s="17"/>
      <c r="C118" s="16"/>
      <c r="D118" s="16"/>
      <c r="E118" s="16"/>
      <c r="F118" s="16"/>
      <c r="G118" s="16"/>
      <c r="H118" s="16"/>
      <c r="I118" s="16"/>
      <c r="J118" s="16"/>
      <c r="K118" s="16"/>
      <c r="L118" s="17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</row>
    <row r="119" spans="1:65" ht="29.25" customHeight="1">
      <c r="A119" s="109"/>
      <c r="B119" s="110"/>
      <c r="C119" s="111" t="s">
        <v>149</v>
      </c>
      <c r="D119" s="112" t="s">
        <v>56</v>
      </c>
      <c r="E119" s="112" t="s">
        <v>52</v>
      </c>
      <c r="F119" s="112" t="s">
        <v>53</v>
      </c>
      <c r="G119" s="112" t="s">
        <v>150</v>
      </c>
      <c r="H119" s="112" t="s">
        <v>151</v>
      </c>
      <c r="I119" s="112" t="s">
        <v>152</v>
      </c>
      <c r="J119" s="112" t="s">
        <v>127</v>
      </c>
      <c r="K119" s="113" t="s">
        <v>153</v>
      </c>
      <c r="L119" s="110"/>
      <c r="M119" s="46" t="s">
        <v>1</v>
      </c>
      <c r="N119" s="47" t="s">
        <v>34</v>
      </c>
      <c r="O119" s="47" t="s">
        <v>154</v>
      </c>
      <c r="P119" s="47" t="s">
        <v>155</v>
      </c>
      <c r="Q119" s="47" t="s">
        <v>156</v>
      </c>
      <c r="R119" s="47" t="s">
        <v>157</v>
      </c>
      <c r="S119" s="47" t="s">
        <v>158</v>
      </c>
      <c r="T119" s="48" t="s">
        <v>159</v>
      </c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</row>
    <row r="120" spans="1:65" ht="22.5" customHeight="1">
      <c r="A120" s="16"/>
      <c r="B120" s="17"/>
      <c r="C120" s="52" t="s">
        <v>160</v>
      </c>
      <c r="D120" s="16"/>
      <c r="E120" s="16"/>
      <c r="F120" s="16"/>
      <c r="G120" s="16"/>
      <c r="H120" s="16"/>
      <c r="I120" s="16"/>
      <c r="J120" s="114">
        <f>BK120</f>
        <v>0</v>
      </c>
      <c r="K120" s="16"/>
      <c r="L120" s="17"/>
      <c r="M120" s="49"/>
      <c r="N120" s="41"/>
      <c r="O120" s="41"/>
      <c r="P120" s="115">
        <f>SUM(P121:P123)</f>
        <v>0</v>
      </c>
      <c r="Q120" s="41"/>
      <c r="R120" s="115">
        <f>SUM(R121:R123)</f>
        <v>0</v>
      </c>
      <c r="S120" s="41"/>
      <c r="T120" s="116">
        <f>SUM(T121:T123)</f>
        <v>0</v>
      </c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3" t="s">
        <v>70</v>
      </c>
      <c r="AU120" s="3" t="s">
        <v>129</v>
      </c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17">
        <f>SUM(BK121:BK123)</f>
        <v>0</v>
      </c>
      <c r="BL120" s="16"/>
      <c r="BM120" s="16"/>
    </row>
    <row r="121" spans="1:65" ht="24" customHeight="1">
      <c r="A121" s="16"/>
      <c r="B121" s="17"/>
      <c r="C121" s="147" t="s">
        <v>79</v>
      </c>
      <c r="D121" s="147" t="s">
        <v>462</v>
      </c>
      <c r="E121" s="148" t="s">
        <v>888</v>
      </c>
      <c r="F121" s="149" t="s">
        <v>889</v>
      </c>
      <c r="G121" s="150" t="s">
        <v>304</v>
      </c>
      <c r="H121" s="151">
        <v>28.125</v>
      </c>
      <c r="I121" s="135"/>
      <c r="J121" s="152">
        <f t="shared" ref="J121:J123" si="1">ROUND(I121*H121,2)</f>
        <v>0</v>
      </c>
      <c r="K121" s="149" t="s">
        <v>1</v>
      </c>
      <c r="L121" s="153"/>
      <c r="M121" s="154" t="s">
        <v>1</v>
      </c>
      <c r="N121" s="155" t="s">
        <v>35</v>
      </c>
      <c r="O121" s="139">
        <v>0</v>
      </c>
      <c r="P121" s="139">
        <f t="shared" ref="P121:P123" si="2">O121*H121</f>
        <v>0</v>
      </c>
      <c r="Q121" s="139">
        <v>0</v>
      </c>
      <c r="R121" s="139">
        <f t="shared" ref="R121:R123" si="3">Q121*H121</f>
        <v>0</v>
      </c>
      <c r="S121" s="139">
        <v>0</v>
      </c>
      <c r="T121" s="140">
        <f t="shared" ref="T121:T123" si="4">S121*H121</f>
        <v>0</v>
      </c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41" t="s">
        <v>195</v>
      </c>
      <c r="AS121" s="16"/>
      <c r="AT121" s="141" t="s">
        <v>462</v>
      </c>
      <c r="AU121" s="141" t="s">
        <v>71</v>
      </c>
      <c r="AV121" s="16"/>
      <c r="AW121" s="16"/>
      <c r="AX121" s="16"/>
      <c r="AY121" s="3" t="s">
        <v>163</v>
      </c>
      <c r="AZ121" s="16"/>
      <c r="BA121" s="16"/>
      <c r="BB121" s="16"/>
      <c r="BC121" s="16"/>
      <c r="BD121" s="16"/>
      <c r="BE121" s="142">
        <f t="shared" ref="BE121:BE123" si="5">IF(N121="základní",J121,0)</f>
        <v>0</v>
      </c>
      <c r="BF121" s="142">
        <f t="shared" ref="BF121:BF123" si="6">IF(N121="snížená",J121,0)</f>
        <v>0</v>
      </c>
      <c r="BG121" s="142">
        <f t="shared" ref="BG121:BG123" si="7">IF(N121="zákl. přenesená",J121,0)</f>
        <v>0</v>
      </c>
      <c r="BH121" s="142">
        <f t="shared" ref="BH121:BH123" si="8">IF(N121="sníž. přenesená",J121,0)</f>
        <v>0</v>
      </c>
      <c r="BI121" s="142">
        <f t="shared" ref="BI121:BI123" si="9">IF(N121="nulová",J121,0)</f>
        <v>0</v>
      </c>
      <c r="BJ121" s="3" t="s">
        <v>79</v>
      </c>
      <c r="BK121" s="142">
        <f t="shared" ref="BK121:BK123" si="10">ROUND(I121*H121,2)</f>
        <v>0</v>
      </c>
      <c r="BL121" s="3" t="s">
        <v>170</v>
      </c>
      <c r="BM121" s="141" t="s">
        <v>890</v>
      </c>
    </row>
    <row r="122" spans="1:65" ht="16.5" customHeight="1">
      <c r="A122" s="16"/>
      <c r="B122" s="17"/>
      <c r="C122" s="147" t="s">
        <v>175</v>
      </c>
      <c r="D122" s="147" t="s">
        <v>462</v>
      </c>
      <c r="E122" s="148" t="s">
        <v>175</v>
      </c>
      <c r="F122" s="149" t="s">
        <v>891</v>
      </c>
      <c r="G122" s="150" t="s">
        <v>304</v>
      </c>
      <c r="H122" s="151">
        <v>43.75</v>
      </c>
      <c r="I122" s="135"/>
      <c r="J122" s="152">
        <f t="shared" si="1"/>
        <v>0</v>
      </c>
      <c r="K122" s="149" t="s">
        <v>1</v>
      </c>
      <c r="L122" s="153"/>
      <c r="M122" s="154" t="s">
        <v>1</v>
      </c>
      <c r="N122" s="155" t="s">
        <v>35</v>
      </c>
      <c r="O122" s="139">
        <v>0</v>
      </c>
      <c r="P122" s="139">
        <f t="shared" si="2"/>
        <v>0</v>
      </c>
      <c r="Q122" s="139">
        <v>0</v>
      </c>
      <c r="R122" s="139">
        <f t="shared" si="3"/>
        <v>0</v>
      </c>
      <c r="S122" s="139">
        <v>0</v>
      </c>
      <c r="T122" s="140">
        <f t="shared" si="4"/>
        <v>0</v>
      </c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41" t="s">
        <v>195</v>
      </c>
      <c r="AS122" s="16"/>
      <c r="AT122" s="141" t="s">
        <v>462</v>
      </c>
      <c r="AU122" s="141" t="s">
        <v>71</v>
      </c>
      <c r="AV122" s="16"/>
      <c r="AW122" s="16"/>
      <c r="AX122" s="16"/>
      <c r="AY122" s="3" t="s">
        <v>163</v>
      </c>
      <c r="AZ122" s="16"/>
      <c r="BA122" s="16"/>
      <c r="BB122" s="16"/>
      <c r="BC122" s="16"/>
      <c r="BD122" s="16"/>
      <c r="BE122" s="142">
        <f t="shared" si="5"/>
        <v>0</v>
      </c>
      <c r="BF122" s="142">
        <f t="shared" si="6"/>
        <v>0</v>
      </c>
      <c r="BG122" s="142">
        <f t="shared" si="7"/>
        <v>0</v>
      </c>
      <c r="BH122" s="142">
        <f t="shared" si="8"/>
        <v>0</v>
      </c>
      <c r="BI122" s="142">
        <f t="shared" si="9"/>
        <v>0</v>
      </c>
      <c r="BJ122" s="3" t="s">
        <v>79</v>
      </c>
      <c r="BK122" s="142">
        <f t="shared" si="10"/>
        <v>0</v>
      </c>
      <c r="BL122" s="3" t="s">
        <v>170</v>
      </c>
      <c r="BM122" s="141" t="s">
        <v>892</v>
      </c>
    </row>
    <row r="123" spans="1:65" ht="24" customHeight="1">
      <c r="A123" s="16"/>
      <c r="B123" s="17"/>
      <c r="C123" s="147" t="s">
        <v>81</v>
      </c>
      <c r="D123" s="147" t="s">
        <v>462</v>
      </c>
      <c r="E123" s="148" t="s">
        <v>893</v>
      </c>
      <c r="F123" s="149" t="s">
        <v>894</v>
      </c>
      <c r="G123" s="150" t="s">
        <v>304</v>
      </c>
      <c r="H123" s="151">
        <v>15.625</v>
      </c>
      <c r="I123" s="135"/>
      <c r="J123" s="152">
        <f t="shared" si="1"/>
        <v>0</v>
      </c>
      <c r="K123" s="149" t="s">
        <v>1</v>
      </c>
      <c r="L123" s="153"/>
      <c r="M123" s="156" t="s">
        <v>1</v>
      </c>
      <c r="N123" s="157" t="s">
        <v>35</v>
      </c>
      <c r="O123" s="145">
        <v>0</v>
      </c>
      <c r="P123" s="145">
        <f t="shared" si="2"/>
        <v>0</v>
      </c>
      <c r="Q123" s="145">
        <v>0</v>
      </c>
      <c r="R123" s="145">
        <f t="shared" si="3"/>
        <v>0</v>
      </c>
      <c r="S123" s="145">
        <v>0</v>
      </c>
      <c r="T123" s="146">
        <f t="shared" si="4"/>
        <v>0</v>
      </c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41" t="s">
        <v>195</v>
      </c>
      <c r="AS123" s="16"/>
      <c r="AT123" s="141" t="s">
        <v>462</v>
      </c>
      <c r="AU123" s="141" t="s">
        <v>71</v>
      </c>
      <c r="AV123" s="16"/>
      <c r="AW123" s="16"/>
      <c r="AX123" s="16"/>
      <c r="AY123" s="3" t="s">
        <v>163</v>
      </c>
      <c r="AZ123" s="16"/>
      <c r="BA123" s="16"/>
      <c r="BB123" s="16"/>
      <c r="BC123" s="16"/>
      <c r="BD123" s="16"/>
      <c r="BE123" s="142">
        <f t="shared" si="5"/>
        <v>0</v>
      </c>
      <c r="BF123" s="142">
        <f t="shared" si="6"/>
        <v>0</v>
      </c>
      <c r="BG123" s="142">
        <f t="shared" si="7"/>
        <v>0</v>
      </c>
      <c r="BH123" s="142">
        <f t="shared" si="8"/>
        <v>0</v>
      </c>
      <c r="BI123" s="142">
        <f t="shared" si="9"/>
        <v>0</v>
      </c>
      <c r="BJ123" s="3" t="s">
        <v>79</v>
      </c>
      <c r="BK123" s="142">
        <f t="shared" si="10"/>
        <v>0</v>
      </c>
      <c r="BL123" s="3" t="s">
        <v>170</v>
      </c>
      <c r="BM123" s="141" t="s">
        <v>895</v>
      </c>
    </row>
    <row r="124" spans="1:65" ht="6.75" customHeight="1">
      <c r="A124" s="16"/>
      <c r="B124" s="30"/>
      <c r="C124" s="31"/>
      <c r="D124" s="31"/>
      <c r="E124" s="31"/>
      <c r="F124" s="31"/>
      <c r="G124" s="31"/>
      <c r="H124" s="31"/>
      <c r="I124" s="31"/>
      <c r="J124" s="31"/>
      <c r="K124" s="31"/>
      <c r="L124" s="17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</row>
    <row r="125" spans="1:6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</row>
    <row r="126" spans="1:65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</row>
    <row r="127" spans="1:65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</row>
    <row r="128" spans="1:65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</row>
    <row r="129" spans="1:65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</row>
    <row r="130" spans="1:65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</row>
    <row r="131" spans="1:65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</row>
    <row r="132" spans="1:65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</row>
    <row r="133" spans="1:65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</row>
    <row r="134" spans="1:65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</row>
    <row r="135" spans="1:6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</row>
    <row r="136" spans="1:65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</row>
    <row r="137" spans="1:65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</row>
    <row r="138" spans="1:65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</row>
    <row r="139" spans="1:65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</row>
    <row r="140" spans="1:65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</row>
    <row r="141" spans="1:65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</row>
    <row r="142" spans="1:65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</row>
    <row r="143" spans="1:65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</row>
    <row r="144" spans="1:65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</row>
    <row r="145" spans="1:6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</row>
    <row r="146" spans="1:65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</row>
    <row r="147" spans="1:65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</row>
    <row r="148" spans="1:65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</row>
    <row r="149" spans="1:65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</row>
    <row r="150" spans="1:65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</row>
    <row r="151" spans="1:65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</row>
    <row r="152" spans="1:65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</row>
    <row r="153" spans="1:65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</row>
    <row r="154" spans="1:65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</row>
    <row r="155" spans="1:6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</row>
    <row r="156" spans="1:65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</row>
    <row r="157" spans="1:65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</row>
    <row r="158" spans="1:65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</row>
    <row r="159" spans="1:65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</row>
    <row r="160" spans="1:65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</row>
    <row r="161" spans="1:65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</row>
    <row r="162" spans="1:65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</row>
    <row r="163" spans="1:65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</row>
    <row r="164" spans="1:65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</row>
    <row r="165" spans="1: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</row>
    <row r="166" spans="1:65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</row>
    <row r="167" spans="1:65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</row>
    <row r="168" spans="1:65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</row>
    <row r="169" spans="1:65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</row>
    <row r="170" spans="1:65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</row>
    <row r="171" spans="1:65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</row>
    <row r="172" spans="1:65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</row>
    <row r="173" spans="1:65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</row>
    <row r="174" spans="1:65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</row>
    <row r="175" spans="1:6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</row>
    <row r="176" spans="1:65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</row>
    <row r="177" spans="1:65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</row>
    <row r="178" spans="1:65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</row>
    <row r="179" spans="1:65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</row>
    <row r="180" spans="1:65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</row>
    <row r="181" spans="1:65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</row>
    <row r="182" spans="1:65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</row>
    <row r="183" spans="1:65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</row>
    <row r="184" spans="1:65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</row>
    <row r="185" spans="1:6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</row>
    <row r="186" spans="1:65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</row>
    <row r="187" spans="1:65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</row>
    <row r="188" spans="1:65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</row>
    <row r="189" spans="1:65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</row>
    <row r="190" spans="1:65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</row>
    <row r="191" spans="1:65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</row>
    <row r="192" spans="1:65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</row>
    <row r="193" spans="1:65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</row>
    <row r="194" spans="1:65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</row>
    <row r="195" spans="1:6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</row>
    <row r="196" spans="1:65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</row>
    <row r="197" spans="1:65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</row>
    <row r="198" spans="1:65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</row>
    <row r="199" spans="1:65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</row>
    <row r="200" spans="1:65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</row>
    <row r="201" spans="1:65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</row>
    <row r="202" spans="1:65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</row>
    <row r="203" spans="1:65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</row>
    <row r="204" spans="1:65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</row>
    <row r="205" spans="1:6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1:65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</row>
    <row r="207" spans="1:65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</row>
    <row r="208" spans="1:65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</row>
    <row r="209" spans="1:65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</row>
    <row r="210" spans="1:65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</row>
    <row r="211" spans="1:65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</row>
    <row r="212" spans="1:65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</row>
    <row r="213" spans="1:65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</row>
    <row r="214" spans="1:65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</row>
    <row r="215" spans="1:6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</row>
    <row r="216" spans="1:65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</row>
    <row r="217" spans="1:65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</row>
    <row r="218" spans="1:65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</row>
    <row r="219" spans="1:65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</row>
    <row r="220" spans="1:65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</row>
    <row r="221" spans="1:65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</row>
    <row r="222" spans="1:65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</row>
    <row r="223" spans="1:65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</row>
    <row r="224" spans="1:65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</row>
    <row r="225" spans="1:6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</row>
    <row r="226" spans="1:65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</row>
    <row r="227" spans="1:6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</row>
    <row r="228" spans="1:6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</row>
    <row r="229" spans="1:6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</row>
    <row r="230" spans="1:6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</row>
    <row r="231" spans="1:6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</row>
    <row r="232" spans="1:6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</row>
    <row r="233" spans="1:6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</row>
    <row r="234" spans="1:6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</row>
    <row r="235" spans="1:6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</row>
    <row r="236" spans="1:6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</row>
    <row r="237" spans="1:6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</row>
    <row r="238" spans="1:6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</row>
    <row r="239" spans="1:6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</row>
    <row r="240" spans="1:6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</row>
    <row r="241" spans="1:6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</row>
    <row r="242" spans="1:6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</row>
    <row r="243" spans="1:6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</row>
    <row r="244" spans="1:6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</row>
    <row r="245" spans="1:6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spans="1:6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spans="1:6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spans="1:6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spans="1:6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spans="1:6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spans="1:6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</row>
    <row r="252" spans="1:6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</row>
    <row r="253" spans="1:6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spans="1:6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spans="1:6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spans="1:6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spans="1:6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spans="1:6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spans="1:6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spans="1:6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spans="1:6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</row>
    <row r="262" spans="1:6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spans="1:6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spans="1:6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spans="1: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spans="1:6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spans="1:6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spans="1:6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spans="1:6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spans="1:6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spans="1:6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spans="1:6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spans="1:6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spans="1:6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spans="1:6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spans="1:6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spans="1:6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spans="1:6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spans="1:6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spans="1:6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spans="1:6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spans="1:6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spans="1:6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spans="1:6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spans="1:6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spans="1:6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spans="1:6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spans="1:6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spans="1:6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spans="1:6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spans="1:6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spans="1:6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spans="1:6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spans="1:6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spans="1:6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spans="1:6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spans="1:6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spans="1:6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spans="1:6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spans="1:6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spans="1:6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spans="1:6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spans="1:6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spans="1:6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spans="1:6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spans="1:6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spans="1:6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spans="1:6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spans="1:6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spans="1:6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spans="1:6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spans="1:6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spans="1:6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spans="1:6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spans="1:6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spans="1:6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spans="1:6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spans="1:6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spans="1:6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spans="1:6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spans="1:6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spans="1:6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spans="1:6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spans="1:6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spans="1:6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spans="1:6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spans="1:6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spans="1:6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spans="1:6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spans="1:6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spans="1:6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spans="1:6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spans="1:6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spans="1:6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spans="1:6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spans="1:6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spans="1:6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spans="1:6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spans="1:6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spans="1:6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spans="1:6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spans="1:6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spans="1:6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spans="1:6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spans="1:6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spans="1:6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spans="1:6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spans="1:6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spans="1:6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spans="1:6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spans="1:6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spans="1:6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spans="1:6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spans="1:6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spans="1:6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spans="1:6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spans="1:6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spans="1:6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spans="1:6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spans="1:6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spans="1:6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spans="1:6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spans="1:6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spans="1:6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spans="1: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spans="1:6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spans="1:6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spans="1:6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spans="1:6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spans="1:6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spans="1:6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spans="1:6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spans="1:6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spans="1:6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spans="1:6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spans="1:6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spans="1:6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spans="1:6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spans="1:6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spans="1:6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spans="1:6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spans="1:6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spans="1:6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spans="1:6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spans="1:6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spans="1:6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spans="1:6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spans="1:6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spans="1:6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spans="1:6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spans="1:6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spans="1:6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spans="1:6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spans="1:6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spans="1:6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spans="1:6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spans="1:6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spans="1:6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spans="1:6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spans="1:6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spans="1:6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spans="1:6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spans="1:6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spans="1:6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spans="1:6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spans="1:6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spans="1:6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spans="1:6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spans="1:6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spans="1:6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spans="1:6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spans="1:6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spans="1:6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spans="1:6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spans="1:6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spans="1:6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spans="1:6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spans="1:6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spans="1:6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spans="1:6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spans="1:6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spans="1:6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spans="1:6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spans="1:6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spans="1:6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spans="1:6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spans="1:6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spans="1:6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spans="1:6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spans="1:6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spans="1:6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spans="1:6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spans="1:6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spans="1:6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spans="1:6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spans="1:6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spans="1:6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spans="1:6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spans="1:6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spans="1:6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spans="1:6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spans="1:6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spans="1:6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spans="1:6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spans="1:6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spans="1:6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spans="1:6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spans="1:6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spans="1:6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spans="1:6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spans="1:6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spans="1:6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spans="1:6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spans="1:6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spans="1:6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spans="1:6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spans="1:6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spans="1:6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spans="1:6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spans="1:6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spans="1:6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spans="1:6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spans="1:6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spans="1:6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spans="1: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spans="1:6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spans="1:6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spans="1:6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spans="1:6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spans="1:6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spans="1:6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spans="1:6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spans="1:6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spans="1:6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spans="1:6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spans="1:6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spans="1:6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spans="1:6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spans="1:6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spans="1:6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spans="1:6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spans="1:6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spans="1:6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spans="1:6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spans="1:6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spans="1:6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spans="1:6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spans="1:6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spans="1:6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spans="1:6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spans="1:6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spans="1:6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spans="1:6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spans="1:6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spans="1:6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spans="1:6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spans="1:6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spans="1:6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spans="1:6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spans="1:6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spans="1:6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spans="1:6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spans="1:6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spans="1:6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spans="1:6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spans="1:6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spans="1:6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spans="1:6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spans="1:6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spans="1:6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spans="1:6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spans="1:6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spans="1:6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spans="1:6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spans="1:6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spans="1:6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spans="1:6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spans="1:6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spans="1:6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spans="1:6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spans="1:6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spans="1:6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spans="1:6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spans="1:6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spans="1:6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spans="1:6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spans="1:6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spans="1:6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spans="1:6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spans="1:6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spans="1:6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spans="1:6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</row>
    <row r="533" spans="1:6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spans="1:6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spans="1:6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spans="1:6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spans="1:6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spans="1:6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spans="1:6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</row>
    <row r="540" spans="1:6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spans="1:6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spans="1:6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spans="1:6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spans="1:6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spans="1:6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spans="1:6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spans="1:6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spans="1:6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spans="1:6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spans="1:6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spans="1:6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spans="1:6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spans="1:6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spans="1:6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spans="1:6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spans="1:6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spans="1:6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spans="1:6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spans="1:6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spans="1:6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spans="1:6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spans="1:6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spans="1:6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spans="1:6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spans="1: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spans="1:6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spans="1:6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spans="1:6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spans="1:6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spans="1:6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spans="1:6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spans="1:6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spans="1:6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spans="1:6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spans="1:6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spans="1:6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spans="1:6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spans="1:6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spans="1:6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</row>
    <row r="580" spans="1:6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spans="1:6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spans="1:6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spans="1:6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spans="1:6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spans="1:6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spans="1:6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spans="1:6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spans="1:6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spans="1:6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</row>
    <row r="590" spans="1:6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spans="1:6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spans="1:6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spans="1:6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spans="1:6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spans="1:6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spans="1:6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spans="1:6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spans="1:6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spans="1:6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spans="1:6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spans="1:6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spans="1:6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spans="1:6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spans="1:6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spans="1:6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spans="1:6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spans="1:6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spans="1:6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spans="1:6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spans="1:6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</row>
    <row r="611" spans="1:6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spans="1:6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spans="1:6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spans="1:6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spans="1:6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spans="1:6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spans="1:6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spans="1:6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</row>
    <row r="619" spans="1:6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spans="1:6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spans="1:6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spans="1:6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spans="1:6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spans="1:6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spans="1:6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spans="1:6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spans="1:6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spans="1:6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spans="1:6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spans="1:6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spans="1:6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spans="1:6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spans="1:6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spans="1:6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spans="1:6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spans="1:6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spans="1:6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spans="1:6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spans="1:6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spans="1:6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spans="1:6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spans="1:6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spans="1:6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spans="1:6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spans="1:6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spans="1:6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spans="1:6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spans="1:6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spans="1:6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spans="1:6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spans="1:6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spans="1:6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spans="1:6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spans="1:6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spans="1:6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spans="1:6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spans="1:6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spans="1:6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spans="1:6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spans="1:6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spans="1:6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spans="1:6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spans="1:6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</row>
    <row r="664" spans="1:6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</row>
    <row r="665" spans="1: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</row>
    <row r="666" spans="1:6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</row>
    <row r="667" spans="1:6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</row>
    <row r="668" spans="1:6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</row>
    <row r="669" spans="1:6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</row>
    <row r="670" spans="1:6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</row>
    <row r="671" spans="1:6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</row>
    <row r="672" spans="1:6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</row>
    <row r="673" spans="1:6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</row>
    <row r="674" spans="1:6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</row>
    <row r="675" spans="1:6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</row>
    <row r="676" spans="1:6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</row>
    <row r="677" spans="1:6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</row>
    <row r="678" spans="1:6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</row>
    <row r="679" spans="1:6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</row>
    <row r="680" spans="1:6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</row>
    <row r="681" spans="1:6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</row>
    <row r="682" spans="1:6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</row>
    <row r="683" spans="1:6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</row>
    <row r="684" spans="1:6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</row>
    <row r="685" spans="1:6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</row>
    <row r="686" spans="1:6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</row>
    <row r="687" spans="1:6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</row>
    <row r="688" spans="1:6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</row>
    <row r="689" spans="1:6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</row>
    <row r="690" spans="1:6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</row>
    <row r="691" spans="1:6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</row>
    <row r="692" spans="1:6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</row>
    <row r="693" spans="1:6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</row>
    <row r="694" spans="1:6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</row>
    <row r="695" spans="1:6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</row>
    <row r="696" spans="1:6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</row>
    <row r="697" spans="1:6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</row>
    <row r="698" spans="1:6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</row>
    <row r="699" spans="1:6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</row>
    <row r="700" spans="1:6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</row>
    <row r="701" spans="1:6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</row>
    <row r="702" spans="1:6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</row>
    <row r="703" spans="1:6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</row>
    <row r="704" spans="1:6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</row>
    <row r="705" spans="1:6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</row>
    <row r="706" spans="1:6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</row>
    <row r="707" spans="1:6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</row>
    <row r="708" spans="1:6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</row>
    <row r="709" spans="1:6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</row>
    <row r="710" spans="1:6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</row>
    <row r="711" spans="1:6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</row>
    <row r="712" spans="1:6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</row>
    <row r="713" spans="1:6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</row>
    <row r="714" spans="1:6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</row>
    <row r="715" spans="1:6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</row>
    <row r="716" spans="1:6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</row>
    <row r="717" spans="1:6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</row>
    <row r="718" spans="1:6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</row>
    <row r="719" spans="1:6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</row>
    <row r="720" spans="1:6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</row>
    <row r="721" spans="1:6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</row>
    <row r="722" spans="1:6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</row>
    <row r="723" spans="1:6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</row>
    <row r="724" spans="1:6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</row>
    <row r="725" spans="1:6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</row>
    <row r="726" spans="1:6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</row>
    <row r="727" spans="1:6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</row>
    <row r="728" spans="1:6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</row>
    <row r="729" spans="1:6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</row>
    <row r="730" spans="1:6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</row>
    <row r="731" spans="1:6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</row>
    <row r="732" spans="1:6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</row>
    <row r="733" spans="1:6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</row>
    <row r="734" spans="1:6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</row>
    <row r="735" spans="1:6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</row>
    <row r="736" spans="1:6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</row>
    <row r="737" spans="1:6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</row>
    <row r="738" spans="1:6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</row>
    <row r="739" spans="1:6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</row>
    <row r="740" spans="1:6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</row>
    <row r="741" spans="1:6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</row>
    <row r="742" spans="1:6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</row>
    <row r="743" spans="1:6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</row>
    <row r="744" spans="1:6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</row>
    <row r="745" spans="1:6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</row>
    <row r="746" spans="1:6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</row>
    <row r="747" spans="1:6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</row>
    <row r="748" spans="1:6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</row>
    <row r="749" spans="1:6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</row>
    <row r="750" spans="1:6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</row>
    <row r="751" spans="1:6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</row>
    <row r="752" spans="1:6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</row>
    <row r="753" spans="1:6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</row>
    <row r="754" spans="1:6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</row>
    <row r="755" spans="1:6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</row>
    <row r="756" spans="1:6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</row>
    <row r="757" spans="1:6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</row>
    <row r="758" spans="1:6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</row>
    <row r="759" spans="1:6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</row>
    <row r="760" spans="1:6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</row>
    <row r="761" spans="1:6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</row>
    <row r="762" spans="1:6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</row>
    <row r="763" spans="1:6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</row>
    <row r="764" spans="1:6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</row>
    <row r="765" spans="1: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</row>
    <row r="766" spans="1:6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</row>
    <row r="767" spans="1:6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</row>
    <row r="768" spans="1:6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</row>
    <row r="769" spans="1:6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</row>
    <row r="770" spans="1:6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</row>
    <row r="771" spans="1:6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</row>
    <row r="772" spans="1:6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</row>
    <row r="773" spans="1:6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</row>
    <row r="774" spans="1:6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</row>
    <row r="775" spans="1:6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</row>
    <row r="776" spans="1:6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</row>
    <row r="777" spans="1:6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</row>
    <row r="778" spans="1:6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</row>
    <row r="779" spans="1:6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</row>
    <row r="780" spans="1:6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</row>
    <row r="781" spans="1:6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</row>
    <row r="782" spans="1:6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</row>
    <row r="783" spans="1:6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</row>
    <row r="784" spans="1:6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</row>
    <row r="785" spans="1:6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</row>
    <row r="786" spans="1:6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</row>
    <row r="787" spans="1:6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</row>
    <row r="788" spans="1:6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</row>
    <row r="789" spans="1:6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</row>
    <row r="790" spans="1:6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</row>
    <row r="791" spans="1:6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</row>
    <row r="792" spans="1:6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</row>
    <row r="793" spans="1:6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</row>
    <row r="794" spans="1:6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</row>
    <row r="795" spans="1:6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</row>
    <row r="796" spans="1:6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</row>
    <row r="797" spans="1:6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</row>
    <row r="798" spans="1:6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</row>
    <row r="799" spans="1:6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</row>
    <row r="800" spans="1:6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</row>
    <row r="801" spans="1:6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</row>
    <row r="802" spans="1:6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</row>
    <row r="803" spans="1:6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</row>
    <row r="804" spans="1:6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</row>
    <row r="805" spans="1:6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</row>
    <row r="806" spans="1:6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</row>
    <row r="807" spans="1:6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</row>
    <row r="808" spans="1:6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</row>
    <row r="809" spans="1:6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</row>
    <row r="810" spans="1:6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</row>
    <row r="811" spans="1:6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</row>
    <row r="812" spans="1:6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</row>
    <row r="813" spans="1:6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</row>
    <row r="814" spans="1:6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</row>
    <row r="815" spans="1:6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spans="1:6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spans="1:6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</row>
    <row r="818" spans="1:6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spans="1:6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spans="1:6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spans="1:6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spans="1:6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spans="1:6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spans="1:6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spans="1:6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spans="1:6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</row>
    <row r="827" spans="1:6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spans="1:6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</row>
    <row r="829" spans="1:6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spans="1:6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spans="1:6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spans="1:6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</row>
    <row r="833" spans="1:6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spans="1:6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spans="1:6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spans="1:6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spans="1:6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spans="1:6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spans="1:6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spans="1:6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spans="1:6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spans="1:6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spans="1:6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spans="1:6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spans="1:6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spans="1:6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</row>
    <row r="847" spans="1:6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</row>
    <row r="848" spans="1:6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spans="1:6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spans="1:6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spans="1:6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spans="1:6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spans="1:6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spans="1:6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spans="1:6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spans="1:6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spans="1:6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spans="1:6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spans="1:6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spans="1:6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spans="1:6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spans="1:6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spans="1:6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spans="1:6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spans="1: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spans="1:6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spans="1:6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spans="1:6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spans="1:6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spans="1:6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spans="1:6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spans="1:6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spans="1:6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spans="1:6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spans="1:6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spans="1:6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spans="1:6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spans="1:6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spans="1:6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spans="1:6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spans="1:6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spans="1:6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</row>
    <row r="883" spans="1:6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spans="1:6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spans="1:6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spans="1:6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spans="1:6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spans="1:6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spans="1:6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spans="1:6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spans="1:6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spans="1:6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spans="1:6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spans="1:6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spans="1:6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</row>
    <row r="896" spans="1:6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spans="1:6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spans="1:6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spans="1:6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spans="1:6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spans="1:6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spans="1:6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spans="1:6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spans="1:6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spans="1:6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spans="1:6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spans="1:6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spans="1:6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spans="1:6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spans="1:6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</row>
    <row r="911" spans="1:6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spans="1:6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spans="1:6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spans="1:6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</row>
    <row r="915" spans="1:6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</row>
    <row r="916" spans="1:6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spans="1:6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spans="1:6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spans="1:6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spans="1:6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spans="1:6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spans="1:6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</row>
    <row r="923" spans="1:6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spans="1:6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spans="1:6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spans="1:6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spans="1:6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spans="1:6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spans="1:6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spans="1:6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spans="1:6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spans="1:6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spans="1:6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spans="1:6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spans="1:6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spans="1:6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spans="1:6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spans="1:6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spans="1:6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spans="1:6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</row>
    <row r="941" spans="1:6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spans="1:6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spans="1:6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spans="1:6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spans="1:6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spans="1:6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spans="1:6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spans="1:6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</row>
    <row r="949" spans="1:6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</row>
    <row r="950" spans="1:6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spans="1:6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spans="1:6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spans="1:6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spans="1:6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spans="1:6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spans="1:6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spans="1:6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spans="1:6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spans="1:6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spans="1:6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spans="1:6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spans="1:6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spans="1:6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spans="1:6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spans="1: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spans="1:6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spans="1:6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spans="1:6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spans="1:6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spans="1:6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spans="1:6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spans="1:6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spans="1:6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spans="1:6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spans="1:6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spans="1:6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spans="1:6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spans="1:6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spans="1:6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spans="1:6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spans="1:6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</row>
    <row r="982" spans="1:6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spans="1:6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spans="1:6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spans="1:6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spans="1:6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spans="1:6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spans="1:6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spans="1:6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spans="1:6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</row>
    <row r="991" spans="1:6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spans="1:65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spans="1:65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spans="1:65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spans="1:6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spans="1:65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spans="1:65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spans="1:65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spans="1:65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spans="1:65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</sheetData>
  <autoFilter ref="C119:K123" xr:uid="{00000000-0009-0000-0000-000006000000}"/>
  <mergeCells count="14">
    <mergeCell ref="E85:H85"/>
    <mergeCell ref="D20:H20"/>
    <mergeCell ref="L2:V2"/>
    <mergeCell ref="E7:H7"/>
    <mergeCell ref="E9:H9"/>
    <mergeCell ref="E11:H11"/>
    <mergeCell ref="E29:H29"/>
    <mergeCell ref="J16:K16"/>
    <mergeCell ref="J17:K17"/>
    <mergeCell ref="E87:H87"/>
    <mergeCell ref="E89:H89"/>
    <mergeCell ref="E108:H108"/>
    <mergeCell ref="E110:H110"/>
    <mergeCell ref="E112:H112"/>
  </mergeCells>
  <pageMargins left="0.39374999999999999" right="0.39374999999999999" top="0.39374999999999999" bottom="0.39374999999999999" header="0" footer="0"/>
  <pageSetup paperSize="9" orientation="portrait"/>
  <headerFooter>
    <oddFooter>&amp;CStrana &amp;P z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M1000"/>
  <sheetViews>
    <sheetView showGridLines="0" topLeftCell="A84" workbookViewId="0">
      <selection activeCell="I121" sqref="I121"/>
    </sheetView>
  </sheetViews>
  <sheetFormatPr defaultColWidth="16.83203125" defaultRowHeight="15" customHeight="1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 customWidth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 customWidth="1"/>
  </cols>
  <sheetData>
    <row r="1" spans="1:65" ht="11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pans="1:65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187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3" t="s">
        <v>103</v>
      </c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spans="1:65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" t="s">
        <v>81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spans="1:65" ht="24.75" customHeight="1">
      <c r="A4" s="2"/>
      <c r="B4" s="6"/>
      <c r="C4" s="2"/>
      <c r="D4" s="7" t="s">
        <v>122</v>
      </c>
      <c r="E4" s="2"/>
      <c r="F4" s="2"/>
      <c r="G4" s="2"/>
      <c r="H4" s="2"/>
      <c r="I4" s="2"/>
      <c r="J4" s="2"/>
      <c r="K4" s="2"/>
      <c r="L4" s="6"/>
      <c r="M4" s="83" t="s">
        <v>10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3" t="s">
        <v>4</v>
      </c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65" ht="6.75" customHeight="1">
      <c r="A5" s="2"/>
      <c r="B5" s="6"/>
      <c r="C5" s="2"/>
      <c r="D5" s="2"/>
      <c r="E5" s="2"/>
      <c r="F5" s="2"/>
      <c r="G5" s="2"/>
      <c r="H5" s="2"/>
      <c r="I5" s="2"/>
      <c r="J5" s="2"/>
      <c r="K5" s="2"/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65" ht="12" customHeight="1">
      <c r="A6" s="2"/>
      <c r="B6" s="6"/>
      <c r="C6" s="2"/>
      <c r="D6" s="12" t="s">
        <v>14</v>
      </c>
      <c r="E6" s="2"/>
      <c r="F6" s="2"/>
      <c r="G6" s="2"/>
      <c r="H6" s="2"/>
      <c r="I6" s="2"/>
      <c r="J6" s="2"/>
      <c r="K6" s="2"/>
      <c r="L6" s="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65" ht="16.5" customHeight="1">
      <c r="A7" s="2"/>
      <c r="B7" s="6"/>
      <c r="C7" s="2"/>
      <c r="D7" s="2"/>
      <c r="E7" s="196" t="str">
        <f>'Rekapitulace stavby'!K6</f>
        <v>Laboratoř betonu a mechaniky zemin</v>
      </c>
      <c r="F7" s="166"/>
      <c r="G7" s="166"/>
      <c r="H7" s="166"/>
      <c r="I7" s="2"/>
      <c r="J7" s="2"/>
      <c r="K7" s="2"/>
      <c r="L7" s="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65" ht="12" customHeight="1">
      <c r="A8" s="2"/>
      <c r="B8" s="6"/>
      <c r="C8" s="2"/>
      <c r="D8" s="12" t="s">
        <v>123</v>
      </c>
      <c r="E8" s="2"/>
      <c r="F8" s="2"/>
      <c r="G8" s="2"/>
      <c r="H8" s="2"/>
      <c r="I8" s="2"/>
      <c r="J8" s="2"/>
      <c r="K8" s="2"/>
      <c r="L8" s="6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</row>
    <row r="9" spans="1:65" ht="16.5" customHeight="1">
      <c r="A9" s="16"/>
      <c r="B9" s="17"/>
      <c r="C9" s="16"/>
      <c r="D9" s="16"/>
      <c r="E9" s="196" t="s">
        <v>453</v>
      </c>
      <c r="F9" s="166"/>
      <c r="G9" s="166"/>
      <c r="H9" s="166"/>
      <c r="I9" s="16"/>
      <c r="J9" s="16"/>
      <c r="K9" s="16"/>
      <c r="L9" s="17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</row>
    <row r="10" spans="1:65" ht="12" customHeight="1">
      <c r="A10" s="16"/>
      <c r="B10" s="17"/>
      <c r="C10" s="16"/>
      <c r="D10" s="12" t="s">
        <v>454</v>
      </c>
      <c r="E10" s="16"/>
      <c r="F10" s="16"/>
      <c r="G10" s="16"/>
      <c r="H10" s="16"/>
      <c r="I10" s="16"/>
      <c r="J10" s="16"/>
      <c r="K10" s="16"/>
      <c r="L10" s="17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</row>
    <row r="11" spans="1:65" ht="16.5" customHeight="1">
      <c r="A11" s="16"/>
      <c r="B11" s="17"/>
      <c r="C11" s="16"/>
      <c r="D11" s="16"/>
      <c r="E11" s="172" t="s">
        <v>896</v>
      </c>
      <c r="F11" s="166"/>
      <c r="G11" s="166"/>
      <c r="H11" s="166"/>
      <c r="I11" s="16"/>
      <c r="J11" s="16"/>
      <c r="K11" s="16"/>
      <c r="L11" s="17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</row>
    <row r="12" spans="1:65" ht="11.25">
      <c r="A12" s="16"/>
      <c r="B12" s="17"/>
      <c r="C12" s="16"/>
      <c r="D12" s="16"/>
      <c r="E12" s="16"/>
      <c r="F12" s="16"/>
      <c r="G12" s="16"/>
      <c r="H12" s="16"/>
      <c r="I12" s="16"/>
      <c r="J12" s="16"/>
      <c r="K12" s="16"/>
      <c r="L12" s="17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</row>
    <row r="13" spans="1:65" ht="12" customHeight="1">
      <c r="A13" s="16"/>
      <c r="B13" s="17"/>
      <c r="C13" s="16"/>
      <c r="D13" s="12" t="s">
        <v>15</v>
      </c>
      <c r="E13" s="16"/>
      <c r="F13" s="10" t="s">
        <v>1</v>
      </c>
      <c r="G13" s="16"/>
      <c r="H13" s="16"/>
      <c r="I13" s="12" t="s">
        <v>16</v>
      </c>
      <c r="J13" s="10" t="s">
        <v>1</v>
      </c>
      <c r="K13" s="16"/>
      <c r="L13" s="17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</row>
    <row r="14" spans="1:65" ht="12" customHeight="1">
      <c r="A14" s="16"/>
      <c r="B14" s="17"/>
      <c r="C14" s="16"/>
      <c r="D14" s="12" t="s">
        <v>17</v>
      </c>
      <c r="E14" s="16"/>
      <c r="F14" s="10" t="s">
        <v>18</v>
      </c>
      <c r="G14" s="16"/>
      <c r="H14" s="16"/>
      <c r="I14" s="12" t="s">
        <v>19</v>
      </c>
      <c r="J14" s="40"/>
      <c r="K14" s="16"/>
      <c r="L14" s="17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</row>
    <row r="15" spans="1:65" ht="10.5" customHeight="1">
      <c r="A15" s="16"/>
      <c r="B15" s="17"/>
      <c r="C15" s="16"/>
      <c r="D15" s="16"/>
      <c r="E15" s="16"/>
      <c r="F15" s="16"/>
      <c r="G15" s="16"/>
      <c r="H15" s="16"/>
      <c r="I15" s="16"/>
      <c r="J15" s="16"/>
      <c r="K15" s="16"/>
      <c r="L15" s="17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</row>
    <row r="16" spans="1:65" ht="12" customHeight="1">
      <c r="A16" s="16"/>
      <c r="B16" s="17"/>
      <c r="C16" s="16"/>
      <c r="D16" s="13" t="s">
        <v>20</v>
      </c>
      <c r="E16" s="16"/>
      <c r="F16" s="16"/>
      <c r="G16" s="16"/>
      <c r="H16" s="16"/>
      <c r="I16" s="13" t="s">
        <v>21</v>
      </c>
      <c r="J16" s="193">
        <v>49314785</v>
      </c>
      <c r="K16" s="193"/>
      <c r="L16" s="17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</row>
    <row r="17" spans="1:65" ht="18" customHeight="1">
      <c r="A17" s="16"/>
      <c r="B17" s="17"/>
      <c r="C17" s="16"/>
      <c r="D17" s="16"/>
      <c r="E17" s="158" t="s">
        <v>946</v>
      </c>
      <c r="F17" s="16"/>
      <c r="G17" s="16"/>
      <c r="H17" s="16"/>
      <c r="I17" s="13" t="s">
        <v>22</v>
      </c>
      <c r="J17" s="193" t="s">
        <v>947</v>
      </c>
      <c r="K17" s="193"/>
      <c r="L17" s="17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</row>
    <row r="18" spans="1:65" ht="6.75" customHeight="1">
      <c r="A18" s="16"/>
      <c r="B18" s="17"/>
      <c r="C18" s="16"/>
      <c r="D18" s="16"/>
      <c r="E18" s="16"/>
      <c r="F18" s="16"/>
      <c r="G18" s="16"/>
      <c r="H18" s="16"/>
      <c r="I18" s="16"/>
      <c r="J18" s="16"/>
      <c r="K18" s="16"/>
      <c r="L18" s="17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</row>
    <row r="19" spans="1:65" ht="12" customHeight="1">
      <c r="A19" s="16"/>
      <c r="B19" s="17"/>
      <c r="C19" s="16"/>
      <c r="D19" s="160" t="s">
        <v>23</v>
      </c>
      <c r="E19" s="161"/>
      <c r="F19" s="161"/>
      <c r="G19" s="161"/>
      <c r="H19" s="161"/>
      <c r="I19" s="160" t="s">
        <v>21</v>
      </c>
      <c r="J19" s="162" t="str">
        <f>'Rekapitulace stavby'!AM13</f>
        <v>Vyplň</v>
      </c>
      <c r="K19" s="161"/>
      <c r="L19" s="17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</row>
    <row r="20" spans="1:65" ht="18" customHeight="1">
      <c r="A20" s="16"/>
      <c r="B20" s="17"/>
      <c r="C20" s="16"/>
      <c r="D20" s="197" t="str">
        <f>'Rekapitulace stavby'!D14</f>
        <v>Vyplň</v>
      </c>
      <c r="E20" s="198"/>
      <c r="F20" s="198"/>
      <c r="G20" s="198"/>
      <c r="H20" s="198"/>
      <c r="I20" s="160" t="s">
        <v>22</v>
      </c>
      <c r="J20" s="162" t="str">
        <f>'Rekapitulace stavby'!AM14</f>
        <v>Vyplň</v>
      </c>
      <c r="K20" s="161"/>
      <c r="L20" s="17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</row>
    <row r="21" spans="1:65" ht="6.75" customHeight="1">
      <c r="A21" s="16"/>
      <c r="B21" s="17"/>
      <c r="C21" s="16"/>
      <c r="D21" s="16"/>
      <c r="E21" s="16"/>
      <c r="F21" s="16"/>
      <c r="G21" s="16"/>
      <c r="H21" s="16"/>
      <c r="I21" s="16"/>
      <c r="J21" s="16"/>
      <c r="K21" s="16"/>
      <c r="L21" s="17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</row>
    <row r="22" spans="1:65" ht="12" customHeight="1">
      <c r="A22" s="16"/>
      <c r="B22" s="17"/>
      <c r="C22" s="16"/>
      <c r="D22" s="12" t="s">
        <v>25</v>
      </c>
      <c r="E22" s="16"/>
      <c r="F22" s="16"/>
      <c r="G22" s="16"/>
      <c r="H22" s="16"/>
      <c r="I22" s="12" t="s">
        <v>21</v>
      </c>
      <c r="J22" s="10" t="str">
        <f>IF('Rekapitulace stavby'!AN16="","",'Rekapitulace stavby'!AN16)</f>
        <v/>
      </c>
      <c r="K22" s="16"/>
      <c r="L22" s="17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</row>
    <row r="23" spans="1:65" ht="18" customHeight="1">
      <c r="A23" s="16"/>
      <c r="B23" s="17"/>
      <c r="C23" s="16"/>
      <c r="D23" s="16"/>
      <c r="E23" s="10" t="str">
        <f>IF('Rekapitulace stavby'!E17="","",'Rekapitulace stavby'!E17)</f>
        <v xml:space="preserve"> </v>
      </c>
      <c r="F23" s="16"/>
      <c r="G23" s="16"/>
      <c r="H23" s="16"/>
      <c r="I23" s="12" t="s">
        <v>22</v>
      </c>
      <c r="J23" s="10" t="str">
        <f>IF('Rekapitulace stavby'!AN17="","",'Rekapitulace stavby'!AN17)</f>
        <v/>
      </c>
      <c r="K23" s="16"/>
      <c r="L23" s="17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</row>
    <row r="24" spans="1:65" ht="6.75" customHeight="1">
      <c r="A24" s="16"/>
      <c r="B24" s="17"/>
      <c r="C24" s="16"/>
      <c r="D24" s="16"/>
      <c r="E24" s="16"/>
      <c r="F24" s="16"/>
      <c r="G24" s="16"/>
      <c r="H24" s="16"/>
      <c r="I24" s="16"/>
      <c r="J24" s="16"/>
      <c r="K24" s="16"/>
      <c r="L24" s="17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</row>
    <row r="25" spans="1:65" ht="12" customHeight="1">
      <c r="A25" s="16"/>
      <c r="B25" s="17"/>
      <c r="C25" s="16"/>
      <c r="D25" s="12" t="s">
        <v>27</v>
      </c>
      <c r="E25" s="16"/>
      <c r="F25" s="16"/>
      <c r="G25" s="16"/>
      <c r="H25" s="16"/>
      <c r="I25" s="12" t="s">
        <v>21</v>
      </c>
      <c r="J25" s="10" t="str">
        <f>IF('Rekapitulace stavby'!AN19="","",'Rekapitulace stavby'!AN19)</f>
        <v/>
      </c>
      <c r="K25" s="16"/>
      <c r="L25" s="17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</row>
    <row r="26" spans="1:65" ht="18" customHeight="1">
      <c r="A26" s="16"/>
      <c r="B26" s="17"/>
      <c r="C26" s="16"/>
      <c r="D26" s="16"/>
      <c r="E26" s="10" t="str">
        <f>IF('Rekapitulace stavby'!E20="","",'Rekapitulace stavby'!E20)</f>
        <v xml:space="preserve"> </v>
      </c>
      <c r="F26" s="16"/>
      <c r="G26" s="16"/>
      <c r="H26" s="16"/>
      <c r="I26" s="12" t="s">
        <v>22</v>
      </c>
      <c r="J26" s="10" t="str">
        <f>IF('Rekapitulace stavby'!AN20="","",'Rekapitulace stavby'!AN20)</f>
        <v/>
      </c>
      <c r="K26" s="16"/>
      <c r="L26" s="17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</row>
    <row r="27" spans="1:65" ht="6.75" customHeight="1">
      <c r="A27" s="16"/>
      <c r="B27" s="17"/>
      <c r="C27" s="16"/>
      <c r="D27" s="16"/>
      <c r="E27" s="16"/>
      <c r="F27" s="16"/>
      <c r="G27" s="16"/>
      <c r="H27" s="16"/>
      <c r="I27" s="16"/>
      <c r="J27" s="16"/>
      <c r="K27" s="16"/>
      <c r="L27" s="17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</row>
    <row r="28" spans="1:65" ht="12" customHeight="1">
      <c r="A28" s="16"/>
      <c r="B28" s="17"/>
      <c r="C28" s="16"/>
      <c r="D28" s="12" t="s">
        <v>28</v>
      </c>
      <c r="E28" s="16"/>
      <c r="F28" s="16"/>
      <c r="G28" s="16"/>
      <c r="H28" s="16"/>
      <c r="I28" s="16"/>
      <c r="J28" s="16"/>
      <c r="K28" s="16"/>
      <c r="L28" s="17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</row>
    <row r="29" spans="1:65" ht="16.5" customHeight="1">
      <c r="A29" s="84"/>
      <c r="B29" s="85"/>
      <c r="C29" s="84"/>
      <c r="D29" s="84"/>
      <c r="E29" s="190" t="s">
        <v>1</v>
      </c>
      <c r="F29" s="166"/>
      <c r="G29" s="166"/>
      <c r="H29" s="166"/>
      <c r="I29" s="84"/>
      <c r="J29" s="84"/>
      <c r="K29" s="84"/>
      <c r="L29" s="85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</row>
    <row r="30" spans="1:65" ht="6.75" customHeight="1">
      <c r="A30" s="16"/>
      <c r="B30" s="17"/>
      <c r="C30" s="16"/>
      <c r="D30" s="16"/>
      <c r="E30" s="16"/>
      <c r="F30" s="16"/>
      <c r="G30" s="16"/>
      <c r="H30" s="16"/>
      <c r="I30" s="16"/>
      <c r="J30" s="16"/>
      <c r="K30" s="16"/>
      <c r="L30" s="17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</row>
    <row r="31" spans="1:65" ht="6.75" customHeight="1">
      <c r="A31" s="16"/>
      <c r="B31" s="17"/>
      <c r="C31" s="16"/>
      <c r="D31" s="41"/>
      <c r="E31" s="41"/>
      <c r="F31" s="41"/>
      <c r="G31" s="41"/>
      <c r="H31" s="41"/>
      <c r="I31" s="41"/>
      <c r="J31" s="41"/>
      <c r="K31" s="41"/>
      <c r="L31" s="17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</row>
    <row r="32" spans="1:65" ht="24.75" customHeight="1">
      <c r="A32" s="16"/>
      <c r="B32" s="17"/>
      <c r="C32" s="16"/>
      <c r="D32" s="86" t="s">
        <v>30</v>
      </c>
      <c r="E32" s="16"/>
      <c r="F32" s="16"/>
      <c r="G32" s="16"/>
      <c r="H32" s="16"/>
      <c r="I32" s="16"/>
      <c r="J32" s="54">
        <f>ROUND(J120, 2)</f>
        <v>0</v>
      </c>
      <c r="K32" s="16"/>
      <c r="L32" s="17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</row>
    <row r="33" spans="1:65" ht="6.75" customHeight="1">
      <c r="A33" s="16"/>
      <c r="B33" s="17"/>
      <c r="C33" s="16"/>
      <c r="D33" s="41"/>
      <c r="E33" s="41"/>
      <c r="F33" s="41"/>
      <c r="G33" s="41"/>
      <c r="H33" s="41"/>
      <c r="I33" s="41"/>
      <c r="J33" s="41"/>
      <c r="K33" s="41"/>
      <c r="L33" s="17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</row>
    <row r="34" spans="1:65" ht="14.25" customHeight="1">
      <c r="A34" s="16"/>
      <c r="B34" s="17"/>
      <c r="C34" s="16"/>
      <c r="D34" s="16"/>
      <c r="E34" s="16"/>
      <c r="F34" s="20" t="s">
        <v>32</v>
      </c>
      <c r="G34" s="16"/>
      <c r="H34" s="16"/>
      <c r="I34" s="20" t="s">
        <v>31</v>
      </c>
      <c r="J34" s="20" t="s">
        <v>33</v>
      </c>
      <c r="K34" s="16"/>
      <c r="L34" s="17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</row>
    <row r="35" spans="1:65" ht="14.25" customHeight="1">
      <c r="A35" s="16"/>
      <c r="B35" s="17"/>
      <c r="C35" s="16"/>
      <c r="D35" s="87" t="s">
        <v>34</v>
      </c>
      <c r="E35" s="12" t="s">
        <v>35</v>
      </c>
      <c r="F35" s="76">
        <f>ROUND((SUM(BE120:BE122)),  2)</f>
        <v>0</v>
      </c>
      <c r="G35" s="16"/>
      <c r="H35" s="16"/>
      <c r="I35" s="88">
        <v>0.21</v>
      </c>
      <c r="J35" s="76">
        <f>ROUND(((SUM(BE120:BE122))*I35),  2)</f>
        <v>0</v>
      </c>
      <c r="K35" s="16"/>
      <c r="L35" s="17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</row>
    <row r="36" spans="1:65" ht="14.25" customHeight="1">
      <c r="A36" s="16"/>
      <c r="B36" s="17"/>
      <c r="C36" s="16"/>
      <c r="D36" s="16"/>
      <c r="E36" s="12" t="s">
        <v>36</v>
      </c>
      <c r="F36" s="76">
        <f>ROUND((SUM(BF120:BF122)),  2)</f>
        <v>0</v>
      </c>
      <c r="G36" s="16"/>
      <c r="H36" s="16"/>
      <c r="I36" s="88">
        <v>0.12</v>
      </c>
      <c r="J36" s="76">
        <f>ROUND(((SUM(BF120:BF122))*I36),  2)</f>
        <v>0</v>
      </c>
      <c r="K36" s="16"/>
      <c r="L36" s="17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</row>
    <row r="37" spans="1:65" ht="14.25" hidden="1" customHeight="1">
      <c r="A37" s="16"/>
      <c r="B37" s="17"/>
      <c r="C37" s="16"/>
      <c r="D37" s="16"/>
      <c r="E37" s="12" t="s">
        <v>37</v>
      </c>
      <c r="F37" s="76">
        <f>ROUND((SUM(BG120:BG122)),  2)</f>
        <v>0</v>
      </c>
      <c r="G37" s="16"/>
      <c r="H37" s="16"/>
      <c r="I37" s="88">
        <v>0.21</v>
      </c>
      <c r="J37" s="76">
        <f t="shared" ref="J37:J39" si="0">0</f>
        <v>0</v>
      </c>
      <c r="K37" s="16"/>
      <c r="L37" s="17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</row>
    <row r="38" spans="1:65" ht="14.25" hidden="1" customHeight="1">
      <c r="A38" s="16"/>
      <c r="B38" s="17"/>
      <c r="C38" s="16"/>
      <c r="D38" s="16"/>
      <c r="E38" s="12" t="s">
        <v>38</v>
      </c>
      <c r="F38" s="76">
        <f>ROUND((SUM(BH120:BH122)),  2)</f>
        <v>0</v>
      </c>
      <c r="G38" s="16"/>
      <c r="H38" s="16"/>
      <c r="I38" s="88">
        <v>0.12</v>
      </c>
      <c r="J38" s="76">
        <f t="shared" si="0"/>
        <v>0</v>
      </c>
      <c r="K38" s="16"/>
      <c r="L38" s="17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</row>
    <row r="39" spans="1:65" ht="14.25" hidden="1" customHeight="1">
      <c r="A39" s="16"/>
      <c r="B39" s="17"/>
      <c r="C39" s="16"/>
      <c r="D39" s="16"/>
      <c r="E39" s="12" t="s">
        <v>39</v>
      </c>
      <c r="F39" s="76">
        <f>ROUND((SUM(BI120:BI122)),  2)</f>
        <v>0</v>
      </c>
      <c r="G39" s="16"/>
      <c r="H39" s="16"/>
      <c r="I39" s="88">
        <v>0</v>
      </c>
      <c r="J39" s="76">
        <f t="shared" si="0"/>
        <v>0</v>
      </c>
      <c r="K39" s="16"/>
      <c r="L39" s="17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</row>
    <row r="40" spans="1:65" ht="6.75" customHeight="1">
      <c r="A40" s="16"/>
      <c r="B40" s="17"/>
      <c r="C40" s="16"/>
      <c r="D40" s="16"/>
      <c r="E40" s="16"/>
      <c r="F40" s="16"/>
      <c r="G40" s="16"/>
      <c r="H40" s="16"/>
      <c r="I40" s="16"/>
      <c r="J40" s="16"/>
      <c r="K40" s="16"/>
      <c r="L40" s="17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spans="1:65" ht="24.75" customHeight="1">
      <c r="A41" s="16"/>
      <c r="B41" s="17"/>
      <c r="C41" s="89"/>
      <c r="D41" s="90" t="s">
        <v>40</v>
      </c>
      <c r="E41" s="44"/>
      <c r="F41" s="44"/>
      <c r="G41" s="91" t="s">
        <v>41</v>
      </c>
      <c r="H41" s="92" t="s">
        <v>42</v>
      </c>
      <c r="I41" s="44"/>
      <c r="J41" s="93">
        <f>SUM(J32:J39)</f>
        <v>0</v>
      </c>
      <c r="K41" s="94"/>
      <c r="L41" s="17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</row>
    <row r="42" spans="1:65" ht="14.25" customHeight="1">
      <c r="A42" s="16"/>
      <c r="B42" s="17"/>
      <c r="C42" s="16"/>
      <c r="D42" s="16"/>
      <c r="E42" s="16"/>
      <c r="F42" s="16"/>
      <c r="G42" s="16"/>
      <c r="H42" s="16"/>
      <c r="I42" s="16"/>
      <c r="J42" s="16"/>
      <c r="K42" s="16"/>
      <c r="L42" s="17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</row>
    <row r="43" spans="1:65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ht="14.25" customHeight="1">
      <c r="A49" s="2"/>
      <c r="B49" s="6"/>
      <c r="C49" s="2"/>
      <c r="D49" s="2"/>
      <c r="E49" s="2"/>
      <c r="F49" s="2"/>
      <c r="G49" s="2"/>
      <c r="H49" s="2"/>
      <c r="I49" s="2"/>
      <c r="J49" s="2"/>
      <c r="K49" s="2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ht="14.25" customHeight="1">
      <c r="A50" s="16"/>
      <c r="B50" s="17"/>
      <c r="C50" s="16"/>
      <c r="D50" s="27" t="s">
        <v>43</v>
      </c>
      <c r="E50" s="28"/>
      <c r="F50" s="28"/>
      <c r="G50" s="27" t="s">
        <v>44</v>
      </c>
      <c r="H50" s="28"/>
      <c r="I50" s="28"/>
      <c r="J50" s="28"/>
      <c r="K50" s="28"/>
      <c r="L50" s="17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</row>
    <row r="51" spans="1:65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ht="15.75" customHeight="1">
      <c r="A60" s="2"/>
      <c r="B60" s="6"/>
      <c r="C60" s="2"/>
      <c r="D60" s="2"/>
      <c r="E60" s="2"/>
      <c r="F60" s="2"/>
      <c r="G60" s="2"/>
      <c r="H60" s="2"/>
      <c r="I60" s="2"/>
      <c r="J60" s="2"/>
      <c r="K60" s="2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ht="15.75" customHeight="1">
      <c r="A61" s="16"/>
      <c r="B61" s="17"/>
      <c r="C61" s="16"/>
      <c r="D61" s="29" t="s">
        <v>45</v>
      </c>
      <c r="E61" s="19"/>
      <c r="F61" s="95" t="s">
        <v>46</v>
      </c>
      <c r="G61" s="29" t="s">
        <v>45</v>
      </c>
      <c r="H61" s="19"/>
      <c r="I61" s="19"/>
      <c r="J61" s="96" t="s">
        <v>46</v>
      </c>
      <c r="K61" s="19"/>
      <c r="L61" s="17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</row>
    <row r="62" spans="1:65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ht="15.75" customHeight="1">
      <c r="A64" s="2"/>
      <c r="B64" s="6"/>
      <c r="C64" s="2"/>
      <c r="D64" s="2"/>
      <c r="E64" s="2"/>
      <c r="F64" s="2"/>
      <c r="G64" s="2"/>
      <c r="H64" s="2"/>
      <c r="I64" s="2"/>
      <c r="J64" s="2"/>
      <c r="K64" s="2"/>
      <c r="L64" s="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ht="15.75" customHeight="1">
      <c r="A65" s="16"/>
      <c r="B65" s="17"/>
      <c r="C65" s="16"/>
      <c r="D65" s="27" t="s">
        <v>47</v>
      </c>
      <c r="E65" s="28"/>
      <c r="F65" s="28"/>
      <c r="G65" s="27" t="s">
        <v>48</v>
      </c>
      <c r="H65" s="28"/>
      <c r="I65" s="28"/>
      <c r="J65" s="28"/>
      <c r="K65" s="28"/>
      <c r="L65" s="17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</row>
    <row r="66" spans="1:65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ht="15.75" customHeight="1">
      <c r="A75" s="2"/>
      <c r="B75" s="6"/>
      <c r="C75" s="2"/>
      <c r="D75" s="2"/>
      <c r="E75" s="2"/>
      <c r="F75" s="2"/>
      <c r="G75" s="2"/>
      <c r="H75" s="2"/>
      <c r="I75" s="2"/>
      <c r="J75" s="2"/>
      <c r="K75" s="2"/>
      <c r="L75" s="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ht="15.75" customHeight="1">
      <c r="A76" s="16"/>
      <c r="B76" s="17"/>
      <c r="C76" s="16"/>
      <c r="D76" s="29" t="s">
        <v>45</v>
      </c>
      <c r="E76" s="19"/>
      <c r="F76" s="95" t="s">
        <v>46</v>
      </c>
      <c r="G76" s="29" t="s">
        <v>45</v>
      </c>
      <c r="H76" s="19"/>
      <c r="I76" s="19"/>
      <c r="J76" s="96" t="s">
        <v>46</v>
      </c>
      <c r="K76" s="19"/>
      <c r="L76" s="17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</row>
    <row r="77" spans="1:65" ht="14.25" customHeight="1">
      <c r="A77" s="16"/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17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</row>
    <row r="78" spans="1:65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ht="6.75" customHeight="1">
      <c r="A81" s="16"/>
      <c r="B81" s="32"/>
      <c r="C81" s="33"/>
      <c r="D81" s="33"/>
      <c r="E81" s="33"/>
      <c r="F81" s="33"/>
      <c r="G81" s="33"/>
      <c r="H81" s="33"/>
      <c r="I81" s="33"/>
      <c r="J81" s="33"/>
      <c r="K81" s="33"/>
      <c r="L81" s="17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</row>
    <row r="82" spans="1:65" ht="24.75" customHeight="1">
      <c r="A82" s="16"/>
      <c r="B82" s="17"/>
      <c r="C82" s="7" t="s">
        <v>125</v>
      </c>
      <c r="D82" s="16"/>
      <c r="E82" s="16"/>
      <c r="F82" s="16"/>
      <c r="G82" s="16"/>
      <c r="H82" s="16"/>
      <c r="I82" s="16"/>
      <c r="J82" s="16"/>
      <c r="K82" s="16"/>
      <c r="L82" s="17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</row>
    <row r="83" spans="1:65" ht="6.75" customHeight="1">
      <c r="A83" s="16"/>
      <c r="B83" s="17"/>
      <c r="C83" s="16"/>
      <c r="D83" s="16"/>
      <c r="E83" s="16"/>
      <c r="F83" s="16"/>
      <c r="G83" s="16"/>
      <c r="H83" s="16"/>
      <c r="I83" s="16"/>
      <c r="J83" s="16"/>
      <c r="K83" s="16"/>
      <c r="L83" s="17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</row>
    <row r="84" spans="1:65" ht="12" customHeight="1">
      <c r="A84" s="16"/>
      <c r="B84" s="17"/>
      <c r="C84" s="12" t="s">
        <v>14</v>
      </c>
      <c r="D84" s="16"/>
      <c r="E84" s="16"/>
      <c r="F84" s="16"/>
      <c r="G84" s="16"/>
      <c r="H84" s="16"/>
      <c r="I84" s="16"/>
      <c r="J84" s="16"/>
      <c r="K84" s="16"/>
      <c r="L84" s="17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</row>
    <row r="85" spans="1:65" ht="16.5" customHeight="1">
      <c r="A85" s="16"/>
      <c r="B85" s="17"/>
      <c r="C85" s="16"/>
      <c r="D85" s="16"/>
      <c r="E85" s="196" t="str">
        <f>E7</f>
        <v>Laboratoř betonu a mechaniky zemin</v>
      </c>
      <c r="F85" s="166"/>
      <c r="G85" s="166"/>
      <c r="H85" s="166"/>
      <c r="I85" s="16"/>
      <c r="J85" s="16"/>
      <c r="K85" s="16"/>
      <c r="L85" s="17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</row>
    <row r="86" spans="1:65" ht="12" customHeight="1">
      <c r="A86" s="2"/>
      <c r="B86" s="6"/>
      <c r="C86" s="12" t="s">
        <v>123</v>
      </c>
      <c r="D86" s="2"/>
      <c r="E86" s="2"/>
      <c r="F86" s="2"/>
      <c r="G86" s="2"/>
      <c r="H86" s="2"/>
      <c r="I86" s="2"/>
      <c r="J86" s="2"/>
      <c r="K86" s="2"/>
      <c r="L86" s="6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</row>
    <row r="87" spans="1:65" ht="16.5" customHeight="1">
      <c r="A87" s="16"/>
      <c r="B87" s="17"/>
      <c r="C87" s="16"/>
      <c r="D87" s="16"/>
      <c r="E87" s="196" t="s">
        <v>453</v>
      </c>
      <c r="F87" s="166"/>
      <c r="G87" s="166"/>
      <c r="H87" s="166"/>
      <c r="I87" s="16"/>
      <c r="J87" s="16"/>
      <c r="K87" s="16"/>
      <c r="L87" s="17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</row>
    <row r="88" spans="1:65" ht="12" customHeight="1">
      <c r="A88" s="16"/>
      <c r="B88" s="17"/>
      <c r="C88" s="12" t="s">
        <v>454</v>
      </c>
      <c r="D88" s="16"/>
      <c r="E88" s="16"/>
      <c r="F88" s="16"/>
      <c r="G88" s="16"/>
      <c r="H88" s="16"/>
      <c r="I88" s="16"/>
      <c r="J88" s="16"/>
      <c r="K88" s="16"/>
      <c r="L88" s="17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</row>
    <row r="89" spans="1:65" ht="16.5" customHeight="1">
      <c r="A89" s="16"/>
      <c r="B89" s="17"/>
      <c r="C89" s="16"/>
      <c r="D89" s="16"/>
      <c r="E89" s="172" t="str">
        <f>E11</f>
        <v>02.6 - Materiál Teraco</v>
      </c>
      <c r="F89" s="166"/>
      <c r="G89" s="166"/>
      <c r="H89" s="166"/>
      <c r="I89" s="16"/>
      <c r="J89" s="16"/>
      <c r="K89" s="16"/>
      <c r="L89" s="17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</row>
    <row r="90" spans="1:65" ht="6.75" customHeight="1">
      <c r="A90" s="16"/>
      <c r="B90" s="17"/>
      <c r="C90" s="16"/>
      <c r="D90" s="16"/>
      <c r="E90" s="16"/>
      <c r="F90" s="16"/>
      <c r="G90" s="16"/>
      <c r="H90" s="16"/>
      <c r="I90" s="16"/>
      <c r="J90" s="16"/>
      <c r="K90" s="16"/>
      <c r="L90" s="17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</row>
    <row r="91" spans="1:65" ht="12" customHeight="1">
      <c r="A91" s="16"/>
      <c r="B91" s="17"/>
      <c r="C91" s="12" t="s">
        <v>17</v>
      </c>
      <c r="D91" s="16"/>
      <c r="E91" s="16"/>
      <c r="F91" s="10" t="str">
        <f>F14</f>
        <v xml:space="preserve"> </v>
      </c>
      <c r="G91" s="16"/>
      <c r="H91" s="16"/>
      <c r="I91" s="12" t="s">
        <v>19</v>
      </c>
      <c r="J91" s="40" t="str">
        <f>IF(J14="","",J14)</f>
        <v/>
      </c>
      <c r="K91" s="16"/>
      <c r="L91" s="17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</row>
    <row r="92" spans="1:65" ht="6.75" customHeight="1">
      <c r="A92" s="16"/>
      <c r="B92" s="17"/>
      <c r="C92" s="16"/>
      <c r="D92" s="16"/>
      <c r="E92" s="16"/>
      <c r="F92" s="16"/>
      <c r="G92" s="16"/>
      <c r="H92" s="16"/>
      <c r="I92" s="16"/>
      <c r="J92" s="16"/>
      <c r="K92" s="16"/>
      <c r="L92" s="17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</row>
    <row r="93" spans="1:65" ht="15" customHeight="1">
      <c r="A93" s="16"/>
      <c r="B93" s="17"/>
      <c r="C93" s="12" t="s">
        <v>20</v>
      </c>
      <c r="D93" s="16"/>
      <c r="E93" s="16"/>
      <c r="F93" s="10" t="str">
        <f>E17</f>
        <v>SŠS Vysoké Mýto. Komenského 1, 566 01 Vysoké Mýto</v>
      </c>
      <c r="G93" s="16"/>
      <c r="H93" s="16"/>
      <c r="I93" s="12" t="s">
        <v>25</v>
      </c>
      <c r="J93" s="14" t="str">
        <f>E23</f>
        <v xml:space="preserve"> </v>
      </c>
      <c r="K93" s="16"/>
      <c r="L93" s="17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</row>
    <row r="94" spans="1:65" ht="15" customHeight="1">
      <c r="A94" s="16"/>
      <c r="B94" s="17"/>
      <c r="C94" s="12" t="s">
        <v>51</v>
      </c>
      <c r="D94" s="16"/>
      <c r="E94" s="16"/>
      <c r="F94" s="10" t="str">
        <f>IF(E20="","",E20)</f>
        <v/>
      </c>
      <c r="G94" s="16"/>
      <c r="H94" s="16"/>
      <c r="I94" s="12" t="s">
        <v>27</v>
      </c>
      <c r="J94" s="14" t="str">
        <f>E26</f>
        <v xml:space="preserve"> </v>
      </c>
      <c r="K94" s="16"/>
      <c r="L94" s="17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</row>
    <row r="95" spans="1:65" ht="9.75" customHeight="1">
      <c r="A95" s="16"/>
      <c r="B95" s="17"/>
      <c r="C95" s="16"/>
      <c r="D95" s="16"/>
      <c r="E95" s="16"/>
      <c r="F95" s="16"/>
      <c r="G95" s="16"/>
      <c r="H95" s="16"/>
      <c r="I95" s="16"/>
      <c r="J95" s="16"/>
      <c r="K95" s="16"/>
      <c r="L95" s="17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</row>
    <row r="96" spans="1:65" ht="29.25" customHeight="1">
      <c r="A96" s="16"/>
      <c r="B96" s="17"/>
      <c r="C96" s="97" t="s">
        <v>126</v>
      </c>
      <c r="D96" s="89"/>
      <c r="E96" s="89"/>
      <c r="F96" s="89"/>
      <c r="G96" s="89"/>
      <c r="H96" s="89"/>
      <c r="I96" s="89"/>
      <c r="J96" s="98" t="s">
        <v>127</v>
      </c>
      <c r="K96" s="89"/>
      <c r="L96" s="17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</row>
    <row r="97" spans="1:65" ht="9.75" customHeight="1">
      <c r="A97" s="16"/>
      <c r="B97" s="17"/>
      <c r="C97" s="16"/>
      <c r="D97" s="16"/>
      <c r="E97" s="16"/>
      <c r="F97" s="16"/>
      <c r="G97" s="16"/>
      <c r="H97" s="16"/>
      <c r="I97" s="16"/>
      <c r="J97" s="16"/>
      <c r="K97" s="16"/>
      <c r="L97" s="17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</row>
    <row r="98" spans="1:65" ht="22.5" customHeight="1">
      <c r="A98" s="16"/>
      <c r="B98" s="17"/>
      <c r="C98" s="99" t="s">
        <v>128</v>
      </c>
      <c r="D98" s="16"/>
      <c r="E98" s="16"/>
      <c r="F98" s="16"/>
      <c r="G98" s="16"/>
      <c r="H98" s="16"/>
      <c r="I98" s="16"/>
      <c r="J98" s="54">
        <f>J120</f>
        <v>0</v>
      </c>
      <c r="K98" s="16"/>
      <c r="L98" s="17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3" t="s">
        <v>129</v>
      </c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</row>
    <row r="99" spans="1:65" ht="21.75" customHeight="1">
      <c r="A99" s="16"/>
      <c r="B99" s="17"/>
      <c r="C99" s="16"/>
      <c r="D99" s="16"/>
      <c r="E99" s="16"/>
      <c r="F99" s="16"/>
      <c r="G99" s="16"/>
      <c r="H99" s="16"/>
      <c r="I99" s="16"/>
      <c r="J99" s="16"/>
      <c r="K99" s="16"/>
      <c r="L99" s="17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</row>
    <row r="100" spans="1:65" ht="6.75" customHeight="1">
      <c r="A100" s="16"/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17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</row>
    <row r="101" spans="1:65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</row>
    <row r="102" spans="1:65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</row>
    <row r="103" spans="1:65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</row>
    <row r="104" spans="1:65" ht="6.75" customHeight="1">
      <c r="A104" s="16"/>
      <c r="B104" s="32"/>
      <c r="C104" s="33"/>
      <c r="D104" s="33"/>
      <c r="E104" s="33"/>
      <c r="F104" s="33"/>
      <c r="G104" s="33"/>
      <c r="H104" s="33"/>
      <c r="I104" s="33"/>
      <c r="J104" s="33"/>
      <c r="K104" s="33"/>
      <c r="L104" s="17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</row>
    <row r="105" spans="1:65" ht="24.75" customHeight="1">
      <c r="A105" s="16"/>
      <c r="B105" s="17"/>
      <c r="C105" s="7" t="s">
        <v>148</v>
      </c>
      <c r="D105" s="16"/>
      <c r="E105" s="16"/>
      <c r="F105" s="16"/>
      <c r="G105" s="16"/>
      <c r="H105" s="16"/>
      <c r="I105" s="16"/>
      <c r="J105" s="16"/>
      <c r="K105" s="16"/>
      <c r="L105" s="17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</row>
    <row r="106" spans="1:65" ht="6.75" customHeight="1">
      <c r="A106" s="16"/>
      <c r="B106" s="17"/>
      <c r="C106" s="16"/>
      <c r="D106" s="16"/>
      <c r="E106" s="16"/>
      <c r="F106" s="16"/>
      <c r="G106" s="16"/>
      <c r="H106" s="16"/>
      <c r="I106" s="16"/>
      <c r="J106" s="16"/>
      <c r="K106" s="16"/>
      <c r="L106" s="17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</row>
    <row r="107" spans="1:65" ht="12" customHeight="1">
      <c r="A107" s="16"/>
      <c r="B107" s="17"/>
      <c r="C107" s="12" t="s">
        <v>14</v>
      </c>
      <c r="D107" s="16"/>
      <c r="E107" s="16"/>
      <c r="F107" s="16"/>
      <c r="G107" s="16"/>
      <c r="H107" s="16"/>
      <c r="I107" s="16"/>
      <c r="J107" s="16"/>
      <c r="K107" s="16"/>
      <c r="L107" s="17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</row>
    <row r="108" spans="1:65" ht="16.5" customHeight="1">
      <c r="A108" s="16"/>
      <c r="B108" s="17"/>
      <c r="C108" s="16"/>
      <c r="D108" s="16"/>
      <c r="E108" s="196" t="str">
        <f>E7</f>
        <v>Laboratoř betonu a mechaniky zemin</v>
      </c>
      <c r="F108" s="166"/>
      <c r="G108" s="166"/>
      <c r="H108" s="166"/>
      <c r="I108" s="16"/>
      <c r="J108" s="16"/>
      <c r="K108" s="16"/>
      <c r="L108" s="17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</row>
    <row r="109" spans="1:65" ht="12" customHeight="1">
      <c r="A109" s="2"/>
      <c r="B109" s="6"/>
      <c r="C109" s="12" t="s">
        <v>123</v>
      </c>
      <c r="D109" s="2"/>
      <c r="E109" s="2"/>
      <c r="F109" s="2"/>
      <c r="G109" s="2"/>
      <c r="H109" s="2"/>
      <c r="I109" s="2"/>
      <c r="J109" s="2"/>
      <c r="K109" s="2"/>
      <c r="L109" s="6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</row>
    <row r="110" spans="1:65" ht="16.5" customHeight="1">
      <c r="A110" s="16"/>
      <c r="B110" s="17"/>
      <c r="C110" s="16"/>
      <c r="D110" s="16"/>
      <c r="E110" s="196" t="s">
        <v>453</v>
      </c>
      <c r="F110" s="166"/>
      <c r="G110" s="166"/>
      <c r="H110" s="166"/>
      <c r="I110" s="16"/>
      <c r="J110" s="16"/>
      <c r="K110" s="16"/>
      <c r="L110" s="17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</row>
    <row r="111" spans="1:65" ht="12" customHeight="1">
      <c r="A111" s="16"/>
      <c r="B111" s="17"/>
      <c r="C111" s="12" t="s">
        <v>454</v>
      </c>
      <c r="D111" s="16"/>
      <c r="E111" s="16"/>
      <c r="F111" s="16"/>
      <c r="G111" s="16"/>
      <c r="H111" s="16"/>
      <c r="I111" s="16"/>
      <c r="J111" s="16"/>
      <c r="K111" s="16"/>
      <c r="L111" s="17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</row>
    <row r="112" spans="1:65" ht="16.5" customHeight="1">
      <c r="A112" s="16"/>
      <c r="B112" s="17"/>
      <c r="C112" s="16"/>
      <c r="D112" s="16"/>
      <c r="E112" s="172" t="str">
        <f>E11</f>
        <v>02.6 - Materiál Teraco</v>
      </c>
      <c r="F112" s="166"/>
      <c r="G112" s="166"/>
      <c r="H112" s="166"/>
      <c r="I112" s="16"/>
      <c r="J112" s="16"/>
      <c r="K112" s="16"/>
      <c r="L112" s="17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</row>
    <row r="113" spans="1:65" ht="6.75" customHeight="1">
      <c r="A113" s="16"/>
      <c r="B113" s="17"/>
      <c r="C113" s="16"/>
      <c r="D113" s="16"/>
      <c r="E113" s="16"/>
      <c r="F113" s="16"/>
      <c r="G113" s="16"/>
      <c r="H113" s="16"/>
      <c r="I113" s="16"/>
      <c r="J113" s="16"/>
      <c r="K113" s="16"/>
      <c r="L113" s="17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</row>
    <row r="114" spans="1:65" ht="12" customHeight="1">
      <c r="A114" s="16"/>
      <c r="B114" s="17"/>
      <c r="C114" s="12" t="s">
        <v>17</v>
      </c>
      <c r="D114" s="16"/>
      <c r="E114" s="16"/>
      <c r="F114" s="10" t="str">
        <f>F14</f>
        <v xml:space="preserve"> </v>
      </c>
      <c r="G114" s="16"/>
      <c r="H114" s="16"/>
      <c r="I114" s="12" t="s">
        <v>19</v>
      </c>
      <c r="J114" s="40" t="str">
        <f>IF(J14="","",J14)</f>
        <v/>
      </c>
      <c r="K114" s="16"/>
      <c r="L114" s="17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</row>
    <row r="115" spans="1:65" ht="6.75" customHeight="1">
      <c r="A115" s="16"/>
      <c r="B115" s="17"/>
      <c r="C115" s="16"/>
      <c r="D115" s="16"/>
      <c r="E115" s="16"/>
      <c r="F115" s="16"/>
      <c r="G115" s="16"/>
      <c r="H115" s="16"/>
      <c r="I115" s="16"/>
      <c r="J115" s="16"/>
      <c r="K115" s="16"/>
      <c r="L115" s="17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</row>
    <row r="116" spans="1:65" ht="15" customHeight="1">
      <c r="A116" s="16"/>
      <c r="B116" s="17"/>
      <c r="C116" s="12" t="s">
        <v>20</v>
      </c>
      <c r="D116" s="16"/>
      <c r="E116" s="16"/>
      <c r="F116" s="10" t="str">
        <f>E17</f>
        <v>SŠS Vysoké Mýto. Komenského 1, 566 01 Vysoké Mýto</v>
      </c>
      <c r="G116" s="16"/>
      <c r="H116" s="16"/>
      <c r="I116" s="12" t="s">
        <v>25</v>
      </c>
      <c r="J116" s="14" t="str">
        <f>E23</f>
        <v xml:space="preserve"> </v>
      </c>
      <c r="K116" s="16"/>
      <c r="L116" s="17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</row>
    <row r="117" spans="1:65" ht="15" customHeight="1">
      <c r="A117" s="16"/>
      <c r="B117" s="17"/>
      <c r="C117" s="12" t="s">
        <v>51</v>
      </c>
      <c r="D117" s="16"/>
      <c r="E117" s="16"/>
      <c r="F117" s="10" t="str">
        <f>IF(E20="","",E20)</f>
        <v/>
      </c>
      <c r="G117" s="16"/>
      <c r="H117" s="16"/>
      <c r="I117" s="12" t="s">
        <v>27</v>
      </c>
      <c r="J117" s="14" t="str">
        <f>E26</f>
        <v xml:space="preserve"> </v>
      </c>
      <c r="K117" s="16"/>
      <c r="L117" s="17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</row>
    <row r="118" spans="1:65" ht="9.75" customHeight="1">
      <c r="A118" s="16"/>
      <c r="B118" s="17"/>
      <c r="C118" s="16"/>
      <c r="D118" s="16"/>
      <c r="E118" s="16"/>
      <c r="F118" s="16"/>
      <c r="G118" s="16"/>
      <c r="H118" s="16"/>
      <c r="I118" s="16"/>
      <c r="J118" s="16"/>
      <c r="K118" s="16"/>
      <c r="L118" s="17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</row>
    <row r="119" spans="1:65" ht="29.25" customHeight="1">
      <c r="A119" s="109"/>
      <c r="B119" s="110"/>
      <c r="C119" s="111" t="s">
        <v>149</v>
      </c>
      <c r="D119" s="112" t="s">
        <v>56</v>
      </c>
      <c r="E119" s="112" t="s">
        <v>52</v>
      </c>
      <c r="F119" s="112" t="s">
        <v>53</v>
      </c>
      <c r="G119" s="112" t="s">
        <v>150</v>
      </c>
      <c r="H119" s="112" t="s">
        <v>151</v>
      </c>
      <c r="I119" s="112" t="s">
        <v>152</v>
      </c>
      <c r="J119" s="112" t="s">
        <v>127</v>
      </c>
      <c r="K119" s="113" t="s">
        <v>153</v>
      </c>
      <c r="L119" s="110"/>
      <c r="M119" s="46" t="s">
        <v>1</v>
      </c>
      <c r="N119" s="47" t="s">
        <v>34</v>
      </c>
      <c r="O119" s="47" t="s">
        <v>154</v>
      </c>
      <c r="P119" s="47" t="s">
        <v>155</v>
      </c>
      <c r="Q119" s="47" t="s">
        <v>156</v>
      </c>
      <c r="R119" s="47" t="s">
        <v>157</v>
      </c>
      <c r="S119" s="47" t="s">
        <v>158</v>
      </c>
      <c r="T119" s="48" t="s">
        <v>159</v>
      </c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</row>
    <row r="120" spans="1:65" ht="22.5" customHeight="1">
      <c r="A120" s="16"/>
      <c r="B120" s="17"/>
      <c r="C120" s="52" t="s">
        <v>160</v>
      </c>
      <c r="D120" s="16"/>
      <c r="E120" s="16"/>
      <c r="F120" s="16"/>
      <c r="G120" s="16"/>
      <c r="H120" s="16"/>
      <c r="I120" s="16"/>
      <c r="J120" s="114">
        <f>BK120</f>
        <v>0</v>
      </c>
      <c r="K120" s="16"/>
      <c r="L120" s="17"/>
      <c r="M120" s="49"/>
      <c r="N120" s="41"/>
      <c r="O120" s="41"/>
      <c r="P120" s="115">
        <f>SUM(P121:P122)</f>
        <v>0</v>
      </c>
      <c r="Q120" s="41"/>
      <c r="R120" s="115">
        <f>SUM(R121:R122)</f>
        <v>0</v>
      </c>
      <c r="S120" s="41"/>
      <c r="T120" s="116">
        <f>SUM(T121:T122)</f>
        <v>0</v>
      </c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3" t="s">
        <v>70</v>
      </c>
      <c r="AU120" s="3" t="s">
        <v>129</v>
      </c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17">
        <f>SUM(BK121:BK122)</f>
        <v>0</v>
      </c>
      <c r="BL120" s="16"/>
      <c r="BM120" s="16"/>
    </row>
    <row r="121" spans="1:65" ht="16.5" customHeight="1">
      <c r="A121" s="16"/>
      <c r="B121" s="17"/>
      <c r="C121" s="147" t="s">
        <v>79</v>
      </c>
      <c r="D121" s="147" t="s">
        <v>462</v>
      </c>
      <c r="E121" s="148" t="s">
        <v>79</v>
      </c>
      <c r="F121" s="149" t="s">
        <v>897</v>
      </c>
      <c r="G121" s="150" t="s">
        <v>304</v>
      </c>
      <c r="H121" s="151">
        <v>16.5</v>
      </c>
      <c r="I121" s="135"/>
      <c r="J121" s="152">
        <f t="shared" ref="J121:J122" si="1">ROUND(I121*H121,2)</f>
        <v>0</v>
      </c>
      <c r="K121" s="149" t="s">
        <v>1</v>
      </c>
      <c r="L121" s="153"/>
      <c r="M121" s="154" t="s">
        <v>1</v>
      </c>
      <c r="N121" s="155" t="s">
        <v>35</v>
      </c>
      <c r="O121" s="139">
        <v>0</v>
      </c>
      <c r="P121" s="139">
        <f t="shared" ref="P121:P122" si="2">O121*H121</f>
        <v>0</v>
      </c>
      <c r="Q121" s="139">
        <v>0</v>
      </c>
      <c r="R121" s="139">
        <f t="shared" ref="R121:R122" si="3">Q121*H121</f>
        <v>0</v>
      </c>
      <c r="S121" s="139">
        <v>0</v>
      </c>
      <c r="T121" s="140">
        <f t="shared" ref="T121:T122" si="4">S121*H121</f>
        <v>0</v>
      </c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41" t="s">
        <v>195</v>
      </c>
      <c r="AS121" s="16"/>
      <c r="AT121" s="141" t="s">
        <v>462</v>
      </c>
      <c r="AU121" s="141" t="s">
        <v>71</v>
      </c>
      <c r="AV121" s="16"/>
      <c r="AW121" s="16"/>
      <c r="AX121" s="16"/>
      <c r="AY121" s="3" t="s">
        <v>163</v>
      </c>
      <c r="AZ121" s="16"/>
      <c r="BA121" s="16"/>
      <c r="BB121" s="16"/>
      <c r="BC121" s="16"/>
      <c r="BD121" s="16"/>
      <c r="BE121" s="142">
        <f t="shared" ref="BE121:BE122" si="5">IF(N121="základní",J121,0)</f>
        <v>0</v>
      </c>
      <c r="BF121" s="142">
        <f t="shared" ref="BF121:BF122" si="6">IF(N121="snížená",J121,0)</f>
        <v>0</v>
      </c>
      <c r="BG121" s="142">
        <f t="shared" ref="BG121:BG122" si="7">IF(N121="zákl. přenesená",J121,0)</f>
        <v>0</v>
      </c>
      <c r="BH121" s="142">
        <f t="shared" ref="BH121:BH122" si="8">IF(N121="sníž. přenesená",J121,0)</f>
        <v>0</v>
      </c>
      <c r="BI121" s="142">
        <f t="shared" ref="BI121:BI122" si="9">IF(N121="nulová",J121,0)</f>
        <v>0</v>
      </c>
      <c r="BJ121" s="3" t="s">
        <v>79</v>
      </c>
      <c r="BK121" s="142">
        <f t="shared" ref="BK121:BK122" si="10">ROUND(I121*H121,2)</f>
        <v>0</v>
      </c>
      <c r="BL121" s="3" t="s">
        <v>170</v>
      </c>
      <c r="BM121" s="141" t="s">
        <v>898</v>
      </c>
    </row>
    <row r="122" spans="1:65" ht="16.5" customHeight="1">
      <c r="A122" s="16"/>
      <c r="B122" s="17"/>
      <c r="C122" s="147" t="s">
        <v>81</v>
      </c>
      <c r="D122" s="147" t="s">
        <v>462</v>
      </c>
      <c r="E122" s="148" t="s">
        <v>81</v>
      </c>
      <c r="F122" s="149" t="s">
        <v>899</v>
      </c>
      <c r="G122" s="150" t="s">
        <v>266</v>
      </c>
      <c r="H122" s="151">
        <v>16</v>
      </c>
      <c r="I122" s="135"/>
      <c r="J122" s="152">
        <f t="shared" si="1"/>
        <v>0</v>
      </c>
      <c r="K122" s="149" t="s">
        <v>1</v>
      </c>
      <c r="L122" s="153"/>
      <c r="M122" s="156" t="s">
        <v>1</v>
      </c>
      <c r="N122" s="157" t="s">
        <v>35</v>
      </c>
      <c r="O122" s="145">
        <v>0</v>
      </c>
      <c r="P122" s="145">
        <f t="shared" si="2"/>
        <v>0</v>
      </c>
      <c r="Q122" s="145">
        <v>0</v>
      </c>
      <c r="R122" s="145">
        <f t="shared" si="3"/>
        <v>0</v>
      </c>
      <c r="S122" s="145">
        <v>0</v>
      </c>
      <c r="T122" s="146">
        <f t="shared" si="4"/>
        <v>0</v>
      </c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41" t="s">
        <v>195</v>
      </c>
      <c r="AS122" s="16"/>
      <c r="AT122" s="141" t="s">
        <v>462</v>
      </c>
      <c r="AU122" s="141" t="s">
        <v>71</v>
      </c>
      <c r="AV122" s="16"/>
      <c r="AW122" s="16"/>
      <c r="AX122" s="16"/>
      <c r="AY122" s="3" t="s">
        <v>163</v>
      </c>
      <c r="AZ122" s="16"/>
      <c r="BA122" s="16"/>
      <c r="BB122" s="16"/>
      <c r="BC122" s="16"/>
      <c r="BD122" s="16"/>
      <c r="BE122" s="142">
        <f t="shared" si="5"/>
        <v>0</v>
      </c>
      <c r="BF122" s="142">
        <f t="shared" si="6"/>
        <v>0</v>
      </c>
      <c r="BG122" s="142">
        <f t="shared" si="7"/>
        <v>0</v>
      </c>
      <c r="BH122" s="142">
        <f t="shared" si="8"/>
        <v>0</v>
      </c>
      <c r="BI122" s="142">
        <f t="shared" si="9"/>
        <v>0</v>
      </c>
      <c r="BJ122" s="3" t="s">
        <v>79</v>
      </c>
      <c r="BK122" s="142">
        <f t="shared" si="10"/>
        <v>0</v>
      </c>
      <c r="BL122" s="3" t="s">
        <v>170</v>
      </c>
      <c r="BM122" s="141" t="s">
        <v>900</v>
      </c>
    </row>
    <row r="123" spans="1:65" ht="6.75" customHeight="1">
      <c r="A123" s="16"/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17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</row>
    <row r="124" spans="1:65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</row>
    <row r="125" spans="1:6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</row>
    <row r="126" spans="1:65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</row>
    <row r="127" spans="1:65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</row>
    <row r="128" spans="1:65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</row>
    <row r="129" spans="1:65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</row>
    <row r="130" spans="1:65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</row>
    <row r="131" spans="1:65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</row>
    <row r="132" spans="1:65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</row>
    <row r="133" spans="1:65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</row>
    <row r="134" spans="1:65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</row>
    <row r="135" spans="1:6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</row>
    <row r="136" spans="1:65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</row>
    <row r="137" spans="1:65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</row>
    <row r="138" spans="1:65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</row>
    <row r="139" spans="1:65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</row>
    <row r="140" spans="1:65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</row>
    <row r="141" spans="1:65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</row>
    <row r="142" spans="1:65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</row>
    <row r="143" spans="1:65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</row>
    <row r="144" spans="1:65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</row>
    <row r="145" spans="1:6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</row>
    <row r="146" spans="1:65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</row>
    <row r="147" spans="1:65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</row>
    <row r="148" spans="1:65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</row>
    <row r="149" spans="1:65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</row>
    <row r="150" spans="1:65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</row>
    <row r="151" spans="1:65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</row>
    <row r="152" spans="1:65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</row>
    <row r="153" spans="1:65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</row>
    <row r="154" spans="1:65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</row>
    <row r="155" spans="1:6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</row>
    <row r="156" spans="1:65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</row>
    <row r="157" spans="1:65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</row>
    <row r="158" spans="1:65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</row>
    <row r="159" spans="1:65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</row>
    <row r="160" spans="1:65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</row>
    <row r="161" spans="1:65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</row>
    <row r="162" spans="1:65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</row>
    <row r="163" spans="1:65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</row>
    <row r="164" spans="1:65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</row>
    <row r="165" spans="1: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</row>
    <row r="166" spans="1:65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</row>
    <row r="167" spans="1:65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</row>
    <row r="168" spans="1:65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</row>
    <row r="169" spans="1:65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</row>
    <row r="170" spans="1:65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</row>
    <row r="171" spans="1:65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</row>
    <row r="172" spans="1:65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</row>
    <row r="173" spans="1:65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</row>
    <row r="174" spans="1:65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</row>
    <row r="175" spans="1:6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</row>
    <row r="176" spans="1:65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</row>
    <row r="177" spans="1:65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</row>
    <row r="178" spans="1:65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</row>
    <row r="179" spans="1:65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</row>
    <row r="180" spans="1:65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</row>
    <row r="181" spans="1:65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</row>
    <row r="182" spans="1:65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</row>
    <row r="183" spans="1:65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</row>
    <row r="184" spans="1:65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</row>
    <row r="185" spans="1:6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</row>
    <row r="186" spans="1:65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</row>
    <row r="187" spans="1:65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</row>
    <row r="188" spans="1:65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</row>
    <row r="189" spans="1:65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</row>
    <row r="190" spans="1:65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</row>
    <row r="191" spans="1:65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</row>
    <row r="192" spans="1:65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</row>
    <row r="193" spans="1:65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</row>
    <row r="194" spans="1:65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</row>
    <row r="195" spans="1:6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</row>
    <row r="196" spans="1:65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</row>
    <row r="197" spans="1:65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</row>
    <row r="198" spans="1:65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</row>
    <row r="199" spans="1:65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</row>
    <row r="200" spans="1:65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</row>
    <row r="201" spans="1:65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</row>
    <row r="202" spans="1:65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</row>
    <row r="203" spans="1:65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</row>
    <row r="204" spans="1:65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</row>
    <row r="205" spans="1:6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1:65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</row>
    <row r="207" spans="1:65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</row>
    <row r="208" spans="1:65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</row>
    <row r="209" spans="1:65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</row>
    <row r="210" spans="1:65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</row>
    <row r="211" spans="1:65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</row>
    <row r="212" spans="1:65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</row>
    <row r="213" spans="1:65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</row>
    <row r="214" spans="1:65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</row>
    <row r="215" spans="1:6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</row>
    <row r="216" spans="1:65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</row>
    <row r="217" spans="1:65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</row>
    <row r="218" spans="1:65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</row>
    <row r="219" spans="1:65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</row>
    <row r="220" spans="1:65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</row>
    <row r="221" spans="1:65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</row>
    <row r="222" spans="1:65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</row>
    <row r="223" spans="1:65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</row>
    <row r="224" spans="1:65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</row>
    <row r="225" spans="1:6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</row>
    <row r="226" spans="1:65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</row>
    <row r="227" spans="1:6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</row>
    <row r="228" spans="1:6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</row>
    <row r="229" spans="1:6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</row>
    <row r="230" spans="1:6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</row>
    <row r="231" spans="1:6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</row>
    <row r="232" spans="1:6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</row>
    <row r="233" spans="1:6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</row>
    <row r="234" spans="1:6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</row>
    <row r="235" spans="1:6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</row>
    <row r="236" spans="1:6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</row>
    <row r="237" spans="1:6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</row>
    <row r="238" spans="1:6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</row>
    <row r="239" spans="1:6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</row>
    <row r="240" spans="1:6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</row>
    <row r="241" spans="1:6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</row>
    <row r="242" spans="1:6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</row>
    <row r="243" spans="1:6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</row>
    <row r="244" spans="1:6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</row>
    <row r="245" spans="1:6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spans="1:6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spans="1:6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spans="1:6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spans="1:6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spans="1:6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spans="1:6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</row>
    <row r="252" spans="1:6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</row>
    <row r="253" spans="1:6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spans="1:6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spans="1:6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spans="1:6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spans="1:6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spans="1:6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spans="1:6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spans="1:6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spans="1:6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</row>
    <row r="262" spans="1:6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spans="1:6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spans="1:6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spans="1: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spans="1:6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spans="1:6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spans="1:6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spans="1:6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spans="1:6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spans="1:6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spans="1:6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spans="1:6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spans="1:6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spans="1:6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spans="1:6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spans="1:6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spans="1:6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spans="1:6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spans="1:6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spans="1:6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spans="1:6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spans="1:6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spans="1:6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spans="1:6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spans="1:6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spans="1:6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spans="1:6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spans="1:6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spans="1:6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spans="1:6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spans="1:6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spans="1:6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spans="1:6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spans="1:6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spans="1:6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spans="1:6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spans="1:6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spans="1:6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spans="1:6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spans="1:6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spans="1:6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spans="1:6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spans="1:6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spans="1:6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spans="1:6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spans="1:6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spans="1:6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spans="1:6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spans="1:6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spans="1:6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spans="1:6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spans="1:6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spans="1:6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spans="1:6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spans="1:6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spans="1:6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spans="1:6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spans="1:6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spans="1:6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spans="1:6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spans="1:6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spans="1:6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spans="1:6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spans="1:6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spans="1:6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spans="1:6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spans="1:6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spans="1:6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spans="1:6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spans="1:6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spans="1:6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spans="1:6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spans="1:6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spans="1:6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spans="1:6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spans="1:6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spans="1:6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spans="1:6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spans="1:6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spans="1:6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spans="1:6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spans="1:6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spans="1:6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spans="1:6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spans="1:6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spans="1:6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spans="1:6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spans="1:6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spans="1:6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spans="1:6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spans="1:6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spans="1:6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spans="1:6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spans="1:6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spans="1:6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spans="1:6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spans="1:6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spans="1:6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spans="1:6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spans="1:6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spans="1:6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spans="1:6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spans="1:6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spans="1: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spans="1:6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spans="1:6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spans="1:6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spans="1:6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spans="1:6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spans="1:6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spans="1:6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spans="1:6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spans="1:6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spans="1:6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spans="1:6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spans="1:6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spans="1:6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spans="1:6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spans="1:6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spans="1:6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spans="1:6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spans="1:6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spans="1:6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spans="1:6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spans="1:6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spans="1:6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spans="1:6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spans="1:6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spans="1:6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spans="1:6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spans="1:6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spans="1:6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spans="1:6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spans="1:6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spans="1:6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spans="1:6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spans="1:6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spans="1:6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spans="1:6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spans="1:6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spans="1:6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spans="1:6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spans="1:6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spans="1:6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spans="1:6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spans="1:6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spans="1:6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spans="1:6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spans="1:6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spans="1:6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spans="1:6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spans="1:6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spans="1:6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spans="1:6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spans="1:6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spans="1:6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spans="1:6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spans="1:6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spans="1:6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spans="1:6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spans="1:6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spans="1:6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spans="1:6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spans="1:6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spans="1:6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spans="1:6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spans="1:6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spans="1:6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spans="1:6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spans="1:6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spans="1:6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spans="1:6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spans="1:6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spans="1:6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spans="1:6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spans="1:6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spans="1:6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spans="1:6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spans="1:6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spans="1:6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spans="1:6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spans="1:6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spans="1:6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spans="1:6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spans="1:6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spans="1:6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spans="1:6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spans="1:6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spans="1:6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spans="1:6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spans="1:6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spans="1:6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spans="1:6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spans="1:6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spans="1:6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spans="1:6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spans="1:6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spans="1:6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spans="1:6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spans="1:6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spans="1:6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spans="1:6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spans="1:6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spans="1: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spans="1:6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spans="1:6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spans="1:6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spans="1:6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spans="1:6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spans="1:6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spans="1:6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spans="1:6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spans="1:6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spans="1:6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spans="1:6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spans="1:6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spans="1:6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spans="1:6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spans="1:6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spans="1:6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spans="1:6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spans="1:6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spans="1:6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spans="1:6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spans="1:6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spans="1:6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spans="1:6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spans="1:6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spans="1:6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spans="1:6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spans="1:6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spans="1:6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spans="1:6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spans="1:6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spans="1:6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spans="1:6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spans="1:6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spans="1:6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spans="1:6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spans="1:6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spans="1:6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spans="1:6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spans="1:6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spans="1:6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spans="1:6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spans="1:6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spans="1:6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spans="1:6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spans="1:6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spans="1:6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spans="1:6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spans="1:6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spans="1:6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spans="1:6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spans="1:6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spans="1:6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spans="1:6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spans="1:6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spans="1:6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spans="1:6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spans="1:6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spans="1:6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spans="1:6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spans="1:6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spans="1:6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spans="1:6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spans="1:6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spans="1:6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spans="1:6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spans="1:6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spans="1:6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</row>
    <row r="533" spans="1:6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spans="1:6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spans="1:6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spans="1:6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spans="1:6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spans="1:6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spans="1:6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</row>
    <row r="540" spans="1:6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spans="1:6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spans="1:6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spans="1:6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spans="1:6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spans="1:6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spans="1:6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spans="1:6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spans="1:6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spans="1:6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spans="1:6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spans="1:6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spans="1:6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spans="1:6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spans="1:6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spans="1:6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spans="1:6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spans="1:6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spans="1:6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spans="1:6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spans="1:6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spans="1:6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spans="1:6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spans="1:6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spans="1:6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spans="1: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spans="1:6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spans="1:6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spans="1:6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spans="1:6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spans="1:6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spans="1:6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spans="1:6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spans="1:6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spans="1:6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spans="1:6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spans="1:6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spans="1:6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spans="1:6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spans="1:6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</row>
    <row r="580" spans="1:6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spans="1:6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spans="1:6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spans="1:6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spans="1:6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spans="1:6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spans="1:6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spans="1:6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spans="1:6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spans="1:6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</row>
    <row r="590" spans="1:6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spans="1:6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spans="1:6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spans="1:6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spans="1:6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spans="1:6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spans="1:6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spans="1:6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spans="1:6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spans="1:6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spans="1:6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spans="1:6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spans="1:6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spans="1:6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spans="1:6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spans="1:6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spans="1:6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spans="1:6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spans="1:6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spans="1:6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spans="1:6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</row>
    <row r="611" spans="1:6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spans="1:6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spans="1:6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spans="1:6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spans="1:6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spans="1:6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spans="1:6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spans="1:6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</row>
    <row r="619" spans="1:6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spans="1:6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spans="1:6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spans="1:6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spans="1:6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spans="1:6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spans="1:6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spans="1:6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spans="1:6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spans="1:6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spans="1:6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spans="1:6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spans="1:6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spans="1:6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spans="1:6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spans="1:6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spans="1:6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spans="1:6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spans="1:6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spans="1:6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spans="1:6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spans="1:6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spans="1:6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spans="1:6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spans="1:6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spans="1:6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spans="1:6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spans="1:6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spans="1:6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spans="1:6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spans="1:6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spans="1:6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spans="1:6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spans="1:6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spans="1:6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spans="1:6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spans="1:6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spans="1:6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spans="1:6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spans="1:6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spans="1:6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spans="1:6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spans="1:6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spans="1:6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spans="1:6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</row>
    <row r="664" spans="1:6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</row>
    <row r="665" spans="1: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</row>
    <row r="666" spans="1:6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</row>
    <row r="667" spans="1:6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</row>
    <row r="668" spans="1:6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</row>
    <row r="669" spans="1:6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</row>
    <row r="670" spans="1:6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</row>
    <row r="671" spans="1:6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</row>
    <row r="672" spans="1:6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</row>
    <row r="673" spans="1:6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</row>
    <row r="674" spans="1:6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</row>
    <row r="675" spans="1:6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</row>
    <row r="676" spans="1:6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</row>
    <row r="677" spans="1:6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</row>
    <row r="678" spans="1:6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</row>
    <row r="679" spans="1:6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</row>
    <row r="680" spans="1:6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</row>
    <row r="681" spans="1:6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</row>
    <row r="682" spans="1:6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</row>
    <row r="683" spans="1:6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</row>
    <row r="684" spans="1:6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</row>
    <row r="685" spans="1:6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</row>
    <row r="686" spans="1:6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</row>
    <row r="687" spans="1:6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</row>
    <row r="688" spans="1:6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</row>
    <row r="689" spans="1:6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</row>
    <row r="690" spans="1:6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</row>
    <row r="691" spans="1:6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</row>
    <row r="692" spans="1:6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</row>
    <row r="693" spans="1:6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</row>
    <row r="694" spans="1:6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</row>
    <row r="695" spans="1:6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</row>
    <row r="696" spans="1:6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</row>
    <row r="697" spans="1:6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</row>
    <row r="698" spans="1:6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</row>
    <row r="699" spans="1:6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</row>
    <row r="700" spans="1:6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</row>
    <row r="701" spans="1:6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</row>
    <row r="702" spans="1:6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</row>
    <row r="703" spans="1:6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</row>
    <row r="704" spans="1:6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</row>
    <row r="705" spans="1:6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</row>
    <row r="706" spans="1:6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</row>
    <row r="707" spans="1:6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</row>
    <row r="708" spans="1:6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</row>
    <row r="709" spans="1:6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</row>
    <row r="710" spans="1:6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</row>
    <row r="711" spans="1:6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</row>
    <row r="712" spans="1:6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</row>
    <row r="713" spans="1:6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</row>
    <row r="714" spans="1:6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</row>
    <row r="715" spans="1:6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</row>
    <row r="716" spans="1:6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</row>
    <row r="717" spans="1:6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</row>
    <row r="718" spans="1:6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</row>
    <row r="719" spans="1:6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</row>
    <row r="720" spans="1:6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</row>
    <row r="721" spans="1:6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</row>
    <row r="722" spans="1:6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</row>
    <row r="723" spans="1:6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</row>
    <row r="724" spans="1:6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</row>
    <row r="725" spans="1:6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</row>
    <row r="726" spans="1:6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</row>
    <row r="727" spans="1:6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</row>
    <row r="728" spans="1:6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</row>
    <row r="729" spans="1:6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</row>
    <row r="730" spans="1:6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</row>
    <row r="731" spans="1:6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</row>
    <row r="732" spans="1:6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</row>
    <row r="733" spans="1:6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</row>
    <row r="734" spans="1:6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</row>
    <row r="735" spans="1:6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</row>
    <row r="736" spans="1:6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</row>
    <row r="737" spans="1:6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</row>
    <row r="738" spans="1:6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</row>
    <row r="739" spans="1:6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</row>
    <row r="740" spans="1:6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</row>
    <row r="741" spans="1:6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</row>
    <row r="742" spans="1:6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</row>
    <row r="743" spans="1:6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</row>
    <row r="744" spans="1:6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</row>
    <row r="745" spans="1:6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</row>
    <row r="746" spans="1:6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</row>
    <row r="747" spans="1:6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</row>
    <row r="748" spans="1:6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</row>
    <row r="749" spans="1:6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</row>
    <row r="750" spans="1:6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</row>
    <row r="751" spans="1:6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</row>
    <row r="752" spans="1:6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</row>
    <row r="753" spans="1:6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</row>
    <row r="754" spans="1:6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</row>
    <row r="755" spans="1:6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</row>
    <row r="756" spans="1:6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</row>
    <row r="757" spans="1:6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</row>
    <row r="758" spans="1:6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</row>
    <row r="759" spans="1:6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</row>
    <row r="760" spans="1:6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</row>
    <row r="761" spans="1:6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</row>
    <row r="762" spans="1:6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</row>
    <row r="763" spans="1:6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</row>
    <row r="764" spans="1:6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</row>
    <row r="765" spans="1: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</row>
    <row r="766" spans="1:6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</row>
    <row r="767" spans="1:6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</row>
    <row r="768" spans="1:6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</row>
    <row r="769" spans="1:6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</row>
    <row r="770" spans="1:6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</row>
    <row r="771" spans="1:6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</row>
    <row r="772" spans="1:6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</row>
    <row r="773" spans="1:6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</row>
    <row r="774" spans="1:6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</row>
    <row r="775" spans="1:6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</row>
    <row r="776" spans="1:6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</row>
    <row r="777" spans="1:6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</row>
    <row r="778" spans="1:6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</row>
    <row r="779" spans="1:6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</row>
    <row r="780" spans="1:6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</row>
    <row r="781" spans="1:6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</row>
    <row r="782" spans="1:6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</row>
    <row r="783" spans="1:6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</row>
    <row r="784" spans="1:6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</row>
    <row r="785" spans="1:6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</row>
    <row r="786" spans="1:6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</row>
    <row r="787" spans="1:6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</row>
    <row r="788" spans="1:6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</row>
    <row r="789" spans="1:6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</row>
    <row r="790" spans="1:6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</row>
    <row r="791" spans="1:6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</row>
    <row r="792" spans="1:6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</row>
    <row r="793" spans="1:6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</row>
    <row r="794" spans="1:6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</row>
    <row r="795" spans="1:6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</row>
    <row r="796" spans="1:6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</row>
    <row r="797" spans="1:6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</row>
    <row r="798" spans="1:6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</row>
    <row r="799" spans="1:6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</row>
    <row r="800" spans="1:6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</row>
    <row r="801" spans="1:6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</row>
    <row r="802" spans="1:6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</row>
    <row r="803" spans="1:6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</row>
    <row r="804" spans="1:6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</row>
    <row r="805" spans="1:6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</row>
    <row r="806" spans="1:6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</row>
    <row r="807" spans="1:6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</row>
    <row r="808" spans="1:6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</row>
    <row r="809" spans="1:6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</row>
    <row r="810" spans="1:6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</row>
    <row r="811" spans="1:6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</row>
    <row r="812" spans="1:6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</row>
    <row r="813" spans="1:6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</row>
    <row r="814" spans="1:6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</row>
    <row r="815" spans="1:6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spans="1:6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spans="1:6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</row>
    <row r="818" spans="1:6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spans="1:6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spans="1:6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spans="1:6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spans="1:6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spans="1:6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spans="1:6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spans="1:6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spans="1:6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</row>
    <row r="827" spans="1:6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spans="1:6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</row>
    <row r="829" spans="1:6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spans="1:6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spans="1:6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spans="1:6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</row>
    <row r="833" spans="1:6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spans="1:6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spans="1:6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spans="1:6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spans="1:6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spans="1:6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spans="1:6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spans="1:6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spans="1:6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spans="1:6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spans="1:6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spans="1:6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spans="1:6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spans="1:6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</row>
    <row r="847" spans="1:6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</row>
    <row r="848" spans="1:6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spans="1:6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spans="1:6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spans="1:6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spans="1:6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spans="1:6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spans="1:6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spans="1:6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spans="1:6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spans="1:6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spans="1:6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spans="1:6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spans="1:6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spans="1:6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spans="1:6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spans="1:6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spans="1:6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spans="1: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spans="1:6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spans="1:6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spans="1:6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spans="1:6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spans="1:6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spans="1:6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spans="1:6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spans="1:6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spans="1:6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spans="1:6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spans="1:6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spans="1:6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spans="1:6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spans="1:6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spans="1:6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spans="1:6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spans="1:6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</row>
    <row r="883" spans="1:6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spans="1:6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spans="1:6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spans="1:6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spans="1:6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spans="1:6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spans="1:6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spans="1:6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spans="1:6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spans="1:6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spans="1:6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spans="1:6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spans="1:6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</row>
    <row r="896" spans="1:6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spans="1:6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spans="1:6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spans="1:6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spans="1:6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spans="1:6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spans="1:6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spans="1:6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spans="1:6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spans="1:6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spans="1:6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spans="1:6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spans="1:6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spans="1:6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spans="1:6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</row>
    <row r="911" spans="1:6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spans="1:6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spans="1:6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spans="1:6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</row>
    <row r="915" spans="1:6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</row>
    <row r="916" spans="1:6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spans="1:6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spans="1:6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spans="1:6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spans="1:6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spans="1:6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spans="1:6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</row>
    <row r="923" spans="1:6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spans="1:6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spans="1:6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spans="1:6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spans="1:6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spans="1:6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spans="1:6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spans="1:6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spans="1:6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spans="1:6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spans="1:6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spans="1:6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spans="1:6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spans="1:6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spans="1:6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spans="1:6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spans="1:6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spans="1:6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</row>
    <row r="941" spans="1:6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spans="1:6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spans="1:6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spans="1:6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spans="1:6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spans="1:6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spans="1:6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spans="1:6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</row>
    <row r="949" spans="1:6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</row>
    <row r="950" spans="1:6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spans="1:6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spans="1:6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spans="1:6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spans="1:6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spans="1:6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spans="1:6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spans="1:6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spans="1:6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spans="1:6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spans="1:6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spans="1:6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spans="1:6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spans="1:6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spans="1:6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spans="1: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spans="1:6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spans="1:6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spans="1:6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spans="1:6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spans="1:6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spans="1:6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spans="1:6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spans="1:6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spans="1:6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spans="1:6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spans="1:6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spans="1:6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spans="1:6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spans="1:6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spans="1:6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spans="1:6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</row>
    <row r="982" spans="1:6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spans="1:6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spans="1:6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spans="1:6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spans="1:6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spans="1:6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spans="1:6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spans="1:6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spans="1:6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</row>
    <row r="991" spans="1:6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spans="1:65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spans="1:65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spans="1:65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spans="1:6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spans="1:65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spans="1:65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spans="1:65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spans="1:65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spans="1:65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</sheetData>
  <autoFilter ref="C119:K122" xr:uid="{00000000-0009-0000-0000-000007000000}"/>
  <mergeCells count="14">
    <mergeCell ref="E85:H85"/>
    <mergeCell ref="D20:H20"/>
    <mergeCell ref="L2:V2"/>
    <mergeCell ref="E7:H7"/>
    <mergeCell ref="E9:H9"/>
    <mergeCell ref="E11:H11"/>
    <mergeCell ref="E29:H29"/>
    <mergeCell ref="J16:K16"/>
    <mergeCell ref="J17:K17"/>
    <mergeCell ref="E87:H87"/>
    <mergeCell ref="E89:H89"/>
    <mergeCell ref="E108:H108"/>
    <mergeCell ref="E110:H110"/>
    <mergeCell ref="E112:H112"/>
  </mergeCells>
  <pageMargins left="0.39374999999999999" right="0.39374999999999999" top="0.39374999999999999" bottom="0.39374999999999999" header="0" footer="0"/>
  <pageSetup paperSize="9" orientation="portrait"/>
  <headerFooter>
    <oddFooter>&amp;CStrana &amp;P z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M1000"/>
  <sheetViews>
    <sheetView showGridLines="0" topLeftCell="A85" workbookViewId="0">
      <selection activeCell="I121" sqref="I121"/>
    </sheetView>
  </sheetViews>
  <sheetFormatPr defaultColWidth="16.83203125" defaultRowHeight="15" customHeight="1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 customWidth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 customWidth="1"/>
  </cols>
  <sheetData>
    <row r="1" spans="1:65" ht="11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pans="1:65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187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3" t="s">
        <v>106</v>
      </c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spans="1:65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" t="s">
        <v>81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spans="1:65" ht="24.75" customHeight="1">
      <c r="A4" s="2"/>
      <c r="B4" s="6"/>
      <c r="C4" s="2"/>
      <c r="D4" s="7" t="s">
        <v>122</v>
      </c>
      <c r="E4" s="2"/>
      <c r="F4" s="2"/>
      <c r="G4" s="2"/>
      <c r="H4" s="2"/>
      <c r="I4" s="2"/>
      <c r="J4" s="2"/>
      <c r="K4" s="2"/>
      <c r="L4" s="6"/>
      <c r="M4" s="83" t="s">
        <v>10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3" t="s">
        <v>4</v>
      </c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65" ht="6.75" customHeight="1">
      <c r="A5" s="2"/>
      <c r="B5" s="6"/>
      <c r="C5" s="2"/>
      <c r="D5" s="2"/>
      <c r="E5" s="2"/>
      <c r="F5" s="2"/>
      <c r="G5" s="2"/>
      <c r="H5" s="2"/>
      <c r="I5" s="2"/>
      <c r="J5" s="2"/>
      <c r="K5" s="2"/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65" ht="12" customHeight="1">
      <c r="A6" s="2"/>
      <c r="B6" s="6"/>
      <c r="C6" s="2"/>
      <c r="D6" s="12" t="s">
        <v>14</v>
      </c>
      <c r="E6" s="2"/>
      <c r="F6" s="2"/>
      <c r="G6" s="2"/>
      <c r="H6" s="2"/>
      <c r="I6" s="2"/>
      <c r="J6" s="2"/>
      <c r="K6" s="2"/>
      <c r="L6" s="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65" ht="16.5" customHeight="1">
      <c r="A7" s="2"/>
      <c r="B7" s="6"/>
      <c r="C7" s="2"/>
      <c r="D7" s="2"/>
      <c r="E7" s="196" t="str">
        <f>'Rekapitulace stavby'!K6</f>
        <v>Laboratoř betonu a mechaniky zemin</v>
      </c>
      <c r="F7" s="166"/>
      <c r="G7" s="166"/>
      <c r="H7" s="166"/>
      <c r="I7" s="2"/>
      <c r="J7" s="2"/>
      <c r="K7" s="2"/>
      <c r="L7" s="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65" ht="12" customHeight="1">
      <c r="A8" s="2"/>
      <c r="B8" s="6"/>
      <c r="C8" s="2"/>
      <c r="D8" s="12" t="s">
        <v>123</v>
      </c>
      <c r="E8" s="2"/>
      <c r="F8" s="2"/>
      <c r="G8" s="2"/>
      <c r="H8" s="2"/>
      <c r="I8" s="2"/>
      <c r="J8" s="2"/>
      <c r="K8" s="2"/>
      <c r="L8" s="6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</row>
    <row r="9" spans="1:65" ht="16.5" customHeight="1">
      <c r="A9" s="16"/>
      <c r="B9" s="17"/>
      <c r="C9" s="16"/>
      <c r="D9" s="16"/>
      <c r="E9" s="196" t="s">
        <v>453</v>
      </c>
      <c r="F9" s="166"/>
      <c r="G9" s="166"/>
      <c r="H9" s="166"/>
      <c r="I9" s="16"/>
      <c r="J9" s="16"/>
      <c r="K9" s="16"/>
      <c r="L9" s="17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</row>
    <row r="10" spans="1:65" ht="12" customHeight="1">
      <c r="A10" s="16"/>
      <c r="B10" s="17"/>
      <c r="C10" s="16"/>
      <c r="D10" s="12" t="s">
        <v>454</v>
      </c>
      <c r="E10" s="16"/>
      <c r="F10" s="16"/>
      <c r="G10" s="16"/>
      <c r="H10" s="16"/>
      <c r="I10" s="16"/>
      <c r="J10" s="16"/>
      <c r="K10" s="16"/>
      <c r="L10" s="17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</row>
    <row r="11" spans="1:65" ht="16.5" customHeight="1">
      <c r="A11" s="16"/>
      <c r="B11" s="17"/>
      <c r="C11" s="16"/>
      <c r="D11" s="16"/>
      <c r="E11" s="172" t="s">
        <v>901</v>
      </c>
      <c r="F11" s="166"/>
      <c r="G11" s="166"/>
      <c r="H11" s="166"/>
      <c r="I11" s="16"/>
      <c r="J11" s="16"/>
      <c r="K11" s="16"/>
      <c r="L11" s="17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</row>
    <row r="12" spans="1:65" ht="11.25">
      <c r="A12" s="16"/>
      <c r="B12" s="17"/>
      <c r="C12" s="16"/>
      <c r="D12" s="16"/>
      <c r="E12" s="16"/>
      <c r="F12" s="16"/>
      <c r="G12" s="16"/>
      <c r="H12" s="16"/>
      <c r="I12" s="16"/>
      <c r="J12" s="16"/>
      <c r="K12" s="16"/>
      <c r="L12" s="17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</row>
    <row r="13" spans="1:65" ht="12" customHeight="1">
      <c r="A13" s="16"/>
      <c r="B13" s="17"/>
      <c r="C13" s="16"/>
      <c r="D13" s="12" t="s">
        <v>15</v>
      </c>
      <c r="E13" s="16"/>
      <c r="F13" s="10" t="s">
        <v>1</v>
      </c>
      <c r="G13" s="16"/>
      <c r="H13" s="16"/>
      <c r="I13" s="12" t="s">
        <v>16</v>
      </c>
      <c r="J13" s="10" t="s">
        <v>1</v>
      </c>
      <c r="K13" s="16"/>
      <c r="L13" s="17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</row>
    <row r="14" spans="1:65" ht="12" customHeight="1">
      <c r="A14" s="16"/>
      <c r="B14" s="17"/>
      <c r="C14" s="16"/>
      <c r="D14" s="12" t="s">
        <v>17</v>
      </c>
      <c r="E14" s="16"/>
      <c r="F14" s="10" t="s">
        <v>18</v>
      </c>
      <c r="G14" s="16"/>
      <c r="H14" s="16"/>
      <c r="I14" s="12" t="s">
        <v>19</v>
      </c>
      <c r="J14" s="40"/>
      <c r="K14" s="16"/>
      <c r="L14" s="17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</row>
    <row r="15" spans="1:65" ht="10.5" customHeight="1">
      <c r="A15" s="16"/>
      <c r="B15" s="17"/>
      <c r="C15" s="16"/>
      <c r="D15" s="16"/>
      <c r="E15" s="16"/>
      <c r="F15" s="16"/>
      <c r="G15" s="16"/>
      <c r="H15" s="16"/>
      <c r="I15" s="16"/>
      <c r="J15" s="16"/>
      <c r="K15" s="16"/>
      <c r="L15" s="17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</row>
    <row r="16" spans="1:65" ht="12" customHeight="1">
      <c r="A16" s="16"/>
      <c r="B16" s="17"/>
      <c r="C16" s="16"/>
      <c r="D16" s="13" t="s">
        <v>20</v>
      </c>
      <c r="E16" s="16"/>
      <c r="F16" s="16"/>
      <c r="G16" s="16"/>
      <c r="H16" s="16"/>
      <c r="I16" s="13" t="s">
        <v>21</v>
      </c>
      <c r="J16" s="193">
        <v>49314785</v>
      </c>
      <c r="K16" s="193"/>
      <c r="L16" s="17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</row>
    <row r="17" spans="1:65" ht="18" customHeight="1">
      <c r="A17" s="16"/>
      <c r="B17" s="17"/>
      <c r="C17" s="16"/>
      <c r="D17" s="16"/>
      <c r="E17" s="158" t="s">
        <v>946</v>
      </c>
      <c r="F17" s="16"/>
      <c r="G17" s="16"/>
      <c r="H17" s="16"/>
      <c r="I17" s="13" t="s">
        <v>22</v>
      </c>
      <c r="J17" s="193" t="s">
        <v>947</v>
      </c>
      <c r="K17" s="193"/>
      <c r="L17" s="17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</row>
    <row r="18" spans="1:65" ht="6.75" customHeight="1">
      <c r="A18" s="16"/>
      <c r="B18" s="17"/>
      <c r="C18" s="16"/>
      <c r="D18" s="161"/>
      <c r="E18" s="161"/>
      <c r="F18" s="161"/>
      <c r="G18" s="161"/>
      <c r="H18" s="161"/>
      <c r="I18" s="161"/>
      <c r="J18" s="161"/>
      <c r="K18" s="161"/>
      <c r="L18" s="17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</row>
    <row r="19" spans="1:65" ht="12" customHeight="1">
      <c r="A19" s="16"/>
      <c r="B19" s="17"/>
      <c r="C19" s="16"/>
      <c r="D19" s="160" t="s">
        <v>23</v>
      </c>
      <c r="E19" s="161"/>
      <c r="F19" s="161"/>
      <c r="G19" s="161"/>
      <c r="H19" s="161"/>
      <c r="I19" s="160" t="s">
        <v>21</v>
      </c>
      <c r="J19" s="162" t="str">
        <f>'Rekapitulace stavby'!AM13</f>
        <v>Vyplň</v>
      </c>
      <c r="K19" s="161"/>
      <c r="L19" s="17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</row>
    <row r="20" spans="1:65" ht="18" customHeight="1">
      <c r="A20" s="16"/>
      <c r="B20" s="17"/>
      <c r="C20" s="16"/>
      <c r="D20" s="197" t="str">
        <f>'Rekapitulace stavby'!D14</f>
        <v>Vyplň</v>
      </c>
      <c r="E20" s="198"/>
      <c r="F20" s="198"/>
      <c r="G20" s="198"/>
      <c r="H20" s="198"/>
      <c r="I20" s="160" t="s">
        <v>22</v>
      </c>
      <c r="J20" s="162" t="str">
        <f>'Rekapitulace stavby'!AM14</f>
        <v>Vyplň</v>
      </c>
      <c r="K20" s="161"/>
      <c r="L20" s="17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</row>
    <row r="21" spans="1:65" ht="6.75" customHeight="1">
      <c r="A21" s="16"/>
      <c r="B21" s="17"/>
      <c r="C21" s="16"/>
      <c r="D21" s="16"/>
      <c r="E21" s="16"/>
      <c r="F21" s="16"/>
      <c r="G21" s="16"/>
      <c r="H21" s="16"/>
      <c r="I21" s="16"/>
      <c r="J21" s="16"/>
      <c r="K21" s="16"/>
      <c r="L21" s="17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</row>
    <row r="22" spans="1:65" ht="12" customHeight="1">
      <c r="A22" s="16"/>
      <c r="B22" s="17"/>
      <c r="C22" s="16"/>
      <c r="D22" s="12" t="s">
        <v>25</v>
      </c>
      <c r="E22" s="16"/>
      <c r="F22" s="16"/>
      <c r="G22" s="16"/>
      <c r="H22" s="16"/>
      <c r="I22" s="12" t="s">
        <v>21</v>
      </c>
      <c r="J22" s="10" t="str">
        <f>IF('Rekapitulace stavby'!AN16="","",'Rekapitulace stavby'!AN16)</f>
        <v/>
      </c>
      <c r="K22" s="16"/>
      <c r="L22" s="17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</row>
    <row r="23" spans="1:65" ht="18" customHeight="1">
      <c r="A23" s="16"/>
      <c r="B23" s="17"/>
      <c r="C23" s="16"/>
      <c r="D23" s="16"/>
      <c r="E23" s="10" t="str">
        <f>IF('Rekapitulace stavby'!E17="","",'Rekapitulace stavby'!E17)</f>
        <v xml:space="preserve"> </v>
      </c>
      <c r="F23" s="16"/>
      <c r="G23" s="16"/>
      <c r="H23" s="16"/>
      <c r="I23" s="12" t="s">
        <v>22</v>
      </c>
      <c r="J23" s="10" t="str">
        <f>IF('Rekapitulace stavby'!AN17="","",'Rekapitulace stavby'!AN17)</f>
        <v/>
      </c>
      <c r="K23" s="16"/>
      <c r="L23" s="17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</row>
    <row r="24" spans="1:65" ht="6.75" customHeight="1">
      <c r="A24" s="16"/>
      <c r="B24" s="17"/>
      <c r="C24" s="16"/>
      <c r="D24" s="16"/>
      <c r="E24" s="16"/>
      <c r="F24" s="16"/>
      <c r="G24" s="16"/>
      <c r="H24" s="16"/>
      <c r="I24" s="16"/>
      <c r="J24" s="16"/>
      <c r="K24" s="16"/>
      <c r="L24" s="17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</row>
    <row r="25" spans="1:65" ht="12" customHeight="1">
      <c r="A25" s="16"/>
      <c r="B25" s="17"/>
      <c r="C25" s="16"/>
      <c r="D25" s="12" t="s">
        <v>27</v>
      </c>
      <c r="E25" s="16"/>
      <c r="F25" s="16"/>
      <c r="G25" s="16"/>
      <c r="H25" s="16"/>
      <c r="I25" s="12" t="s">
        <v>21</v>
      </c>
      <c r="J25" s="10" t="str">
        <f>IF('Rekapitulace stavby'!AN19="","",'Rekapitulace stavby'!AN19)</f>
        <v/>
      </c>
      <c r="K25" s="16"/>
      <c r="L25" s="17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</row>
    <row r="26" spans="1:65" ht="18" customHeight="1">
      <c r="A26" s="16"/>
      <c r="B26" s="17"/>
      <c r="C26" s="16"/>
      <c r="D26" s="16"/>
      <c r="E26" s="10" t="str">
        <f>IF('Rekapitulace stavby'!E20="","",'Rekapitulace stavby'!E20)</f>
        <v xml:space="preserve"> </v>
      </c>
      <c r="F26" s="16"/>
      <c r="G26" s="16"/>
      <c r="H26" s="16"/>
      <c r="I26" s="12" t="s">
        <v>22</v>
      </c>
      <c r="J26" s="10" t="str">
        <f>IF('Rekapitulace stavby'!AN20="","",'Rekapitulace stavby'!AN20)</f>
        <v/>
      </c>
      <c r="K26" s="16"/>
      <c r="L26" s="17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</row>
    <row r="27" spans="1:65" ht="6.75" customHeight="1">
      <c r="A27" s="16"/>
      <c r="B27" s="17"/>
      <c r="C27" s="16"/>
      <c r="D27" s="16"/>
      <c r="E27" s="16"/>
      <c r="F27" s="16"/>
      <c r="G27" s="16"/>
      <c r="H27" s="16"/>
      <c r="I27" s="16"/>
      <c r="J27" s="16"/>
      <c r="K27" s="16"/>
      <c r="L27" s="17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</row>
    <row r="28" spans="1:65" ht="12" customHeight="1">
      <c r="A28" s="16"/>
      <c r="B28" s="17"/>
      <c r="C28" s="16"/>
      <c r="D28" s="12" t="s">
        <v>28</v>
      </c>
      <c r="E28" s="16"/>
      <c r="F28" s="16"/>
      <c r="G28" s="16"/>
      <c r="H28" s="16"/>
      <c r="I28" s="16"/>
      <c r="J28" s="16"/>
      <c r="K28" s="16"/>
      <c r="L28" s="17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</row>
    <row r="29" spans="1:65" ht="16.5" customHeight="1">
      <c r="A29" s="84"/>
      <c r="B29" s="85"/>
      <c r="C29" s="84"/>
      <c r="D29" s="84"/>
      <c r="E29" s="190" t="s">
        <v>1</v>
      </c>
      <c r="F29" s="166"/>
      <c r="G29" s="166"/>
      <c r="H29" s="166"/>
      <c r="I29" s="84"/>
      <c r="J29" s="84"/>
      <c r="K29" s="84"/>
      <c r="L29" s="85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</row>
    <row r="30" spans="1:65" ht="6.75" customHeight="1">
      <c r="A30" s="16"/>
      <c r="B30" s="17"/>
      <c r="C30" s="16"/>
      <c r="D30" s="16"/>
      <c r="E30" s="16"/>
      <c r="F30" s="16"/>
      <c r="G30" s="16"/>
      <c r="H30" s="16"/>
      <c r="I30" s="16"/>
      <c r="J30" s="16"/>
      <c r="K30" s="16"/>
      <c r="L30" s="17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</row>
    <row r="31" spans="1:65" ht="6.75" customHeight="1">
      <c r="A31" s="16"/>
      <c r="B31" s="17"/>
      <c r="C31" s="16"/>
      <c r="D31" s="41"/>
      <c r="E31" s="41"/>
      <c r="F31" s="41"/>
      <c r="G31" s="41"/>
      <c r="H31" s="41"/>
      <c r="I31" s="41"/>
      <c r="J31" s="41"/>
      <c r="K31" s="41"/>
      <c r="L31" s="17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</row>
    <row r="32" spans="1:65" ht="24.75" customHeight="1">
      <c r="A32" s="16"/>
      <c r="B32" s="17"/>
      <c r="C32" s="16"/>
      <c r="D32" s="86" t="s">
        <v>30</v>
      </c>
      <c r="E32" s="16"/>
      <c r="F32" s="16"/>
      <c r="G32" s="16"/>
      <c r="H32" s="16"/>
      <c r="I32" s="16"/>
      <c r="J32" s="54">
        <f>ROUND(J120, 2)</f>
        <v>0</v>
      </c>
      <c r="K32" s="16"/>
      <c r="L32" s="17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</row>
    <row r="33" spans="1:65" ht="6.75" customHeight="1">
      <c r="A33" s="16"/>
      <c r="B33" s="17"/>
      <c r="C33" s="16"/>
      <c r="D33" s="41"/>
      <c r="E33" s="41"/>
      <c r="F33" s="41"/>
      <c r="G33" s="41"/>
      <c r="H33" s="41"/>
      <c r="I33" s="41"/>
      <c r="J33" s="41"/>
      <c r="K33" s="41"/>
      <c r="L33" s="17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</row>
    <row r="34" spans="1:65" ht="14.25" customHeight="1">
      <c r="A34" s="16"/>
      <c r="B34" s="17"/>
      <c r="C34" s="16"/>
      <c r="D34" s="16"/>
      <c r="E34" s="16"/>
      <c r="F34" s="20" t="s">
        <v>32</v>
      </c>
      <c r="G34" s="16"/>
      <c r="H34" s="16"/>
      <c r="I34" s="20" t="s">
        <v>31</v>
      </c>
      <c r="J34" s="20" t="s">
        <v>33</v>
      </c>
      <c r="K34" s="16"/>
      <c r="L34" s="17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</row>
    <row r="35" spans="1:65" ht="14.25" customHeight="1">
      <c r="A35" s="16"/>
      <c r="B35" s="17"/>
      <c r="C35" s="16"/>
      <c r="D35" s="87" t="s">
        <v>34</v>
      </c>
      <c r="E35" s="12" t="s">
        <v>35</v>
      </c>
      <c r="F35" s="76">
        <f>ROUND((SUM(BE120:BE122)),  2)</f>
        <v>0</v>
      </c>
      <c r="G35" s="16"/>
      <c r="H35" s="16"/>
      <c r="I35" s="88">
        <v>0.21</v>
      </c>
      <c r="J35" s="76">
        <f>ROUND(((SUM(BE120:BE122))*I35),  2)</f>
        <v>0</v>
      </c>
      <c r="K35" s="16"/>
      <c r="L35" s="17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</row>
    <row r="36" spans="1:65" ht="14.25" customHeight="1">
      <c r="A36" s="16"/>
      <c r="B36" s="17"/>
      <c r="C36" s="16"/>
      <c r="D36" s="16"/>
      <c r="E36" s="12" t="s">
        <v>36</v>
      </c>
      <c r="F36" s="76">
        <f>ROUND((SUM(BF120:BF122)),  2)</f>
        <v>0</v>
      </c>
      <c r="G36" s="16"/>
      <c r="H36" s="16"/>
      <c r="I36" s="88">
        <v>0.12</v>
      </c>
      <c r="J36" s="76">
        <f>ROUND(((SUM(BF120:BF122))*I36),  2)</f>
        <v>0</v>
      </c>
      <c r="K36" s="16"/>
      <c r="L36" s="17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</row>
    <row r="37" spans="1:65" ht="14.25" hidden="1" customHeight="1">
      <c r="A37" s="16"/>
      <c r="B37" s="17"/>
      <c r="C37" s="16"/>
      <c r="D37" s="16"/>
      <c r="E37" s="12" t="s">
        <v>37</v>
      </c>
      <c r="F37" s="76">
        <f>ROUND((SUM(BG120:BG122)),  2)</f>
        <v>0</v>
      </c>
      <c r="G37" s="16"/>
      <c r="H37" s="16"/>
      <c r="I37" s="88">
        <v>0.21</v>
      </c>
      <c r="J37" s="76">
        <f t="shared" ref="J37:J39" si="0">0</f>
        <v>0</v>
      </c>
      <c r="K37" s="16"/>
      <c r="L37" s="17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</row>
    <row r="38" spans="1:65" ht="14.25" hidden="1" customHeight="1">
      <c r="A38" s="16"/>
      <c r="B38" s="17"/>
      <c r="C38" s="16"/>
      <c r="D38" s="16"/>
      <c r="E38" s="12" t="s">
        <v>38</v>
      </c>
      <c r="F38" s="76">
        <f>ROUND((SUM(BH120:BH122)),  2)</f>
        <v>0</v>
      </c>
      <c r="G38" s="16"/>
      <c r="H38" s="16"/>
      <c r="I38" s="88">
        <v>0.12</v>
      </c>
      <c r="J38" s="76">
        <f t="shared" si="0"/>
        <v>0</v>
      </c>
      <c r="K38" s="16"/>
      <c r="L38" s="17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</row>
    <row r="39" spans="1:65" ht="14.25" hidden="1" customHeight="1">
      <c r="A39" s="16"/>
      <c r="B39" s="17"/>
      <c r="C39" s="16"/>
      <c r="D39" s="16"/>
      <c r="E39" s="12" t="s">
        <v>39</v>
      </c>
      <c r="F39" s="76">
        <f>ROUND((SUM(BI120:BI122)),  2)</f>
        <v>0</v>
      </c>
      <c r="G39" s="16"/>
      <c r="H39" s="16"/>
      <c r="I39" s="88">
        <v>0</v>
      </c>
      <c r="J39" s="76">
        <f t="shared" si="0"/>
        <v>0</v>
      </c>
      <c r="K39" s="16"/>
      <c r="L39" s="17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</row>
    <row r="40" spans="1:65" ht="6.75" customHeight="1">
      <c r="A40" s="16"/>
      <c r="B40" s="17"/>
      <c r="C40" s="16"/>
      <c r="D40" s="16"/>
      <c r="E40" s="16"/>
      <c r="F40" s="16"/>
      <c r="G40" s="16"/>
      <c r="H40" s="16"/>
      <c r="I40" s="16"/>
      <c r="J40" s="16"/>
      <c r="K40" s="16"/>
      <c r="L40" s="17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spans="1:65" ht="24.75" customHeight="1">
      <c r="A41" s="16"/>
      <c r="B41" s="17"/>
      <c r="C41" s="89"/>
      <c r="D41" s="90" t="s">
        <v>40</v>
      </c>
      <c r="E41" s="44"/>
      <c r="F41" s="44"/>
      <c r="G41" s="91" t="s">
        <v>41</v>
      </c>
      <c r="H41" s="92" t="s">
        <v>42</v>
      </c>
      <c r="I41" s="44"/>
      <c r="J41" s="93">
        <f>SUM(J32:J39)</f>
        <v>0</v>
      </c>
      <c r="K41" s="94"/>
      <c r="L41" s="17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</row>
    <row r="42" spans="1:65" ht="14.25" customHeight="1">
      <c r="A42" s="16"/>
      <c r="B42" s="17"/>
      <c r="C42" s="16"/>
      <c r="D42" s="16"/>
      <c r="E42" s="16"/>
      <c r="F42" s="16"/>
      <c r="G42" s="16"/>
      <c r="H42" s="16"/>
      <c r="I42" s="16"/>
      <c r="J42" s="16"/>
      <c r="K42" s="16"/>
      <c r="L42" s="17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</row>
    <row r="43" spans="1:65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ht="14.25" customHeight="1">
      <c r="A49" s="2"/>
      <c r="B49" s="6"/>
      <c r="C49" s="2"/>
      <c r="D49" s="2"/>
      <c r="E49" s="2"/>
      <c r="F49" s="2"/>
      <c r="G49" s="2"/>
      <c r="H49" s="2"/>
      <c r="I49" s="2"/>
      <c r="J49" s="2"/>
      <c r="K49" s="2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ht="14.25" customHeight="1">
      <c r="A50" s="16"/>
      <c r="B50" s="17"/>
      <c r="C50" s="16"/>
      <c r="D50" s="27" t="s">
        <v>43</v>
      </c>
      <c r="E50" s="28"/>
      <c r="F50" s="28"/>
      <c r="G50" s="27" t="s">
        <v>44</v>
      </c>
      <c r="H50" s="28"/>
      <c r="I50" s="28"/>
      <c r="J50" s="28"/>
      <c r="K50" s="28"/>
      <c r="L50" s="17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</row>
    <row r="51" spans="1:65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ht="15.75" customHeight="1">
      <c r="A60" s="2"/>
      <c r="B60" s="6"/>
      <c r="C60" s="2"/>
      <c r="D60" s="2"/>
      <c r="E60" s="2"/>
      <c r="F60" s="2"/>
      <c r="G60" s="2"/>
      <c r="H60" s="2"/>
      <c r="I60" s="2"/>
      <c r="J60" s="2"/>
      <c r="K60" s="2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ht="15.75" customHeight="1">
      <c r="A61" s="16"/>
      <c r="B61" s="17"/>
      <c r="C61" s="16"/>
      <c r="D61" s="29" t="s">
        <v>45</v>
      </c>
      <c r="E61" s="19"/>
      <c r="F61" s="95" t="s">
        <v>46</v>
      </c>
      <c r="G61" s="29" t="s">
        <v>45</v>
      </c>
      <c r="H61" s="19"/>
      <c r="I61" s="19"/>
      <c r="J61" s="96" t="s">
        <v>46</v>
      </c>
      <c r="K61" s="19"/>
      <c r="L61" s="17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</row>
    <row r="62" spans="1:65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ht="15.75" customHeight="1">
      <c r="A64" s="2"/>
      <c r="B64" s="6"/>
      <c r="C64" s="2"/>
      <c r="D64" s="2"/>
      <c r="E64" s="2"/>
      <c r="F64" s="2"/>
      <c r="G64" s="2"/>
      <c r="H64" s="2"/>
      <c r="I64" s="2"/>
      <c r="J64" s="2"/>
      <c r="K64" s="2"/>
      <c r="L64" s="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ht="15.75" customHeight="1">
      <c r="A65" s="16"/>
      <c r="B65" s="17"/>
      <c r="C65" s="16"/>
      <c r="D65" s="27" t="s">
        <v>47</v>
      </c>
      <c r="E65" s="28"/>
      <c r="F65" s="28"/>
      <c r="G65" s="27" t="s">
        <v>48</v>
      </c>
      <c r="H65" s="28"/>
      <c r="I65" s="28"/>
      <c r="J65" s="28"/>
      <c r="K65" s="28"/>
      <c r="L65" s="17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</row>
    <row r="66" spans="1:65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ht="15.75" customHeight="1">
      <c r="A75" s="2"/>
      <c r="B75" s="6"/>
      <c r="C75" s="2"/>
      <c r="D75" s="2"/>
      <c r="E75" s="2"/>
      <c r="F75" s="2"/>
      <c r="G75" s="2"/>
      <c r="H75" s="2"/>
      <c r="I75" s="2"/>
      <c r="J75" s="2"/>
      <c r="K75" s="2"/>
      <c r="L75" s="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ht="15.75" customHeight="1">
      <c r="A76" s="16"/>
      <c r="B76" s="17"/>
      <c r="C76" s="16"/>
      <c r="D76" s="29" t="s">
        <v>45</v>
      </c>
      <c r="E76" s="19"/>
      <c r="F76" s="95" t="s">
        <v>46</v>
      </c>
      <c r="G76" s="29" t="s">
        <v>45</v>
      </c>
      <c r="H76" s="19"/>
      <c r="I76" s="19"/>
      <c r="J76" s="96" t="s">
        <v>46</v>
      </c>
      <c r="K76" s="19"/>
      <c r="L76" s="17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</row>
    <row r="77" spans="1:65" ht="14.25" customHeight="1">
      <c r="A77" s="16"/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17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</row>
    <row r="78" spans="1:65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ht="6.75" customHeight="1">
      <c r="A81" s="16"/>
      <c r="B81" s="32"/>
      <c r="C81" s="33"/>
      <c r="D81" s="33"/>
      <c r="E81" s="33"/>
      <c r="F81" s="33"/>
      <c r="G81" s="33"/>
      <c r="H81" s="33"/>
      <c r="I81" s="33"/>
      <c r="J81" s="33"/>
      <c r="K81" s="33"/>
      <c r="L81" s="17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</row>
    <row r="82" spans="1:65" ht="24.75" customHeight="1">
      <c r="A82" s="16"/>
      <c r="B82" s="17"/>
      <c r="C82" s="7" t="s">
        <v>125</v>
      </c>
      <c r="D82" s="16"/>
      <c r="E82" s="16"/>
      <c r="F82" s="16"/>
      <c r="G82" s="16"/>
      <c r="H82" s="16"/>
      <c r="I82" s="16"/>
      <c r="J82" s="16"/>
      <c r="K82" s="16"/>
      <c r="L82" s="17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</row>
    <row r="83" spans="1:65" ht="6.75" customHeight="1">
      <c r="A83" s="16"/>
      <c r="B83" s="17"/>
      <c r="C83" s="16"/>
      <c r="D83" s="16"/>
      <c r="E83" s="16"/>
      <c r="F83" s="16"/>
      <c r="G83" s="16"/>
      <c r="H83" s="16"/>
      <c r="I83" s="16"/>
      <c r="J83" s="16"/>
      <c r="K83" s="16"/>
      <c r="L83" s="17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</row>
    <row r="84" spans="1:65" ht="12" customHeight="1">
      <c r="A84" s="16"/>
      <c r="B84" s="17"/>
      <c r="C84" s="12" t="s">
        <v>14</v>
      </c>
      <c r="D84" s="16"/>
      <c r="E84" s="16"/>
      <c r="F84" s="16"/>
      <c r="G84" s="16"/>
      <c r="H84" s="16"/>
      <c r="I84" s="16"/>
      <c r="J84" s="16"/>
      <c r="K84" s="16"/>
      <c r="L84" s="17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</row>
    <row r="85" spans="1:65" ht="16.5" customHeight="1">
      <c r="A85" s="16"/>
      <c r="B85" s="17"/>
      <c r="C85" s="16"/>
      <c r="D85" s="16"/>
      <c r="E85" s="196" t="str">
        <f>E7</f>
        <v>Laboratoř betonu a mechaniky zemin</v>
      </c>
      <c r="F85" s="166"/>
      <c r="G85" s="166"/>
      <c r="H85" s="166"/>
      <c r="I85" s="16"/>
      <c r="J85" s="16"/>
      <c r="K85" s="16"/>
      <c r="L85" s="17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</row>
    <row r="86" spans="1:65" ht="12" customHeight="1">
      <c r="A86" s="2"/>
      <c r="B86" s="6"/>
      <c r="C86" s="12" t="s">
        <v>123</v>
      </c>
      <c r="D86" s="2"/>
      <c r="E86" s="2"/>
      <c r="F86" s="2"/>
      <c r="G86" s="2"/>
      <c r="H86" s="2"/>
      <c r="I86" s="2"/>
      <c r="J86" s="2"/>
      <c r="K86" s="2"/>
      <c r="L86" s="6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</row>
    <row r="87" spans="1:65" ht="16.5" customHeight="1">
      <c r="A87" s="16"/>
      <c r="B87" s="17"/>
      <c r="C87" s="16"/>
      <c r="D87" s="16"/>
      <c r="E87" s="196" t="s">
        <v>453</v>
      </c>
      <c r="F87" s="166"/>
      <c r="G87" s="166"/>
      <c r="H87" s="166"/>
      <c r="I87" s="16"/>
      <c r="J87" s="16"/>
      <c r="K87" s="16"/>
      <c r="L87" s="17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</row>
    <row r="88" spans="1:65" ht="12" customHeight="1">
      <c r="A88" s="16"/>
      <c r="B88" s="17"/>
      <c r="C88" s="12" t="s">
        <v>454</v>
      </c>
      <c r="D88" s="16"/>
      <c r="E88" s="16"/>
      <c r="F88" s="16"/>
      <c r="G88" s="16"/>
      <c r="H88" s="16"/>
      <c r="I88" s="16"/>
      <c r="J88" s="16"/>
      <c r="K88" s="16"/>
      <c r="L88" s="17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</row>
    <row r="89" spans="1:65" ht="16.5" customHeight="1">
      <c r="A89" s="16"/>
      <c r="B89" s="17"/>
      <c r="C89" s="16"/>
      <c r="D89" s="16"/>
      <c r="E89" s="172" t="str">
        <f>E11</f>
        <v>02.7 - Materiál podlah PVC</v>
      </c>
      <c r="F89" s="166"/>
      <c r="G89" s="166"/>
      <c r="H89" s="166"/>
      <c r="I89" s="16"/>
      <c r="J89" s="16"/>
      <c r="K89" s="16"/>
      <c r="L89" s="17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</row>
    <row r="90" spans="1:65" ht="6.75" customHeight="1">
      <c r="A90" s="16"/>
      <c r="B90" s="17"/>
      <c r="C90" s="16"/>
      <c r="D90" s="16"/>
      <c r="E90" s="16"/>
      <c r="F90" s="16"/>
      <c r="G90" s="16"/>
      <c r="H90" s="16"/>
      <c r="I90" s="16"/>
      <c r="J90" s="16"/>
      <c r="K90" s="16"/>
      <c r="L90" s="17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</row>
    <row r="91" spans="1:65" ht="12" customHeight="1">
      <c r="A91" s="16"/>
      <c r="B91" s="17"/>
      <c r="C91" s="12" t="s">
        <v>17</v>
      </c>
      <c r="D91" s="16"/>
      <c r="E91" s="16"/>
      <c r="F91" s="10" t="str">
        <f>F14</f>
        <v xml:space="preserve"> </v>
      </c>
      <c r="G91" s="16"/>
      <c r="H91" s="16"/>
      <c r="I91" s="12" t="s">
        <v>19</v>
      </c>
      <c r="J91" s="40" t="str">
        <f>IF(J14="","",J14)</f>
        <v/>
      </c>
      <c r="K91" s="16"/>
      <c r="L91" s="17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</row>
    <row r="92" spans="1:65" ht="6.75" customHeight="1">
      <c r="A92" s="16"/>
      <c r="B92" s="17"/>
      <c r="C92" s="16"/>
      <c r="D92" s="16"/>
      <c r="E92" s="16"/>
      <c r="F92" s="16"/>
      <c r="G92" s="16"/>
      <c r="H92" s="16"/>
      <c r="I92" s="16"/>
      <c r="J92" s="16"/>
      <c r="K92" s="16"/>
      <c r="L92" s="17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</row>
    <row r="93" spans="1:65" ht="15" customHeight="1">
      <c r="A93" s="16"/>
      <c r="B93" s="17"/>
      <c r="C93" s="12" t="s">
        <v>20</v>
      </c>
      <c r="D93" s="16"/>
      <c r="E93" s="16"/>
      <c r="F93" s="10" t="str">
        <f>E17</f>
        <v>SŠS Vysoké Mýto. Komenského 1, 566 01 Vysoké Mýto</v>
      </c>
      <c r="G93" s="16"/>
      <c r="H93" s="16"/>
      <c r="I93" s="12" t="s">
        <v>25</v>
      </c>
      <c r="J93" s="14" t="str">
        <f>E23</f>
        <v xml:space="preserve"> </v>
      </c>
      <c r="K93" s="16"/>
      <c r="L93" s="17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</row>
    <row r="94" spans="1:65" ht="15" customHeight="1">
      <c r="A94" s="16"/>
      <c r="B94" s="17"/>
      <c r="C94" s="12" t="s">
        <v>51</v>
      </c>
      <c r="D94" s="16"/>
      <c r="E94" s="16"/>
      <c r="F94" s="10" t="str">
        <f>IF(E20="","",E20)</f>
        <v/>
      </c>
      <c r="G94" s="16"/>
      <c r="H94" s="16"/>
      <c r="I94" s="12" t="s">
        <v>27</v>
      </c>
      <c r="J94" s="14" t="str">
        <f>E26</f>
        <v xml:space="preserve"> </v>
      </c>
      <c r="K94" s="16"/>
      <c r="L94" s="17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</row>
    <row r="95" spans="1:65" ht="9.75" customHeight="1">
      <c r="A95" s="16"/>
      <c r="B95" s="17"/>
      <c r="C95" s="16"/>
      <c r="D95" s="16"/>
      <c r="E95" s="16"/>
      <c r="F95" s="16"/>
      <c r="G95" s="16"/>
      <c r="H95" s="16"/>
      <c r="I95" s="16"/>
      <c r="J95" s="16"/>
      <c r="K95" s="16"/>
      <c r="L95" s="17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</row>
    <row r="96" spans="1:65" ht="29.25" customHeight="1">
      <c r="A96" s="16"/>
      <c r="B96" s="17"/>
      <c r="C96" s="97" t="s">
        <v>126</v>
      </c>
      <c r="D96" s="89"/>
      <c r="E96" s="89"/>
      <c r="F96" s="89"/>
      <c r="G96" s="89"/>
      <c r="H96" s="89"/>
      <c r="I96" s="89"/>
      <c r="J96" s="98" t="s">
        <v>127</v>
      </c>
      <c r="K96" s="89"/>
      <c r="L96" s="17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</row>
    <row r="97" spans="1:65" ht="9.75" customHeight="1">
      <c r="A97" s="16"/>
      <c r="B97" s="17"/>
      <c r="C97" s="16"/>
      <c r="D97" s="16"/>
      <c r="E97" s="16"/>
      <c r="F97" s="16"/>
      <c r="G97" s="16"/>
      <c r="H97" s="16"/>
      <c r="I97" s="16"/>
      <c r="J97" s="16"/>
      <c r="K97" s="16"/>
      <c r="L97" s="17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</row>
    <row r="98" spans="1:65" ht="22.5" customHeight="1">
      <c r="A98" s="16"/>
      <c r="B98" s="17"/>
      <c r="C98" s="99" t="s">
        <v>128</v>
      </c>
      <c r="D98" s="16"/>
      <c r="E98" s="16"/>
      <c r="F98" s="16"/>
      <c r="G98" s="16"/>
      <c r="H98" s="16"/>
      <c r="I98" s="16"/>
      <c r="J98" s="54">
        <f>J120</f>
        <v>0</v>
      </c>
      <c r="K98" s="16"/>
      <c r="L98" s="17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3" t="s">
        <v>129</v>
      </c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</row>
    <row r="99" spans="1:65" ht="21.75" customHeight="1">
      <c r="A99" s="16"/>
      <c r="B99" s="17"/>
      <c r="C99" s="16"/>
      <c r="D99" s="16"/>
      <c r="E99" s="16"/>
      <c r="F99" s="16"/>
      <c r="G99" s="16"/>
      <c r="H99" s="16"/>
      <c r="I99" s="16"/>
      <c r="J99" s="16"/>
      <c r="K99" s="16"/>
      <c r="L99" s="17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</row>
    <row r="100" spans="1:65" ht="6.75" customHeight="1">
      <c r="A100" s="16"/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17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</row>
    <row r="101" spans="1:65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</row>
    <row r="102" spans="1:65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</row>
    <row r="103" spans="1:65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</row>
    <row r="104" spans="1:65" ht="6.75" customHeight="1">
      <c r="A104" s="16"/>
      <c r="B104" s="32"/>
      <c r="C104" s="33"/>
      <c r="D104" s="33"/>
      <c r="E104" s="33"/>
      <c r="F104" s="33"/>
      <c r="G104" s="33"/>
      <c r="H104" s="33"/>
      <c r="I104" s="33"/>
      <c r="J104" s="33"/>
      <c r="K104" s="33"/>
      <c r="L104" s="17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</row>
    <row r="105" spans="1:65" ht="24.75" customHeight="1">
      <c r="A105" s="16"/>
      <c r="B105" s="17"/>
      <c r="C105" s="7" t="s">
        <v>148</v>
      </c>
      <c r="D105" s="16"/>
      <c r="E105" s="16"/>
      <c r="F105" s="16"/>
      <c r="G105" s="16"/>
      <c r="H105" s="16"/>
      <c r="I105" s="16"/>
      <c r="J105" s="16"/>
      <c r="K105" s="16"/>
      <c r="L105" s="17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</row>
    <row r="106" spans="1:65" ht="6.75" customHeight="1">
      <c r="A106" s="16"/>
      <c r="B106" s="17"/>
      <c r="C106" s="16"/>
      <c r="D106" s="16"/>
      <c r="E106" s="16"/>
      <c r="F106" s="16"/>
      <c r="G106" s="16"/>
      <c r="H106" s="16"/>
      <c r="I106" s="16"/>
      <c r="J106" s="16"/>
      <c r="K106" s="16"/>
      <c r="L106" s="17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</row>
    <row r="107" spans="1:65" ht="12" customHeight="1">
      <c r="A107" s="16"/>
      <c r="B107" s="17"/>
      <c r="C107" s="12" t="s">
        <v>14</v>
      </c>
      <c r="D107" s="16"/>
      <c r="E107" s="16"/>
      <c r="F107" s="16"/>
      <c r="G107" s="16"/>
      <c r="H107" s="16"/>
      <c r="I107" s="16"/>
      <c r="J107" s="16"/>
      <c r="K107" s="16"/>
      <c r="L107" s="17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</row>
    <row r="108" spans="1:65" ht="16.5" customHeight="1">
      <c r="A108" s="16"/>
      <c r="B108" s="17"/>
      <c r="C108" s="16"/>
      <c r="D108" s="16"/>
      <c r="E108" s="196" t="str">
        <f>E7</f>
        <v>Laboratoř betonu a mechaniky zemin</v>
      </c>
      <c r="F108" s="166"/>
      <c r="G108" s="166"/>
      <c r="H108" s="166"/>
      <c r="I108" s="16"/>
      <c r="J108" s="16"/>
      <c r="K108" s="16"/>
      <c r="L108" s="17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</row>
    <row r="109" spans="1:65" ht="12" customHeight="1">
      <c r="A109" s="2"/>
      <c r="B109" s="6"/>
      <c r="C109" s="12" t="s">
        <v>123</v>
      </c>
      <c r="D109" s="2"/>
      <c r="E109" s="2"/>
      <c r="F109" s="2"/>
      <c r="G109" s="2"/>
      <c r="H109" s="2"/>
      <c r="I109" s="2"/>
      <c r="J109" s="2"/>
      <c r="K109" s="2"/>
      <c r="L109" s="6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</row>
    <row r="110" spans="1:65" ht="16.5" customHeight="1">
      <c r="A110" s="16"/>
      <c r="B110" s="17"/>
      <c r="C110" s="16"/>
      <c r="D110" s="16"/>
      <c r="E110" s="196" t="s">
        <v>453</v>
      </c>
      <c r="F110" s="166"/>
      <c r="G110" s="166"/>
      <c r="H110" s="166"/>
      <c r="I110" s="16"/>
      <c r="J110" s="16"/>
      <c r="K110" s="16"/>
      <c r="L110" s="17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</row>
    <row r="111" spans="1:65" ht="12" customHeight="1">
      <c r="A111" s="16"/>
      <c r="B111" s="17"/>
      <c r="C111" s="12" t="s">
        <v>454</v>
      </c>
      <c r="D111" s="16"/>
      <c r="E111" s="16"/>
      <c r="F111" s="16"/>
      <c r="G111" s="16"/>
      <c r="H111" s="16"/>
      <c r="I111" s="16"/>
      <c r="J111" s="16"/>
      <c r="K111" s="16"/>
      <c r="L111" s="17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</row>
    <row r="112" spans="1:65" ht="16.5" customHeight="1">
      <c r="A112" s="16"/>
      <c r="B112" s="17"/>
      <c r="C112" s="16"/>
      <c r="D112" s="16"/>
      <c r="E112" s="172" t="str">
        <f>E11</f>
        <v>02.7 - Materiál podlah PVC</v>
      </c>
      <c r="F112" s="166"/>
      <c r="G112" s="166"/>
      <c r="H112" s="166"/>
      <c r="I112" s="16"/>
      <c r="J112" s="16"/>
      <c r="K112" s="16"/>
      <c r="L112" s="17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</row>
    <row r="113" spans="1:65" ht="6.75" customHeight="1">
      <c r="A113" s="16"/>
      <c r="B113" s="17"/>
      <c r="C113" s="16"/>
      <c r="D113" s="16"/>
      <c r="E113" s="16"/>
      <c r="F113" s="16"/>
      <c r="G113" s="16"/>
      <c r="H113" s="16"/>
      <c r="I113" s="16"/>
      <c r="J113" s="16"/>
      <c r="K113" s="16"/>
      <c r="L113" s="17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</row>
    <row r="114" spans="1:65" ht="12" customHeight="1">
      <c r="A114" s="16"/>
      <c r="B114" s="17"/>
      <c r="C114" s="12" t="s">
        <v>17</v>
      </c>
      <c r="D114" s="16"/>
      <c r="E114" s="16"/>
      <c r="F114" s="10" t="str">
        <f>F14</f>
        <v xml:space="preserve"> </v>
      </c>
      <c r="G114" s="16"/>
      <c r="H114" s="16"/>
      <c r="I114" s="12" t="s">
        <v>19</v>
      </c>
      <c r="J114" s="40" t="str">
        <f>IF(J14="","",J14)</f>
        <v/>
      </c>
      <c r="K114" s="16"/>
      <c r="L114" s="17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</row>
    <row r="115" spans="1:65" ht="6.75" customHeight="1">
      <c r="A115" s="16"/>
      <c r="B115" s="17"/>
      <c r="C115" s="16"/>
      <c r="D115" s="16"/>
      <c r="E115" s="16"/>
      <c r="F115" s="16"/>
      <c r="G115" s="16"/>
      <c r="H115" s="16"/>
      <c r="I115" s="16"/>
      <c r="J115" s="16"/>
      <c r="K115" s="16"/>
      <c r="L115" s="17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</row>
    <row r="116" spans="1:65" ht="15" customHeight="1">
      <c r="A116" s="16"/>
      <c r="B116" s="17"/>
      <c r="C116" s="12" t="s">
        <v>20</v>
      </c>
      <c r="D116" s="16"/>
      <c r="E116" s="16"/>
      <c r="F116" s="10" t="str">
        <f>E17</f>
        <v>SŠS Vysoké Mýto. Komenského 1, 566 01 Vysoké Mýto</v>
      </c>
      <c r="G116" s="16"/>
      <c r="H116" s="16"/>
      <c r="I116" s="12" t="s">
        <v>25</v>
      </c>
      <c r="J116" s="14" t="str">
        <f>E23</f>
        <v xml:space="preserve"> </v>
      </c>
      <c r="K116" s="16"/>
      <c r="L116" s="17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</row>
    <row r="117" spans="1:65" ht="15" customHeight="1">
      <c r="A117" s="16"/>
      <c r="B117" s="17"/>
      <c r="C117" s="12" t="s">
        <v>51</v>
      </c>
      <c r="D117" s="16"/>
      <c r="E117" s="16"/>
      <c r="F117" s="10" t="str">
        <f>IF(E20="","",E20)</f>
        <v/>
      </c>
      <c r="G117" s="16"/>
      <c r="H117" s="16"/>
      <c r="I117" s="12" t="s">
        <v>27</v>
      </c>
      <c r="J117" s="14" t="str">
        <f>E26</f>
        <v xml:space="preserve"> </v>
      </c>
      <c r="K117" s="16"/>
      <c r="L117" s="17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</row>
    <row r="118" spans="1:65" ht="9.75" customHeight="1">
      <c r="A118" s="16"/>
      <c r="B118" s="17"/>
      <c r="C118" s="16"/>
      <c r="D118" s="16"/>
      <c r="E118" s="16"/>
      <c r="F118" s="16"/>
      <c r="G118" s="16"/>
      <c r="H118" s="16"/>
      <c r="I118" s="16"/>
      <c r="J118" s="16"/>
      <c r="K118" s="16"/>
      <c r="L118" s="17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</row>
    <row r="119" spans="1:65" ht="29.25" customHeight="1">
      <c r="A119" s="109"/>
      <c r="B119" s="110"/>
      <c r="C119" s="111" t="s">
        <v>149</v>
      </c>
      <c r="D119" s="112" t="s">
        <v>56</v>
      </c>
      <c r="E119" s="112" t="s">
        <v>52</v>
      </c>
      <c r="F119" s="112" t="s">
        <v>53</v>
      </c>
      <c r="G119" s="112" t="s">
        <v>150</v>
      </c>
      <c r="H119" s="112" t="s">
        <v>151</v>
      </c>
      <c r="I119" s="112" t="s">
        <v>152</v>
      </c>
      <c r="J119" s="112" t="s">
        <v>127</v>
      </c>
      <c r="K119" s="113" t="s">
        <v>153</v>
      </c>
      <c r="L119" s="110"/>
      <c r="M119" s="46" t="s">
        <v>1</v>
      </c>
      <c r="N119" s="47" t="s">
        <v>34</v>
      </c>
      <c r="O119" s="47" t="s">
        <v>154</v>
      </c>
      <c r="P119" s="47" t="s">
        <v>155</v>
      </c>
      <c r="Q119" s="47" t="s">
        <v>156</v>
      </c>
      <c r="R119" s="47" t="s">
        <v>157</v>
      </c>
      <c r="S119" s="47" t="s">
        <v>158</v>
      </c>
      <c r="T119" s="48" t="s">
        <v>159</v>
      </c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</row>
    <row r="120" spans="1:65" ht="22.5" customHeight="1">
      <c r="A120" s="16"/>
      <c r="B120" s="17"/>
      <c r="C120" s="52" t="s">
        <v>160</v>
      </c>
      <c r="D120" s="16"/>
      <c r="E120" s="16"/>
      <c r="F120" s="16"/>
      <c r="G120" s="16"/>
      <c r="H120" s="16"/>
      <c r="I120" s="16"/>
      <c r="J120" s="114">
        <f>BK120</f>
        <v>0</v>
      </c>
      <c r="K120" s="16"/>
      <c r="L120" s="17"/>
      <c r="M120" s="49"/>
      <c r="N120" s="41"/>
      <c r="O120" s="41"/>
      <c r="P120" s="115">
        <f>SUM(P121:P122)</f>
        <v>0</v>
      </c>
      <c r="Q120" s="41"/>
      <c r="R120" s="115">
        <f>SUM(R121:R122)</f>
        <v>0</v>
      </c>
      <c r="S120" s="41"/>
      <c r="T120" s="116">
        <f>SUM(T121:T122)</f>
        <v>0</v>
      </c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3" t="s">
        <v>70</v>
      </c>
      <c r="AU120" s="3" t="s">
        <v>129</v>
      </c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17">
        <f>SUM(BK121:BK122)</f>
        <v>0</v>
      </c>
      <c r="BL120" s="16"/>
      <c r="BM120" s="16"/>
    </row>
    <row r="121" spans="1:65" ht="16.5" customHeight="1">
      <c r="A121" s="16"/>
      <c r="B121" s="17"/>
      <c r="C121" s="147" t="s">
        <v>79</v>
      </c>
      <c r="D121" s="147" t="s">
        <v>462</v>
      </c>
      <c r="E121" s="148" t="s">
        <v>79</v>
      </c>
      <c r="F121" s="149" t="s">
        <v>902</v>
      </c>
      <c r="G121" s="150" t="s">
        <v>304</v>
      </c>
      <c r="H121" s="151">
        <v>90</v>
      </c>
      <c r="I121" s="135"/>
      <c r="J121" s="152">
        <f t="shared" ref="J121:J122" si="1">ROUND(I121*H121,2)</f>
        <v>0</v>
      </c>
      <c r="K121" s="149" t="s">
        <v>1</v>
      </c>
      <c r="L121" s="153"/>
      <c r="M121" s="154" t="s">
        <v>1</v>
      </c>
      <c r="N121" s="155" t="s">
        <v>35</v>
      </c>
      <c r="O121" s="139">
        <v>0</v>
      </c>
      <c r="P121" s="139">
        <f t="shared" ref="P121:P122" si="2">O121*H121</f>
        <v>0</v>
      </c>
      <c r="Q121" s="139">
        <v>0</v>
      </c>
      <c r="R121" s="139">
        <f t="shared" ref="R121:R122" si="3">Q121*H121</f>
        <v>0</v>
      </c>
      <c r="S121" s="139">
        <v>0</v>
      </c>
      <c r="T121" s="140">
        <f t="shared" ref="T121:T122" si="4">S121*H121</f>
        <v>0</v>
      </c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41" t="s">
        <v>195</v>
      </c>
      <c r="AS121" s="16"/>
      <c r="AT121" s="141" t="s">
        <v>462</v>
      </c>
      <c r="AU121" s="141" t="s">
        <v>71</v>
      </c>
      <c r="AV121" s="16"/>
      <c r="AW121" s="16"/>
      <c r="AX121" s="16"/>
      <c r="AY121" s="3" t="s">
        <v>163</v>
      </c>
      <c r="AZ121" s="16"/>
      <c r="BA121" s="16"/>
      <c r="BB121" s="16"/>
      <c r="BC121" s="16"/>
      <c r="BD121" s="16"/>
      <c r="BE121" s="142">
        <f t="shared" ref="BE121:BE122" si="5">IF(N121="základní",J121,0)</f>
        <v>0</v>
      </c>
      <c r="BF121" s="142">
        <f t="shared" ref="BF121:BF122" si="6">IF(N121="snížená",J121,0)</f>
        <v>0</v>
      </c>
      <c r="BG121" s="142">
        <f t="shared" ref="BG121:BG122" si="7">IF(N121="zákl. přenesená",J121,0)</f>
        <v>0</v>
      </c>
      <c r="BH121" s="142">
        <f t="shared" ref="BH121:BH122" si="8">IF(N121="sníž. přenesená",J121,0)</f>
        <v>0</v>
      </c>
      <c r="BI121" s="142">
        <f t="shared" ref="BI121:BI122" si="9">IF(N121="nulová",J121,0)</f>
        <v>0</v>
      </c>
      <c r="BJ121" s="3" t="s">
        <v>79</v>
      </c>
      <c r="BK121" s="142">
        <f t="shared" ref="BK121:BK122" si="10">ROUND(I121*H121,2)</f>
        <v>0</v>
      </c>
      <c r="BL121" s="3" t="s">
        <v>170</v>
      </c>
      <c r="BM121" s="141" t="s">
        <v>903</v>
      </c>
    </row>
    <row r="122" spans="1:65" ht="16.5" customHeight="1">
      <c r="A122" s="16"/>
      <c r="B122" s="17"/>
      <c r="C122" s="147" t="s">
        <v>81</v>
      </c>
      <c r="D122" s="147" t="s">
        <v>462</v>
      </c>
      <c r="E122" s="148" t="s">
        <v>81</v>
      </c>
      <c r="F122" s="149" t="s">
        <v>904</v>
      </c>
      <c r="G122" s="150" t="s">
        <v>266</v>
      </c>
      <c r="H122" s="151">
        <v>65</v>
      </c>
      <c r="I122" s="135"/>
      <c r="J122" s="152">
        <f t="shared" si="1"/>
        <v>0</v>
      </c>
      <c r="K122" s="149" t="s">
        <v>1</v>
      </c>
      <c r="L122" s="153"/>
      <c r="M122" s="156" t="s">
        <v>1</v>
      </c>
      <c r="N122" s="157" t="s">
        <v>35</v>
      </c>
      <c r="O122" s="145">
        <v>0</v>
      </c>
      <c r="P122" s="145">
        <f t="shared" si="2"/>
        <v>0</v>
      </c>
      <c r="Q122" s="145">
        <v>0</v>
      </c>
      <c r="R122" s="145">
        <f t="shared" si="3"/>
        <v>0</v>
      </c>
      <c r="S122" s="145">
        <v>0</v>
      </c>
      <c r="T122" s="146">
        <f t="shared" si="4"/>
        <v>0</v>
      </c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41" t="s">
        <v>195</v>
      </c>
      <c r="AS122" s="16"/>
      <c r="AT122" s="141" t="s">
        <v>462</v>
      </c>
      <c r="AU122" s="141" t="s">
        <v>71</v>
      </c>
      <c r="AV122" s="16"/>
      <c r="AW122" s="16"/>
      <c r="AX122" s="16"/>
      <c r="AY122" s="3" t="s">
        <v>163</v>
      </c>
      <c r="AZ122" s="16"/>
      <c r="BA122" s="16"/>
      <c r="BB122" s="16"/>
      <c r="BC122" s="16"/>
      <c r="BD122" s="16"/>
      <c r="BE122" s="142">
        <f t="shared" si="5"/>
        <v>0</v>
      </c>
      <c r="BF122" s="142">
        <f t="shared" si="6"/>
        <v>0</v>
      </c>
      <c r="BG122" s="142">
        <f t="shared" si="7"/>
        <v>0</v>
      </c>
      <c r="BH122" s="142">
        <f t="shared" si="8"/>
        <v>0</v>
      </c>
      <c r="BI122" s="142">
        <f t="shared" si="9"/>
        <v>0</v>
      </c>
      <c r="BJ122" s="3" t="s">
        <v>79</v>
      </c>
      <c r="BK122" s="142">
        <f t="shared" si="10"/>
        <v>0</v>
      </c>
      <c r="BL122" s="3" t="s">
        <v>170</v>
      </c>
      <c r="BM122" s="141" t="s">
        <v>905</v>
      </c>
    </row>
    <row r="123" spans="1:65" ht="6.75" customHeight="1">
      <c r="A123" s="16"/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17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</row>
    <row r="124" spans="1:65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</row>
    <row r="125" spans="1:6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</row>
    <row r="126" spans="1:65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</row>
    <row r="127" spans="1:65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</row>
    <row r="128" spans="1:65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</row>
    <row r="129" spans="1:65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</row>
    <row r="130" spans="1:65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</row>
    <row r="131" spans="1:65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</row>
    <row r="132" spans="1:65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</row>
    <row r="133" spans="1:65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</row>
    <row r="134" spans="1:65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</row>
    <row r="135" spans="1:6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</row>
    <row r="136" spans="1:65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</row>
    <row r="137" spans="1:65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</row>
    <row r="138" spans="1:65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</row>
    <row r="139" spans="1:65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</row>
    <row r="140" spans="1:65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</row>
    <row r="141" spans="1:65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</row>
    <row r="142" spans="1:65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</row>
    <row r="143" spans="1:65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</row>
    <row r="144" spans="1:65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</row>
    <row r="145" spans="1:6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</row>
    <row r="146" spans="1:65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</row>
    <row r="147" spans="1:65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</row>
    <row r="148" spans="1:65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</row>
    <row r="149" spans="1:65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</row>
    <row r="150" spans="1:65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</row>
    <row r="151" spans="1:65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</row>
    <row r="152" spans="1:65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</row>
    <row r="153" spans="1:65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</row>
    <row r="154" spans="1:65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</row>
    <row r="155" spans="1:6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</row>
    <row r="156" spans="1:65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</row>
    <row r="157" spans="1:65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</row>
    <row r="158" spans="1:65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</row>
    <row r="159" spans="1:65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</row>
    <row r="160" spans="1:65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</row>
    <row r="161" spans="1:65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</row>
    <row r="162" spans="1:65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</row>
    <row r="163" spans="1:65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</row>
    <row r="164" spans="1:65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</row>
    <row r="165" spans="1: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</row>
    <row r="166" spans="1:65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</row>
    <row r="167" spans="1:65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</row>
    <row r="168" spans="1:65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</row>
    <row r="169" spans="1:65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</row>
    <row r="170" spans="1:65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</row>
    <row r="171" spans="1:65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</row>
    <row r="172" spans="1:65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</row>
    <row r="173" spans="1:65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</row>
    <row r="174" spans="1:65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</row>
    <row r="175" spans="1:6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</row>
    <row r="176" spans="1:65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</row>
    <row r="177" spans="1:65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</row>
    <row r="178" spans="1:65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</row>
    <row r="179" spans="1:65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</row>
    <row r="180" spans="1:65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</row>
    <row r="181" spans="1:65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</row>
    <row r="182" spans="1:65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</row>
    <row r="183" spans="1:65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</row>
    <row r="184" spans="1:65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</row>
    <row r="185" spans="1:6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</row>
    <row r="186" spans="1:65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</row>
    <row r="187" spans="1:65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</row>
    <row r="188" spans="1:65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</row>
    <row r="189" spans="1:65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</row>
    <row r="190" spans="1:65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</row>
    <row r="191" spans="1:65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</row>
    <row r="192" spans="1:65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</row>
    <row r="193" spans="1:65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</row>
    <row r="194" spans="1:65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</row>
    <row r="195" spans="1:6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</row>
    <row r="196" spans="1:65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</row>
    <row r="197" spans="1:65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</row>
    <row r="198" spans="1:65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</row>
    <row r="199" spans="1:65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</row>
    <row r="200" spans="1:65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</row>
    <row r="201" spans="1:65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</row>
    <row r="202" spans="1:65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</row>
    <row r="203" spans="1:65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</row>
    <row r="204" spans="1:65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</row>
    <row r="205" spans="1:6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1:65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</row>
    <row r="207" spans="1:65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</row>
    <row r="208" spans="1:65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</row>
    <row r="209" spans="1:65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</row>
    <row r="210" spans="1:65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</row>
    <row r="211" spans="1:65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</row>
    <row r="212" spans="1:65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</row>
    <row r="213" spans="1:65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</row>
    <row r="214" spans="1:65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</row>
    <row r="215" spans="1:6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</row>
    <row r="216" spans="1:65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</row>
    <row r="217" spans="1:65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</row>
    <row r="218" spans="1:65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</row>
    <row r="219" spans="1:65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</row>
    <row r="220" spans="1:65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</row>
    <row r="221" spans="1:65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</row>
    <row r="222" spans="1:65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</row>
    <row r="223" spans="1:65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</row>
    <row r="224" spans="1:65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</row>
    <row r="225" spans="1:6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</row>
    <row r="226" spans="1:65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</row>
    <row r="227" spans="1:6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</row>
    <row r="228" spans="1:6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</row>
    <row r="229" spans="1:6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</row>
    <row r="230" spans="1:6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</row>
    <row r="231" spans="1:6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</row>
    <row r="232" spans="1:6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</row>
    <row r="233" spans="1:6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</row>
    <row r="234" spans="1:6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</row>
    <row r="235" spans="1:6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</row>
    <row r="236" spans="1:6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</row>
    <row r="237" spans="1:6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</row>
    <row r="238" spans="1:6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</row>
    <row r="239" spans="1:6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</row>
    <row r="240" spans="1:6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</row>
    <row r="241" spans="1:6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</row>
    <row r="242" spans="1:6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</row>
    <row r="243" spans="1:6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</row>
    <row r="244" spans="1:6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</row>
    <row r="245" spans="1:6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spans="1:6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spans="1:6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spans="1:6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spans="1:6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spans="1:6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spans="1:6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</row>
    <row r="252" spans="1:6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</row>
    <row r="253" spans="1:6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spans="1:6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spans="1:6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spans="1:6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spans="1:6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spans="1:6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spans="1:6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spans="1:6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spans="1:6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</row>
    <row r="262" spans="1:6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spans="1:6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spans="1:6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spans="1: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spans="1:6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spans="1:6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spans="1:6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spans="1:6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spans="1:6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spans="1:6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spans="1:6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spans="1:6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spans="1:6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spans="1:6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spans="1:6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spans="1:6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spans="1:6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spans="1:6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spans="1:6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spans="1:6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spans="1:6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spans="1:6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spans="1:6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spans="1:6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spans="1:6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spans="1:6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spans="1:6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spans="1:6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spans="1:6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spans="1:6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spans="1:6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spans="1:6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spans="1:6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spans="1:6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spans="1:6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spans="1:6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spans="1:6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spans="1:6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spans="1:6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spans="1:6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spans="1:6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spans="1:6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spans="1:6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spans="1:6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spans="1:6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spans="1:6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spans="1:6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spans="1:6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spans="1:6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spans="1:6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spans="1:6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spans="1:6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spans="1:6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spans="1:6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spans="1:6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spans="1:6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spans="1:6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spans="1:6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spans="1:6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spans="1:6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spans="1:6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spans="1:6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spans="1:6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spans="1:6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spans="1:6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spans="1:6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spans="1:6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spans="1:6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spans="1:6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spans="1:6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spans="1:6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spans="1:6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spans="1:6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spans="1:6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spans="1:6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spans="1:6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spans="1:6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spans="1:6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spans="1:6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spans="1:6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spans="1:6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spans="1:6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spans="1:6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spans="1:6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spans="1:6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spans="1:6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spans="1:6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spans="1:6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spans="1:6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spans="1:6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spans="1:6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spans="1:6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spans="1:6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spans="1:6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spans="1:6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spans="1:6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spans="1:6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spans="1:6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spans="1:6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spans="1:6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spans="1:6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spans="1:6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spans="1:6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spans="1: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spans="1:6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spans="1:6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spans="1:6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spans="1:6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spans="1:6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spans="1:6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spans="1:6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spans="1:6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spans="1:6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spans="1:6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spans="1:6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spans="1:6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spans="1:6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spans="1:6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spans="1:6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spans="1:6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spans="1:6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spans="1:6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spans="1:6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spans="1:6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spans="1:6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spans="1:6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spans="1:6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spans="1:6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spans="1:6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spans="1:6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spans="1:6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spans="1:6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spans="1:6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spans="1:6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spans="1:6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spans="1:6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spans="1:6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spans="1:6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spans="1:6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spans="1:6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spans="1:6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spans="1:6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spans="1:6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spans="1:6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spans="1:6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spans="1:6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spans="1:6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spans="1:6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spans="1:6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spans="1:6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spans="1:6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spans="1:6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spans="1:6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spans="1:6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spans="1:6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spans="1:6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spans="1:6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spans="1:6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spans="1:6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spans="1:6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spans="1:6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spans="1:6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spans="1:6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spans="1:6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spans="1:6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spans="1:6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spans="1:6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spans="1:6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spans="1:6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spans="1:6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spans="1:6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spans="1:6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spans="1:6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spans="1:6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spans="1:6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spans="1:6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spans="1:6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spans="1:6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spans="1:6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spans="1:6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spans="1:6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spans="1:6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spans="1:6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spans="1:6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spans="1:6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spans="1:6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spans="1:6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spans="1:6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spans="1:6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spans="1:6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spans="1:6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spans="1:6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spans="1:6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spans="1:6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spans="1:6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spans="1:6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spans="1:6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spans="1:6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spans="1:6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spans="1:6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spans="1:6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spans="1:6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spans="1:6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spans="1: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spans="1:6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spans="1:6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spans="1:6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spans="1:6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spans="1:6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spans="1:6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spans="1:6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spans="1:6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spans="1:6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spans="1:6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spans="1:6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spans="1:6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spans="1:6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spans="1:6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spans="1:6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spans="1:6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spans="1:6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spans="1:6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spans="1:6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spans="1:6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spans="1:6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spans="1:6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spans="1:6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spans="1:6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spans="1:6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spans="1:6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spans="1:6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spans="1:6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spans="1:6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spans="1:6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spans="1:6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spans="1:6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spans="1:6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spans="1:6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spans="1:6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spans="1:6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spans="1:6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spans="1:6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spans="1:6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spans="1:6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spans="1:6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spans="1:6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spans="1:6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spans="1:6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spans="1:6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spans="1:6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spans="1:6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spans="1:6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spans="1:6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spans="1:6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spans="1:6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spans="1:6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spans="1:6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spans="1:6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spans="1:6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spans="1:6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spans="1:6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spans="1:6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spans="1:6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spans="1:6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spans="1:6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spans="1:6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spans="1:6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spans="1:6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spans="1:6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spans="1:6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spans="1:6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</row>
    <row r="533" spans="1:6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spans="1:6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spans="1:6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spans="1:6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spans="1:6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spans="1:6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spans="1:6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</row>
    <row r="540" spans="1:6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spans="1:6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spans="1:6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spans="1:6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spans="1:6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spans="1:6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spans="1:6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spans="1:6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spans="1:6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spans="1:6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spans="1:6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spans="1:6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spans="1:6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spans="1:6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spans="1:6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spans="1:6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spans="1:6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spans="1:6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spans="1:6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spans="1:6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spans="1:6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spans="1:6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spans="1:6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spans="1:6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spans="1:6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spans="1: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spans="1:6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spans="1:6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spans="1:6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spans="1:6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spans="1:6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spans="1:6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spans="1:6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spans="1:6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spans="1:6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spans="1:6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spans="1:6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spans="1:6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spans="1:6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spans="1:6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</row>
    <row r="580" spans="1:6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spans="1:6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spans="1:6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spans="1:6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spans="1:6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spans="1:6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spans="1:6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spans="1:6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spans="1:6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spans="1:6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</row>
    <row r="590" spans="1:6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spans="1:6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spans="1:6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spans="1:6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spans="1:6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spans="1:6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spans="1:6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spans="1:6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spans="1:6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spans="1:6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spans="1:6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spans="1:6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spans="1:6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spans="1:6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spans="1:6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spans="1:6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spans="1:6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spans="1:6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spans="1:6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spans="1:6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spans="1:6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</row>
    <row r="611" spans="1:6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spans="1:6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spans="1:6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spans="1:6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spans="1:6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spans="1:6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spans="1:6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spans="1:6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</row>
    <row r="619" spans="1:6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spans="1:6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spans="1:6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spans="1:6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spans="1:6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spans="1:6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spans="1:6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spans="1:6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spans="1:6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spans="1:6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spans="1:6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spans="1:6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spans="1:6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spans="1:6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spans="1:6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spans="1:6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spans="1:6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spans="1:6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spans="1:6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spans="1:6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spans="1:6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spans="1:6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spans="1:6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spans="1:6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spans="1:6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spans="1:6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spans="1:6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spans="1:6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spans="1:6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spans="1:6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spans="1:6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spans="1:6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spans="1:6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spans="1:6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spans="1:6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spans="1:6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spans="1:6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spans="1:6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spans="1:6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spans="1:6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spans="1:6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spans="1:6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spans="1:6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spans="1:6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spans="1:6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</row>
    <row r="664" spans="1:6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</row>
    <row r="665" spans="1: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</row>
    <row r="666" spans="1:6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</row>
    <row r="667" spans="1:6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</row>
    <row r="668" spans="1:6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</row>
    <row r="669" spans="1:6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</row>
    <row r="670" spans="1:6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</row>
    <row r="671" spans="1:6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</row>
    <row r="672" spans="1:6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</row>
    <row r="673" spans="1:6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</row>
    <row r="674" spans="1:6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</row>
    <row r="675" spans="1:6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</row>
    <row r="676" spans="1:6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</row>
    <row r="677" spans="1:6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</row>
    <row r="678" spans="1:6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</row>
    <row r="679" spans="1:6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</row>
    <row r="680" spans="1:6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</row>
    <row r="681" spans="1:6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</row>
    <row r="682" spans="1:6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</row>
    <row r="683" spans="1:6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</row>
    <row r="684" spans="1:6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</row>
    <row r="685" spans="1:6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</row>
    <row r="686" spans="1:6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</row>
    <row r="687" spans="1:6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</row>
    <row r="688" spans="1:6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</row>
    <row r="689" spans="1:6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</row>
    <row r="690" spans="1:6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</row>
    <row r="691" spans="1:6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</row>
    <row r="692" spans="1:6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</row>
    <row r="693" spans="1:6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</row>
    <row r="694" spans="1:6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</row>
    <row r="695" spans="1:6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</row>
    <row r="696" spans="1:6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</row>
    <row r="697" spans="1:6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</row>
    <row r="698" spans="1:6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</row>
    <row r="699" spans="1:6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</row>
    <row r="700" spans="1:6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</row>
    <row r="701" spans="1:6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</row>
    <row r="702" spans="1:6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</row>
    <row r="703" spans="1:6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</row>
    <row r="704" spans="1:6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</row>
    <row r="705" spans="1:6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</row>
    <row r="706" spans="1:6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</row>
    <row r="707" spans="1:6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</row>
    <row r="708" spans="1:6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</row>
    <row r="709" spans="1:6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</row>
    <row r="710" spans="1:6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</row>
    <row r="711" spans="1:6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</row>
    <row r="712" spans="1:6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</row>
    <row r="713" spans="1:6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</row>
    <row r="714" spans="1:6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</row>
    <row r="715" spans="1:6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</row>
    <row r="716" spans="1:6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</row>
    <row r="717" spans="1:6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</row>
    <row r="718" spans="1:6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</row>
    <row r="719" spans="1:6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</row>
    <row r="720" spans="1:6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</row>
    <row r="721" spans="1:6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</row>
    <row r="722" spans="1:6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</row>
    <row r="723" spans="1:6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</row>
    <row r="724" spans="1:6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</row>
    <row r="725" spans="1:6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</row>
    <row r="726" spans="1:6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</row>
    <row r="727" spans="1:6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</row>
    <row r="728" spans="1:6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</row>
    <row r="729" spans="1:6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</row>
    <row r="730" spans="1:6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</row>
    <row r="731" spans="1:6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</row>
    <row r="732" spans="1:6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</row>
    <row r="733" spans="1:6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</row>
    <row r="734" spans="1:6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</row>
    <row r="735" spans="1:6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</row>
    <row r="736" spans="1:6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</row>
    <row r="737" spans="1:6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</row>
    <row r="738" spans="1:6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</row>
    <row r="739" spans="1:6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</row>
    <row r="740" spans="1:6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</row>
    <row r="741" spans="1:6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</row>
    <row r="742" spans="1:6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</row>
    <row r="743" spans="1:6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</row>
    <row r="744" spans="1:6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</row>
    <row r="745" spans="1:6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</row>
    <row r="746" spans="1:6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</row>
    <row r="747" spans="1:6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</row>
    <row r="748" spans="1:6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</row>
    <row r="749" spans="1:6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</row>
    <row r="750" spans="1:6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</row>
    <row r="751" spans="1:6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</row>
    <row r="752" spans="1:6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</row>
    <row r="753" spans="1:6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</row>
    <row r="754" spans="1:6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</row>
    <row r="755" spans="1:6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</row>
    <row r="756" spans="1:6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</row>
    <row r="757" spans="1:6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</row>
    <row r="758" spans="1:6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</row>
    <row r="759" spans="1:6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</row>
    <row r="760" spans="1:6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</row>
    <row r="761" spans="1:6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</row>
    <row r="762" spans="1:6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</row>
    <row r="763" spans="1:6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</row>
    <row r="764" spans="1:6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</row>
    <row r="765" spans="1: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</row>
    <row r="766" spans="1:6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</row>
    <row r="767" spans="1:6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</row>
    <row r="768" spans="1:6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</row>
    <row r="769" spans="1:6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</row>
    <row r="770" spans="1:6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</row>
    <row r="771" spans="1:6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</row>
    <row r="772" spans="1:6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</row>
    <row r="773" spans="1:6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</row>
    <row r="774" spans="1:6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</row>
    <row r="775" spans="1:6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</row>
    <row r="776" spans="1:6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</row>
    <row r="777" spans="1:6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</row>
    <row r="778" spans="1:6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</row>
    <row r="779" spans="1:6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</row>
    <row r="780" spans="1:6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</row>
    <row r="781" spans="1:6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</row>
    <row r="782" spans="1:6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</row>
    <row r="783" spans="1:6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</row>
    <row r="784" spans="1:6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</row>
    <row r="785" spans="1:6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</row>
    <row r="786" spans="1:6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</row>
    <row r="787" spans="1:6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</row>
    <row r="788" spans="1:6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</row>
    <row r="789" spans="1:6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</row>
    <row r="790" spans="1:6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</row>
    <row r="791" spans="1:6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</row>
    <row r="792" spans="1:6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</row>
    <row r="793" spans="1:6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</row>
    <row r="794" spans="1:6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</row>
    <row r="795" spans="1:6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</row>
    <row r="796" spans="1:6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</row>
    <row r="797" spans="1:6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</row>
    <row r="798" spans="1:6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</row>
    <row r="799" spans="1:6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</row>
    <row r="800" spans="1:6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</row>
    <row r="801" spans="1:6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</row>
    <row r="802" spans="1:6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</row>
    <row r="803" spans="1:6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</row>
    <row r="804" spans="1:6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</row>
    <row r="805" spans="1:6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</row>
    <row r="806" spans="1:6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</row>
    <row r="807" spans="1:6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</row>
    <row r="808" spans="1:6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</row>
    <row r="809" spans="1:6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</row>
    <row r="810" spans="1:6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</row>
    <row r="811" spans="1:6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</row>
    <row r="812" spans="1:6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</row>
    <row r="813" spans="1:6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</row>
    <row r="814" spans="1:6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</row>
    <row r="815" spans="1:6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spans="1:6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spans="1:6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</row>
    <row r="818" spans="1:6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spans="1:6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spans="1:6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spans="1:6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spans="1:6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spans="1:6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spans="1:6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spans="1:6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spans="1:6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</row>
    <row r="827" spans="1:6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spans="1:6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</row>
    <row r="829" spans="1:6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spans="1:6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spans="1:6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spans="1:6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</row>
    <row r="833" spans="1:6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spans="1:6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spans="1:6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spans="1:6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spans="1:6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spans="1:6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spans="1:6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spans="1:6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spans="1:6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spans="1:6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spans="1:6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spans="1:6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spans="1:6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spans="1:6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</row>
    <row r="847" spans="1:6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</row>
    <row r="848" spans="1:6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spans="1:6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spans="1:6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spans="1:6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spans="1:6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spans="1:6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spans="1:6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spans="1:6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spans="1:6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spans="1:6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spans="1:6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spans="1:6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spans="1:6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spans="1:6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spans="1:6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spans="1:6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spans="1:6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spans="1: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spans="1:6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spans="1:6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spans="1:6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spans="1:6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spans="1:6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spans="1:6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spans="1:6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spans="1:6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spans="1:6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spans="1:6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spans="1:6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spans="1:6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spans="1:6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spans="1:6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spans="1:6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spans="1:6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spans="1:6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</row>
    <row r="883" spans="1:6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spans="1:6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spans="1:6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spans="1:6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spans="1:6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spans="1:6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spans="1:6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spans="1:6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spans="1:6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spans="1:6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spans="1:6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spans="1:6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spans="1:6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</row>
    <row r="896" spans="1:6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spans="1:6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spans="1:6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spans="1:6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spans="1:6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spans="1:6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spans="1:6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spans="1:6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spans="1:6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spans="1:6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spans="1:6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spans="1:6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spans="1:6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spans="1:6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spans="1:6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</row>
    <row r="911" spans="1:6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spans="1:6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spans="1:6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spans="1:6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</row>
    <row r="915" spans="1:6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</row>
    <row r="916" spans="1:6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spans="1:6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spans="1:6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spans="1:6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spans="1:6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spans="1:6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spans="1:6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</row>
    <row r="923" spans="1:6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spans="1:6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spans="1:6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spans="1:6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spans="1:6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spans="1:6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spans="1:6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spans="1:6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spans="1:6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spans="1:6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spans="1:6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spans="1:6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spans="1:6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spans="1:6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spans="1:6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spans="1:6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spans="1:6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spans="1:6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</row>
    <row r="941" spans="1:6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spans="1:6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spans="1:6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spans="1:6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spans="1:6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spans="1:6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spans="1:6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spans="1:6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</row>
    <row r="949" spans="1:6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</row>
    <row r="950" spans="1:6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spans="1:6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spans="1:6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spans="1:6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spans="1:6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spans="1:6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spans="1:6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spans="1:6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spans="1:6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spans="1:6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spans="1:6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spans="1:6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spans="1:6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spans="1:6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spans="1:6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spans="1: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spans="1:6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spans="1:6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spans="1:6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spans="1:6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spans="1:6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spans="1:6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spans="1:6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spans="1:6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spans="1:6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spans="1:6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spans="1:6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spans="1:6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spans="1:6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spans="1:6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spans="1:6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spans="1:6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</row>
    <row r="982" spans="1:6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spans="1:6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spans="1:6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spans="1:6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spans="1:6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spans="1:6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spans="1:6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spans="1:6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spans="1:6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</row>
    <row r="991" spans="1:6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spans="1:65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spans="1:65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spans="1:65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spans="1:6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spans="1:65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spans="1:65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spans="1:65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spans="1:65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spans="1:65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</sheetData>
  <autoFilter ref="C119:K122" xr:uid="{00000000-0009-0000-0000-000008000000}"/>
  <mergeCells count="14">
    <mergeCell ref="E85:H85"/>
    <mergeCell ref="D20:H20"/>
    <mergeCell ref="L2:V2"/>
    <mergeCell ref="E7:H7"/>
    <mergeCell ref="E9:H9"/>
    <mergeCell ref="E11:H11"/>
    <mergeCell ref="E29:H29"/>
    <mergeCell ref="J16:K16"/>
    <mergeCell ref="J17:K17"/>
    <mergeCell ref="E87:H87"/>
    <mergeCell ref="E89:H89"/>
    <mergeCell ref="E108:H108"/>
    <mergeCell ref="E110:H110"/>
    <mergeCell ref="E112:H112"/>
  </mergeCells>
  <pageMargins left="0.39374999999999999" right="0.39374999999999999" top="0.39374999999999999" bottom="0.39374999999999999" header="0" footer="0"/>
  <pageSetup paperSize="9" orientation="portrait"/>
  <headerFooter>
    <oddFooter>&amp;CStrana &amp;P z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14</vt:i4>
      </vt:variant>
    </vt:vector>
  </HeadingPairs>
  <TitlesOfParts>
    <vt:vector size="14" baseType="lpstr">
      <vt:lpstr>Rekapitulace stavby</vt:lpstr>
      <vt:lpstr>01 - Stavebně montážní a ...</vt:lpstr>
      <vt:lpstr>02.1 - Elektro materiál</vt:lpstr>
      <vt:lpstr>02.2 - Instalatérský mate...</vt:lpstr>
      <vt:lpstr>02.3 - Vzduchotechnický m...</vt:lpstr>
      <vt:lpstr>02.4 - Obklad Heraklit</vt:lpstr>
      <vt:lpstr>02.5 - Obklad překlížka</vt:lpstr>
      <vt:lpstr>02.6 - Materiál Teraco</vt:lpstr>
      <vt:lpstr>02.7 - Materiál podlah PVC</vt:lpstr>
      <vt:lpstr>02.8 - Rošt obkladu</vt:lpstr>
      <vt:lpstr>02.9 - Výplně otvorů vnit...</vt:lpstr>
      <vt:lpstr>02.10 - Výplně otvorů obv...</vt:lpstr>
      <vt:lpstr>02.11 - Materiál vnějšího...</vt:lpstr>
      <vt:lpstr>02.12 - Fasádní prvky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2025-06-05T17:35:45Z</dcterms:created>
  <dcterms:modified xsi:type="dcterms:W3CDTF">2025-06-05T17:40:30Z</dcterms:modified>
</cp:coreProperties>
</file>